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18870" windowHeight="7215" tabRatio="731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52511"/>
</workbook>
</file>

<file path=xl/calcChain.xml><?xml version="1.0" encoding="utf-8"?>
<calcChain xmlns="http://schemas.openxmlformats.org/spreadsheetml/2006/main">
  <c r="G79" i="6" l="1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E76" i="6"/>
  <c r="H90" i="6"/>
  <c r="H89" i="6"/>
  <c r="H87" i="6"/>
  <c r="H88" i="6"/>
  <c r="H86" i="6"/>
  <c r="G84" i="6"/>
  <c r="H84" i="6" s="1"/>
  <c r="E62" i="6"/>
  <c r="E59" i="6"/>
  <c r="G40" i="6"/>
  <c r="I40" i="6" s="1"/>
  <c r="I41" i="6"/>
  <c r="I36" i="6"/>
  <c r="I42" i="6"/>
  <c r="I44" i="6"/>
  <c r="I45" i="6"/>
  <c r="I35" i="6"/>
  <c r="G42" i="13"/>
  <c r="G46" i="13" s="1"/>
  <c r="I43" i="13"/>
  <c r="I46" i="13" s="1"/>
  <c r="H43" i="13"/>
  <c r="D16" i="5"/>
  <c r="I16" i="5" s="1"/>
  <c r="K16" i="5" s="1"/>
  <c r="H19" i="5"/>
  <c r="I19" i="5" s="1"/>
  <c r="K19" i="5" s="1"/>
  <c r="D11" i="5"/>
  <c r="D12" i="5" s="1"/>
  <c r="B12" i="4"/>
  <c r="B28" i="4"/>
  <c r="B32" i="4" s="1"/>
  <c r="D12" i="4"/>
  <c r="B19" i="4"/>
  <c r="D19" i="4" s="1"/>
  <c r="N16" i="14"/>
  <c r="N46" i="14"/>
  <c r="M30" i="14"/>
  <c r="M22" i="14"/>
  <c r="N38" i="14"/>
  <c r="N37" i="14"/>
  <c r="N41" i="14"/>
  <c r="N27" i="14"/>
  <c r="N17" i="14"/>
  <c r="N18" i="14"/>
  <c r="N19" i="14"/>
  <c r="N20" i="14"/>
  <c r="N21" i="14"/>
  <c r="M41" i="14"/>
  <c r="H32" i="13"/>
  <c r="H35" i="13" s="1"/>
  <c r="J46" i="13"/>
  <c r="K46" i="13"/>
  <c r="L46" i="13"/>
  <c r="H46" i="13"/>
  <c r="F46" i="13"/>
  <c r="E46" i="13"/>
  <c r="H15" i="13"/>
  <c r="M15" i="13" s="1"/>
  <c r="H19" i="13"/>
  <c r="M19" i="13" s="1"/>
  <c r="B23" i="4"/>
  <c r="L41" i="14"/>
  <c r="K41" i="14"/>
  <c r="J41" i="14"/>
  <c r="I41" i="14"/>
  <c r="H41" i="14"/>
  <c r="G41" i="14"/>
  <c r="F41" i="14"/>
  <c r="E41" i="14"/>
  <c r="D41" i="14"/>
  <c r="C41" i="14"/>
  <c r="L30" i="14"/>
  <c r="K30" i="14"/>
  <c r="J30" i="14"/>
  <c r="I30" i="14"/>
  <c r="H30" i="14"/>
  <c r="G30" i="14"/>
  <c r="F30" i="14"/>
  <c r="E30" i="14"/>
  <c r="D30" i="14"/>
  <c r="C30" i="14"/>
  <c r="N28" i="14"/>
  <c r="L22" i="14"/>
  <c r="L34" i="14" s="1"/>
  <c r="L44" i="14" s="1"/>
  <c r="L49" i="14" s="1"/>
  <c r="K22" i="14"/>
  <c r="K34" i="14" s="1"/>
  <c r="J22" i="14"/>
  <c r="J34" i="14" s="1"/>
  <c r="I22" i="14"/>
  <c r="H22" i="14"/>
  <c r="H34" i="14" s="1"/>
  <c r="H44" i="14" s="1"/>
  <c r="H49" i="14" s="1"/>
  <c r="G22" i="14"/>
  <c r="G34" i="14" s="1"/>
  <c r="F22" i="14"/>
  <c r="F34" i="14" s="1"/>
  <c r="E22" i="14"/>
  <c r="D22" i="14"/>
  <c r="D34" i="14" s="1"/>
  <c r="D44" i="14" s="1"/>
  <c r="D49" i="14" s="1"/>
  <c r="C22" i="14"/>
  <c r="C34" i="14" s="1"/>
  <c r="B1" i="14"/>
  <c r="M51" i="13"/>
  <c r="L49" i="13"/>
  <c r="L54" i="13" s="1"/>
  <c r="M43" i="13"/>
  <c r="D46" i="13"/>
  <c r="C46" i="13"/>
  <c r="B46" i="13"/>
  <c r="K35" i="13"/>
  <c r="J35" i="13"/>
  <c r="I35" i="13"/>
  <c r="G35" i="13"/>
  <c r="F35" i="13"/>
  <c r="E35" i="13"/>
  <c r="E39" i="13" s="1"/>
  <c r="E49" i="13" s="1"/>
  <c r="E54" i="13" s="1"/>
  <c r="D35" i="13"/>
  <c r="C35" i="13"/>
  <c r="B35" i="13"/>
  <c r="B54" i="13"/>
  <c r="M33" i="13"/>
  <c r="M30" i="13"/>
  <c r="M29" i="13"/>
  <c r="M27" i="13"/>
  <c r="M26" i="13"/>
  <c r="M18" i="13"/>
  <c r="M17" i="13"/>
  <c r="M16" i="13"/>
  <c r="K21" i="13"/>
  <c r="J21" i="13"/>
  <c r="J39" i="13" s="1"/>
  <c r="J49" i="13" s="1"/>
  <c r="J54" i="13" s="1"/>
  <c r="I21" i="13"/>
  <c r="G21" i="13"/>
  <c r="G39" i="13" s="1"/>
  <c r="G49" i="13" s="1"/>
  <c r="G54" i="13" s="1"/>
  <c r="F21" i="13"/>
  <c r="E21" i="13"/>
  <c r="D21" i="13"/>
  <c r="D39" i="13" s="1"/>
  <c r="D49" i="13" s="1"/>
  <c r="D54" i="13" s="1"/>
  <c r="C21" i="13"/>
  <c r="C39" i="13" s="1"/>
  <c r="C49" i="13" s="1"/>
  <c r="C54" i="13" s="1"/>
  <c r="B21" i="13"/>
  <c r="B39" i="13" s="1"/>
  <c r="B1" i="13"/>
  <c r="B1" i="12"/>
  <c r="B1" i="5"/>
  <c r="B1" i="4"/>
  <c r="D11" i="4"/>
  <c r="B2" i="6"/>
  <c r="B2" i="12"/>
  <c r="B2" i="5"/>
  <c r="C12" i="12"/>
  <c r="C17" i="12" s="1"/>
  <c r="C21" i="12" s="1"/>
  <c r="B12" i="5"/>
  <c r="C12" i="5"/>
  <c r="F12" i="5"/>
  <c r="E20" i="5"/>
  <c r="B20" i="5"/>
  <c r="E26" i="5"/>
  <c r="H32" i="5"/>
  <c r="G32" i="5"/>
  <c r="G37" i="5"/>
  <c r="I37" i="5" s="1"/>
  <c r="I10" i="5"/>
  <c r="K10" i="5" s="1"/>
  <c r="K12" i="5" s="1"/>
  <c r="I11" i="5"/>
  <c r="K11" i="5" s="1"/>
  <c r="I14" i="5"/>
  <c r="K14" i="5" s="1"/>
  <c r="I15" i="5"/>
  <c r="K15" i="5" s="1"/>
  <c r="I17" i="5"/>
  <c r="K17" i="5" s="1"/>
  <c r="I18" i="5"/>
  <c r="K18" i="5" s="1"/>
  <c r="I23" i="5"/>
  <c r="K23" i="5" s="1"/>
  <c r="I29" i="5"/>
  <c r="K29" i="5" s="1"/>
  <c r="I35" i="5"/>
  <c r="K35" i="5" s="1"/>
  <c r="K37" i="5" s="1"/>
  <c r="I36" i="5"/>
  <c r="K36" i="5" s="1"/>
  <c r="I31" i="5"/>
  <c r="K31" i="5" s="1"/>
  <c r="I30" i="5"/>
  <c r="K30" i="5" s="1"/>
  <c r="I25" i="5"/>
  <c r="K25" i="5" s="1"/>
  <c r="I24" i="5"/>
  <c r="K24" i="5" s="1"/>
  <c r="B1" i="6"/>
  <c r="D28" i="4"/>
  <c r="D29" i="4"/>
  <c r="D32" i="4" s="1"/>
  <c r="D30" i="4"/>
  <c r="D31" i="4"/>
  <c r="B20" i="4"/>
  <c r="D13" i="4"/>
  <c r="D14" i="4"/>
  <c r="D15" i="4"/>
  <c r="D16" i="4"/>
  <c r="D17" i="4"/>
  <c r="D18" i="4"/>
  <c r="D23" i="4"/>
  <c r="D25" i="4" s="1"/>
  <c r="D24" i="4"/>
  <c r="B25" i="4"/>
  <c r="B38" i="4"/>
  <c r="B32" i="5"/>
  <c r="I32" i="5" s="1"/>
  <c r="B26" i="5"/>
  <c r="E12" i="5"/>
  <c r="G12" i="5"/>
  <c r="C20" i="5"/>
  <c r="D20" i="5"/>
  <c r="F20" i="5"/>
  <c r="G20" i="5"/>
  <c r="H20" i="5"/>
  <c r="C26" i="5"/>
  <c r="D26" i="5"/>
  <c r="F26" i="5"/>
  <c r="G26" i="5"/>
  <c r="H26" i="5"/>
  <c r="C32" i="5"/>
  <c r="D32" i="5"/>
  <c r="E32" i="5"/>
  <c r="F32" i="5"/>
  <c r="H23" i="6"/>
  <c r="G26" i="6"/>
  <c r="G32" i="6" s="1"/>
  <c r="G28" i="6"/>
  <c r="F18" i="6"/>
  <c r="F19" i="6"/>
  <c r="F14" i="6"/>
  <c r="F15" i="6"/>
  <c r="F32" i="6"/>
  <c r="F48" i="6" s="1"/>
  <c r="F94" i="6" s="1"/>
  <c r="F25" i="6"/>
  <c r="H20" i="6"/>
  <c r="H24" i="6"/>
  <c r="H30" i="6"/>
  <c r="E18" i="6"/>
  <c r="E19" i="6"/>
  <c r="E25" i="6"/>
  <c r="D35" i="4"/>
  <c r="D36" i="4"/>
  <c r="D37" i="4"/>
  <c r="G33" i="6"/>
  <c r="G34" i="6"/>
  <c r="H37" i="6"/>
  <c r="H48" i="6" s="1"/>
  <c r="H94" i="6" s="1"/>
  <c r="H38" i="6"/>
  <c r="G39" i="6"/>
  <c r="G46" i="6"/>
  <c r="I20" i="5" l="1"/>
  <c r="I26" i="5"/>
  <c r="B40" i="4"/>
  <c r="K39" i="13"/>
  <c r="K49" i="13" s="1"/>
  <c r="K54" i="13" s="1"/>
  <c r="F39" i="13"/>
  <c r="F49" i="13" s="1"/>
  <c r="F54" i="13" s="1"/>
  <c r="E34" i="14"/>
  <c r="E44" i="14" s="1"/>
  <c r="E49" i="14" s="1"/>
  <c r="I34" i="14"/>
  <c r="I44" i="14" s="1"/>
  <c r="I49" i="14" s="1"/>
  <c r="N30" i="14"/>
  <c r="K26" i="5"/>
  <c r="D38" i="4"/>
  <c r="E32" i="6"/>
  <c r="E48" i="6" s="1"/>
  <c r="E94" i="6" s="1"/>
  <c r="M32" i="13"/>
  <c r="M35" i="13" s="1"/>
  <c r="M42" i="13"/>
  <c r="F44" i="14"/>
  <c r="F49" i="14" s="1"/>
  <c r="J44" i="14"/>
  <c r="J49" i="14" s="1"/>
  <c r="K32" i="5"/>
  <c r="I39" i="13"/>
  <c r="I49" i="13" s="1"/>
  <c r="I54" i="13" s="1"/>
  <c r="M21" i="13"/>
  <c r="M46" i="13"/>
  <c r="C44" i="14"/>
  <c r="C49" i="14" s="1"/>
  <c r="G44" i="14"/>
  <c r="G49" i="14" s="1"/>
  <c r="K44" i="14"/>
  <c r="K49" i="14" s="1"/>
  <c r="M34" i="14"/>
  <c r="M44" i="14" s="1"/>
  <c r="M49" i="14" s="1"/>
  <c r="D20" i="4"/>
  <c r="I12" i="5"/>
  <c r="I39" i="5" s="1"/>
  <c r="K20" i="5"/>
  <c r="K39" i="5" s="1"/>
  <c r="D40" i="4"/>
  <c r="I32" i="6"/>
  <c r="I48" i="6" s="1"/>
  <c r="I94" i="6" s="1"/>
  <c r="G48" i="6"/>
  <c r="E53" i="6" s="1"/>
  <c r="N22" i="14"/>
  <c r="N34" i="14" s="1"/>
  <c r="N44" i="14" s="1"/>
  <c r="N49" i="14" s="1"/>
  <c r="H21" i="13"/>
  <c r="H39" i="13" s="1"/>
  <c r="H49" i="13" s="1"/>
  <c r="H54" i="13" s="1"/>
  <c r="M39" i="13" l="1"/>
  <c r="M49" i="13" s="1"/>
  <c r="M54" i="13" s="1"/>
  <c r="I49" i="6"/>
  <c r="G94" i="6"/>
  <c r="E55" i="6"/>
  <c r="E98" i="6" l="1"/>
  <c r="E100" i="6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<sst xmlns="http://schemas.openxmlformats.org/spreadsheetml/2006/main" count="552" uniqueCount="393">
  <si>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</si>
  <si>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</si>
  <si>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</si>
  <si>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</si>
  <si>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</si>
  <si>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</si>
  <si>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</si>
  <si>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</si>
  <si>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</si>
  <si>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</si>
  <si>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</si>
  <si>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</si>
  <si>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</si>
  <si>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</si>
  <si>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</si>
  <si>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</si>
  <si>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</si>
  <si>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</si>
  <si>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</si>
  <si>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</si>
  <si>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</si>
  <si>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</si>
  <si>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</si>
  <si>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</si>
  <si>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</si>
  <si>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</si>
  <si>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</si>
  <si>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</si>
  <si>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</si>
  <si>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</si>
  <si>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</si>
  <si>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</si>
  <si>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</si>
  <si>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</si>
  <si>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</si>
  <si>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</si>
  <si>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</si>
  <si>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</si>
  <si>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</si>
  <si>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</si>
  <si>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</si>
  <si>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</si>
  <si>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</si>
  <si>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</si>
  <si>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</si>
  <si>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</si>
  <si>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</si>
  <si>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</si>
  <si>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</si>
  <si>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</si>
  <si>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</si>
  <si>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</si>
  <si>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</si>
  <si>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</si>
  <si>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</si>
  <si>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</si>
  <si>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</si>
  <si>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</si>
  <si>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</si>
  <si>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</si>
  <si>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</si>
  <si>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</si>
  <si>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</si>
  <si>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</si>
  <si>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</si>
  <si>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</si>
  <si>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</si>
  <si>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</si>
  <si>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</si>
  <si>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</si>
  <si>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</si>
  <si>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</si>
  <si>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</si>
  <si>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</si>
  <si>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</si>
  <si>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</si>
  <si>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</si>
  <si>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</si>
  <si>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</si>
  <si>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</si>
  <si>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</si>
  <si>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</si>
  <si>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</si>
  <si>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</si>
  <si>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</si>
  <si>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</si>
  <si>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</si>
  <si>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</si>
  <si>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</si>
  <si>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</si>
  <si>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</si>
  <si>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</si>
  <si>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</si>
  <si>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</si>
  <si>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</si>
  <si>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</si>
  <si>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</si>
  <si>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</si>
  <si>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</si>
  <si>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</si>
  <si>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</si>
  <si>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</si>
  <si>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</si>
  <si>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</si>
  <si>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</si>
  <si>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</si>
  <si>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</si>
  <si>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</si>
  <si>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</si>
  <si>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</si>
  <si>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</si>
  <si>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</si>
  <si>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</si>
  <si>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</si>
  <si>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</si>
  <si>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</si>
  <si>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</si>
  <si>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</si>
  <si>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</si>
  <si>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</si>
  <si>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</si>
  <si>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</si>
  <si>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</si>
  <si>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</si>
  <si>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</si>
  <si>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</si>
  <si>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</si>
  <si>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</si>
  <si>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</si>
  <si>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</si>
  <si>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</si>
  <si>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</si>
  <si>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LIABILITY, PROP., FIDELITY BOND PREM</t>
  </si>
  <si>
    <t>AND WORKER'S COMP.</t>
  </si>
  <si>
    <t>EXCLUDED COSTS:</t>
  </si>
  <si>
    <t>INTERGOVERNMENTAL PAYMENT FOR</t>
  </si>
  <si>
    <t>TRANSIT OF AIDS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</si>
  <si>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</si>
  <si>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</si>
  <si>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</si>
  <si>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</si>
  <si>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</si>
  <si>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</si>
  <si>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</si>
  <si>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</si>
  <si>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</si>
  <si>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</si>
  <si>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</si>
  <si>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</si>
  <si>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</si>
  <si>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</si>
  <si>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</si>
  <si>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</si>
  <si>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</si>
  <si>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</si>
  <si>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</si>
  <si>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</si>
  <si>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</si>
  <si>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</si>
  <si>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</si>
  <si>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</si>
  <si>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</si>
  <si>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</si>
  <si>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</si>
  <si>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</si>
  <si>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</si>
  <si>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</si>
  <si>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</si>
  <si>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</si>
  <si>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</si>
  <si>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</si>
  <si>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</si>
  <si>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</si>
  <si>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</si>
  <si>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</si>
  <si>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</si>
  <si>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</si>
  <si>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</si>
  <si>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</si>
  <si>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</si>
  <si>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</si>
  <si>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</si>
  <si>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</si>
  <si>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</si>
  <si>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</si>
  <si>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</si>
  <si>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</si>
  <si>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</si>
  <si>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</si>
  <si>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</si>
  <si>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</si>
  <si>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</si>
  <si>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</si>
  <si>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</si>
  <si>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</si>
  <si>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</si>
  <si>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</si>
  <si>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</si>
  <si>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</si>
  <si>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</si>
  <si>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</si>
  <si>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</si>
  <si>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</si>
  <si>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</si>
  <si>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</si>
  <si>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</si>
  <si>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</si>
  <si>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</si>
  <si>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</si>
  <si>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</si>
  <si>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</si>
  <si>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</si>
  <si>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</si>
  <si>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</si>
  <si>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</si>
  <si>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</si>
  <si>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</si>
  <si>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</si>
  <si>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</si>
  <si>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</si>
  <si>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</si>
  <si>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</si>
  <si>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</si>
  <si>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</si>
  <si>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</si>
  <si>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</si>
  <si>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</si>
  <si>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</si>
  <si>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</si>
  <si>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</si>
  <si>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</si>
  <si>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</si>
  <si>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</si>
  <si>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</si>
  <si>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</si>
  <si>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</si>
  <si>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</si>
  <si>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</si>
  <si>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</si>
  <si>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</si>
  <si>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</si>
  <si>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</si>
  <si>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</si>
  <si>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</si>
  <si>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</si>
  <si>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</si>
  <si>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</si>
  <si>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</si>
  <si>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</si>
  <si>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</si>
  <si>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</si>
  <si>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</si>
  <si>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</si>
  <si>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</si>
  <si>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</si>
  <si>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</si>
  <si>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</si>
  <si>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</si>
  <si>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</si>
  <si>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</si>
  <si>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</si>
  <si>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</si>
  <si>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</si>
  <si>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</si>
  <si>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</si>
  <si>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</si>
  <si>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</si>
  <si>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</si>
  <si>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</si>
  <si>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</si>
  <si>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</si>
  <si>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</si>
  <si>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</si>
  <si>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</si>
  <si>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</si>
  <si>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</si>
  <si>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</si>
  <si>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</si>
  <si>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</si>
  <si>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</si>
  <si>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</si>
  <si>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</si>
  <si>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</si>
  <si>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</si>
  <si>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</si>
  <si>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</si>
  <si>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</si>
  <si>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</si>
  <si>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</si>
  <si>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</si>
  <si>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</si>
  <si>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</si>
  <si>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</si>
  <si>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</si>
  <si>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</si>
  <si>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</si>
  <si>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</si>
  <si>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</si>
  <si>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</si>
  <si>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</si>
  <si>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</si>
  <si>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</si>
  <si>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</si>
  <si>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</si>
  <si>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</si>
  <si>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</si>
  <si>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</si>
  <si>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</si>
  <si>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</si>
  <si>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</si>
  <si>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</si>
  <si>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</si>
  <si>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</si>
  <si>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</si>
  <si>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</si>
  <si>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</si>
  <si>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</si>
  <si>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</si>
  <si>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</si>
  <si>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</si>
  <si>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</si>
  <si>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</si>
  <si>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</si>
  <si>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</si>
  <si>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</si>
  <si>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</si>
  <si>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</si>
  <si>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</si>
  <si>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</si>
  <si>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</si>
  <si>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</si>
  <si>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</si>
  <si>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</si>
  <si>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</si>
  <si>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</si>
  <si>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</si>
  <si>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</si>
  <si>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</si>
  <si>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</si>
  <si>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</si>
  <si>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</si>
  <si>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</si>
  <si>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</si>
  <si>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</si>
  <si>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</si>
  <si>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</si>
  <si>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</si>
  <si>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</si>
  <si>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</si>
  <si>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</si>
  <si>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</si>
  <si>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</si>
  <si>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</si>
  <si>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</si>
  <si>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</si>
  <si>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</si>
  <si>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</si>
  <si>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</si>
  <si>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</si>
  <si>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</si>
  <si>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</si>
  <si>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</si>
  <si>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</si>
  <si>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 xml:space="preserve">  91 &amp; 97</t>
  </si>
  <si>
    <t>Vehicles</t>
  </si>
  <si>
    <t>projects</t>
  </si>
  <si>
    <t xml:space="preserve"> </t>
  </si>
  <si>
    <t>BOC travel</t>
  </si>
  <si>
    <t xml:space="preserve"> BUISNESS OFFICE</t>
  </si>
  <si>
    <t xml:space="preserve">         OCCUPANCY</t>
  </si>
  <si>
    <t xml:space="preserve">         DELIVERY SERVICE</t>
  </si>
  <si>
    <t>RURAL GROUP</t>
  </si>
  <si>
    <t>40% of Agency Administrator</t>
  </si>
  <si>
    <t xml:space="preserve">         UNEMPLOYMENT</t>
  </si>
  <si>
    <t>WORKMENS COMP. INSURANCE</t>
  </si>
  <si>
    <t xml:space="preserve"> COMPUTER SERVICE</t>
  </si>
  <si>
    <t xml:space="preserve">         POSTAGE</t>
  </si>
  <si>
    <t xml:space="preserve">        OFFICE SUPPLIES</t>
  </si>
  <si>
    <t xml:space="preserve">        TELEPHONE</t>
  </si>
  <si>
    <t xml:space="preserve">        COPY COSTS</t>
  </si>
  <si>
    <t>SUB CONTRACT IN FUND 27</t>
  </si>
  <si>
    <t>500 OBJECTS</t>
  </si>
  <si>
    <t>WEIDENHAMMER PAYMENTS</t>
  </si>
  <si>
    <t>CESA 7  DATA PARTNERSHIP  (ALIO)</t>
  </si>
  <si>
    <t>CESA 10 DATA PARTNERSHIP  (ALIO)</t>
  </si>
  <si>
    <t>CESA 10 DATA PARTNERSHIP  (INF CAMP)</t>
  </si>
  <si>
    <t>CESA 7  DATA PARTNERSHIP  (INF. CAMP)</t>
  </si>
  <si>
    <t xml:space="preserve">       40% OF AGENCY ADM TRAVEL</t>
  </si>
  <si>
    <t xml:space="preserve">        FUND 25 SUPPLIES</t>
  </si>
  <si>
    <t xml:space="preserve">        FUND 25 (POSTAGE, PHONE ETC)</t>
  </si>
  <si>
    <t xml:space="preserve">        AUTO EXPENSES</t>
  </si>
  <si>
    <t>+</t>
  </si>
  <si>
    <t>+++++++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</si>
</sst>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7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4"/>
      <color indexed="12"/>
      <name val="Arial"/>
      <family val="2"/>
    </font>
    <font>
      <u val="double"/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sz val="12"/>
      <color indexed="12"/>
      <name val="Courier"/>
      <family val="3"/>
    </font>
    <font>
      <b/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6" fillId="2" borderId="0" xfId="0" applyFont="1" applyFill="1"/>
    <xf numFmtId="0" fontId="8" fillId="0" borderId="0" xfId="0" applyFont="1" applyAlignment="1"/>
    <xf numFmtId="0" fontId="9" fillId="0" borderId="0" xfId="0" applyFont="1"/>
    <xf numFmtId="0" fontId="5" fillId="0" borderId="0" xfId="0" applyFont="1"/>
    <xf numFmtId="0" fontId="1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0" borderId="0" xfId="0" applyNumberFormat="1" applyProtection="1"/>
    <xf numFmtId="37" fontId="0" fillId="0" borderId="0" xfId="0" applyNumberFormat="1" applyAlignment="1" applyProtection="1">
      <alignment horizontal="right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37" fontId="16" fillId="0" borderId="0" xfId="0" applyNumberFormat="1" applyFont="1" applyProtection="1">
      <protection locked="0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1" fontId="7" fillId="0" borderId="0" xfId="0" applyNumberFormat="1" applyFont="1" applyFill="1" applyAlignment="1">
      <alignment horizontal="center"/>
    </xf>
    <xf numFmtId="0" fontId="17" fillId="0" borderId="0" xfId="0" applyFont="1"/>
    <xf numFmtId="0" fontId="14" fillId="0" borderId="0" xfId="0" applyFont="1"/>
    <xf numFmtId="0" fontId="0" fillId="0" borderId="0" xfId="0" applyFill="1"/>
    <xf numFmtId="0" fontId="5" fillId="0" borderId="0" xfId="0" applyFont="1" applyAlignment="1"/>
    <xf numFmtId="0" fontId="5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/>
    <xf numFmtId="0" fontId="23" fillId="2" borderId="0" xfId="0" applyFont="1" applyFill="1" applyBorder="1"/>
    <xf numFmtId="0" fontId="23" fillId="2" borderId="0" xfId="0" applyFont="1" applyFill="1"/>
    <xf numFmtId="1" fontId="23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 applyProtection="1">
      <alignment horizontal="center"/>
    </xf>
    <xf numFmtId="1" fontId="17" fillId="0" borderId="0" xfId="0" applyNumberFormat="1" applyFont="1" applyFill="1" applyAlignment="1">
      <alignment horizontal="center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2" fillId="0" borderId="0" xfId="2" applyAlignment="1" applyProtection="1"/>
    <xf numFmtId="0" fontId="19" fillId="0" borderId="2" xfId="0" applyFont="1" applyBorder="1" applyProtection="1">
      <protection locked="0"/>
    </xf>
    <xf numFmtId="0" fontId="13" fillId="0" borderId="0" xfId="0" applyFont="1" applyProtection="1"/>
    <xf numFmtId="0" fontId="20" fillId="0" borderId="0" xfId="0" applyFont="1" applyProtection="1"/>
    <xf numFmtId="0" fontId="19" fillId="0" borderId="0" xfId="0" applyFont="1" applyProtection="1"/>
    <xf numFmtId="0" fontId="21" fillId="0" borderId="0" xfId="0" applyFont="1" applyProtection="1"/>
    <xf numFmtId="0" fontId="19" fillId="0" borderId="0" xfId="0" quotePrefix="1" applyFont="1" applyAlignment="1" applyProtection="1">
      <alignment horizontal="center"/>
    </xf>
    <xf numFmtId="0" fontId="19" fillId="0" borderId="0" xfId="0" applyFont="1" applyAlignment="1" applyProtection="1">
      <alignment horizontal="centerContinuous"/>
    </xf>
    <xf numFmtId="0" fontId="22" fillId="0" borderId="0" xfId="0" applyFont="1" applyBorder="1" applyProtection="1"/>
    <xf numFmtId="0" fontId="19" fillId="0" borderId="0" xfId="0" applyFont="1" applyBorder="1" applyProtection="1"/>
    <xf numFmtId="0" fontId="13" fillId="0" borderId="0" xfId="0" applyFont="1" applyAlignment="1" applyProtection="1"/>
    <xf numFmtId="0" fontId="22" fillId="0" borderId="2" xfId="0" applyFont="1" applyBorder="1" applyProtection="1"/>
    <xf numFmtId="0" fontId="19" fillId="0" borderId="2" xfId="0" applyFont="1" applyBorder="1" applyProtection="1"/>
    <xf numFmtId="0" fontId="19" fillId="0" borderId="0" xfId="0" applyFont="1" applyAlignment="1" applyProtection="1"/>
    <xf numFmtId="1" fontId="19" fillId="0" borderId="0" xfId="0" applyNumberFormat="1" applyFont="1" applyBorder="1" applyProtection="1"/>
    <xf numFmtId="0" fontId="19" fillId="0" borderId="3" xfId="0" applyFont="1" applyBorder="1" applyProtection="1"/>
    <xf numFmtId="0" fontId="19" fillId="0" borderId="4" xfId="0" applyFont="1" applyBorder="1" applyProtection="1"/>
    <xf numFmtId="0" fontId="19" fillId="0" borderId="5" xfId="0" applyFont="1" applyBorder="1" applyProtection="1"/>
    <xf numFmtId="0" fontId="19" fillId="0" borderId="6" xfId="0" applyFont="1" applyBorder="1" applyProtection="1"/>
    <xf numFmtId="0" fontId="19" fillId="0" borderId="7" xfId="0" applyFont="1" applyBorder="1" applyProtection="1"/>
    <xf numFmtId="0" fontId="13" fillId="0" borderId="1" xfId="0" applyFont="1" applyBorder="1" applyProtection="1"/>
    <xf numFmtId="0" fontId="19" fillId="0" borderId="1" xfId="0" applyFont="1" applyBorder="1" applyProtection="1"/>
    <xf numFmtId="0" fontId="19" fillId="0" borderId="8" xfId="0" applyFont="1" applyBorder="1" applyProtection="1"/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19" fillId="0" borderId="1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44" fontId="0" fillId="0" borderId="0" xfId="1" applyFont="1"/>
    <xf numFmtId="44" fontId="0" fillId="0" borderId="12" xfId="1" applyFont="1" applyBorder="1"/>
    <xf numFmtId="44" fontId="0" fillId="0" borderId="13" xfId="1" applyFont="1" applyBorder="1"/>
    <xf numFmtId="44" fontId="0" fillId="0" borderId="0" xfId="0" applyNumberFormat="1"/>
    <xf numFmtId="0" fontId="6" fillId="0" borderId="0" xfId="0" applyFont="1"/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1"/>
    </xf>
    <xf numFmtId="44" fontId="30" fillId="0" borderId="0" xfId="1" applyFont="1"/>
    <xf numFmtId="44" fontId="6" fillId="0" borderId="0" xfId="1" applyFont="1"/>
    <xf numFmtId="44" fontId="30" fillId="0" borderId="0" xfId="1" applyFont="1" applyBorder="1"/>
    <xf numFmtId="44" fontId="30" fillId="0" borderId="1" xfId="1" applyFont="1" applyBorder="1"/>
    <xf numFmtId="44" fontId="6" fillId="0" borderId="1" xfId="1" applyFont="1" applyBorder="1"/>
    <xf numFmtId="44" fontId="31" fillId="0" borderId="0" xfId="1" applyFont="1"/>
    <xf numFmtId="44" fontId="32" fillId="0" borderId="0" xfId="1" applyFont="1"/>
    <xf numFmtId="44" fontId="6" fillId="0" borderId="0" xfId="0" applyNumberFormat="1" applyFont="1"/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44" fontId="30" fillId="0" borderId="0" xfId="1" applyFont="1" applyProtection="1">
      <protection locked="0"/>
    </xf>
    <xf numFmtId="44" fontId="6" fillId="0" borderId="0" xfId="1" applyFont="1" applyProtection="1">
      <protection locked="0"/>
    </xf>
    <xf numFmtId="44" fontId="30" fillId="0" borderId="1" xfId="1" applyFont="1" applyBorder="1" applyProtection="1">
      <protection locked="0"/>
    </xf>
    <xf numFmtId="44" fontId="6" fillId="0" borderId="0" xfId="1" applyFont="1" applyBorder="1"/>
    <xf numFmtId="44" fontId="30" fillId="0" borderId="0" xfId="1" applyFont="1" applyBorder="1" applyProtection="1">
      <protection locked="0"/>
    </xf>
    <xf numFmtId="44" fontId="33" fillId="0" borderId="0" xfId="1" applyFont="1" applyBorder="1"/>
    <xf numFmtId="44" fontId="11" fillId="0" borderId="0" xfId="1" applyFont="1"/>
    <xf numFmtId="44" fontId="33" fillId="0" borderId="1" xfId="1" applyFont="1" applyBorder="1"/>
    <xf numFmtId="44" fontId="34" fillId="0" borderId="0" xfId="1" applyFont="1"/>
    <xf numFmtId="44" fontId="6" fillId="0" borderId="2" xfId="1" applyFont="1" applyBorder="1"/>
    <xf numFmtId="44" fontId="5" fillId="0" borderId="0" xfId="1" applyFont="1"/>
    <xf numFmtId="44" fontId="5" fillId="0" borderId="0" xfId="0" applyNumberFormat="1" applyFont="1"/>
    <xf numFmtId="44" fontId="0" fillId="0" borderId="0" xfId="1" applyFont="1" applyFill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37" fontId="7" fillId="3" borderId="0" xfId="0" applyNumberFormat="1" applyFont="1" applyFill="1" applyProtection="1"/>
    <xf numFmtId="37" fontId="7" fillId="0" borderId="0" xfId="0" applyNumberFormat="1" applyFont="1" applyProtection="1"/>
    <xf numFmtId="0" fontId="7" fillId="3" borderId="0" xfId="0" applyFont="1" applyFill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 applyFill="1"/>
    <xf numFmtId="37" fontId="7" fillId="0" borderId="0" xfId="0" applyNumberFormat="1" applyFont="1" applyAlignment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37" fontId="35" fillId="0" borderId="0" xfId="0" applyNumberFormat="1" applyFont="1" applyProtection="1">
      <protection locked="0"/>
    </xf>
    <xf numFmtId="37" fontId="7" fillId="0" borderId="0" xfId="0" applyNumberFormat="1" applyFont="1" applyAlignment="1" applyProtection="1">
      <alignment horizontal="right"/>
    </xf>
    <xf numFmtId="37" fontId="7" fillId="3" borderId="0" xfId="0" applyNumberFormat="1" applyFont="1" applyFill="1" applyAlignment="1" applyProtection="1">
      <alignment horizontal="right"/>
    </xf>
    <xf numFmtId="37" fontId="7" fillId="3" borderId="0" xfId="0" applyNumberFormat="1" applyFont="1" applyFill="1" applyAlignment="1" applyProtection="1">
      <alignment horizontal="left"/>
    </xf>
    <xf numFmtId="0" fontId="35" fillId="0" borderId="0" xfId="0" applyFont="1" applyAlignment="1" applyProtection="1">
      <alignment horizontal="left"/>
      <protection locked="0"/>
    </xf>
    <xf numFmtId="10" fontId="7" fillId="0" borderId="0" xfId="0" applyNumberFormat="1" applyFont="1" applyProtection="1"/>
    <xf numFmtId="0" fontId="3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indent="3"/>
    </xf>
    <xf numFmtId="0" fontId="7" fillId="0" borderId="0" xfId="0" applyFont="1" applyAlignment="1" applyProtection="1">
      <alignment horizontal="left" indent="5"/>
    </xf>
    <xf numFmtId="0" fontId="35" fillId="0" borderId="0" xfId="0" applyFont="1" applyAlignment="1" applyProtection="1">
      <alignment horizontal="center"/>
      <protection locked="0"/>
    </xf>
    <xf numFmtId="37" fontId="7" fillId="0" borderId="0" xfId="0" applyNumberFormat="1" applyFont="1" applyAlignment="1" applyProtection="1">
      <alignment horizontal="left"/>
    </xf>
    <xf numFmtId="37" fontId="7" fillId="0" borderId="0" xfId="0" applyNumberFormat="1" applyFont="1"/>
    <xf numFmtId="44" fontId="7" fillId="0" borderId="0" xfId="1" applyFont="1"/>
    <xf numFmtId="44" fontId="7" fillId="0" borderId="0" xfId="1" applyFont="1" applyAlignment="1" applyProtection="1">
      <alignment horizontal="right"/>
    </xf>
    <xf numFmtId="44" fontId="7" fillId="0" borderId="0" xfId="1" applyFont="1" applyProtection="1"/>
    <xf numFmtId="0" fontId="13" fillId="0" borderId="2" xfId="0" quotePrefix="1" applyFont="1" applyBorder="1" applyProtection="1">
      <protection locked="0"/>
    </xf>
    <xf numFmtId="0" fontId="19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56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22" workbookViewId="0">
      <selection activeCell="A41" sqref="A41"/>
    </sheetView>
  </sheetViews>
  <sheetFormatPr defaultColWidth="8.85546875" defaultRowHeight="12.75" x14ac:dyDescent="0.2"/>
  <cols>
    <col min="1" max="1" width="5.42578125" style="40" customWidth="1"/>
    <col min="2" max="2" width="7.5703125" style="40" customWidth="1"/>
    <col min="3" max="3" width="9" style="40" customWidth="1"/>
    <col min="4" max="4" width="8.85546875" style="40"/>
    <col min="5" max="5" width="5.42578125" style="40" customWidth="1"/>
    <col min="6" max="6" width="7.5703125" style="40" customWidth="1"/>
    <col min="7" max="7" width="2.42578125" style="40" customWidth="1"/>
    <col min="8" max="8" width="3" style="40" customWidth="1"/>
    <col min="9" max="16384" width="8.85546875" style="40"/>
  </cols>
  <sheetData>
    <row r="1" spans="1:15" x14ac:dyDescent="0.2">
      <c r="A1" s="23"/>
      <c r="B1" s="23"/>
      <c r="C1" s="52" t="s">
        <v>206</v>
      </c>
      <c r="D1" s="52"/>
      <c r="E1" s="23"/>
      <c r="F1" s="23"/>
      <c r="G1" s="23"/>
      <c r="H1" s="53" t="s">
        <v>237</v>
      </c>
      <c r="I1" s="54"/>
      <c r="J1" s="54"/>
      <c r="K1" s="54"/>
      <c r="L1" s="23"/>
      <c r="M1" s="23"/>
    </row>
    <row r="2" spans="1:15" x14ac:dyDescent="0.2">
      <c r="A2" s="23"/>
      <c r="B2" s="23"/>
      <c r="C2" s="55" t="s">
        <v>207</v>
      </c>
      <c r="D2" s="52"/>
      <c r="E2" s="23"/>
      <c r="F2" s="23"/>
      <c r="G2" s="23"/>
      <c r="H2" s="56" t="s">
        <v>226</v>
      </c>
      <c r="I2" s="155" t="s">
        <v>236</v>
      </c>
      <c r="J2" s="156"/>
      <c r="K2" s="156"/>
      <c r="L2" s="156"/>
      <c r="M2" s="156"/>
      <c r="N2" s="73"/>
      <c r="O2" s="73"/>
    </row>
    <row r="3" spans="1:15" x14ac:dyDescent="0.2">
      <c r="A3" s="23"/>
      <c r="B3" s="23"/>
      <c r="C3" s="52" t="s">
        <v>357</v>
      </c>
      <c r="D3" s="52"/>
      <c r="E3" s="23"/>
      <c r="F3" s="23"/>
      <c r="G3" s="23"/>
      <c r="H3" s="23"/>
      <c r="I3" s="156"/>
      <c r="J3" s="156"/>
      <c r="K3" s="156"/>
      <c r="L3" s="156"/>
      <c r="M3" s="156"/>
      <c r="N3" s="73"/>
      <c r="O3" s="73"/>
    </row>
    <row r="4" spans="1:15" x14ac:dyDescent="0.2">
      <c r="A4" s="23"/>
      <c r="B4" s="23"/>
      <c r="C4" s="23"/>
      <c r="D4" s="23"/>
      <c r="E4" s="23"/>
      <c r="F4" s="23"/>
      <c r="G4" s="23"/>
      <c r="H4" s="56" t="s">
        <v>225</v>
      </c>
      <c r="I4" s="155" t="s">
        <v>235</v>
      </c>
      <c r="J4" s="156"/>
      <c r="K4" s="156"/>
      <c r="L4" s="156"/>
      <c r="M4" s="156"/>
      <c r="N4" s="74"/>
      <c r="O4" s="74"/>
    </row>
    <row r="5" spans="1:15" x14ac:dyDescent="0.2">
      <c r="A5" s="23"/>
      <c r="B5" s="23"/>
      <c r="C5" s="23"/>
      <c r="D5" s="23"/>
      <c r="E5" s="23"/>
      <c r="F5" s="23"/>
      <c r="G5" s="23"/>
      <c r="H5" s="56"/>
      <c r="I5" s="156"/>
      <c r="J5" s="156"/>
      <c r="K5" s="156"/>
      <c r="L5" s="156"/>
      <c r="M5" s="156"/>
      <c r="N5" s="74"/>
      <c r="O5" s="74"/>
    </row>
    <row r="6" spans="1:15" x14ac:dyDescent="0.2">
      <c r="A6" s="23"/>
      <c r="B6" s="23"/>
      <c r="C6" s="23"/>
      <c r="D6" s="23"/>
      <c r="E6" s="23"/>
      <c r="F6" s="23"/>
      <c r="G6" s="23"/>
      <c r="H6" s="54"/>
      <c r="I6" s="50" t="s">
        <v>354</v>
      </c>
      <c r="J6" s="54"/>
      <c r="K6" s="23"/>
      <c r="L6" s="57"/>
      <c r="M6" s="57"/>
      <c r="N6" s="74"/>
      <c r="O6" s="74"/>
    </row>
    <row r="7" spans="1:15" s="73" customFormat="1" ht="11.25" x14ac:dyDescent="0.2">
      <c r="A7" s="58"/>
      <c r="B7" s="59"/>
      <c r="C7" s="59"/>
      <c r="D7" s="59"/>
      <c r="E7" s="59"/>
      <c r="F7" s="59"/>
      <c r="G7" s="59"/>
      <c r="H7" s="54"/>
      <c r="I7" s="60" t="s">
        <v>358</v>
      </c>
      <c r="J7" s="54"/>
      <c r="K7" s="54"/>
      <c r="L7" s="57"/>
      <c r="M7" s="59"/>
    </row>
    <row r="8" spans="1:15" s="73" customFormat="1" ht="12" thickBot="1" x14ac:dyDescent="0.25">
      <c r="A8" s="61"/>
      <c r="B8" s="62"/>
      <c r="C8" s="62"/>
      <c r="D8" s="62"/>
      <c r="E8" s="62"/>
      <c r="F8" s="62"/>
      <c r="G8" s="62"/>
      <c r="H8" s="54"/>
      <c r="I8" s="63"/>
      <c r="J8" s="54"/>
      <c r="K8" s="54"/>
      <c r="L8" s="57"/>
      <c r="M8" s="62"/>
    </row>
    <row r="9" spans="1:15" s="73" customFormat="1" ht="11.25" customHeight="1" thickTop="1" x14ac:dyDescent="0.2">
      <c r="A9" s="59" t="s">
        <v>49</v>
      </c>
      <c r="B9" s="64"/>
      <c r="C9" s="59"/>
      <c r="D9" s="59"/>
      <c r="E9" s="59"/>
      <c r="F9" s="59"/>
      <c r="G9" s="59"/>
      <c r="H9" s="65"/>
      <c r="I9" s="65"/>
      <c r="J9" s="65"/>
      <c r="K9" s="65"/>
      <c r="L9" s="65"/>
      <c r="M9" s="59"/>
    </row>
    <row r="10" spans="1:15" s="73" customFormat="1" ht="11.25" x14ac:dyDescent="0.2">
      <c r="C10" s="76"/>
    </row>
    <row r="11" spans="1:15" s="73" customFormat="1" ht="11.25" customHeight="1" thickBo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5" s="73" customFormat="1" ht="14.25" customHeight="1" thickTop="1" x14ac:dyDescent="0.2">
      <c r="A12" s="54" t="s">
        <v>208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5" s="73" customFormat="1" ht="11.25" x14ac:dyDescent="0.2"/>
    <row r="14" spans="1:15" s="73" customFormat="1" ht="11.25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5" s="73" customFormat="1" ht="14.25" customHeight="1" x14ac:dyDescent="0.2">
      <c r="A15" s="54" t="s">
        <v>209</v>
      </c>
      <c r="B15" s="54"/>
      <c r="C15" s="54"/>
      <c r="D15" s="54"/>
      <c r="E15" s="54"/>
      <c r="F15" s="54"/>
      <c r="G15" s="54"/>
      <c r="H15" s="54"/>
      <c r="I15" s="54"/>
      <c r="J15" s="66" t="s">
        <v>211</v>
      </c>
      <c r="K15" s="67"/>
      <c r="L15" s="66" t="s">
        <v>210</v>
      </c>
      <c r="M15" s="54"/>
    </row>
    <row r="16" spans="1:15" s="73" customFormat="1" ht="11.25" x14ac:dyDescent="0.2">
      <c r="J16" s="78"/>
      <c r="K16" s="75"/>
      <c r="L16" s="78"/>
    </row>
    <row r="17" spans="1:13" s="73" customFormat="1" ht="12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79"/>
      <c r="K17" s="51"/>
      <c r="L17" s="79"/>
      <c r="M17" s="51"/>
    </row>
    <row r="18" spans="1:13" s="73" customFormat="1" ht="14.25" customHeight="1" thickTop="1" x14ac:dyDescent="0.2">
      <c r="A18" s="52" t="s">
        <v>359</v>
      </c>
      <c r="B18" s="54"/>
      <c r="C18" s="54"/>
      <c r="D18" s="54"/>
      <c r="E18" s="54"/>
      <c r="F18" s="54"/>
      <c r="G18" s="65"/>
      <c r="H18" s="68" t="s">
        <v>212</v>
      </c>
      <c r="I18" s="54"/>
      <c r="J18" s="54"/>
      <c r="K18" s="54"/>
      <c r="L18" s="54"/>
      <c r="M18" s="54"/>
    </row>
    <row r="19" spans="1:13" s="73" customFormat="1" ht="11.25" x14ac:dyDescent="0.2">
      <c r="G19" s="75"/>
      <c r="H19" s="78"/>
    </row>
    <row r="20" spans="1:13" s="73" customFormat="1" ht="11.25" x14ac:dyDescent="0.2">
      <c r="A20" s="77"/>
      <c r="B20" s="77"/>
      <c r="C20" s="77"/>
      <c r="D20" s="77"/>
      <c r="E20" s="77"/>
      <c r="F20" s="77"/>
      <c r="G20" s="77"/>
      <c r="H20" s="80"/>
      <c r="I20" s="77"/>
      <c r="J20" s="77"/>
      <c r="K20" s="77"/>
      <c r="L20" s="77"/>
      <c r="M20" s="77"/>
    </row>
    <row r="21" spans="1:13" s="73" customFormat="1" ht="14.25" customHeight="1" x14ac:dyDescent="0.2">
      <c r="A21" s="54"/>
      <c r="B21" s="54"/>
      <c r="C21" s="54"/>
      <c r="D21" s="54"/>
      <c r="E21" s="54"/>
      <c r="F21" s="53" t="s">
        <v>215</v>
      </c>
      <c r="G21" s="54"/>
      <c r="H21" s="54"/>
      <c r="I21" s="54"/>
      <c r="J21" s="54"/>
      <c r="K21" s="54"/>
      <c r="L21" s="54"/>
      <c r="M21" s="54"/>
    </row>
    <row r="22" spans="1:13" s="73" customFormat="1" ht="11.25" x14ac:dyDescent="0.2">
      <c r="A22" s="54" t="s">
        <v>213</v>
      </c>
      <c r="B22" s="69"/>
      <c r="C22" s="54" t="s">
        <v>214</v>
      </c>
      <c r="D22" s="54"/>
      <c r="E22" s="69"/>
      <c r="F22" s="54" t="s">
        <v>216</v>
      </c>
      <c r="G22" s="54"/>
      <c r="H22" s="54"/>
      <c r="I22" s="54"/>
      <c r="J22" s="54"/>
      <c r="K22" s="54"/>
      <c r="L22" s="54"/>
      <c r="M22" s="54"/>
    </row>
    <row r="23" spans="1:13" s="73" customFormat="1" ht="11.25" x14ac:dyDescent="0.2">
      <c r="B23" s="81"/>
      <c r="E23" s="81"/>
    </row>
    <row r="24" spans="1:13" s="73" customFormat="1" ht="12" thickBot="1" x14ac:dyDescent="0.25">
      <c r="A24" s="51"/>
      <c r="B24" s="82"/>
      <c r="C24" s="51"/>
      <c r="D24" s="51"/>
      <c r="E24" s="82"/>
      <c r="F24" s="51"/>
      <c r="G24" s="51"/>
      <c r="H24" s="51"/>
      <c r="I24" s="51"/>
      <c r="J24" s="51"/>
      <c r="K24" s="51"/>
      <c r="L24" s="51"/>
      <c r="M24" s="51"/>
    </row>
    <row r="25" spans="1:13" s="73" customFormat="1" ht="13.5" customHeight="1" thickTop="1" x14ac:dyDescent="0.2">
      <c r="A25" s="54"/>
      <c r="B25" s="54"/>
      <c r="C25" s="54"/>
      <c r="D25" s="54"/>
      <c r="E25" s="54"/>
      <c r="F25" s="53" t="s">
        <v>217</v>
      </c>
      <c r="G25" s="54"/>
      <c r="H25" s="54"/>
      <c r="I25" s="54"/>
      <c r="J25" s="54"/>
      <c r="K25" s="54"/>
      <c r="L25" s="54"/>
      <c r="M25" s="54"/>
    </row>
    <row r="26" spans="1:13" s="73" customFormat="1" ht="11.25" x14ac:dyDescent="0.2">
      <c r="A26" s="54" t="s">
        <v>213</v>
      </c>
      <c r="B26" s="69"/>
      <c r="C26" s="54" t="s">
        <v>214</v>
      </c>
      <c r="D26" s="54"/>
      <c r="E26" s="69"/>
      <c r="F26" s="54" t="s">
        <v>216</v>
      </c>
      <c r="G26" s="54"/>
      <c r="H26" s="54"/>
      <c r="I26" s="54"/>
      <c r="J26" s="54"/>
      <c r="K26" s="54"/>
      <c r="L26" s="54"/>
      <c r="M26" s="54"/>
    </row>
    <row r="27" spans="1:13" s="73" customFormat="1" ht="11.25" x14ac:dyDescent="0.2">
      <c r="B27" s="81"/>
      <c r="E27" s="81"/>
    </row>
    <row r="28" spans="1:13" s="73" customFormat="1" ht="12" thickBot="1" x14ac:dyDescent="0.25">
      <c r="A28" s="51"/>
      <c r="B28" s="82"/>
      <c r="C28" s="51"/>
      <c r="D28" s="51"/>
      <c r="E28" s="82"/>
      <c r="F28" s="51"/>
      <c r="G28" s="51"/>
      <c r="H28" s="51"/>
      <c r="I28" s="51"/>
      <c r="J28" s="51"/>
      <c r="K28" s="51"/>
      <c r="L28" s="51"/>
      <c r="M28" s="51"/>
    </row>
    <row r="29" spans="1:13" s="73" customFormat="1" ht="14.25" customHeight="1" thickTop="1" x14ac:dyDescent="0.2">
      <c r="A29" s="53" t="s">
        <v>218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s="73" customFormat="1" ht="11.25" x14ac:dyDescent="0.2">
      <c r="A30" s="54" t="s">
        <v>219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s="73" customFormat="1" ht="11.25" x14ac:dyDescent="0.2">
      <c r="A31" s="59" t="s">
        <v>220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s="73" customFormat="1" ht="11.25" x14ac:dyDescent="0.2">
      <c r="A32" s="70" t="s">
        <v>360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s="73" customFormat="1" ht="14.25" customHeight="1" x14ac:dyDescent="0.2">
      <c r="A33" s="54" t="s">
        <v>221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66" t="s">
        <v>224</v>
      </c>
      <c r="M33" s="54"/>
    </row>
    <row r="34" spans="1:13" s="73" customFormat="1" ht="11.25" x14ac:dyDescent="0.2">
      <c r="L34" s="78"/>
    </row>
    <row r="35" spans="1:13" s="73" customFormat="1" ht="11.25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80"/>
      <c r="M35" s="77"/>
    </row>
    <row r="36" spans="1:13" s="73" customFormat="1" ht="14.25" customHeight="1" x14ac:dyDescent="0.2">
      <c r="A36" s="54" t="s">
        <v>222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72" t="s">
        <v>224</v>
      </c>
      <c r="M36" s="54"/>
    </row>
    <row r="37" spans="1:13" s="73" customFormat="1" ht="11.25" x14ac:dyDescent="0.2">
      <c r="L37" s="78"/>
    </row>
    <row r="38" spans="1:13" s="73" customFormat="1" ht="11.25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80"/>
      <c r="M38" s="77"/>
    </row>
    <row r="39" spans="1:13" s="73" customFormat="1" ht="14.25" customHeight="1" x14ac:dyDescent="0.2">
      <c r="A39" s="54" t="s">
        <v>223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72" t="s">
        <v>224</v>
      </c>
      <c r="M39" s="54"/>
    </row>
    <row r="40" spans="1:13" s="73" customFormat="1" ht="11.25" x14ac:dyDescent="0.2">
      <c r="L40" s="78"/>
    </row>
    <row r="41" spans="1:13" s="73" customFormat="1" ht="12" thickBot="1" x14ac:dyDescent="0.25">
      <c r="A41" s="154" t="s">
        <v>392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79"/>
      <c r="M41" s="51"/>
    </row>
    <row r="42" spans="1:13" s="73" customFormat="1" ht="14.25" customHeight="1" thickTop="1" x14ac:dyDescent="0.2"/>
    <row r="43" spans="1:13" s="73" customFormat="1" ht="14.25" customHeight="1" x14ac:dyDescent="0.2"/>
    <row r="44" spans="1:13" s="73" customFormat="1" ht="14.25" customHeight="1" x14ac:dyDescent="0.2">
      <c r="I44" s="74"/>
      <c r="J44" s="74"/>
    </row>
    <row r="45" spans="1:13" s="73" customFormat="1" ht="11.25" x14ac:dyDescent="0.2">
      <c r="I45" s="74"/>
      <c r="J45" s="74"/>
    </row>
    <row r="46" spans="1:13" s="73" customFormat="1" ht="11.25" x14ac:dyDescent="0.2">
      <c r="D46" s="83"/>
      <c r="E46" s="74"/>
      <c r="F46" s="74"/>
      <c r="G46" s="74"/>
      <c r="H46" s="74"/>
      <c r="I46" s="74"/>
      <c r="J46" s="74"/>
    </row>
    <row r="47" spans="1:13" s="73" customFormat="1" ht="11.25" x14ac:dyDescent="0.2"/>
    <row r="48" spans="1:13" s="73" customFormat="1" ht="11.25" x14ac:dyDescent="0.2"/>
    <row r="49" s="73" customFormat="1" ht="11.25" x14ac:dyDescent="0.2"/>
    <row r="50" s="73" customFormat="1" ht="11.25" x14ac:dyDescent="0.2"/>
    <row r="51" s="73" customFormat="1" ht="11.25" x14ac:dyDescent="0.2"/>
    <row r="52" s="73" customFormat="1" ht="11.25" x14ac:dyDescent="0.2"/>
    <row r="53" s="73" customFormat="1" ht="11.25" x14ac:dyDescent="0.2"/>
    <row r="54" s="73" customFormat="1" ht="11.25" x14ac:dyDescent="0.2"/>
    <row r="55" s="73" customFormat="1" ht="11.25" x14ac:dyDescent="0.2"/>
    <row r="56" s="73" customFormat="1" ht="11.25" x14ac:dyDescent="0.2"/>
    <row r="57" s="73" customFormat="1" ht="11.25" x14ac:dyDescent="0.2"/>
    <row r="58" s="73" customFormat="1" ht="11.25" x14ac:dyDescent="0.2"/>
    <row r="59" s="73" customFormat="1" ht="11.25" x14ac:dyDescent="0.2"/>
    <row r="60" s="73" customFormat="1" ht="11.25" x14ac:dyDescent="0.2"/>
    <row r="61" s="73" customFormat="1" ht="11.25" x14ac:dyDescent="0.2"/>
    <row r="62" s="73" customFormat="1" ht="11.25" x14ac:dyDescent="0.2"/>
    <row r="63" s="73" customFormat="1" ht="11.25" x14ac:dyDescent="0.2"/>
    <row r="64" s="73" customFormat="1" ht="11.25" x14ac:dyDescent="0.2"/>
    <row r="65" s="73" customFormat="1" ht="11.25" x14ac:dyDescent="0.2"/>
    <row r="66" s="73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3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B6" sqref="B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28" t="s">
        <v>153</v>
      </c>
    </row>
    <row r="2" spans="1:13" ht="15.75" x14ac:dyDescent="0.25">
      <c r="A2" s="28"/>
    </row>
    <row r="4" spans="1:13" x14ac:dyDescent="0.2">
      <c r="A4" s="3" t="s">
        <v>362</v>
      </c>
      <c r="B4" s="3"/>
      <c r="C4" s="3"/>
      <c r="D4" s="3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3"/>
      <c r="B5" s="3" t="s">
        <v>206</v>
      </c>
      <c r="C5" s="3"/>
      <c r="D5" s="3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0"/>
      <c r="B7" s="10" t="s">
        <v>283</v>
      </c>
      <c r="C7" s="3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">
      <c r="A8" s="10"/>
      <c r="B8" s="10" t="s">
        <v>282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">
      <c r="A9" s="10"/>
      <c r="B9" s="10" t="s">
        <v>329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10"/>
      <c r="B10" s="10" t="s">
        <v>328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0"/>
      <c r="B13" s="10" t="s">
        <v>286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">
      <c r="A14" s="10"/>
      <c r="B14" s="10" t="s">
        <v>287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10"/>
      <c r="B15" s="10" t="s">
        <v>327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10"/>
      <c r="B16" s="10" t="s">
        <v>326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95" customHeight="1" x14ac:dyDescent="0.2">
      <c r="A18" s="10"/>
      <c r="B18" s="3" t="s">
        <v>321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0"/>
      <c r="B19" s="3" t="s">
        <v>322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 t="s">
        <v>285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">
      <c r="A23" s="10"/>
      <c r="B23" s="10" t="s">
        <v>320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">
      <c r="A24" s="10"/>
      <c r="B24" s="10" t="s">
        <v>324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">
      <c r="A25" s="10"/>
      <c r="B25" s="10" t="s">
        <v>325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">
      <c r="A27" s="10"/>
      <c r="B27" s="3" t="s">
        <v>284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10"/>
      <c r="B28" s="3" t="s">
        <v>323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9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3" ht="12.95" customHeight="1" x14ac:dyDescent="0.2">
      <c r="A31" s="27"/>
      <c r="B31" s="10" t="s">
        <v>288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95" customHeight="1" x14ac:dyDescent="0.2">
      <c r="A32" s="27"/>
      <c r="B32" s="10" t="s">
        <v>289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95" customHeight="1" x14ac:dyDescent="0.2">
      <c r="A33" s="2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95" customHeight="1" x14ac:dyDescent="0.2">
      <c r="A34" s="2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95" customHeight="1" x14ac:dyDescent="0.2">
      <c r="A35" s="27"/>
      <c r="B35" s="10" t="s">
        <v>318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95" customHeight="1" x14ac:dyDescent="0.2">
      <c r="A36" s="27"/>
      <c r="B36" s="10" t="s">
        <v>319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95" customHeight="1" x14ac:dyDescent="0.2">
      <c r="A37" s="2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95" customHeight="1" x14ac:dyDescent="0.2">
      <c r="A38" s="2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95" customHeight="1" x14ac:dyDescent="0.2">
      <c r="A39" s="27"/>
      <c r="B39" s="10" t="s">
        <v>317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95" customHeight="1" x14ac:dyDescent="0.2">
      <c r="A40" s="27"/>
      <c r="B40" s="10" t="s">
        <v>290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95" customHeight="1" x14ac:dyDescent="0.2">
      <c r="A41" s="2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95" customHeight="1" x14ac:dyDescent="0.2">
      <c r="A42" s="2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95" customHeight="1" x14ac:dyDescent="0.2">
      <c r="A43" s="2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95" customHeight="1" x14ac:dyDescent="0.2">
      <c r="A44" s="2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95" customHeight="1" x14ac:dyDescent="0.2">
      <c r="A45" s="2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95" customHeight="1" x14ac:dyDescent="0.2">
      <c r="A46" s="2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95" customHeight="1" x14ac:dyDescent="0.2">
      <c r="A47" s="2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95" customHeight="1" x14ac:dyDescent="0.2">
      <c r="A48" s="2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1" ht="12.9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.9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.9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.9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.9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.9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2.9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2.9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9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2.9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5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5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5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5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5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5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5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5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5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5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5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5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5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5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5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5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5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15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1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5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5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5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5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5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5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5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5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5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5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</sheetData>
  <sheetProtection password="E6AA" sheet="1"/>
  <phoneticPr fontId="13" type="noConversion"/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4" zoomScaleNormal="100" workbookViewId="0">
      <selection activeCell="B27" sqref="B27"/>
    </sheetView>
  </sheetViews>
  <sheetFormatPr defaultRowHeight="12.75" x14ac:dyDescent="0.2"/>
  <cols>
    <col min="1" max="1" width="27.42578125" customWidth="1"/>
    <col min="2" max="2" width="12.42578125" customWidth="1"/>
    <col min="3" max="3" width="12.85546875" customWidth="1"/>
    <col min="4" max="4" width="9.42578125" customWidth="1"/>
    <col min="5" max="5" width="14.85546875" customWidth="1"/>
    <col min="6" max="6" width="14.140625" bestFit="1" customWidth="1"/>
    <col min="7" max="7" width="14.5703125" customWidth="1"/>
    <col min="8" max="8" width="16.28515625" customWidth="1"/>
    <col min="9" max="9" width="14" customWidth="1"/>
    <col min="10" max="10" width="12.140625" bestFit="1" customWidth="1"/>
    <col min="11" max="12" width="9.28515625" bestFit="1" customWidth="1"/>
    <col min="13" max="13" width="15.42578125" customWidth="1"/>
  </cols>
  <sheetData>
    <row r="1" spans="1:13" ht="18" x14ac:dyDescent="0.25">
      <c r="A1" s="34" t="s">
        <v>49</v>
      </c>
      <c r="B1" s="39">
        <f>'Signature Page'!$B$10</f>
        <v>0</v>
      </c>
    </row>
    <row r="2" spans="1:13" ht="18" x14ac:dyDescent="0.25">
      <c r="A2" s="7" t="s">
        <v>50</v>
      </c>
      <c r="B2" s="26" t="s">
        <v>361</v>
      </c>
    </row>
    <row r="4" spans="1:13" ht="18" x14ac:dyDescent="0.25">
      <c r="F4" s="84" t="s">
        <v>238</v>
      </c>
    </row>
    <row r="5" spans="1:13" ht="18" x14ac:dyDescent="0.25">
      <c r="F5" s="84" t="s">
        <v>239</v>
      </c>
    </row>
    <row r="6" spans="1:13" ht="18" x14ac:dyDescent="0.25">
      <c r="F6" s="84" t="s">
        <v>240</v>
      </c>
    </row>
    <row r="8" spans="1:13" x14ac:dyDescent="0.2">
      <c r="H8" t="s">
        <v>363</v>
      </c>
    </row>
    <row r="9" spans="1:13" x14ac:dyDescent="0.2">
      <c r="H9" s="5" t="s">
        <v>197</v>
      </c>
      <c r="I9" s="5" t="s">
        <v>197</v>
      </c>
    </row>
    <row r="10" spans="1:13" x14ac:dyDescent="0.2">
      <c r="B10" s="5"/>
      <c r="C10" s="5" t="s">
        <v>242</v>
      </c>
      <c r="D10" s="5" t="s">
        <v>242</v>
      </c>
      <c r="G10" s="5" t="s">
        <v>190</v>
      </c>
      <c r="H10" s="5" t="s">
        <v>247</v>
      </c>
      <c r="I10" s="5" t="s">
        <v>249</v>
      </c>
    </row>
    <row r="11" spans="1:13" x14ac:dyDescent="0.2">
      <c r="B11" s="5" t="s">
        <v>211</v>
      </c>
      <c r="C11" s="5" t="s">
        <v>243</v>
      </c>
      <c r="D11" s="5" t="s">
        <v>244</v>
      </c>
      <c r="E11" s="5" t="s">
        <v>197</v>
      </c>
      <c r="F11" s="5" t="s">
        <v>246</v>
      </c>
      <c r="G11" s="5" t="s">
        <v>246</v>
      </c>
      <c r="H11" s="5" t="s">
        <v>248</v>
      </c>
      <c r="I11" s="5" t="s">
        <v>248</v>
      </c>
      <c r="J11" s="86" t="s">
        <v>250</v>
      </c>
      <c r="K11" s="86" t="s">
        <v>252</v>
      </c>
    </row>
    <row r="12" spans="1:13" x14ac:dyDescent="0.2">
      <c r="B12" s="85" t="s">
        <v>241</v>
      </c>
      <c r="C12" s="85" t="s">
        <v>241</v>
      </c>
      <c r="D12" s="85" t="s">
        <v>241</v>
      </c>
      <c r="E12" s="85" t="s">
        <v>245</v>
      </c>
      <c r="F12" s="85" t="s">
        <v>247</v>
      </c>
      <c r="G12" s="85" t="s">
        <v>241</v>
      </c>
      <c r="H12" s="85" t="s">
        <v>192</v>
      </c>
      <c r="I12" s="85" t="s">
        <v>192</v>
      </c>
      <c r="J12" s="85" t="s">
        <v>251</v>
      </c>
      <c r="K12" s="85" t="s">
        <v>241</v>
      </c>
      <c r="M12" s="85" t="s">
        <v>253</v>
      </c>
    </row>
    <row r="14" spans="1:13" x14ac:dyDescent="0.2">
      <c r="A14" s="3" t="s">
        <v>254</v>
      </c>
    </row>
    <row r="15" spans="1:13" x14ac:dyDescent="0.2">
      <c r="A15" s="10" t="s">
        <v>255</v>
      </c>
      <c r="B15" s="89"/>
      <c r="C15" s="89"/>
      <c r="D15" s="89"/>
      <c r="E15" s="89">
        <v>161276.07999999999</v>
      </c>
      <c r="F15" s="89"/>
      <c r="G15" s="89">
        <v>12373.93</v>
      </c>
      <c r="H15" s="89">
        <f>1226240.36+8975254.56</f>
        <v>10201494.92</v>
      </c>
      <c r="I15" s="89">
        <v>1776765.09</v>
      </c>
      <c r="J15" s="89"/>
      <c r="K15" s="89"/>
      <c r="L15" s="89"/>
      <c r="M15" s="89">
        <f>SUM(B15:K15)</f>
        <v>12151910.02</v>
      </c>
    </row>
    <row r="16" spans="1:13" x14ac:dyDescent="0.2">
      <c r="A16" s="10" t="s">
        <v>256</v>
      </c>
      <c r="B16" s="89"/>
      <c r="C16" s="89"/>
      <c r="D16" s="89"/>
      <c r="E16" s="89"/>
      <c r="F16" s="89"/>
      <c r="G16" s="89">
        <v>141152.39000000001</v>
      </c>
      <c r="H16" s="89">
        <v>853837.75</v>
      </c>
      <c r="I16" s="89">
        <v>312751.63</v>
      </c>
      <c r="J16" s="89"/>
      <c r="K16" s="89"/>
      <c r="L16" s="89"/>
      <c r="M16" s="89">
        <f>SUM(B16:K16)</f>
        <v>1307741.77</v>
      </c>
    </row>
    <row r="17" spans="1:13" x14ac:dyDescent="0.2">
      <c r="A17" s="10" t="s">
        <v>257</v>
      </c>
      <c r="B17" s="89"/>
      <c r="C17" s="89"/>
      <c r="D17" s="89"/>
      <c r="E17" s="89"/>
      <c r="F17" s="89">
        <v>4821655.72</v>
      </c>
      <c r="G17" s="89">
        <v>1866609.72</v>
      </c>
      <c r="H17" s="89">
        <v>1903922</v>
      </c>
      <c r="I17" s="89">
        <v>79281</v>
      </c>
      <c r="J17" s="89"/>
      <c r="K17" s="89"/>
      <c r="L17" s="89"/>
      <c r="M17" s="89">
        <f>SUM(B17:K17)</f>
        <v>8671468.4399999995</v>
      </c>
    </row>
    <row r="18" spans="1:13" x14ac:dyDescent="0.2">
      <c r="A18" s="10" t="s">
        <v>258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>
        <f>SUM(B18:K18)</f>
        <v>0</v>
      </c>
    </row>
    <row r="19" spans="1:13" x14ac:dyDescent="0.2">
      <c r="A19" s="10" t="s">
        <v>259</v>
      </c>
      <c r="B19" s="89"/>
      <c r="C19" s="89"/>
      <c r="D19" s="89"/>
      <c r="E19" s="89">
        <v>-14130.57</v>
      </c>
      <c r="F19" s="89">
        <v>-6368.67</v>
      </c>
      <c r="G19" s="89">
        <v>-46575.76</v>
      </c>
      <c r="H19" s="89">
        <f>-154546.82+518999.59</f>
        <v>364452.77</v>
      </c>
      <c r="I19" s="89">
        <v>-69592.570000000007</v>
      </c>
      <c r="J19" s="89"/>
      <c r="K19" s="89"/>
      <c r="L19" s="89"/>
      <c r="M19" s="89">
        <f>SUM(B19:K19)</f>
        <v>227785.2</v>
      </c>
    </row>
    <row r="20" spans="1:13" x14ac:dyDescent="0.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x14ac:dyDescent="0.2">
      <c r="A21" s="10" t="s">
        <v>260</v>
      </c>
      <c r="B21" s="87">
        <f>SUM(B15:B19)</f>
        <v>0</v>
      </c>
      <c r="C21" s="87">
        <f t="shared" ref="C21:M21" si="0">SUM(C15:C19)</f>
        <v>0</v>
      </c>
      <c r="D21" s="87">
        <f t="shared" si="0"/>
        <v>0</v>
      </c>
      <c r="E21" s="90">
        <f t="shared" si="0"/>
        <v>147145.50999999998</v>
      </c>
      <c r="F21" s="90">
        <f t="shared" si="0"/>
        <v>4815287.05</v>
      </c>
      <c r="G21" s="90">
        <f t="shared" si="0"/>
        <v>1973560.28</v>
      </c>
      <c r="H21" s="90">
        <f t="shared" si="0"/>
        <v>13323707.439999999</v>
      </c>
      <c r="I21" s="90">
        <f t="shared" si="0"/>
        <v>2099205.1500000004</v>
      </c>
      <c r="J21" s="90">
        <f t="shared" si="0"/>
        <v>0</v>
      </c>
      <c r="K21" s="90">
        <f t="shared" si="0"/>
        <v>0</v>
      </c>
      <c r="L21" s="87"/>
      <c r="M21" s="90">
        <f t="shared" si="0"/>
        <v>22358905.429999996</v>
      </c>
    </row>
    <row r="24" spans="1:13" x14ac:dyDescent="0.2">
      <c r="A24" s="3" t="s">
        <v>261</v>
      </c>
      <c r="E24" s="89"/>
      <c r="F24" s="89"/>
      <c r="G24" s="89"/>
      <c r="H24" s="89"/>
      <c r="I24" s="89"/>
      <c r="J24" s="89"/>
      <c r="K24" s="89"/>
      <c r="L24" s="89"/>
      <c r="M24" s="89"/>
    </row>
    <row r="25" spans="1:13" x14ac:dyDescent="0.2">
      <c r="A25" s="10" t="s">
        <v>262</v>
      </c>
      <c r="E25" s="89"/>
      <c r="F25" s="89"/>
      <c r="G25" s="89">
        <v>0</v>
      </c>
      <c r="H25" s="89">
        <v>0</v>
      </c>
      <c r="I25" s="89"/>
      <c r="J25" s="89"/>
      <c r="K25" s="89"/>
      <c r="L25" s="89"/>
      <c r="M25" s="89"/>
    </row>
    <row r="26" spans="1:13" x14ac:dyDescent="0.2">
      <c r="A26" s="10" t="s">
        <v>263</v>
      </c>
      <c r="E26" s="89"/>
      <c r="F26" s="89"/>
      <c r="G26" s="89">
        <v>319573.32</v>
      </c>
      <c r="H26" s="89">
        <v>6610467.1900000004</v>
      </c>
      <c r="I26" s="89">
        <v>88451.11</v>
      </c>
      <c r="J26" s="89"/>
      <c r="K26" s="89"/>
      <c r="L26" s="89"/>
      <c r="M26" s="89">
        <f>SUM(B26:K26)</f>
        <v>7018491.620000001</v>
      </c>
    </row>
    <row r="27" spans="1:13" x14ac:dyDescent="0.2">
      <c r="A27" s="10" t="s">
        <v>264</v>
      </c>
      <c r="E27" s="89"/>
      <c r="F27" s="89"/>
      <c r="G27" s="89"/>
      <c r="H27" s="89"/>
      <c r="I27" s="89"/>
      <c r="J27" s="89"/>
      <c r="K27" s="89"/>
      <c r="L27" s="89"/>
      <c r="M27" s="89">
        <f>SUM(B27:K27)</f>
        <v>0</v>
      </c>
    </row>
    <row r="28" spans="1:13" x14ac:dyDescent="0.2">
      <c r="A28" s="10" t="s">
        <v>265</v>
      </c>
      <c r="E28" s="89">
        <v>0</v>
      </c>
      <c r="F28" s="89">
        <v>0</v>
      </c>
      <c r="G28" s="89">
        <v>0</v>
      </c>
      <c r="H28" s="89"/>
      <c r="I28" s="89"/>
      <c r="J28" s="89"/>
      <c r="K28" s="89"/>
      <c r="L28" s="89"/>
      <c r="M28" s="89"/>
    </row>
    <row r="29" spans="1:13" x14ac:dyDescent="0.2">
      <c r="A29" s="10" t="s">
        <v>263</v>
      </c>
      <c r="E29" s="89">
        <v>1390322.11</v>
      </c>
      <c r="F29" s="89">
        <v>4684148</v>
      </c>
      <c r="G29" s="89">
        <v>1541700.53</v>
      </c>
      <c r="H29" s="89">
        <v>3220440.89</v>
      </c>
      <c r="I29" s="89">
        <v>1839789.05</v>
      </c>
      <c r="J29" s="89"/>
      <c r="K29" s="89"/>
      <c r="L29" s="89"/>
      <c r="M29" s="89">
        <f>SUM(B29:K29)</f>
        <v>12676400.580000002</v>
      </c>
    </row>
    <row r="30" spans="1:13" x14ac:dyDescent="0.2">
      <c r="A30" s="10" t="s">
        <v>264</v>
      </c>
      <c r="E30" s="89"/>
      <c r="F30" s="89"/>
      <c r="G30" s="89"/>
      <c r="H30" s="89"/>
      <c r="I30" s="89"/>
      <c r="J30" s="89"/>
      <c r="K30" s="89"/>
      <c r="L30" s="89"/>
      <c r="M30" s="89">
        <f>SUM(B30:K30)</f>
        <v>0</v>
      </c>
    </row>
    <row r="31" spans="1:13" x14ac:dyDescent="0.2">
      <c r="A31" s="10" t="s">
        <v>266</v>
      </c>
      <c r="E31" s="89"/>
      <c r="F31" s="89"/>
      <c r="G31" s="89"/>
      <c r="H31" s="89"/>
      <c r="I31" s="89"/>
      <c r="J31" s="89"/>
      <c r="K31" s="89"/>
      <c r="L31" s="89"/>
      <c r="M31" s="89"/>
    </row>
    <row r="32" spans="1:13" x14ac:dyDescent="0.2">
      <c r="A32" s="10" t="s">
        <v>263</v>
      </c>
      <c r="E32" s="89"/>
      <c r="F32" s="89">
        <v>0</v>
      </c>
      <c r="G32" s="89">
        <v>0</v>
      </c>
      <c r="H32" s="89">
        <f>1911872.01+808765.24</f>
        <v>2720637.25</v>
      </c>
      <c r="I32" s="89"/>
      <c r="J32" s="89"/>
      <c r="K32" s="89"/>
      <c r="L32" s="89"/>
      <c r="M32" s="89">
        <f>SUM(B32:K32)</f>
        <v>2720637.25</v>
      </c>
    </row>
    <row r="33" spans="1:13" x14ac:dyDescent="0.2">
      <c r="A33" s="10" t="s">
        <v>264</v>
      </c>
      <c r="E33" s="89"/>
      <c r="F33" s="89"/>
      <c r="G33" s="89"/>
      <c r="H33" s="89"/>
      <c r="I33" s="89"/>
      <c r="J33" s="89"/>
      <c r="K33" s="89"/>
      <c r="L33" s="89"/>
      <c r="M33" s="89">
        <f>SUM(B33:K33)</f>
        <v>0</v>
      </c>
    </row>
    <row r="34" spans="1:13" x14ac:dyDescent="0.2">
      <c r="E34" s="89"/>
      <c r="F34" s="89"/>
      <c r="G34" s="89"/>
      <c r="H34" s="89"/>
      <c r="I34" s="89"/>
      <c r="J34" s="89"/>
      <c r="K34" s="89"/>
      <c r="L34" s="89"/>
      <c r="M34" s="89"/>
    </row>
    <row r="35" spans="1:13" x14ac:dyDescent="0.2">
      <c r="A35" s="10" t="s">
        <v>267</v>
      </c>
      <c r="B35" s="87">
        <f>SUM(B26:B33)</f>
        <v>0</v>
      </c>
      <c r="C35" s="87">
        <f t="shared" ref="C35:M35" si="1">SUM(C26:C33)</f>
        <v>0</v>
      </c>
      <c r="D35" s="87">
        <f t="shared" si="1"/>
        <v>0</v>
      </c>
      <c r="E35" s="90">
        <f t="shared" si="1"/>
        <v>1390322.11</v>
      </c>
      <c r="F35" s="90">
        <f t="shared" si="1"/>
        <v>4684148</v>
      </c>
      <c r="G35" s="90">
        <f t="shared" si="1"/>
        <v>1861273.85</v>
      </c>
      <c r="H35" s="90">
        <f t="shared" si="1"/>
        <v>12551545.33</v>
      </c>
      <c r="I35" s="90">
        <f t="shared" si="1"/>
        <v>1928240.1600000001</v>
      </c>
      <c r="J35" s="90">
        <f t="shared" si="1"/>
        <v>0</v>
      </c>
      <c r="K35" s="90">
        <f t="shared" si="1"/>
        <v>0</v>
      </c>
      <c r="L35" s="90"/>
      <c r="M35" s="90">
        <f t="shared" si="1"/>
        <v>22415529.450000003</v>
      </c>
    </row>
    <row r="36" spans="1:13" x14ac:dyDescent="0.2">
      <c r="E36" s="89"/>
      <c r="F36" s="89"/>
      <c r="G36" s="89"/>
      <c r="H36" s="89"/>
      <c r="I36" s="89"/>
      <c r="J36" s="89"/>
      <c r="K36" s="89"/>
      <c r="L36" s="89"/>
      <c r="M36" s="89"/>
    </row>
    <row r="38" spans="1:13" x14ac:dyDescent="0.2">
      <c r="A38" s="10" t="s">
        <v>268</v>
      </c>
    </row>
    <row r="39" spans="1:13" x14ac:dyDescent="0.2">
      <c r="A39" s="10" t="s">
        <v>269</v>
      </c>
      <c r="B39">
        <f>+B21-B35</f>
        <v>0</v>
      </c>
      <c r="C39">
        <f t="shared" ref="C39:M39" si="2">+C21-C35</f>
        <v>0</v>
      </c>
      <c r="D39" s="89">
        <f t="shared" si="2"/>
        <v>0</v>
      </c>
      <c r="E39" s="89">
        <f t="shared" si="2"/>
        <v>-1243176.6000000001</v>
      </c>
      <c r="F39" s="89">
        <f t="shared" si="2"/>
        <v>131139.04999999981</v>
      </c>
      <c r="G39" s="89">
        <f t="shared" si="2"/>
        <v>112286.42999999993</v>
      </c>
      <c r="H39" s="89">
        <f t="shared" si="2"/>
        <v>772162.1099999994</v>
      </c>
      <c r="I39" s="89">
        <f t="shared" si="2"/>
        <v>170964.99000000022</v>
      </c>
      <c r="J39" s="89">
        <f t="shared" si="2"/>
        <v>0</v>
      </c>
      <c r="K39" s="89">
        <f t="shared" si="2"/>
        <v>0</v>
      </c>
      <c r="L39" s="89"/>
      <c r="M39" s="89">
        <f t="shared" si="2"/>
        <v>-56624.020000007004</v>
      </c>
    </row>
    <row r="40" spans="1:13" x14ac:dyDescent="0.2"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x14ac:dyDescent="0.2">
      <c r="A41" s="10" t="s">
        <v>274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x14ac:dyDescent="0.2">
      <c r="A42" s="10" t="s">
        <v>275</v>
      </c>
      <c r="D42" s="89"/>
      <c r="E42" s="89">
        <v>1228515.42</v>
      </c>
      <c r="F42" s="89"/>
      <c r="G42" s="89">
        <f>25449.52-0.7</f>
        <v>25448.82</v>
      </c>
      <c r="H42" s="89">
        <v>439241.59</v>
      </c>
      <c r="I42" s="89"/>
      <c r="J42" s="89"/>
      <c r="K42" s="89"/>
      <c r="L42" s="89"/>
      <c r="M42" s="89">
        <f>SUM(B42:K42)</f>
        <v>1693205.83</v>
      </c>
    </row>
    <row r="43" spans="1:13" x14ac:dyDescent="0.2">
      <c r="A43" s="10" t="s">
        <v>276</v>
      </c>
      <c r="C43">
        <v>-133.80000000000001</v>
      </c>
      <c r="D43" s="89"/>
      <c r="E43" s="89">
        <v>-59859.34</v>
      </c>
      <c r="F43" s="89">
        <v>131139.04999999999</v>
      </c>
      <c r="G43" s="89">
        <v>112285.73</v>
      </c>
      <c r="H43" s="89">
        <f>1188669.99+22834.64+0.22</f>
        <v>1211504.8499999999</v>
      </c>
      <c r="I43" s="89">
        <f>184997.53+0.9</f>
        <v>184998.43</v>
      </c>
      <c r="J43" s="89"/>
      <c r="K43" s="89"/>
      <c r="L43" s="89"/>
      <c r="M43" s="89">
        <f>SUM(B43:K43)</f>
        <v>1579934.9199999997</v>
      </c>
    </row>
    <row r="44" spans="1:13" x14ac:dyDescent="0.2"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x14ac:dyDescent="0.2">
      <c r="A45" s="10" t="s">
        <v>277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x14ac:dyDescent="0.2">
      <c r="A46" s="10" t="s">
        <v>278</v>
      </c>
      <c r="B46" s="87">
        <f>SUM(B42:B43)</f>
        <v>0</v>
      </c>
      <c r="C46" s="87">
        <f>SUM(C42:C43)</f>
        <v>-133.80000000000001</v>
      </c>
      <c r="D46" s="90">
        <f>SUM(D42:D43)</f>
        <v>0</v>
      </c>
      <c r="E46" s="90">
        <f t="shared" ref="E46:M46" si="3">SUM(E42-E43)</f>
        <v>1288374.76</v>
      </c>
      <c r="F46" s="90">
        <f t="shared" si="3"/>
        <v>-131139.04999999999</v>
      </c>
      <c r="G46" s="90">
        <f t="shared" si="3"/>
        <v>-86836.91</v>
      </c>
      <c r="H46" s="90">
        <f t="shared" si="3"/>
        <v>-772263.25999999978</v>
      </c>
      <c r="I46" s="90">
        <f t="shared" si="3"/>
        <v>-184998.43</v>
      </c>
      <c r="J46" s="90">
        <f t="shared" si="3"/>
        <v>0</v>
      </c>
      <c r="K46" s="90">
        <f t="shared" si="3"/>
        <v>0</v>
      </c>
      <c r="L46" s="90">
        <f t="shared" si="3"/>
        <v>0</v>
      </c>
      <c r="M46" s="90">
        <f t="shared" si="3"/>
        <v>113270.91000000038</v>
      </c>
    </row>
    <row r="47" spans="1:13" x14ac:dyDescent="0.2"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x14ac:dyDescent="0.2"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3" x14ac:dyDescent="0.2">
      <c r="A49" s="10" t="s">
        <v>279</v>
      </c>
      <c r="B49">
        <v>0</v>
      </c>
      <c r="C49">
        <f t="shared" ref="C49:M49" si="4">+C39+C46</f>
        <v>-133.80000000000001</v>
      </c>
      <c r="D49" s="89">
        <f t="shared" si="4"/>
        <v>0</v>
      </c>
      <c r="E49" s="89">
        <f t="shared" si="4"/>
        <v>45198.159999999916</v>
      </c>
      <c r="F49" s="89">
        <f t="shared" si="4"/>
        <v>0</v>
      </c>
      <c r="G49" s="89">
        <f t="shared" si="4"/>
        <v>25449.519999999931</v>
      </c>
      <c r="H49" s="89">
        <f t="shared" si="4"/>
        <v>-101.15000000037253</v>
      </c>
      <c r="I49" s="89">
        <f t="shared" si="4"/>
        <v>-14033.439999999769</v>
      </c>
      <c r="J49" s="89">
        <f t="shared" si="4"/>
        <v>0</v>
      </c>
      <c r="K49" s="89">
        <f t="shared" si="4"/>
        <v>0</v>
      </c>
      <c r="L49" s="89">
        <f t="shared" si="4"/>
        <v>0</v>
      </c>
      <c r="M49" s="89">
        <f t="shared" si="4"/>
        <v>56646.889999993378</v>
      </c>
    </row>
    <row r="50" spans="1:13" x14ac:dyDescent="0.2"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x14ac:dyDescent="0.2">
      <c r="A51" s="10" t="s">
        <v>280</v>
      </c>
      <c r="B51">
        <v>12.05</v>
      </c>
      <c r="C51">
        <v>710.46</v>
      </c>
      <c r="D51" s="89"/>
      <c r="E51" s="89">
        <v>1231097.82</v>
      </c>
      <c r="F51" s="89">
        <v>15956.43</v>
      </c>
      <c r="G51" s="125">
        <v>-55706.25</v>
      </c>
      <c r="H51" s="89">
        <v>181726.32</v>
      </c>
      <c r="I51" s="89">
        <v>2507.7399999999998</v>
      </c>
      <c r="J51" s="89"/>
      <c r="K51" s="89"/>
      <c r="L51" s="89"/>
      <c r="M51" s="89">
        <f>SUM(B51:K51)</f>
        <v>1376304.57</v>
      </c>
    </row>
    <row r="52" spans="1:13" x14ac:dyDescent="0.2"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3" x14ac:dyDescent="0.2"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3.5" thickBot="1" x14ac:dyDescent="0.25">
      <c r="A54" s="10" t="s">
        <v>281</v>
      </c>
      <c r="B54" s="88">
        <f>+B49+B51</f>
        <v>12.05</v>
      </c>
      <c r="C54" s="88">
        <f>+C49+C51</f>
        <v>576.66000000000008</v>
      </c>
      <c r="D54" s="91">
        <f t="shared" ref="D54:L54" si="5">+D49+D51</f>
        <v>0</v>
      </c>
      <c r="E54" s="91">
        <f t="shared" si="5"/>
        <v>1276295.98</v>
      </c>
      <c r="F54" s="91">
        <f t="shared" si="5"/>
        <v>15956.43</v>
      </c>
      <c r="G54" s="91">
        <f t="shared" si="5"/>
        <v>-30256.730000000069</v>
      </c>
      <c r="H54" s="91">
        <f t="shared" si="5"/>
        <v>181625.16999999963</v>
      </c>
      <c r="I54" s="91">
        <f t="shared" si="5"/>
        <v>-11525.69999999977</v>
      </c>
      <c r="J54" s="91">
        <f t="shared" si="5"/>
        <v>0</v>
      </c>
      <c r="K54" s="91">
        <f t="shared" si="5"/>
        <v>0</v>
      </c>
      <c r="L54" s="91">
        <f t="shared" si="5"/>
        <v>0</v>
      </c>
      <c r="M54" s="91">
        <f>+M49+M51</f>
        <v>1432951.4599999934</v>
      </c>
    </row>
    <row r="55" spans="1:13" ht="13.5" thickTop="1" x14ac:dyDescent="0.2"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1:13" x14ac:dyDescent="0.2">
      <c r="D56" s="89"/>
      <c r="E56" s="89"/>
      <c r="F56" s="89"/>
      <c r="G56" s="89"/>
      <c r="H56" s="89"/>
      <c r="I56" s="89"/>
      <c r="J56" s="89"/>
      <c r="K56" s="89"/>
      <c r="L56" s="89"/>
      <c r="M56" s="89"/>
    </row>
  </sheetData>
  <pageMargins left="0.2" right="0.2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zoomScale="75" workbookViewId="0">
      <selection activeCell="A6" sqref="A6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12" ht="18" x14ac:dyDescent="0.25">
      <c r="A1" s="34" t="s">
        <v>49</v>
      </c>
      <c r="B1" s="39">
        <f>'Signature Page'!$B$10</f>
        <v>0</v>
      </c>
    </row>
    <row r="2" spans="1:12" ht="18" x14ac:dyDescent="0.25">
      <c r="A2" s="7" t="s">
        <v>50</v>
      </c>
      <c r="B2" s="26" t="s">
        <v>361</v>
      </c>
    </row>
    <row r="3" spans="1:12" ht="18" x14ac:dyDescent="0.25">
      <c r="C3" s="43" t="s">
        <v>0</v>
      </c>
      <c r="D3" s="9"/>
    </row>
    <row r="4" spans="1:12" ht="15.75" x14ac:dyDescent="0.25">
      <c r="C4" s="41" t="s">
        <v>41</v>
      </c>
    </row>
    <row r="5" spans="1:12" ht="15.75" x14ac:dyDescent="0.25">
      <c r="C5" s="1"/>
    </row>
    <row r="6" spans="1:12" ht="18" x14ac:dyDescent="0.25">
      <c r="A6" s="93"/>
      <c r="B6" s="93"/>
      <c r="C6" s="94"/>
      <c r="D6" s="93"/>
      <c r="E6" s="93"/>
      <c r="F6" s="93"/>
      <c r="G6" s="93"/>
      <c r="H6" s="93"/>
      <c r="I6" s="93"/>
      <c r="J6" s="93"/>
      <c r="K6" s="93"/>
      <c r="L6" s="93"/>
    </row>
    <row r="7" spans="1:12" ht="18" x14ac:dyDescent="0.25">
      <c r="A7" s="93"/>
      <c r="B7" s="95" t="s">
        <v>151</v>
      </c>
      <c r="C7" s="95"/>
      <c r="D7" s="93"/>
      <c r="E7" s="93"/>
      <c r="F7" s="93"/>
      <c r="G7" s="93"/>
      <c r="H7" s="93"/>
      <c r="I7" s="93"/>
      <c r="J7" s="93"/>
      <c r="K7" s="93"/>
      <c r="L7" s="93"/>
    </row>
    <row r="8" spans="1:12" ht="18" x14ac:dyDescent="0.25">
      <c r="A8" s="93"/>
      <c r="B8" s="96" t="s">
        <v>152</v>
      </c>
      <c r="C8" s="96" t="s">
        <v>53</v>
      </c>
      <c r="D8" s="96" t="s">
        <v>53</v>
      </c>
      <c r="E8" s="93"/>
      <c r="F8" s="93"/>
      <c r="G8" s="93"/>
      <c r="H8" s="93"/>
      <c r="I8" s="93"/>
      <c r="J8" s="93"/>
      <c r="K8" s="93"/>
      <c r="L8" s="93"/>
    </row>
    <row r="9" spans="1:12" ht="18" x14ac:dyDescent="0.25">
      <c r="A9" s="93"/>
      <c r="B9" s="97" t="s">
        <v>41</v>
      </c>
      <c r="C9" s="98" t="s">
        <v>54</v>
      </c>
      <c r="D9" s="98" t="s">
        <v>41</v>
      </c>
      <c r="E9" s="93"/>
      <c r="F9" s="93"/>
      <c r="G9" s="93"/>
      <c r="H9" s="93"/>
      <c r="I9" s="93"/>
      <c r="J9" s="93"/>
      <c r="K9" s="93"/>
      <c r="L9" s="93"/>
    </row>
    <row r="10" spans="1:12" ht="18" x14ac:dyDescent="0.25">
      <c r="A10" s="93" t="s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8" x14ac:dyDescent="0.25">
      <c r="A11" s="99" t="s">
        <v>2</v>
      </c>
      <c r="B11" s="102">
        <v>0</v>
      </c>
      <c r="C11" s="103"/>
      <c r="D11" s="103">
        <f>+B11+C11</f>
        <v>0</v>
      </c>
      <c r="E11" s="93"/>
      <c r="F11" s="93"/>
      <c r="G11" s="93"/>
      <c r="H11" s="93"/>
      <c r="I11" s="93"/>
      <c r="J11" s="93"/>
      <c r="K11" s="93"/>
      <c r="L11" s="93"/>
    </row>
    <row r="12" spans="1:12" ht="18" x14ac:dyDescent="0.25">
      <c r="A12" s="99" t="s">
        <v>43</v>
      </c>
      <c r="B12" s="102">
        <f>12500+11909959.94+19008.19+123038.13+227785-262928.3</f>
        <v>12029362.959999999</v>
      </c>
      <c r="C12" s="103"/>
      <c r="D12" s="103">
        <f t="shared" ref="D12:D19" si="0">+B12+C12</f>
        <v>12029362.959999999</v>
      </c>
      <c r="E12" s="93"/>
      <c r="F12" s="93"/>
      <c r="G12" s="93"/>
      <c r="H12" s="93"/>
      <c r="I12" s="93"/>
      <c r="J12" s="93"/>
      <c r="K12" s="93"/>
      <c r="L12" s="93"/>
    </row>
    <row r="13" spans="1:12" ht="18" x14ac:dyDescent="0.25">
      <c r="A13" s="99" t="s">
        <v>42</v>
      </c>
      <c r="B13" s="102">
        <v>262928.3</v>
      </c>
      <c r="C13" s="103"/>
      <c r="D13" s="103">
        <f t="shared" si="0"/>
        <v>262928.3</v>
      </c>
      <c r="E13" s="93"/>
      <c r="F13" s="93"/>
      <c r="G13" s="93"/>
      <c r="H13" s="93"/>
      <c r="I13" s="93"/>
      <c r="J13" s="93"/>
      <c r="K13" s="93"/>
      <c r="L13" s="93"/>
    </row>
    <row r="14" spans="1:12" ht="18" x14ac:dyDescent="0.25">
      <c r="A14" s="99" t="s">
        <v>5</v>
      </c>
      <c r="B14" s="102">
        <v>0</v>
      </c>
      <c r="C14" s="103"/>
      <c r="D14" s="103">
        <f t="shared" si="0"/>
        <v>0</v>
      </c>
      <c r="E14" s="93"/>
      <c r="F14" s="93"/>
      <c r="G14" s="93"/>
      <c r="H14" s="93"/>
      <c r="I14" s="93"/>
      <c r="J14" s="93"/>
      <c r="K14" s="93"/>
      <c r="L14" s="93"/>
    </row>
    <row r="15" spans="1:12" ht="18" x14ac:dyDescent="0.25">
      <c r="A15" s="99" t="s">
        <v>3</v>
      </c>
      <c r="B15" s="102">
        <v>0</v>
      </c>
      <c r="C15" s="103"/>
      <c r="D15" s="103">
        <f t="shared" si="0"/>
        <v>0</v>
      </c>
      <c r="E15" s="93"/>
      <c r="F15" s="93"/>
      <c r="G15" s="93"/>
      <c r="H15" s="93"/>
      <c r="I15" s="93"/>
      <c r="J15" s="93"/>
      <c r="K15" s="93"/>
      <c r="L15" s="93"/>
    </row>
    <row r="16" spans="1:12" ht="18" x14ac:dyDescent="0.25">
      <c r="A16" s="99" t="s">
        <v>11</v>
      </c>
      <c r="B16" s="104">
        <v>0</v>
      </c>
      <c r="C16" s="103"/>
      <c r="D16" s="103">
        <f t="shared" si="0"/>
        <v>0</v>
      </c>
      <c r="E16" s="93"/>
      <c r="F16" s="93"/>
      <c r="G16" s="93"/>
      <c r="H16" s="93"/>
      <c r="I16" s="93"/>
      <c r="J16" s="93"/>
      <c r="K16" s="93"/>
      <c r="L16" s="93"/>
    </row>
    <row r="17" spans="1:12" ht="18" x14ac:dyDescent="0.25">
      <c r="A17" s="99" t="s">
        <v>44</v>
      </c>
      <c r="B17" s="104">
        <v>0</v>
      </c>
      <c r="C17" s="103"/>
      <c r="D17" s="103">
        <f t="shared" si="0"/>
        <v>0</v>
      </c>
      <c r="E17" s="93"/>
      <c r="F17" s="93"/>
      <c r="G17" s="93"/>
      <c r="H17" s="93"/>
      <c r="I17" s="93"/>
      <c r="J17" s="93"/>
      <c r="K17" s="93"/>
      <c r="L17" s="93"/>
    </row>
    <row r="18" spans="1:12" ht="18" x14ac:dyDescent="0.25">
      <c r="A18" s="99" t="s">
        <v>29</v>
      </c>
      <c r="B18" s="104">
        <v>3910.52</v>
      </c>
      <c r="C18" s="103"/>
      <c r="D18" s="103">
        <f t="shared" si="0"/>
        <v>3910.52</v>
      </c>
      <c r="E18" s="93"/>
      <c r="F18" s="93"/>
      <c r="G18" s="93"/>
      <c r="H18" s="93"/>
      <c r="I18" s="93"/>
      <c r="J18" s="93"/>
      <c r="K18" s="93"/>
      <c r="L18" s="93"/>
    </row>
    <row r="19" spans="1:12" ht="18" x14ac:dyDescent="0.25">
      <c r="A19" s="99" t="s">
        <v>30</v>
      </c>
      <c r="B19" s="105">
        <f>873.24+82620</f>
        <v>83493.240000000005</v>
      </c>
      <c r="C19" s="103"/>
      <c r="D19" s="106">
        <f t="shared" si="0"/>
        <v>83493.240000000005</v>
      </c>
      <c r="E19" s="93"/>
      <c r="F19" s="93"/>
      <c r="G19" s="93"/>
      <c r="H19" s="93"/>
      <c r="I19" s="93"/>
      <c r="J19" s="93"/>
      <c r="K19" s="93"/>
      <c r="L19" s="93"/>
    </row>
    <row r="20" spans="1:12" ht="18" x14ac:dyDescent="0.25">
      <c r="A20" s="100" t="s">
        <v>34</v>
      </c>
      <c r="B20" s="103">
        <f>SUM(B11:B19)</f>
        <v>12379695.02</v>
      </c>
      <c r="C20" s="103"/>
      <c r="D20" s="103">
        <f>SUM(D11:D19)</f>
        <v>12379695.02</v>
      </c>
      <c r="E20" s="93"/>
      <c r="F20" s="93"/>
      <c r="G20" s="93"/>
      <c r="H20" s="93"/>
      <c r="I20" s="93"/>
      <c r="J20" s="93"/>
      <c r="K20" s="93"/>
      <c r="L20" s="93"/>
    </row>
    <row r="21" spans="1:12" ht="18" x14ac:dyDescent="0.25">
      <c r="A21" s="93"/>
      <c r="B21" s="103"/>
      <c r="C21" s="103"/>
      <c r="D21" s="103"/>
      <c r="E21" s="93"/>
      <c r="F21" s="93"/>
      <c r="G21" s="93"/>
      <c r="H21" s="93"/>
      <c r="I21" s="93"/>
      <c r="J21" s="93"/>
      <c r="K21" s="93"/>
      <c r="L21" s="93"/>
    </row>
    <row r="22" spans="1:12" ht="18" x14ac:dyDescent="0.25">
      <c r="A22" s="93" t="s">
        <v>4</v>
      </c>
      <c r="B22" s="103"/>
      <c r="C22" s="103"/>
      <c r="D22" s="103"/>
      <c r="E22" s="93"/>
      <c r="F22" s="93"/>
      <c r="G22" s="93"/>
      <c r="H22" s="93"/>
      <c r="I22" s="93"/>
      <c r="J22" s="93"/>
      <c r="K22" s="93"/>
      <c r="L22" s="93"/>
    </row>
    <row r="23" spans="1:12" ht="18" x14ac:dyDescent="0.25">
      <c r="A23" s="99" t="s">
        <v>6</v>
      </c>
      <c r="B23" s="102">
        <f>7950.07+323132.43</f>
        <v>331082.5</v>
      </c>
      <c r="C23" s="103"/>
      <c r="D23" s="103">
        <f>+B23+C23</f>
        <v>331082.5</v>
      </c>
      <c r="E23" s="93"/>
      <c r="F23" s="93"/>
      <c r="G23" s="93"/>
      <c r="H23" s="93"/>
      <c r="I23" s="93"/>
      <c r="J23" s="93"/>
      <c r="K23" s="93"/>
      <c r="L23" s="93"/>
    </row>
    <row r="24" spans="1:12" ht="18" x14ac:dyDescent="0.25">
      <c r="A24" s="99" t="s">
        <v>7</v>
      </c>
      <c r="B24" s="105">
        <v>976659.07</v>
      </c>
      <c r="C24" s="103"/>
      <c r="D24" s="106">
        <f>+B24+C24</f>
        <v>976659.07</v>
      </c>
      <c r="E24" s="93"/>
      <c r="F24" s="93"/>
      <c r="G24" s="93"/>
      <c r="H24" s="93"/>
      <c r="I24" s="93"/>
      <c r="J24" s="93"/>
      <c r="K24" s="93"/>
      <c r="L24" s="93"/>
    </row>
    <row r="25" spans="1:12" ht="18" x14ac:dyDescent="0.25">
      <c r="A25" s="100" t="s">
        <v>270</v>
      </c>
      <c r="B25" s="103">
        <f>SUM(B23:B24)</f>
        <v>1307741.5699999998</v>
      </c>
      <c r="C25" s="103"/>
      <c r="D25" s="103">
        <f>SUM(D23:D24)</f>
        <v>1307741.5699999998</v>
      </c>
      <c r="E25" s="93"/>
      <c r="F25" s="93"/>
      <c r="G25" s="93"/>
      <c r="H25" s="93"/>
      <c r="I25" s="93"/>
      <c r="J25" s="93"/>
      <c r="K25" s="93"/>
      <c r="L25" s="93"/>
    </row>
    <row r="26" spans="1:12" ht="18" x14ac:dyDescent="0.25">
      <c r="A26" s="93"/>
      <c r="B26" s="103"/>
      <c r="C26" s="103"/>
      <c r="D26" s="103"/>
      <c r="E26" s="93"/>
      <c r="F26" s="93"/>
      <c r="G26" s="93"/>
      <c r="H26" s="93"/>
      <c r="I26" s="93"/>
      <c r="J26" s="93"/>
      <c r="K26" s="93"/>
      <c r="L26" s="93"/>
    </row>
    <row r="27" spans="1:12" ht="18" x14ac:dyDescent="0.25">
      <c r="A27" s="93" t="s">
        <v>8</v>
      </c>
      <c r="B27" s="103"/>
      <c r="C27" s="103"/>
      <c r="D27" s="103"/>
      <c r="E27" s="93"/>
      <c r="F27" s="93"/>
      <c r="G27" s="93"/>
      <c r="H27" s="93"/>
      <c r="I27" s="93"/>
      <c r="J27" s="93"/>
      <c r="K27" s="93"/>
      <c r="L27" s="93"/>
    </row>
    <row r="28" spans="1:12" ht="18" x14ac:dyDescent="0.25">
      <c r="A28" s="99" t="s">
        <v>31</v>
      </c>
      <c r="B28" s="102">
        <f>1206600.35+79281+0.4</f>
        <v>1285881.75</v>
      </c>
      <c r="C28" s="103"/>
      <c r="D28" s="103">
        <f>+B28+C28</f>
        <v>1285881.75</v>
      </c>
      <c r="E28" s="93"/>
      <c r="F28" s="93"/>
      <c r="G28" s="93"/>
      <c r="H28" s="93"/>
      <c r="I28" s="93"/>
      <c r="J28" s="93"/>
      <c r="K28" s="93"/>
      <c r="L28" s="93"/>
    </row>
    <row r="29" spans="1:12" ht="18" x14ac:dyDescent="0.25">
      <c r="A29" s="99" t="s">
        <v>32</v>
      </c>
      <c r="B29" s="102">
        <v>660009.37</v>
      </c>
      <c r="C29" s="103"/>
      <c r="D29" s="103">
        <f>+B29+C29</f>
        <v>660009.37</v>
      </c>
      <c r="E29" s="93"/>
      <c r="F29" s="93"/>
      <c r="G29" s="93"/>
      <c r="H29" s="93"/>
      <c r="I29" s="93"/>
      <c r="J29" s="93"/>
      <c r="K29" s="93"/>
      <c r="L29" s="93"/>
    </row>
    <row r="30" spans="1:12" ht="18" x14ac:dyDescent="0.25">
      <c r="A30" s="99" t="s">
        <v>9</v>
      </c>
      <c r="B30" s="102">
        <v>0</v>
      </c>
      <c r="C30" s="103"/>
      <c r="D30" s="103">
        <f>+B30+C30</f>
        <v>0</v>
      </c>
      <c r="E30" s="93"/>
      <c r="F30" s="93"/>
      <c r="G30" s="93"/>
      <c r="H30" s="93"/>
      <c r="I30" s="93"/>
      <c r="J30" s="93"/>
      <c r="K30" s="93"/>
      <c r="L30" s="93"/>
    </row>
    <row r="31" spans="1:12" ht="18" x14ac:dyDescent="0.25">
      <c r="A31" s="99" t="s">
        <v>13</v>
      </c>
      <c r="B31" s="105">
        <v>1903922</v>
      </c>
      <c r="C31" s="103"/>
      <c r="D31" s="106">
        <f>+B31+C31</f>
        <v>1903922</v>
      </c>
      <c r="E31" s="93"/>
      <c r="F31" s="93"/>
      <c r="G31" s="93"/>
      <c r="H31" s="93"/>
      <c r="I31" s="93"/>
      <c r="J31" s="93"/>
      <c r="K31" s="93"/>
      <c r="L31" s="93"/>
    </row>
    <row r="32" spans="1:12" ht="18" x14ac:dyDescent="0.25">
      <c r="A32" s="100" t="s">
        <v>271</v>
      </c>
      <c r="B32" s="103">
        <f>SUM(B28:B31)</f>
        <v>3849813.12</v>
      </c>
      <c r="C32" s="103"/>
      <c r="D32" s="103">
        <f>SUM(D28:D31)</f>
        <v>3849813.12</v>
      </c>
      <c r="E32" s="93"/>
      <c r="F32" s="93"/>
      <c r="G32" s="93"/>
      <c r="H32" s="93"/>
      <c r="I32" s="93"/>
      <c r="J32" s="93"/>
      <c r="K32" s="93"/>
      <c r="L32" s="93"/>
    </row>
    <row r="33" spans="1:12" ht="18" x14ac:dyDescent="0.25">
      <c r="A33" s="93"/>
      <c r="B33" s="103"/>
      <c r="C33" s="103"/>
      <c r="D33" s="103"/>
      <c r="E33" s="93"/>
      <c r="F33" s="93"/>
      <c r="G33" s="93"/>
      <c r="H33" s="93"/>
      <c r="I33" s="93"/>
      <c r="J33" s="93"/>
      <c r="K33" s="93"/>
      <c r="L33" s="93"/>
    </row>
    <row r="34" spans="1:12" ht="18" x14ac:dyDescent="0.25">
      <c r="A34" s="93" t="s">
        <v>10</v>
      </c>
      <c r="B34" s="103"/>
      <c r="C34" s="103"/>
      <c r="D34" s="103"/>
      <c r="E34" s="93"/>
      <c r="F34" s="93"/>
      <c r="G34" s="93"/>
      <c r="H34" s="93"/>
      <c r="I34" s="93"/>
      <c r="J34" s="93"/>
      <c r="K34" s="93"/>
      <c r="L34" s="93"/>
    </row>
    <row r="35" spans="1:12" ht="18" x14ac:dyDescent="0.25">
      <c r="A35" s="99" t="s">
        <v>12</v>
      </c>
      <c r="B35" s="102">
        <v>0</v>
      </c>
      <c r="C35" s="103"/>
      <c r="D35" s="103">
        <f>+B35+C35</f>
        <v>0</v>
      </c>
      <c r="E35" s="93"/>
      <c r="F35" s="93"/>
      <c r="G35" s="93"/>
      <c r="H35" s="93"/>
      <c r="I35" s="93"/>
      <c r="J35" s="93"/>
      <c r="K35" s="93"/>
      <c r="L35" s="93"/>
    </row>
    <row r="36" spans="1:12" ht="18" x14ac:dyDescent="0.25">
      <c r="A36" s="99" t="s">
        <v>45</v>
      </c>
      <c r="B36" s="102">
        <v>4821655.72</v>
      </c>
      <c r="C36" s="103"/>
      <c r="D36" s="103">
        <f>+B36+C36</f>
        <v>4821655.72</v>
      </c>
      <c r="E36" s="93"/>
      <c r="F36" s="93"/>
      <c r="G36" s="93"/>
      <c r="H36" s="93"/>
      <c r="I36" s="93"/>
      <c r="J36" s="93"/>
      <c r="K36" s="93"/>
      <c r="L36" s="93"/>
    </row>
    <row r="37" spans="1:12" ht="18" x14ac:dyDescent="0.25">
      <c r="A37" s="99" t="s">
        <v>33</v>
      </c>
      <c r="B37" s="105">
        <v>0</v>
      </c>
      <c r="C37" s="103"/>
      <c r="D37" s="106">
        <f>+B37+C37</f>
        <v>0</v>
      </c>
      <c r="E37" s="93"/>
      <c r="F37" s="93"/>
      <c r="G37" s="93"/>
      <c r="H37" s="93"/>
      <c r="I37" s="93"/>
      <c r="J37" s="93"/>
      <c r="K37" s="93"/>
      <c r="L37" s="93"/>
    </row>
    <row r="38" spans="1:12" ht="18" x14ac:dyDescent="0.25">
      <c r="A38" s="100" t="s">
        <v>272</v>
      </c>
      <c r="B38" s="103">
        <f>SUM(B35:B37)</f>
        <v>4821655.72</v>
      </c>
      <c r="C38" s="103"/>
      <c r="D38" s="103">
        <f>SUM(D35:D37)</f>
        <v>4821655.72</v>
      </c>
      <c r="E38" s="93"/>
      <c r="F38" s="93"/>
      <c r="G38" s="93"/>
      <c r="H38" s="93"/>
      <c r="I38" s="93"/>
      <c r="J38" s="93"/>
      <c r="K38" s="93"/>
      <c r="L38" s="93"/>
    </row>
    <row r="39" spans="1:12" ht="18" x14ac:dyDescent="0.25">
      <c r="A39" s="93"/>
      <c r="B39" s="103"/>
      <c r="C39" s="103"/>
      <c r="D39" s="103"/>
      <c r="E39" s="93"/>
      <c r="F39" s="93"/>
      <c r="G39" s="93"/>
      <c r="H39" s="93"/>
      <c r="I39" s="93"/>
      <c r="J39" s="93"/>
      <c r="K39" s="93"/>
      <c r="L39" s="93"/>
    </row>
    <row r="40" spans="1:12" ht="18" x14ac:dyDescent="0.25">
      <c r="A40" s="101" t="s">
        <v>273</v>
      </c>
      <c r="B40" s="107">
        <f>+B20+B25+B32+B38</f>
        <v>22358905.43</v>
      </c>
      <c r="C40" s="103"/>
      <c r="D40" s="107">
        <f>+D20+D25+D32+D38</f>
        <v>22358905.43</v>
      </c>
      <c r="E40" s="93"/>
      <c r="F40" s="93"/>
      <c r="G40" s="93"/>
      <c r="H40" s="93"/>
      <c r="I40" s="93"/>
      <c r="J40" s="93"/>
      <c r="K40" s="93"/>
      <c r="L40" s="93"/>
    </row>
    <row r="41" spans="1:12" ht="18" x14ac:dyDescent="0.2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ht="18" x14ac:dyDescent="0.25">
      <c r="A42" s="93"/>
      <c r="B42" s="93" t="s">
        <v>330</v>
      </c>
      <c r="C42" s="93"/>
      <c r="D42" s="93" t="s">
        <v>330</v>
      </c>
      <c r="E42" s="93"/>
      <c r="F42" s="93"/>
      <c r="G42" s="93"/>
      <c r="H42" s="93"/>
      <c r="I42" s="93"/>
      <c r="J42" s="93"/>
      <c r="K42" s="93"/>
      <c r="L42" s="93"/>
    </row>
    <row r="43" spans="1:12" ht="18" x14ac:dyDescent="0.25">
      <c r="A43" s="93"/>
      <c r="B43" s="93" t="s">
        <v>331</v>
      </c>
      <c r="C43" s="93"/>
      <c r="D43" s="93" t="s">
        <v>331</v>
      </c>
      <c r="E43" s="93"/>
      <c r="F43" s="93"/>
      <c r="G43" s="93"/>
      <c r="H43" s="93"/>
      <c r="I43" s="93"/>
      <c r="J43" s="93"/>
      <c r="K43" s="93"/>
      <c r="L43" s="93"/>
    </row>
    <row r="44" spans="1:12" ht="18" x14ac:dyDescent="0.25">
      <c r="A44" s="93"/>
      <c r="B44" s="93" t="s">
        <v>332</v>
      </c>
      <c r="C44" s="93"/>
      <c r="D44" s="93" t="s">
        <v>338</v>
      </c>
      <c r="E44" s="93"/>
      <c r="F44" s="93"/>
      <c r="G44" s="93"/>
      <c r="H44" s="93"/>
      <c r="I44" s="93"/>
      <c r="J44" s="93"/>
      <c r="K44" s="93"/>
      <c r="L44" s="93"/>
    </row>
    <row r="45" spans="1:12" ht="18" x14ac:dyDescent="0.25">
      <c r="A45" s="93"/>
      <c r="B45" s="93" t="s">
        <v>333</v>
      </c>
      <c r="C45" s="93"/>
      <c r="D45" s="93" t="s">
        <v>339</v>
      </c>
      <c r="E45" s="93"/>
      <c r="F45" s="93"/>
      <c r="G45" s="93"/>
      <c r="H45" s="93"/>
      <c r="I45" s="93"/>
      <c r="J45" s="93"/>
      <c r="K45" s="93"/>
      <c r="L45" s="93"/>
    </row>
    <row r="46" spans="1:12" ht="18" x14ac:dyDescent="0.25">
      <c r="A46" s="93"/>
      <c r="B46" s="93" t="s">
        <v>334</v>
      </c>
      <c r="C46" s="93"/>
      <c r="D46" s="93" t="s">
        <v>340</v>
      </c>
      <c r="E46" s="93"/>
      <c r="F46" s="93"/>
      <c r="G46" s="93"/>
      <c r="H46" s="93"/>
      <c r="I46" s="93"/>
      <c r="J46" s="93"/>
      <c r="K46" s="93"/>
      <c r="L46" s="93"/>
    </row>
    <row r="47" spans="1:12" ht="18" x14ac:dyDescent="0.25">
      <c r="A47" s="93"/>
      <c r="B47" s="93" t="s">
        <v>335</v>
      </c>
      <c r="C47" s="93"/>
      <c r="D47" s="93" t="s">
        <v>341</v>
      </c>
      <c r="E47" s="93"/>
      <c r="F47" s="93"/>
      <c r="G47" s="93"/>
      <c r="H47" s="93"/>
      <c r="I47" s="93"/>
      <c r="J47" s="93"/>
      <c r="K47" s="93"/>
      <c r="L47" s="93"/>
    </row>
    <row r="48" spans="1:12" ht="18" x14ac:dyDescent="0.25">
      <c r="A48" s="93"/>
      <c r="B48" s="93" t="s">
        <v>336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8" x14ac:dyDescent="0.25">
      <c r="A49" s="93"/>
      <c r="B49" s="93" t="s">
        <v>337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8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8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8" x14ac:dyDescent="0.25">
      <c r="A52" s="93"/>
      <c r="B52" s="93"/>
      <c r="C52" s="93"/>
      <c r="D52" s="109"/>
      <c r="E52" s="93"/>
      <c r="F52" s="93"/>
      <c r="G52" s="93"/>
      <c r="H52" s="93"/>
      <c r="I52" s="93"/>
      <c r="J52" s="93"/>
      <c r="K52" s="93"/>
      <c r="L52" s="93"/>
    </row>
    <row r="53" spans="1:12" ht="18" x14ac:dyDescent="0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8" x14ac:dyDescent="0.25">
      <c r="A54" s="93"/>
      <c r="B54" s="93"/>
      <c r="C54" s="93"/>
      <c r="D54" s="109"/>
      <c r="E54" s="93"/>
      <c r="F54" s="93"/>
      <c r="G54" s="93"/>
      <c r="H54" s="93"/>
      <c r="I54" s="93"/>
      <c r="J54" s="93"/>
      <c r="K54" s="93"/>
      <c r="L54" s="93"/>
    </row>
    <row r="55" spans="1:12" ht="18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8" x14ac:dyDescent="0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20.25" x14ac:dyDescent="0.3">
      <c r="A57" s="93"/>
      <c r="B57" s="108"/>
      <c r="C57" s="108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20.25" x14ac:dyDescent="0.3">
      <c r="A58" s="93"/>
      <c r="B58" s="108"/>
      <c r="C58" s="108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0.25" x14ac:dyDescent="0.3">
      <c r="A59" s="93"/>
      <c r="B59" s="108"/>
      <c r="C59" s="108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20.25" x14ac:dyDescent="0.3">
      <c r="A60" s="93"/>
      <c r="B60" s="108"/>
      <c r="C60" s="108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20.25" x14ac:dyDescent="0.3">
      <c r="A61" s="93"/>
      <c r="B61" s="108"/>
      <c r="C61" s="108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20.25" x14ac:dyDescent="0.3">
      <c r="B62" s="108"/>
      <c r="C62" s="108"/>
    </row>
    <row r="63" spans="1:12" ht="20.25" x14ac:dyDescent="0.3">
      <c r="B63" s="108"/>
      <c r="C63" s="108"/>
    </row>
    <row r="64" spans="1:12" ht="20.25" x14ac:dyDescent="0.3">
      <c r="B64" s="108"/>
      <c r="C64" s="108"/>
    </row>
    <row r="65" spans="2:3" ht="20.25" x14ac:dyDescent="0.3">
      <c r="B65" s="108"/>
      <c r="C65" s="108"/>
    </row>
    <row r="66" spans="2:3" ht="20.25" x14ac:dyDescent="0.3">
      <c r="B66" s="108"/>
      <c r="C66" s="108"/>
    </row>
    <row r="67" spans="2:3" ht="20.25" x14ac:dyDescent="0.3">
      <c r="B67" s="108"/>
      <c r="C67" s="108"/>
    </row>
    <row r="68" spans="2:3" ht="20.25" x14ac:dyDescent="0.3">
      <c r="B68" s="108"/>
      <c r="C68" s="108"/>
    </row>
    <row r="69" spans="2:3" ht="20.25" x14ac:dyDescent="0.3">
      <c r="B69" s="108"/>
      <c r="C69" s="108"/>
    </row>
    <row r="70" spans="2:3" ht="20.25" x14ac:dyDescent="0.3">
      <c r="B70" s="108"/>
      <c r="C70" s="108"/>
    </row>
    <row r="71" spans="2:3" ht="20.25" x14ac:dyDescent="0.3">
      <c r="B71" s="108"/>
      <c r="C71" s="108"/>
    </row>
    <row r="72" spans="2:3" ht="20.25" x14ac:dyDescent="0.3">
      <c r="B72" s="108"/>
      <c r="C72" s="108"/>
    </row>
    <row r="73" spans="2:3" ht="20.25" x14ac:dyDescent="0.3">
      <c r="B73" s="108"/>
      <c r="C73" s="108"/>
    </row>
    <row r="74" spans="2:3" ht="20.25" x14ac:dyDescent="0.3">
      <c r="B74" s="108"/>
      <c r="C74" s="108"/>
    </row>
    <row r="75" spans="2:3" ht="20.25" x14ac:dyDescent="0.3">
      <c r="B75" s="108"/>
      <c r="C75" s="108"/>
    </row>
    <row r="76" spans="2:3" ht="20.25" x14ac:dyDescent="0.3">
      <c r="B76" s="108"/>
      <c r="C76" s="108"/>
    </row>
    <row r="77" spans="2:3" ht="20.25" x14ac:dyDescent="0.3">
      <c r="B77" s="108"/>
      <c r="C77" s="108"/>
    </row>
    <row r="78" spans="2:3" ht="20.25" x14ac:dyDescent="0.3">
      <c r="B78" s="108"/>
      <c r="C78" s="108"/>
    </row>
    <row r="79" spans="2:3" ht="20.25" x14ac:dyDescent="0.3">
      <c r="B79" s="108"/>
      <c r="C79" s="108"/>
    </row>
    <row r="80" spans="2:3" ht="20.25" x14ac:dyDescent="0.3">
      <c r="B80" s="108"/>
      <c r="C80" s="108"/>
    </row>
    <row r="81" spans="2:3" ht="20.25" x14ac:dyDescent="0.3">
      <c r="B81" s="108"/>
      <c r="C81" s="108"/>
    </row>
    <row r="82" spans="2:3" ht="20.25" x14ac:dyDescent="0.3">
      <c r="B82" s="108"/>
      <c r="C82" s="108"/>
    </row>
    <row r="83" spans="2:3" ht="20.25" x14ac:dyDescent="0.3">
      <c r="B83" s="108"/>
      <c r="C83" s="108"/>
    </row>
    <row r="84" spans="2:3" ht="20.25" x14ac:dyDescent="0.3">
      <c r="B84" s="108"/>
      <c r="C84" s="108"/>
    </row>
    <row r="85" spans="2:3" ht="20.25" x14ac:dyDescent="0.3">
      <c r="B85" s="108"/>
      <c r="C85" s="108"/>
    </row>
    <row r="86" spans="2:3" ht="20.25" x14ac:dyDescent="0.3">
      <c r="B86" s="108"/>
      <c r="C86" s="108"/>
    </row>
    <row r="87" spans="2:3" ht="20.25" x14ac:dyDescent="0.3">
      <c r="B87" s="108"/>
      <c r="C87" s="108"/>
    </row>
    <row r="88" spans="2:3" ht="20.25" x14ac:dyDescent="0.3">
      <c r="B88" s="108"/>
      <c r="C88" s="108"/>
    </row>
    <row r="89" spans="2:3" ht="20.25" x14ac:dyDescent="0.3">
      <c r="B89" s="108"/>
      <c r="C89" s="108"/>
    </row>
    <row r="90" spans="2:3" ht="20.25" x14ac:dyDescent="0.3">
      <c r="B90" s="108"/>
      <c r="C90" s="108"/>
    </row>
    <row r="91" spans="2:3" ht="20.25" x14ac:dyDescent="0.3">
      <c r="B91" s="108"/>
      <c r="C91" s="108"/>
    </row>
    <row r="92" spans="2:3" ht="20.25" x14ac:dyDescent="0.3">
      <c r="B92" s="108"/>
      <c r="C92" s="108"/>
    </row>
    <row r="93" spans="2:3" ht="20.25" x14ac:dyDescent="0.3">
      <c r="B93" s="108"/>
      <c r="C93" s="108"/>
    </row>
    <row r="94" spans="2:3" ht="20.25" x14ac:dyDescent="0.3">
      <c r="B94" s="108"/>
      <c r="C94" s="108"/>
    </row>
    <row r="95" spans="2:3" ht="20.25" x14ac:dyDescent="0.3">
      <c r="B95" s="108"/>
      <c r="C95" s="108"/>
    </row>
    <row r="96" spans="2:3" ht="20.25" x14ac:dyDescent="0.3">
      <c r="B96" s="108"/>
      <c r="C96" s="108"/>
    </row>
    <row r="97" spans="2:3" ht="20.25" x14ac:dyDescent="0.3">
      <c r="B97" s="108"/>
      <c r="C97" s="108"/>
    </row>
    <row r="98" spans="2:3" ht="20.25" x14ac:dyDescent="0.3">
      <c r="B98" s="108"/>
      <c r="C98" s="108"/>
    </row>
    <row r="99" spans="2:3" ht="20.25" x14ac:dyDescent="0.3">
      <c r="B99" s="108"/>
      <c r="C99" s="108"/>
    </row>
    <row r="100" spans="2:3" ht="20.25" x14ac:dyDescent="0.3">
      <c r="B100" s="108"/>
      <c r="C100" s="108"/>
    </row>
    <row r="101" spans="2:3" ht="20.25" x14ac:dyDescent="0.3">
      <c r="B101" s="108"/>
      <c r="C101" s="108"/>
    </row>
  </sheetData>
  <phoneticPr fontId="13" type="noConversion"/>
  <printOptions gridLines="1"/>
  <pageMargins left="0.75" right="0.75" top="0.75" bottom="0.75" header="0.5" footer="0.5"/>
  <pageSetup scale="58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75" workbookViewId="0">
      <selection activeCell="K54" sqref="K54"/>
    </sheetView>
  </sheetViews>
  <sheetFormatPr defaultRowHeight="12.75" x14ac:dyDescent="0.2"/>
  <cols>
    <col min="1" max="1" width="45.140625" customWidth="1"/>
    <col min="2" max="2" width="22.5703125" customWidth="1"/>
    <col min="3" max="3" width="23.42578125" customWidth="1"/>
    <col min="4" max="4" width="21.42578125" customWidth="1"/>
    <col min="5" max="5" width="20.85546875" customWidth="1"/>
    <col min="6" max="6" width="19.5703125" customWidth="1"/>
    <col min="7" max="7" width="15" customWidth="1"/>
    <col min="8" max="8" width="18.7109375" customWidth="1"/>
    <col min="9" max="9" width="25.28515625" customWidth="1"/>
    <col min="10" max="10" width="13.42578125" customWidth="1"/>
    <col min="11" max="11" width="24.85546875" customWidth="1"/>
  </cols>
  <sheetData>
    <row r="1" spans="1:13" ht="18" x14ac:dyDescent="0.25">
      <c r="A1" s="34" t="s">
        <v>49</v>
      </c>
      <c r="B1" s="37">
        <f>'Signature Page'!$B$10</f>
        <v>0</v>
      </c>
    </row>
    <row r="2" spans="1:13" ht="18" x14ac:dyDescent="0.25">
      <c r="A2" s="7" t="s">
        <v>50</v>
      </c>
      <c r="B2" s="26" t="str">
        <f>Revenues!B2</f>
        <v>2015-16</v>
      </c>
    </row>
    <row r="3" spans="1:13" ht="18" x14ac:dyDescent="0.25">
      <c r="C3" s="43" t="s">
        <v>0</v>
      </c>
      <c r="D3" s="5"/>
      <c r="E3" s="5"/>
      <c r="F3" s="5"/>
      <c r="G3" s="5"/>
      <c r="H3" s="5"/>
      <c r="J3" s="8"/>
    </row>
    <row r="4" spans="1:13" ht="15.75" x14ac:dyDescent="0.25">
      <c r="C4" s="41" t="s">
        <v>46</v>
      </c>
    </row>
    <row r="5" spans="1:13" ht="15.75" x14ac:dyDescent="0.25">
      <c r="J5" s="1"/>
    </row>
    <row r="6" spans="1:13" x14ac:dyDescent="0.2">
      <c r="I6" s="32" t="s">
        <v>197</v>
      </c>
      <c r="J6" s="32"/>
      <c r="K6" s="33"/>
    </row>
    <row r="7" spans="1:13" ht="18" x14ac:dyDescent="0.25">
      <c r="B7" s="95" t="s">
        <v>184</v>
      </c>
      <c r="C7" s="95" t="s">
        <v>185</v>
      </c>
      <c r="D7" s="95" t="s">
        <v>186</v>
      </c>
      <c r="E7" s="95" t="s">
        <v>187</v>
      </c>
      <c r="F7" s="95" t="s">
        <v>188</v>
      </c>
      <c r="G7" s="95" t="s">
        <v>189</v>
      </c>
      <c r="H7" s="95" t="s">
        <v>190</v>
      </c>
      <c r="I7" s="95" t="s">
        <v>196</v>
      </c>
      <c r="J7" s="96" t="s">
        <v>53</v>
      </c>
      <c r="K7" s="96" t="s">
        <v>53</v>
      </c>
      <c r="L7" s="93"/>
      <c r="M7" s="93"/>
    </row>
    <row r="8" spans="1:13" ht="18" x14ac:dyDescent="0.25">
      <c r="B8" s="111"/>
      <c r="C8" s="96" t="s">
        <v>191</v>
      </c>
      <c r="D8" s="96" t="s">
        <v>192</v>
      </c>
      <c r="E8" s="96" t="s">
        <v>193</v>
      </c>
      <c r="F8" s="96" t="s">
        <v>194</v>
      </c>
      <c r="G8" s="111"/>
      <c r="H8" s="111"/>
      <c r="I8" s="96" t="s">
        <v>198</v>
      </c>
      <c r="J8" s="96" t="s">
        <v>199</v>
      </c>
      <c r="K8" s="96" t="s">
        <v>198</v>
      </c>
      <c r="L8" s="93"/>
      <c r="M8" s="93"/>
    </row>
    <row r="9" spans="1:13" ht="18" x14ac:dyDescent="0.25">
      <c r="A9" s="42" t="s">
        <v>14</v>
      </c>
      <c r="B9" s="112"/>
      <c r="C9" s="112"/>
      <c r="D9" s="112"/>
      <c r="E9" s="112"/>
      <c r="F9" s="112"/>
      <c r="G9" s="112"/>
      <c r="H9" s="112"/>
      <c r="I9" s="93"/>
      <c r="J9" s="93"/>
      <c r="K9" s="93"/>
      <c r="L9" s="93"/>
      <c r="M9" s="93"/>
    </row>
    <row r="10" spans="1:13" ht="18" x14ac:dyDescent="0.25">
      <c r="A10" s="2" t="s">
        <v>47</v>
      </c>
      <c r="B10" s="102"/>
      <c r="C10" s="102"/>
      <c r="D10" s="113">
        <v>262928.3</v>
      </c>
      <c r="E10" s="102"/>
      <c r="F10" s="102"/>
      <c r="G10" s="102"/>
      <c r="H10" s="102"/>
      <c r="I10" s="103">
        <f>SUM(B10:H10)</f>
        <v>262928.3</v>
      </c>
      <c r="J10" s="114"/>
      <c r="K10" s="103">
        <f>+I10+J10</f>
        <v>262928.3</v>
      </c>
      <c r="L10" s="93"/>
      <c r="M10" s="93"/>
    </row>
    <row r="11" spans="1:13" ht="18" x14ac:dyDescent="0.25">
      <c r="A11" s="2" t="s">
        <v>25</v>
      </c>
      <c r="B11" s="115">
        <v>3981895.1</v>
      </c>
      <c r="C11" s="115">
        <v>1988660.54</v>
      </c>
      <c r="D11" s="115">
        <f>904172.5-262928.3</f>
        <v>641244.19999999995</v>
      </c>
      <c r="E11" s="115">
        <v>77643.33</v>
      </c>
      <c r="F11" s="115">
        <v>63000</v>
      </c>
      <c r="G11" s="115">
        <v>0</v>
      </c>
      <c r="H11" s="115">
        <v>3120.15</v>
      </c>
      <c r="I11" s="106">
        <f>SUM(B11:H11)</f>
        <v>6755563.3200000012</v>
      </c>
      <c r="J11" s="114"/>
      <c r="K11" s="106">
        <f>+I11+J11</f>
        <v>6755563.3200000012</v>
      </c>
      <c r="L11" s="93"/>
      <c r="M11" s="93"/>
    </row>
    <row r="12" spans="1:13" ht="18" x14ac:dyDescent="0.25">
      <c r="A12" s="4" t="s">
        <v>26</v>
      </c>
      <c r="B12" s="103">
        <f t="shared" ref="B12:G12" si="0">SUM(B10:B11)</f>
        <v>3981895.1</v>
      </c>
      <c r="C12" s="103">
        <f t="shared" si="0"/>
        <v>1988660.54</v>
      </c>
      <c r="D12" s="103">
        <f t="shared" si="0"/>
        <v>904172.5</v>
      </c>
      <c r="E12" s="103">
        <f t="shared" si="0"/>
        <v>77643.33</v>
      </c>
      <c r="F12" s="103">
        <f t="shared" si="0"/>
        <v>63000</v>
      </c>
      <c r="G12" s="103">
        <f t="shared" si="0"/>
        <v>0</v>
      </c>
      <c r="H12" s="103">
        <v>3120.15</v>
      </c>
      <c r="I12" s="103">
        <f>SUM(B12:H12)</f>
        <v>7018491.620000001</v>
      </c>
      <c r="J12" s="114"/>
      <c r="K12" s="103">
        <f>SUM(K10:K11)</f>
        <v>7018491.620000001</v>
      </c>
      <c r="L12" s="93"/>
      <c r="M12" s="93"/>
    </row>
    <row r="13" spans="1:13" ht="18" x14ac:dyDescent="0.25">
      <c r="A13" s="42" t="s">
        <v>15</v>
      </c>
      <c r="B13" s="103"/>
      <c r="C13" s="103"/>
      <c r="D13" s="103"/>
      <c r="E13" s="103"/>
      <c r="F13" s="103"/>
      <c r="G13" s="103"/>
      <c r="H13" s="103"/>
      <c r="I13" s="103"/>
      <c r="J13" s="114"/>
      <c r="K13" s="103"/>
      <c r="L13" s="93"/>
      <c r="M13" s="93"/>
    </row>
    <row r="14" spans="1:13" ht="18" x14ac:dyDescent="0.25">
      <c r="A14" s="2" t="s">
        <v>37</v>
      </c>
      <c r="B14" s="113">
        <v>1679675.11</v>
      </c>
      <c r="C14" s="113">
        <v>683744.28</v>
      </c>
      <c r="D14" s="113">
        <v>336023.22</v>
      </c>
      <c r="E14" s="113">
        <v>219066.19</v>
      </c>
      <c r="F14" s="113">
        <v>0</v>
      </c>
      <c r="G14" s="113">
        <v>0</v>
      </c>
      <c r="H14" s="113">
        <v>1344.94</v>
      </c>
      <c r="I14" s="103">
        <f t="shared" ref="I14:I20" si="1">SUM(B14:H14)</f>
        <v>2919853.74</v>
      </c>
      <c r="J14" s="114"/>
      <c r="K14" s="103">
        <f t="shared" ref="K14:K19" si="2">+I14+J14</f>
        <v>2919853.74</v>
      </c>
      <c r="L14" s="93"/>
      <c r="M14" s="93"/>
    </row>
    <row r="15" spans="1:13" ht="18" x14ac:dyDescent="0.25">
      <c r="A15" s="2" t="s">
        <v>38</v>
      </c>
      <c r="B15" s="113">
        <v>2917823.85</v>
      </c>
      <c r="C15" s="113">
        <v>978557.62</v>
      </c>
      <c r="D15" s="113">
        <v>3512446.52</v>
      </c>
      <c r="E15" s="113">
        <v>155081.1</v>
      </c>
      <c r="F15" s="113">
        <v>0</v>
      </c>
      <c r="G15" s="113">
        <v>0</v>
      </c>
      <c r="H15" s="113">
        <v>27832.33</v>
      </c>
      <c r="I15" s="116">
        <f t="shared" si="1"/>
        <v>7591741.4199999999</v>
      </c>
      <c r="J15" s="114"/>
      <c r="K15" s="103">
        <f t="shared" si="2"/>
        <v>7591741.4199999999</v>
      </c>
      <c r="L15" s="93"/>
      <c r="M15" s="93"/>
    </row>
    <row r="16" spans="1:13" ht="18" x14ac:dyDescent="0.25">
      <c r="A16" s="2" t="s">
        <v>16</v>
      </c>
      <c r="B16" s="113">
        <v>504882.57</v>
      </c>
      <c r="C16" s="113">
        <v>175099.76</v>
      </c>
      <c r="D16" s="113">
        <f>166784.51+2720637.53-1.18</f>
        <v>2887420.86</v>
      </c>
      <c r="E16" s="113">
        <v>14655.19</v>
      </c>
      <c r="F16" s="113">
        <v>0</v>
      </c>
      <c r="G16" s="113">
        <v>0</v>
      </c>
      <c r="H16" s="113">
        <v>11464.69</v>
      </c>
      <c r="I16" s="116">
        <f t="shared" si="1"/>
        <v>3593523.07</v>
      </c>
      <c r="J16" s="114"/>
      <c r="K16" s="103">
        <f t="shared" si="2"/>
        <v>3593523.07</v>
      </c>
      <c r="L16" s="93"/>
      <c r="M16" s="93"/>
    </row>
    <row r="17" spans="1:13" ht="18" x14ac:dyDescent="0.25">
      <c r="A17" s="2" t="s">
        <v>48</v>
      </c>
      <c r="B17" s="113">
        <v>35713.870000000003</v>
      </c>
      <c r="C17" s="113">
        <v>20175.03</v>
      </c>
      <c r="D17" s="113">
        <v>118659.88</v>
      </c>
      <c r="E17" s="113">
        <v>14448.18</v>
      </c>
      <c r="F17" s="113">
        <v>0</v>
      </c>
      <c r="G17" s="113">
        <v>0</v>
      </c>
      <c r="H17" s="113">
        <v>0</v>
      </c>
      <c r="I17" s="116">
        <f t="shared" si="1"/>
        <v>188996.96</v>
      </c>
      <c r="J17" s="114"/>
      <c r="K17" s="103">
        <f t="shared" si="2"/>
        <v>188996.96</v>
      </c>
      <c r="L17" s="93"/>
      <c r="M17" s="93"/>
    </row>
    <row r="18" spans="1:13" ht="18" x14ac:dyDescent="0.25">
      <c r="A18" s="2" t="s">
        <v>35</v>
      </c>
      <c r="B18" s="113">
        <v>8124.39</v>
      </c>
      <c r="C18" s="113">
        <v>3286.2</v>
      </c>
      <c r="D18" s="113">
        <v>58527.38</v>
      </c>
      <c r="E18" s="113">
        <v>3847.31</v>
      </c>
      <c r="F18" s="113">
        <v>0</v>
      </c>
      <c r="G18" s="113">
        <v>0</v>
      </c>
      <c r="H18" s="113">
        <v>143294.32</v>
      </c>
      <c r="I18" s="116">
        <f t="shared" si="1"/>
        <v>217079.6</v>
      </c>
      <c r="J18" s="114"/>
      <c r="K18" s="103">
        <f t="shared" si="2"/>
        <v>217079.6</v>
      </c>
      <c r="L18" s="93"/>
      <c r="M18" s="93"/>
    </row>
    <row r="19" spans="1:13" ht="18" x14ac:dyDescent="0.25">
      <c r="A19" s="2" t="s">
        <v>36</v>
      </c>
      <c r="B19" s="115">
        <v>122222.41</v>
      </c>
      <c r="C19" s="115">
        <v>42411.77</v>
      </c>
      <c r="D19" s="115">
        <v>492225.78</v>
      </c>
      <c r="E19" s="115">
        <v>89924.29</v>
      </c>
      <c r="F19" s="115">
        <v>0</v>
      </c>
      <c r="G19" s="115">
        <v>0</v>
      </c>
      <c r="H19" s="115">
        <f>138394.03+664.76</f>
        <v>139058.79</v>
      </c>
      <c r="I19" s="106">
        <f t="shared" si="1"/>
        <v>885843.04</v>
      </c>
      <c r="J19" s="114"/>
      <c r="K19" s="106">
        <f t="shared" si="2"/>
        <v>885843.04</v>
      </c>
      <c r="L19" s="93"/>
      <c r="M19" s="93"/>
    </row>
    <row r="20" spans="1:13" ht="18" x14ac:dyDescent="0.25">
      <c r="A20" s="4" t="s">
        <v>17</v>
      </c>
      <c r="B20" s="103">
        <f t="shared" ref="B20:H20" si="3">SUM(B14:B19)</f>
        <v>5268442.2</v>
      </c>
      <c r="C20" s="103">
        <f t="shared" si="3"/>
        <v>1903274.66</v>
      </c>
      <c r="D20" s="103">
        <f t="shared" si="3"/>
        <v>7405303.6399999997</v>
      </c>
      <c r="E20" s="103">
        <f t="shared" si="3"/>
        <v>497022.26</v>
      </c>
      <c r="F20" s="103">
        <f t="shared" si="3"/>
        <v>0</v>
      </c>
      <c r="G20" s="103">
        <f t="shared" si="3"/>
        <v>0</v>
      </c>
      <c r="H20" s="103">
        <f t="shared" si="3"/>
        <v>322995.07</v>
      </c>
      <c r="I20" s="103">
        <f t="shared" si="1"/>
        <v>15397037.83</v>
      </c>
      <c r="J20" s="114"/>
      <c r="K20" s="103">
        <f>SUM(K14:K19)</f>
        <v>15397037.830000002</v>
      </c>
      <c r="L20" s="93"/>
      <c r="M20" s="93"/>
    </row>
    <row r="21" spans="1:13" ht="18" x14ac:dyDescent="0.25">
      <c r="B21" s="103"/>
      <c r="C21" s="103"/>
      <c r="D21" s="103"/>
      <c r="E21" s="103"/>
      <c r="F21" s="103"/>
      <c r="G21" s="103"/>
      <c r="H21" s="103"/>
      <c r="I21" s="103"/>
      <c r="J21" s="114"/>
      <c r="K21" s="103"/>
      <c r="L21" s="93"/>
      <c r="M21" s="93"/>
    </row>
    <row r="22" spans="1:13" ht="18" x14ac:dyDescent="0.25">
      <c r="A22" s="42" t="s">
        <v>18</v>
      </c>
      <c r="B22" s="103"/>
      <c r="C22" s="103"/>
      <c r="D22" s="103"/>
      <c r="E22" s="103"/>
      <c r="F22" s="103"/>
      <c r="G22" s="103"/>
      <c r="H22" s="103"/>
      <c r="I22" s="103"/>
      <c r="J22" s="114"/>
      <c r="K22" s="103"/>
      <c r="L22" s="93"/>
      <c r="M22" s="93"/>
    </row>
    <row r="23" spans="1:13" ht="18" x14ac:dyDescent="0.25">
      <c r="A23" s="2" t="s">
        <v>28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6">
        <f>SUM(B23:H23)</f>
        <v>0</v>
      </c>
      <c r="J23" s="114"/>
      <c r="K23" s="103">
        <f>+I23+J23</f>
        <v>0</v>
      </c>
      <c r="L23" s="93"/>
      <c r="M23" s="93"/>
    </row>
    <row r="24" spans="1:13" ht="18" x14ac:dyDescent="0.25">
      <c r="A24" s="2" t="s">
        <v>195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6">
        <f>SUM(B24:H24)</f>
        <v>0</v>
      </c>
      <c r="J24" s="114"/>
      <c r="K24" s="103">
        <f>+I24+J24</f>
        <v>0</v>
      </c>
      <c r="L24" s="93"/>
      <c r="M24" s="93"/>
    </row>
    <row r="25" spans="1:13" ht="18" x14ac:dyDescent="0.25">
      <c r="A25" s="2" t="s">
        <v>19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06">
        <f>SUM(B25:H25)</f>
        <v>0</v>
      </c>
      <c r="J25" s="114"/>
      <c r="K25" s="106">
        <f>+I25+J25</f>
        <v>0</v>
      </c>
      <c r="L25" s="93"/>
      <c r="M25" s="93"/>
    </row>
    <row r="26" spans="1:13" ht="18" x14ac:dyDescent="0.25">
      <c r="A26" s="4" t="s">
        <v>20</v>
      </c>
      <c r="B26" s="103">
        <f>SUM(B23:B25)</f>
        <v>0</v>
      </c>
      <c r="C26" s="103">
        <f t="shared" ref="C26:H26" si="4">SUM(C23:C25)</f>
        <v>0</v>
      </c>
      <c r="D26" s="103">
        <f t="shared" si="4"/>
        <v>0</v>
      </c>
      <c r="E26" s="103">
        <f t="shared" si="4"/>
        <v>0</v>
      </c>
      <c r="F26" s="103">
        <f t="shared" si="4"/>
        <v>0</v>
      </c>
      <c r="G26" s="103">
        <f t="shared" si="4"/>
        <v>0</v>
      </c>
      <c r="H26" s="103">
        <f t="shared" si="4"/>
        <v>0</v>
      </c>
      <c r="I26" s="103">
        <f>SUM(B26:H26)</f>
        <v>0</v>
      </c>
      <c r="J26" s="114"/>
      <c r="K26" s="103">
        <f>SUM(K23:K25)</f>
        <v>0</v>
      </c>
      <c r="L26" s="93"/>
      <c r="M26" s="93"/>
    </row>
    <row r="27" spans="1:13" ht="18" x14ac:dyDescent="0.25">
      <c r="B27" s="103"/>
      <c r="C27" s="103"/>
      <c r="D27" s="103"/>
      <c r="E27" s="103"/>
      <c r="F27" s="103"/>
      <c r="G27" s="103"/>
      <c r="H27" s="103"/>
      <c r="I27" s="103"/>
      <c r="J27" s="114"/>
      <c r="K27" s="103"/>
      <c r="L27" s="93"/>
      <c r="M27" s="93"/>
    </row>
    <row r="28" spans="1:13" ht="18" x14ac:dyDescent="0.25">
      <c r="A28" s="42" t="s">
        <v>21</v>
      </c>
      <c r="B28" s="102"/>
      <c r="C28" s="102"/>
      <c r="D28" s="102"/>
      <c r="E28" s="102"/>
      <c r="F28" s="102"/>
      <c r="G28" s="102"/>
      <c r="H28" s="102"/>
      <c r="I28" s="103"/>
      <c r="J28" s="114"/>
      <c r="K28" s="103"/>
      <c r="L28" s="93"/>
      <c r="M28" s="93"/>
    </row>
    <row r="29" spans="1:13" ht="18" x14ac:dyDescent="0.25">
      <c r="A29" s="2" t="s">
        <v>22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03">
        <f>SUM(B29:H29)</f>
        <v>0</v>
      </c>
      <c r="J29" s="114"/>
      <c r="K29" s="103">
        <f>+I29+J29</f>
        <v>0</v>
      </c>
      <c r="L29" s="93"/>
      <c r="M29" s="93"/>
    </row>
    <row r="30" spans="1:13" ht="18" x14ac:dyDescent="0.25">
      <c r="A30" s="2" t="s">
        <v>23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03">
        <f>SUM(B30:H30)</f>
        <v>0</v>
      </c>
      <c r="J30" s="114"/>
      <c r="K30" s="103">
        <f>+I30+J30</f>
        <v>0</v>
      </c>
      <c r="L30" s="93"/>
      <c r="M30" s="93"/>
    </row>
    <row r="31" spans="1:13" ht="18" x14ac:dyDescent="0.25">
      <c r="A31" s="2" t="s">
        <v>24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/>
      <c r="I31" s="106">
        <f>SUM(B31:H31)</f>
        <v>0</v>
      </c>
      <c r="J31" s="114"/>
      <c r="K31" s="106">
        <f>+I31+J31</f>
        <v>0</v>
      </c>
      <c r="L31" s="93"/>
      <c r="M31" s="93"/>
    </row>
    <row r="32" spans="1:13" ht="18" x14ac:dyDescent="0.25">
      <c r="A32" s="4" t="s">
        <v>27</v>
      </c>
      <c r="B32" s="103">
        <f>SUM(B28:B31)</f>
        <v>0</v>
      </c>
      <c r="C32" s="103">
        <f t="shared" ref="C32:H32" si="5">SUM(C28:C31)</f>
        <v>0</v>
      </c>
      <c r="D32" s="103">
        <f t="shared" si="5"/>
        <v>0</v>
      </c>
      <c r="E32" s="103">
        <f t="shared" si="5"/>
        <v>0</v>
      </c>
      <c r="F32" s="103">
        <f t="shared" si="5"/>
        <v>0</v>
      </c>
      <c r="G32" s="103">
        <f t="shared" si="5"/>
        <v>0</v>
      </c>
      <c r="H32" s="103">
        <f t="shared" si="5"/>
        <v>0</v>
      </c>
      <c r="I32" s="103">
        <f>SUM(B32:H32)</f>
        <v>0</v>
      </c>
      <c r="J32" s="114"/>
      <c r="K32" s="103">
        <f>SUM(K29:K31)</f>
        <v>0</v>
      </c>
      <c r="L32" s="93"/>
      <c r="M32" s="93"/>
    </row>
    <row r="33" spans="1:13" ht="18" x14ac:dyDescent="0.25">
      <c r="B33" s="103"/>
      <c r="C33" s="103"/>
      <c r="D33" s="103"/>
      <c r="E33" s="103"/>
      <c r="F33" s="103"/>
      <c r="G33" s="103"/>
      <c r="H33" s="103"/>
      <c r="I33" s="103"/>
      <c r="J33" s="114"/>
      <c r="K33" s="103"/>
      <c r="L33" s="93"/>
      <c r="M33" s="93"/>
    </row>
    <row r="34" spans="1:13" ht="18" x14ac:dyDescent="0.25">
      <c r="A34" s="10" t="s">
        <v>39</v>
      </c>
      <c r="B34" s="103"/>
      <c r="C34" s="103"/>
      <c r="D34" s="103"/>
      <c r="E34" s="103"/>
      <c r="F34" s="103"/>
      <c r="G34" s="102"/>
      <c r="H34" s="103"/>
      <c r="I34" s="103"/>
      <c r="J34" s="114"/>
      <c r="K34" s="103"/>
      <c r="L34" s="93"/>
      <c r="M34" s="93"/>
    </row>
    <row r="35" spans="1:13" ht="18" x14ac:dyDescent="0.25">
      <c r="A35" s="2" t="s">
        <v>51</v>
      </c>
      <c r="B35" s="103"/>
      <c r="C35" s="103"/>
      <c r="D35" s="103"/>
      <c r="E35" s="103"/>
      <c r="F35" s="103"/>
      <c r="G35" s="117">
        <v>0</v>
      </c>
      <c r="H35" s="103"/>
      <c r="I35" s="118">
        <f>SUM(G35)</f>
        <v>0</v>
      </c>
      <c r="J35" s="114"/>
      <c r="K35" s="103">
        <f>+I35+J35</f>
        <v>0</v>
      </c>
      <c r="L35" s="93"/>
      <c r="M35" s="93"/>
    </row>
    <row r="36" spans="1:13" ht="18" x14ac:dyDescent="0.25">
      <c r="A36" s="2" t="s">
        <v>52</v>
      </c>
      <c r="B36" s="119"/>
      <c r="C36" s="119"/>
      <c r="D36" s="119"/>
      <c r="E36" s="119"/>
      <c r="F36" s="119"/>
      <c r="G36" s="115">
        <v>0</v>
      </c>
      <c r="H36" s="119"/>
      <c r="I36" s="120">
        <f>SUM(G36)</f>
        <v>0</v>
      </c>
      <c r="J36" s="114"/>
      <c r="K36" s="106">
        <f>+I36+J36</f>
        <v>0</v>
      </c>
      <c r="L36" s="93"/>
      <c r="M36" s="93"/>
    </row>
    <row r="37" spans="1:13" ht="18" x14ac:dyDescent="0.25">
      <c r="A37" s="6" t="s">
        <v>40</v>
      </c>
      <c r="B37" s="103"/>
      <c r="C37" s="103"/>
      <c r="D37" s="107"/>
      <c r="E37" s="103"/>
      <c r="F37" s="103"/>
      <c r="G37" s="103">
        <f>SUM(G35:G36)</f>
        <v>0</v>
      </c>
      <c r="H37" s="103"/>
      <c r="I37" s="121">
        <f>SUM(G37)</f>
        <v>0</v>
      </c>
      <c r="J37" s="114"/>
      <c r="K37" s="103">
        <f>SUM(K35:K36)</f>
        <v>0</v>
      </c>
      <c r="L37" s="93"/>
      <c r="M37" s="93"/>
    </row>
    <row r="38" spans="1:13" ht="18" x14ac:dyDescent="0.25">
      <c r="B38" s="103"/>
      <c r="C38" s="103"/>
      <c r="D38" s="103"/>
      <c r="E38" s="103"/>
      <c r="F38" s="103"/>
      <c r="G38" s="103"/>
      <c r="H38" s="103"/>
      <c r="I38" s="103"/>
      <c r="J38" s="114"/>
      <c r="K38" s="103"/>
      <c r="L38" s="93"/>
      <c r="M38" s="93"/>
    </row>
    <row r="39" spans="1:13" ht="18.75" thickBot="1" x14ac:dyDescent="0.3">
      <c r="A39" t="s">
        <v>55</v>
      </c>
      <c r="B39" s="103"/>
      <c r="C39" s="103"/>
      <c r="D39" s="103"/>
      <c r="E39" s="103"/>
      <c r="F39" s="103"/>
      <c r="G39" s="103"/>
      <c r="H39" s="103"/>
      <c r="I39" s="122">
        <f>+I12+I20+I26+I32+I37</f>
        <v>22415529.450000003</v>
      </c>
      <c r="J39" s="114"/>
      <c r="K39" s="122">
        <f>+K12+K20+K26+K32+K37</f>
        <v>22415529.450000003</v>
      </c>
      <c r="L39" s="93"/>
      <c r="M39" s="93"/>
    </row>
    <row r="40" spans="1:13" ht="13.5" thickTop="1" x14ac:dyDescent="0.2"/>
    <row r="43" spans="1:13" x14ac:dyDescent="0.2">
      <c r="I43" t="s">
        <v>344</v>
      </c>
      <c r="K43" t="s">
        <v>342</v>
      </c>
    </row>
    <row r="44" spans="1:13" x14ac:dyDescent="0.2">
      <c r="I44" t="s">
        <v>345</v>
      </c>
      <c r="K44" t="s">
        <v>331</v>
      </c>
    </row>
    <row r="45" spans="1:13" x14ac:dyDescent="0.2">
      <c r="I45" t="s">
        <v>346</v>
      </c>
      <c r="K45" t="s">
        <v>343</v>
      </c>
    </row>
    <row r="46" spans="1:13" x14ac:dyDescent="0.2">
      <c r="I46" t="s">
        <v>348</v>
      </c>
      <c r="K46" t="s">
        <v>339</v>
      </c>
    </row>
    <row r="47" spans="1:13" x14ac:dyDescent="0.2">
      <c r="I47" t="s">
        <v>347</v>
      </c>
      <c r="K47" t="s">
        <v>340</v>
      </c>
    </row>
    <row r="48" spans="1:13" x14ac:dyDescent="0.2">
      <c r="I48" t="s">
        <v>349</v>
      </c>
      <c r="K48" t="s">
        <v>341</v>
      </c>
    </row>
    <row r="49" spans="9:11" x14ac:dyDescent="0.2">
      <c r="I49" t="s">
        <v>350</v>
      </c>
    </row>
    <row r="50" spans="9:11" x14ac:dyDescent="0.2">
      <c r="I50" t="s">
        <v>351</v>
      </c>
    </row>
    <row r="51" spans="9:11" x14ac:dyDescent="0.2">
      <c r="I51" t="s">
        <v>353</v>
      </c>
    </row>
    <row r="52" spans="9:11" x14ac:dyDescent="0.2">
      <c r="I52" t="s">
        <v>352</v>
      </c>
      <c r="K52" s="123" t="s">
        <v>366</v>
      </c>
    </row>
    <row r="53" spans="9:11" x14ac:dyDescent="0.2">
      <c r="K53" s="124" t="s">
        <v>366</v>
      </c>
    </row>
    <row r="54" spans="9:11" x14ac:dyDescent="0.2">
      <c r="K54" s="124" t="s">
        <v>366</v>
      </c>
    </row>
  </sheetData>
  <phoneticPr fontId="13" type="noConversion"/>
  <printOptions gridLines="1"/>
  <pageMargins left="0.75" right="0.75" top="0.5" bottom="0.5" header="0.5" footer="0.5"/>
  <pageSetup scale="47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16" sqref="C16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34" t="s">
        <v>49</v>
      </c>
      <c r="B1" s="39">
        <f>'Signature Page'!$B$10</f>
        <v>0</v>
      </c>
    </row>
    <row r="2" spans="1:3" ht="18" x14ac:dyDescent="0.25">
      <c r="A2" s="7" t="s">
        <v>50</v>
      </c>
      <c r="B2" s="26" t="str">
        <f>Revenues!B2</f>
        <v>2015-16</v>
      </c>
    </row>
    <row r="4" spans="1:3" ht="18" x14ac:dyDescent="0.25">
      <c r="B4" s="43" t="s">
        <v>0</v>
      </c>
    </row>
    <row r="5" spans="1:3" ht="15.75" x14ac:dyDescent="0.25">
      <c r="B5" s="41" t="s">
        <v>227</v>
      </c>
    </row>
    <row r="6" spans="1:3" x14ac:dyDescent="0.2">
      <c r="C6" s="44"/>
    </row>
    <row r="7" spans="1:3" x14ac:dyDescent="0.2">
      <c r="A7" t="s">
        <v>228</v>
      </c>
      <c r="C7" s="44"/>
    </row>
    <row r="8" spans="1:3" x14ac:dyDescent="0.2">
      <c r="A8" t="s">
        <v>232</v>
      </c>
      <c r="C8" s="48">
        <v>0</v>
      </c>
    </row>
    <row r="9" spans="1:3" x14ac:dyDescent="0.2">
      <c r="A9" t="s">
        <v>233</v>
      </c>
      <c r="C9" s="48">
        <v>0</v>
      </c>
    </row>
    <row r="10" spans="1:3" x14ac:dyDescent="0.2">
      <c r="A10" t="s">
        <v>231</v>
      </c>
      <c r="C10" s="49">
        <v>6449.84</v>
      </c>
    </row>
    <row r="11" spans="1:3" x14ac:dyDescent="0.2">
      <c r="C11" s="46"/>
    </row>
    <row r="12" spans="1:3" x14ac:dyDescent="0.2">
      <c r="C12" s="45">
        <f>SUM(C8:C10)</f>
        <v>6449.84</v>
      </c>
    </row>
    <row r="13" spans="1:3" x14ac:dyDescent="0.2">
      <c r="C13" s="44"/>
    </row>
    <row r="14" spans="1:3" x14ac:dyDescent="0.2">
      <c r="A14" t="s">
        <v>229</v>
      </c>
      <c r="C14" s="44"/>
    </row>
    <row r="15" spans="1:3" x14ac:dyDescent="0.2">
      <c r="A15" t="s">
        <v>234</v>
      </c>
      <c r="C15" s="49">
        <v>74478.720000000001</v>
      </c>
    </row>
    <row r="16" spans="1:3" x14ac:dyDescent="0.2">
      <c r="C16" s="44"/>
    </row>
    <row r="17" spans="1:3" x14ac:dyDescent="0.2">
      <c r="A17" t="s">
        <v>230</v>
      </c>
      <c r="C17" s="44">
        <f>+C12-C15</f>
        <v>-68028.88</v>
      </c>
    </row>
    <row r="18" spans="1:3" x14ac:dyDescent="0.2">
      <c r="C18" s="44"/>
    </row>
    <row r="19" spans="1:3" x14ac:dyDescent="0.2">
      <c r="A19" t="s">
        <v>355</v>
      </c>
      <c r="C19" s="49">
        <v>408057.69</v>
      </c>
    </row>
    <row r="20" spans="1:3" x14ac:dyDescent="0.2">
      <c r="C20" s="44"/>
    </row>
    <row r="21" spans="1:3" ht="13.5" thickBot="1" x14ac:dyDescent="0.25">
      <c r="A21" t="s">
        <v>356</v>
      </c>
      <c r="C21" s="47">
        <f>+C17+C19</f>
        <v>340028.81</v>
      </c>
    </row>
    <row r="22" spans="1:3" ht="13.5" thickTop="1" x14ac:dyDescent="0.2">
      <c r="C22" s="44"/>
    </row>
    <row r="23" spans="1:3" x14ac:dyDescent="0.2">
      <c r="C23" s="44"/>
    </row>
  </sheetData>
  <sheetProtection selectLockedCells="1"/>
  <phoneticPr fontId="1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O26" sqref="O26:P28"/>
    </sheetView>
  </sheetViews>
  <sheetFormatPr defaultRowHeight="12.75" x14ac:dyDescent="0.2"/>
  <cols>
    <col min="1" max="1" width="19.5703125" customWidth="1"/>
    <col min="4" max="5" width="11.28515625" bestFit="1" customWidth="1"/>
    <col min="6" max="6" width="12.140625" bestFit="1" customWidth="1"/>
    <col min="7" max="7" width="9.28515625" bestFit="1" customWidth="1"/>
    <col min="8" max="8" width="10" bestFit="1" customWidth="1"/>
    <col min="9" max="9" width="11.85546875" bestFit="1" customWidth="1"/>
    <col min="10" max="10" width="11.7109375" bestFit="1" customWidth="1"/>
    <col min="11" max="11" width="12.140625" bestFit="1" customWidth="1"/>
    <col min="12" max="12" width="12.28515625" bestFit="1" customWidth="1"/>
    <col min="13" max="13" width="14.5703125" customWidth="1"/>
    <col min="14" max="14" width="15" customWidth="1"/>
    <col min="15" max="15" width="14" bestFit="1" customWidth="1"/>
  </cols>
  <sheetData>
    <row r="1" spans="1:14" ht="18" x14ac:dyDescent="0.25">
      <c r="A1" s="34" t="s">
        <v>49</v>
      </c>
      <c r="B1" s="39">
        <f>'Signature Page'!$B$10</f>
        <v>0</v>
      </c>
    </row>
    <row r="2" spans="1:14" ht="18" x14ac:dyDescent="0.25">
      <c r="A2" s="7" t="s">
        <v>50</v>
      </c>
      <c r="B2" s="26" t="s">
        <v>361</v>
      </c>
    </row>
    <row r="4" spans="1:14" ht="18" x14ac:dyDescent="0.25">
      <c r="H4" s="84" t="s">
        <v>238</v>
      </c>
    </row>
    <row r="5" spans="1:14" ht="18" x14ac:dyDescent="0.25">
      <c r="H5" s="84" t="s">
        <v>316</v>
      </c>
    </row>
    <row r="6" spans="1:14" ht="18" x14ac:dyDescent="0.25">
      <c r="H6" s="84" t="s">
        <v>296</v>
      </c>
    </row>
    <row r="9" spans="1:14" x14ac:dyDescent="0.2">
      <c r="I9" s="5">
        <v>87</v>
      </c>
      <c r="J9" s="5">
        <v>89</v>
      </c>
      <c r="L9">
        <v>75</v>
      </c>
      <c r="M9">
        <v>60</v>
      </c>
    </row>
    <row r="10" spans="1:14" x14ac:dyDescent="0.2">
      <c r="C10" s="5"/>
      <c r="D10" s="5"/>
      <c r="E10" s="5"/>
      <c r="H10" s="5"/>
      <c r="I10" s="5" t="s">
        <v>304</v>
      </c>
      <c r="J10" s="5"/>
      <c r="L10" s="5" t="s">
        <v>190</v>
      </c>
    </row>
    <row r="11" spans="1:14" x14ac:dyDescent="0.2">
      <c r="C11" s="5" t="s">
        <v>298</v>
      </c>
      <c r="D11" s="5"/>
      <c r="E11" s="5"/>
      <c r="F11" s="5"/>
      <c r="G11" s="5"/>
      <c r="H11" s="5" t="s">
        <v>308</v>
      </c>
      <c r="I11" s="5" t="s">
        <v>305</v>
      </c>
      <c r="J11" s="5"/>
      <c r="K11" s="86"/>
      <c r="L11" s="5" t="s">
        <v>308</v>
      </c>
    </row>
    <row r="12" spans="1:14" x14ac:dyDescent="0.2">
      <c r="C12" s="85" t="s">
        <v>299</v>
      </c>
      <c r="D12" s="85" t="s">
        <v>300</v>
      </c>
      <c r="E12" s="85" t="s">
        <v>301</v>
      </c>
      <c r="F12" s="85" t="s">
        <v>302</v>
      </c>
      <c r="G12" s="85" t="s">
        <v>303</v>
      </c>
      <c r="H12" s="85" t="s">
        <v>310</v>
      </c>
      <c r="I12" s="85" t="s">
        <v>306</v>
      </c>
      <c r="J12" s="85" t="s">
        <v>364</v>
      </c>
      <c r="K12" s="85" t="s">
        <v>307</v>
      </c>
      <c r="L12" s="85" t="s">
        <v>309</v>
      </c>
      <c r="M12" s="85" t="s">
        <v>365</v>
      </c>
      <c r="N12" s="85" t="s">
        <v>253</v>
      </c>
    </row>
    <row r="14" spans="1:14" x14ac:dyDescent="0.2">
      <c r="A14" s="3" t="s">
        <v>254</v>
      </c>
      <c r="H14" s="89"/>
      <c r="I14" s="89"/>
      <c r="J14" s="89"/>
      <c r="K14" s="89"/>
      <c r="L14" s="89"/>
      <c r="M14" s="89"/>
    </row>
    <row r="15" spans="1:14" x14ac:dyDescent="0.2">
      <c r="A15" s="10" t="s">
        <v>291</v>
      </c>
      <c r="H15" s="89"/>
      <c r="I15" s="89"/>
      <c r="J15" s="89"/>
      <c r="K15" s="89"/>
      <c r="L15" s="89" t="s">
        <v>366</v>
      </c>
      <c r="M15" s="89"/>
      <c r="N15" s="89" t="s">
        <v>366</v>
      </c>
    </row>
    <row r="16" spans="1:14" x14ac:dyDescent="0.2">
      <c r="A16" s="10" t="s">
        <v>292</v>
      </c>
      <c r="H16" s="89"/>
      <c r="I16" s="89"/>
      <c r="J16" s="89"/>
      <c r="K16" s="89"/>
      <c r="L16" s="89">
        <v>1760.52</v>
      </c>
      <c r="M16" s="89"/>
      <c r="N16" s="89">
        <f t="shared" ref="N16:N22" si="0">SUM(C16:M16)</f>
        <v>1760.52</v>
      </c>
    </row>
    <row r="17" spans="1:15" x14ac:dyDescent="0.2">
      <c r="A17" s="10" t="s">
        <v>294</v>
      </c>
      <c r="H17" s="89"/>
      <c r="I17" s="89"/>
      <c r="J17" s="89"/>
      <c r="K17" s="89"/>
      <c r="L17" s="89"/>
      <c r="M17" s="89">
        <v>3151047.54</v>
      </c>
      <c r="N17" s="89">
        <f t="shared" si="0"/>
        <v>3151047.54</v>
      </c>
    </row>
    <row r="18" spans="1:15" x14ac:dyDescent="0.2">
      <c r="A18" s="10" t="s">
        <v>293</v>
      </c>
      <c r="H18" s="89"/>
      <c r="I18" s="89"/>
      <c r="J18" s="89"/>
      <c r="K18" s="89"/>
      <c r="L18" s="89"/>
      <c r="M18" s="89"/>
      <c r="N18" s="89">
        <f t="shared" si="0"/>
        <v>0</v>
      </c>
    </row>
    <row r="19" spans="1:15" x14ac:dyDescent="0.2">
      <c r="A19" s="10" t="s">
        <v>295</v>
      </c>
      <c r="H19" s="89"/>
      <c r="I19" s="89">
        <v>1228.31</v>
      </c>
      <c r="J19" s="89">
        <v>13722</v>
      </c>
      <c r="K19" s="89"/>
      <c r="L19" s="89"/>
      <c r="M19" s="89"/>
      <c r="N19" s="89">
        <f t="shared" si="0"/>
        <v>14950.31</v>
      </c>
    </row>
    <row r="20" spans="1:15" x14ac:dyDescent="0.2">
      <c r="A20" s="10" t="s">
        <v>297</v>
      </c>
      <c r="H20" s="89"/>
      <c r="I20" s="89">
        <v>0</v>
      </c>
      <c r="J20" s="89"/>
      <c r="K20" s="89"/>
      <c r="L20" s="89"/>
      <c r="M20" s="89"/>
      <c r="N20" s="89">
        <f t="shared" si="0"/>
        <v>0</v>
      </c>
    </row>
    <row r="21" spans="1:15" x14ac:dyDescent="0.2">
      <c r="H21" s="89"/>
      <c r="I21" s="89"/>
      <c r="J21" s="89"/>
      <c r="K21" s="89"/>
      <c r="L21" s="89"/>
      <c r="M21" s="89"/>
      <c r="N21" s="89">
        <f t="shared" si="0"/>
        <v>0</v>
      </c>
    </row>
    <row r="22" spans="1:15" x14ac:dyDescent="0.2">
      <c r="A22" s="10" t="s">
        <v>260</v>
      </c>
      <c r="C22" s="87">
        <f t="shared" ref="C22:M22" si="1">SUM(C15:C19)</f>
        <v>0</v>
      </c>
      <c r="D22" s="87">
        <f t="shared" si="1"/>
        <v>0</v>
      </c>
      <c r="E22" s="87">
        <f t="shared" si="1"/>
        <v>0</v>
      </c>
      <c r="F22" s="87">
        <f t="shared" si="1"/>
        <v>0</v>
      </c>
      <c r="G22" s="87">
        <f t="shared" si="1"/>
        <v>0</v>
      </c>
      <c r="H22" s="90">
        <f t="shared" si="1"/>
        <v>0</v>
      </c>
      <c r="I22" s="90">
        <f t="shared" si="1"/>
        <v>1228.31</v>
      </c>
      <c r="J22" s="90">
        <f t="shared" si="1"/>
        <v>13722</v>
      </c>
      <c r="K22" s="90">
        <f t="shared" si="1"/>
        <v>0</v>
      </c>
      <c r="L22" s="90">
        <f t="shared" si="1"/>
        <v>1760.52</v>
      </c>
      <c r="M22" s="90">
        <f t="shared" si="1"/>
        <v>3151047.54</v>
      </c>
      <c r="N22" s="89">
        <f t="shared" si="0"/>
        <v>3167758.37</v>
      </c>
      <c r="O22" s="92"/>
    </row>
    <row r="23" spans="1:15" x14ac:dyDescent="0.2">
      <c r="H23" s="89"/>
      <c r="I23" s="89"/>
      <c r="J23" s="89"/>
      <c r="K23" s="89"/>
      <c r="L23" s="89"/>
      <c r="M23" s="89"/>
      <c r="N23" s="89"/>
    </row>
    <row r="24" spans="1:15" x14ac:dyDescent="0.2">
      <c r="H24" s="89"/>
      <c r="I24" s="89"/>
      <c r="J24" s="89"/>
      <c r="K24" s="89"/>
      <c r="L24" s="89"/>
      <c r="M24" s="89"/>
      <c r="N24" s="89"/>
    </row>
    <row r="25" spans="1:15" x14ac:dyDescent="0.2">
      <c r="A25" s="3" t="s">
        <v>261</v>
      </c>
      <c r="H25" s="89"/>
      <c r="I25" s="89"/>
      <c r="J25" s="89"/>
      <c r="K25" s="89"/>
      <c r="L25" s="89"/>
      <c r="M25" s="89"/>
      <c r="N25" s="89"/>
    </row>
    <row r="26" spans="1:15" x14ac:dyDescent="0.2">
      <c r="A26" s="10" t="s">
        <v>265</v>
      </c>
      <c r="H26" s="89"/>
      <c r="I26" s="89">
        <v>0</v>
      </c>
      <c r="J26" s="89"/>
      <c r="K26" s="89"/>
      <c r="L26" s="89"/>
      <c r="M26" s="89"/>
      <c r="N26" s="89"/>
    </row>
    <row r="27" spans="1:15" x14ac:dyDescent="0.2">
      <c r="A27" s="10" t="s">
        <v>263</v>
      </c>
      <c r="H27" s="89"/>
      <c r="I27" s="89">
        <v>30807.99</v>
      </c>
      <c r="J27" s="89"/>
      <c r="K27" s="89"/>
      <c r="L27" s="89">
        <v>38688.699999999997</v>
      </c>
      <c r="M27" s="89">
        <v>2764153.84</v>
      </c>
      <c r="N27" s="89">
        <f>SUM(C27:M27)</f>
        <v>2833650.53</v>
      </c>
    </row>
    <row r="28" spans="1:15" x14ac:dyDescent="0.2">
      <c r="A28" s="10" t="s">
        <v>264</v>
      </c>
      <c r="H28" s="89"/>
      <c r="I28" s="89"/>
      <c r="J28" s="89"/>
      <c r="K28" s="89"/>
      <c r="L28" s="89"/>
      <c r="M28" s="89"/>
      <c r="N28" s="89">
        <f>SUM(C28:L28)</f>
        <v>0</v>
      </c>
    </row>
    <row r="29" spans="1:15" x14ac:dyDescent="0.2">
      <c r="H29" s="89"/>
      <c r="I29" s="89"/>
      <c r="J29" s="89"/>
      <c r="K29" s="89"/>
      <c r="L29" s="89"/>
      <c r="M29" s="89"/>
      <c r="N29" s="89"/>
    </row>
    <row r="30" spans="1:15" x14ac:dyDescent="0.2">
      <c r="A30" s="10" t="s">
        <v>311</v>
      </c>
      <c r="C30" s="87">
        <f t="shared" ref="C30:M30" si="2">SUM(C26:C28)</f>
        <v>0</v>
      </c>
      <c r="D30" s="87">
        <f t="shared" si="2"/>
        <v>0</v>
      </c>
      <c r="E30" s="87">
        <f t="shared" si="2"/>
        <v>0</v>
      </c>
      <c r="F30" s="87">
        <f t="shared" si="2"/>
        <v>0</v>
      </c>
      <c r="G30" s="87">
        <f t="shared" si="2"/>
        <v>0</v>
      </c>
      <c r="H30" s="90">
        <f t="shared" si="2"/>
        <v>0</v>
      </c>
      <c r="I30" s="90">
        <f t="shared" si="2"/>
        <v>30807.99</v>
      </c>
      <c r="J30" s="90">
        <f t="shared" si="2"/>
        <v>0</v>
      </c>
      <c r="K30" s="90">
        <f t="shared" si="2"/>
        <v>0</v>
      </c>
      <c r="L30" s="90">
        <f t="shared" si="2"/>
        <v>38688.699999999997</v>
      </c>
      <c r="M30" s="90">
        <f t="shared" si="2"/>
        <v>2764153.84</v>
      </c>
      <c r="N30" s="90">
        <f>SUM(N26:N28)</f>
        <v>2833650.53</v>
      </c>
    </row>
    <row r="31" spans="1:15" x14ac:dyDescent="0.2">
      <c r="H31" s="89"/>
      <c r="I31" s="89"/>
      <c r="J31" s="89"/>
      <c r="K31" s="89"/>
      <c r="L31" s="89"/>
      <c r="M31" s="89"/>
      <c r="N31" s="89"/>
    </row>
    <row r="32" spans="1:15" x14ac:dyDescent="0.2">
      <c r="N32" s="89"/>
    </row>
    <row r="33" spans="1:14" x14ac:dyDescent="0.2">
      <c r="A33" s="10" t="s">
        <v>268</v>
      </c>
      <c r="N33" s="89"/>
    </row>
    <row r="34" spans="1:14" x14ac:dyDescent="0.2">
      <c r="A34" s="10" t="s">
        <v>312</v>
      </c>
      <c r="C34">
        <f t="shared" ref="C34:M34" si="3">+C22-C30</f>
        <v>0</v>
      </c>
      <c r="D34" s="89">
        <f t="shared" si="3"/>
        <v>0</v>
      </c>
      <c r="E34" s="89">
        <f t="shared" si="3"/>
        <v>0</v>
      </c>
      <c r="F34" s="89">
        <f t="shared" si="3"/>
        <v>0</v>
      </c>
      <c r="G34" s="89">
        <f t="shared" si="3"/>
        <v>0</v>
      </c>
      <c r="H34" s="89">
        <f t="shared" si="3"/>
        <v>0</v>
      </c>
      <c r="I34" s="89">
        <f t="shared" si="3"/>
        <v>-29579.68</v>
      </c>
      <c r="J34" s="89">
        <f t="shared" si="3"/>
        <v>13722</v>
      </c>
      <c r="K34" s="89">
        <f t="shared" si="3"/>
        <v>0</v>
      </c>
      <c r="L34" s="89">
        <f t="shared" si="3"/>
        <v>-36928.18</v>
      </c>
      <c r="M34" s="89">
        <f t="shared" si="3"/>
        <v>386893.70000000019</v>
      </c>
      <c r="N34" s="89">
        <f>+N22-N30</f>
        <v>334107.84000000032</v>
      </c>
    </row>
    <row r="35" spans="1:14" x14ac:dyDescent="0.2"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 x14ac:dyDescent="0.2">
      <c r="A36" s="10" t="s">
        <v>274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x14ac:dyDescent="0.2">
      <c r="A37" s="10" t="s">
        <v>275</v>
      </c>
      <c r="D37" s="89"/>
      <c r="E37" s="89"/>
      <c r="F37" s="89"/>
      <c r="G37" s="89"/>
      <c r="H37" s="89"/>
      <c r="I37" s="89">
        <v>29579.68</v>
      </c>
      <c r="J37" s="89"/>
      <c r="K37" s="89"/>
      <c r="L37" s="89">
        <v>2132.8200000000002</v>
      </c>
      <c r="M37" s="89">
        <v>172939.84</v>
      </c>
      <c r="N37" s="89">
        <f>SUM(C37:M37)</f>
        <v>204652.34</v>
      </c>
    </row>
    <row r="38" spans="1:14" x14ac:dyDescent="0.2">
      <c r="A38" s="10" t="s">
        <v>276</v>
      </c>
      <c r="D38" s="89"/>
      <c r="E38" s="89"/>
      <c r="F38" s="89"/>
      <c r="G38" s="89"/>
      <c r="H38" s="89"/>
      <c r="I38" s="89"/>
      <c r="J38" s="89"/>
      <c r="K38" s="89"/>
      <c r="L38" s="89"/>
      <c r="M38" s="89">
        <v>-162403.82999999999</v>
      </c>
      <c r="N38" s="89">
        <f>SUM(C38:M38)</f>
        <v>-162403.82999999999</v>
      </c>
    </row>
    <row r="39" spans="1:14" x14ac:dyDescent="0.2"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x14ac:dyDescent="0.2">
      <c r="A40" s="10" t="s">
        <v>277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x14ac:dyDescent="0.2">
      <c r="A41" s="10" t="s">
        <v>278</v>
      </c>
      <c r="C41" s="87">
        <f>SUM(C37:C38)</f>
        <v>0</v>
      </c>
      <c r="D41" s="90">
        <f t="shared" ref="D41:N41" si="4">SUM(D37:D38)</f>
        <v>0</v>
      </c>
      <c r="E41" s="90">
        <f t="shared" si="4"/>
        <v>0</v>
      </c>
      <c r="F41" s="90">
        <f t="shared" si="4"/>
        <v>0</v>
      </c>
      <c r="G41" s="90">
        <f t="shared" si="4"/>
        <v>0</v>
      </c>
      <c r="H41" s="90">
        <f t="shared" si="4"/>
        <v>0</v>
      </c>
      <c r="I41" s="90">
        <f t="shared" si="4"/>
        <v>29579.68</v>
      </c>
      <c r="J41" s="90">
        <f t="shared" si="4"/>
        <v>0</v>
      </c>
      <c r="K41" s="90">
        <f t="shared" si="4"/>
        <v>0</v>
      </c>
      <c r="L41" s="90">
        <f t="shared" si="4"/>
        <v>2132.8200000000002</v>
      </c>
      <c r="M41" s="90">
        <f t="shared" si="4"/>
        <v>10536.010000000009</v>
      </c>
      <c r="N41" s="90">
        <f t="shared" si="4"/>
        <v>42248.510000000009</v>
      </c>
    </row>
    <row r="42" spans="1:14" x14ac:dyDescent="0.2">
      <c r="N42" s="89"/>
    </row>
    <row r="43" spans="1:14" x14ac:dyDescent="0.2">
      <c r="N43" s="89"/>
    </row>
    <row r="44" spans="1:14" x14ac:dyDescent="0.2">
      <c r="A44" s="10" t="s">
        <v>315</v>
      </c>
      <c r="C44">
        <f>+C34+C41</f>
        <v>0</v>
      </c>
      <c r="D44">
        <f t="shared" ref="D44:N44" si="5">+D34+D41</f>
        <v>0</v>
      </c>
      <c r="E44">
        <f t="shared" si="5"/>
        <v>0</v>
      </c>
      <c r="F44">
        <f t="shared" si="5"/>
        <v>0</v>
      </c>
      <c r="G44">
        <f t="shared" si="5"/>
        <v>0</v>
      </c>
      <c r="H44">
        <f t="shared" si="5"/>
        <v>0</v>
      </c>
      <c r="I44" s="89">
        <f t="shared" si="5"/>
        <v>0</v>
      </c>
      <c r="J44" s="89">
        <f t="shared" si="5"/>
        <v>13722</v>
      </c>
      <c r="K44" s="89">
        <f t="shared" si="5"/>
        <v>0</v>
      </c>
      <c r="L44" s="89">
        <f t="shared" si="5"/>
        <v>-34795.360000000001</v>
      </c>
      <c r="M44" s="89">
        <f t="shared" si="5"/>
        <v>397429.7100000002</v>
      </c>
      <c r="N44" s="89">
        <f t="shared" si="5"/>
        <v>376356.35000000033</v>
      </c>
    </row>
    <row r="45" spans="1:14" x14ac:dyDescent="0.2">
      <c r="I45" s="89"/>
      <c r="J45" s="89"/>
      <c r="K45" s="89"/>
      <c r="L45" s="89"/>
      <c r="M45" s="89"/>
      <c r="N45" s="89"/>
    </row>
    <row r="46" spans="1:14" x14ac:dyDescent="0.2">
      <c r="A46" s="10" t="s">
        <v>313</v>
      </c>
      <c r="I46" s="89">
        <v>-1480.14</v>
      </c>
      <c r="J46" s="89">
        <v>16038.11</v>
      </c>
      <c r="K46" s="89"/>
      <c r="L46" s="89">
        <v>310280.28000000003</v>
      </c>
      <c r="M46" s="89">
        <v>1462679.9</v>
      </c>
      <c r="N46" s="89">
        <f>SUM(C46:M46)</f>
        <v>1787518.15</v>
      </c>
    </row>
    <row r="47" spans="1:14" x14ac:dyDescent="0.2">
      <c r="I47" s="89"/>
      <c r="J47" s="89"/>
      <c r="K47" s="89"/>
      <c r="L47" s="89"/>
      <c r="M47" s="89"/>
      <c r="N47" s="89"/>
    </row>
    <row r="48" spans="1:14" x14ac:dyDescent="0.2">
      <c r="I48" s="89"/>
      <c r="J48" s="89"/>
      <c r="K48" s="89"/>
      <c r="L48" s="89"/>
      <c r="M48" s="89"/>
      <c r="N48" s="89"/>
    </row>
    <row r="49" spans="1:14" ht="13.5" thickBot="1" x14ac:dyDescent="0.25">
      <c r="A49" s="10" t="s">
        <v>314</v>
      </c>
      <c r="C49" s="88">
        <f>+C44+C46</f>
        <v>0</v>
      </c>
      <c r="D49" s="88">
        <f>+D44+D46</f>
        <v>0</v>
      </c>
      <c r="E49" s="88">
        <f t="shared" ref="E49:M49" si="6">+E44+E46</f>
        <v>0</v>
      </c>
      <c r="F49" s="88">
        <f t="shared" si="6"/>
        <v>0</v>
      </c>
      <c r="G49" s="88">
        <f t="shared" si="6"/>
        <v>0</v>
      </c>
      <c r="H49" s="88">
        <f t="shared" si="6"/>
        <v>0</v>
      </c>
      <c r="I49" s="91">
        <f t="shared" si="6"/>
        <v>-1480.14</v>
      </c>
      <c r="J49" s="91">
        <f t="shared" si="6"/>
        <v>29760.11</v>
      </c>
      <c r="K49" s="91">
        <f t="shared" si="6"/>
        <v>0</v>
      </c>
      <c r="L49" s="91">
        <f t="shared" si="6"/>
        <v>275484.92000000004</v>
      </c>
      <c r="M49" s="91">
        <f t="shared" si="6"/>
        <v>1860109.61</v>
      </c>
      <c r="N49" s="91">
        <f>+N44+N46</f>
        <v>2163874.5</v>
      </c>
    </row>
    <row r="50" spans="1:14" ht="13.5" thickTop="1" x14ac:dyDescent="0.2"/>
  </sheetData>
  <pageMargins left="0.2" right="0.2" top="0.75" bottom="0.75" header="0.3" footer="0.3"/>
  <pageSetup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/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0" t="s">
        <v>203</v>
      </c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 t="s">
        <v>56</v>
      </c>
      <c r="B3" s="10"/>
      <c r="C3" s="10"/>
      <c r="D3" s="10"/>
      <c r="E3" s="10"/>
      <c r="F3" s="10"/>
      <c r="G3" s="10"/>
      <c r="H3" s="10"/>
    </row>
    <row r="4" spans="1:8" x14ac:dyDescent="0.2">
      <c r="A4" s="10" t="s">
        <v>57</v>
      </c>
      <c r="B4" s="10"/>
      <c r="C4" s="10"/>
      <c r="D4" s="10"/>
      <c r="E4" s="10"/>
      <c r="F4" s="10"/>
      <c r="G4" s="10"/>
      <c r="H4" s="10"/>
    </row>
    <row r="5" spans="1:8" x14ac:dyDescent="0.2">
      <c r="A5" s="10"/>
      <c r="B5" s="10"/>
      <c r="C5" s="10"/>
      <c r="D5" s="10"/>
      <c r="E5" s="10"/>
      <c r="F5" s="10"/>
      <c r="G5" s="10"/>
      <c r="H5" s="10"/>
    </row>
    <row r="6" spans="1:8" x14ac:dyDescent="0.2">
      <c r="A6" s="10" t="s">
        <v>58</v>
      </c>
      <c r="B6" s="10"/>
      <c r="C6" s="10"/>
      <c r="D6" s="10"/>
      <c r="E6" s="10"/>
      <c r="F6" s="10"/>
      <c r="G6" s="10"/>
      <c r="H6" s="10"/>
    </row>
    <row r="7" spans="1:8" x14ac:dyDescent="0.2">
      <c r="A7" s="10"/>
      <c r="B7" s="10"/>
      <c r="C7" s="10"/>
      <c r="D7" s="10"/>
      <c r="E7" s="10"/>
      <c r="F7" s="10"/>
      <c r="G7" s="10"/>
      <c r="H7" s="10"/>
    </row>
    <row r="8" spans="1:8" x14ac:dyDescent="0.2">
      <c r="A8" s="10" t="s">
        <v>59</v>
      </c>
      <c r="B8" s="10"/>
      <c r="C8" s="10"/>
      <c r="D8" s="10"/>
      <c r="E8" s="10"/>
      <c r="F8" s="10"/>
      <c r="G8" s="10"/>
      <c r="H8" s="10"/>
    </row>
    <row r="9" spans="1:8" x14ac:dyDescent="0.2">
      <c r="A9" s="10" t="s">
        <v>60</v>
      </c>
      <c r="B9" s="10"/>
      <c r="C9" s="10"/>
      <c r="D9" s="10"/>
      <c r="E9" s="10"/>
      <c r="F9" s="10"/>
      <c r="G9" s="10"/>
      <c r="H9" s="10"/>
    </row>
    <row r="10" spans="1:8" x14ac:dyDescent="0.2">
      <c r="A10" s="10"/>
      <c r="B10" s="10"/>
      <c r="C10" s="10"/>
      <c r="D10" s="10"/>
      <c r="E10" s="10"/>
      <c r="F10" s="10"/>
      <c r="G10" s="10"/>
      <c r="H10" s="10"/>
    </row>
    <row r="11" spans="1:8" x14ac:dyDescent="0.2">
      <c r="A11" s="10" t="s">
        <v>61</v>
      </c>
      <c r="B11" s="10"/>
      <c r="C11" s="10"/>
      <c r="D11" s="10"/>
      <c r="E11" s="10"/>
      <c r="F11" s="10"/>
      <c r="G11" s="10"/>
      <c r="H11" s="10"/>
    </row>
    <row r="12" spans="1:8" x14ac:dyDescent="0.2">
      <c r="A12" s="10" t="s">
        <v>62</v>
      </c>
      <c r="B12" s="10"/>
      <c r="C12" s="10"/>
      <c r="D12" s="10"/>
      <c r="E12" s="10"/>
      <c r="F12" s="10"/>
      <c r="G12" s="10"/>
      <c r="H12" s="10"/>
    </row>
    <row r="13" spans="1:8" x14ac:dyDescent="0.2">
      <c r="A13" s="10"/>
      <c r="B13" s="10"/>
      <c r="C13" s="10"/>
      <c r="D13" s="10"/>
      <c r="E13" s="10"/>
      <c r="F13" s="10"/>
      <c r="G13" s="10"/>
      <c r="H13" s="10"/>
    </row>
    <row r="14" spans="1:8" x14ac:dyDescent="0.2">
      <c r="A14" s="3" t="s">
        <v>164</v>
      </c>
      <c r="B14" s="10"/>
      <c r="C14" s="10"/>
      <c r="D14" s="10"/>
      <c r="E14" s="10"/>
      <c r="F14" s="10"/>
      <c r="G14" s="10"/>
      <c r="H14" s="10"/>
    </row>
    <row r="15" spans="1:8" x14ac:dyDescent="0.2">
      <c r="A15" s="3" t="s">
        <v>174</v>
      </c>
      <c r="B15" s="10"/>
      <c r="C15" s="10"/>
      <c r="D15" s="10"/>
      <c r="E15" s="10"/>
      <c r="F15" s="10"/>
      <c r="G15" s="10"/>
      <c r="H15" s="10"/>
    </row>
    <row r="16" spans="1:8" x14ac:dyDescent="0.2">
      <c r="A16" s="10"/>
      <c r="B16" s="10"/>
      <c r="C16" s="10"/>
      <c r="D16" s="10"/>
      <c r="E16" s="10"/>
      <c r="F16" s="10"/>
      <c r="G16" s="10"/>
      <c r="H16" s="10"/>
    </row>
    <row r="17" spans="1:8" x14ac:dyDescent="0.2">
      <c r="A17" s="10" t="s">
        <v>169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10" t="s">
        <v>168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10" t="s">
        <v>200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0" t="s">
        <v>201</v>
      </c>
      <c r="B20" s="10"/>
      <c r="C20" s="10"/>
      <c r="D20" s="10"/>
      <c r="E20" s="10"/>
      <c r="F20" s="10"/>
      <c r="G20" s="10"/>
      <c r="H20" s="10"/>
    </row>
    <row r="21" spans="1:8" x14ac:dyDescent="0.2">
      <c r="A21" s="10" t="s">
        <v>202</v>
      </c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 t="s">
        <v>171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10" t="s">
        <v>170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/>
      <c r="B25" s="10"/>
      <c r="C25" s="10"/>
      <c r="D25" s="10"/>
      <c r="E25" s="10"/>
      <c r="F25" s="10"/>
      <c r="G25" s="10"/>
      <c r="H25" s="10"/>
    </row>
    <row r="26" spans="1:8" x14ac:dyDescent="0.2">
      <c r="A26" s="3" t="s">
        <v>167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10" t="s">
        <v>165</v>
      </c>
      <c r="B27" s="10"/>
      <c r="C27" s="10"/>
      <c r="D27" s="10"/>
      <c r="E27" s="10"/>
      <c r="F27" s="10"/>
      <c r="G27" s="10"/>
      <c r="H27" s="10"/>
    </row>
    <row r="28" spans="1:8" x14ac:dyDescent="0.2">
      <c r="A28" s="31" t="s">
        <v>175</v>
      </c>
      <c r="B28" s="10"/>
      <c r="C28" s="10"/>
      <c r="D28" s="10"/>
      <c r="E28" s="10"/>
      <c r="F28" s="10"/>
      <c r="G28" s="10"/>
      <c r="H28" s="10"/>
    </row>
    <row r="29" spans="1:8" x14ac:dyDescent="0.2">
      <c r="A29" s="31" t="s">
        <v>176</v>
      </c>
      <c r="B29" s="10"/>
      <c r="C29" s="10"/>
      <c r="D29" s="10"/>
      <c r="E29" s="10"/>
      <c r="F29" s="10"/>
      <c r="G29" s="10"/>
      <c r="H29" s="10"/>
    </row>
    <row r="30" spans="1:8" x14ac:dyDescent="0.2">
      <c r="A30" s="31" t="s">
        <v>177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31" t="s">
        <v>178</v>
      </c>
      <c r="B31" s="10"/>
      <c r="C31" s="10"/>
      <c r="D31" s="10"/>
      <c r="E31" s="10"/>
      <c r="F31" s="10"/>
      <c r="G31" s="10"/>
      <c r="H31" s="10"/>
    </row>
    <row r="32" spans="1:8" x14ac:dyDescent="0.2">
      <c r="A32" s="31" t="s">
        <v>179</v>
      </c>
      <c r="B32" s="10"/>
      <c r="C32" s="10"/>
      <c r="D32" s="10"/>
      <c r="E32" s="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30" t="s">
        <v>166</v>
      </c>
      <c r="B34" s="10"/>
      <c r="C34" s="10"/>
      <c r="D34" s="10"/>
      <c r="E34" s="10"/>
      <c r="F34" s="10"/>
      <c r="G34" s="10"/>
      <c r="H34" s="10"/>
    </row>
    <row r="35" spans="1:8" x14ac:dyDescent="0.2">
      <c r="A35" s="31" t="s">
        <v>180</v>
      </c>
      <c r="B35" s="10"/>
      <c r="C35" s="10"/>
      <c r="D35" s="10"/>
      <c r="E35" s="10"/>
      <c r="F35" s="10"/>
      <c r="G35" s="10"/>
      <c r="H35" s="10"/>
    </row>
    <row r="36" spans="1:8" x14ac:dyDescent="0.2">
      <c r="A36" s="31" t="s">
        <v>181</v>
      </c>
      <c r="B36" s="10"/>
      <c r="C36" s="10"/>
      <c r="D36" s="10"/>
      <c r="E36" s="10"/>
      <c r="F36" s="10"/>
      <c r="G36" s="10"/>
      <c r="H36" s="10"/>
    </row>
    <row r="37" spans="1:8" x14ac:dyDescent="0.2">
      <c r="A37" s="31" t="s">
        <v>182</v>
      </c>
      <c r="B37" s="10"/>
      <c r="C37" s="10"/>
      <c r="D37" s="10"/>
      <c r="E37" s="10"/>
      <c r="F37" s="10"/>
      <c r="G37" s="10"/>
      <c r="H37" s="10"/>
    </row>
    <row r="38" spans="1:8" x14ac:dyDescent="0.2">
      <c r="A38" s="31" t="s">
        <v>183</v>
      </c>
      <c r="B38" s="10"/>
      <c r="C38" s="10"/>
      <c r="D38" s="10"/>
      <c r="E38" s="10"/>
      <c r="F38" s="10"/>
      <c r="G38" s="10"/>
      <c r="H38" s="10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  <row r="40" spans="1:8" x14ac:dyDescent="0.2">
      <c r="A40" s="10" t="s">
        <v>173</v>
      </c>
      <c r="B40" s="10"/>
      <c r="C40" s="10"/>
      <c r="D40" s="10"/>
      <c r="E40" s="10"/>
      <c r="F40" s="10"/>
      <c r="G40" s="10"/>
      <c r="H40" s="10"/>
    </row>
    <row r="41" spans="1:8" x14ac:dyDescent="0.2">
      <c r="A41" s="30" t="s">
        <v>172</v>
      </c>
      <c r="B41" s="10"/>
      <c r="C41" s="10"/>
      <c r="D41" s="10"/>
      <c r="E41" s="10"/>
      <c r="F41" s="10"/>
      <c r="G41" s="10"/>
      <c r="H41" s="10"/>
    </row>
    <row r="42" spans="1:8" x14ac:dyDescent="0.2">
      <c r="A42" s="10"/>
      <c r="B42" s="10"/>
      <c r="C42" s="10"/>
      <c r="D42" s="10"/>
      <c r="E42" s="10"/>
      <c r="F42" s="10"/>
      <c r="G42" s="10"/>
      <c r="H42" s="10"/>
    </row>
    <row r="43" spans="1:8" x14ac:dyDescent="0.2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0"/>
      <c r="G47" s="10"/>
      <c r="H47" s="10"/>
    </row>
    <row r="48" spans="1:8" x14ac:dyDescent="0.2">
      <c r="A48" s="10"/>
      <c r="B48" s="10"/>
      <c r="C48" s="10"/>
      <c r="D48" s="10"/>
      <c r="E48" s="10"/>
      <c r="F48" s="10"/>
      <c r="G48" s="10"/>
      <c r="H48" s="10"/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  <row r="50" spans="1:8" x14ac:dyDescent="0.2">
      <c r="A50" s="10"/>
      <c r="B50" s="10"/>
      <c r="C50" s="10"/>
      <c r="D50" s="10"/>
      <c r="E50" s="10"/>
      <c r="F50" s="10"/>
      <c r="G50" s="10"/>
      <c r="H50" s="10"/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0"/>
      <c r="B52" s="10"/>
      <c r="C52" s="10"/>
      <c r="D52" s="10"/>
      <c r="E52" s="10"/>
      <c r="F52" s="10"/>
      <c r="G52" s="10"/>
      <c r="H52" s="10"/>
    </row>
    <row r="53" spans="1:8" x14ac:dyDescent="0.2">
      <c r="A53" s="10"/>
      <c r="B53" s="10"/>
      <c r="C53" s="10"/>
      <c r="D53" s="10"/>
      <c r="E53" s="10"/>
      <c r="F53" s="10"/>
      <c r="G53" s="10"/>
      <c r="H53" s="10"/>
    </row>
    <row r="54" spans="1:8" x14ac:dyDescent="0.2">
      <c r="A54" s="10"/>
      <c r="B54" s="10"/>
      <c r="C54" s="10"/>
      <c r="D54" s="10"/>
      <c r="E54" s="10"/>
      <c r="F54" s="10"/>
      <c r="G54" s="10"/>
      <c r="H54" s="10"/>
    </row>
  </sheetData>
  <sheetProtection sheet="1" objects="1" scenarios="1"/>
  <phoneticPr fontId="1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69"/>
  <sheetViews>
    <sheetView zoomScale="75" workbookViewId="0">
      <pane ySplit="9" topLeftCell="A47" activePane="bottomLeft" state="frozen"/>
      <selection activeCell="B18" sqref="B18"/>
      <selection pane="bottomLeft" activeCell="D99" sqref="D99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7" customWidth="1"/>
    <col min="6" max="6" width="21.28515625" customWidth="1"/>
    <col min="7" max="7" width="18.140625" customWidth="1"/>
    <col min="8" max="8" width="17.5703125" customWidth="1"/>
    <col min="9" max="9" width="14.5703125" customWidth="1"/>
  </cols>
  <sheetData>
    <row r="1" spans="1:12" ht="18" x14ac:dyDescent="0.25">
      <c r="A1" s="34" t="s">
        <v>49</v>
      </c>
      <c r="B1" s="37">
        <f>'Signature Page'!$B$9</f>
        <v>0</v>
      </c>
      <c r="H1" t="s">
        <v>391</v>
      </c>
    </row>
    <row r="2" spans="1:12" ht="18" x14ac:dyDescent="0.25">
      <c r="A2" s="35" t="s">
        <v>50</v>
      </c>
      <c r="B2" s="38" t="str">
        <f>Revenues!B2</f>
        <v>2015-16</v>
      </c>
    </row>
    <row r="3" spans="1:12" ht="18" x14ac:dyDescent="0.25">
      <c r="A3" s="35"/>
      <c r="B3" s="36"/>
    </row>
    <row r="4" spans="1:12" ht="15" x14ac:dyDescent="0.2">
      <c r="A4" s="126" t="s">
        <v>63</v>
      </c>
      <c r="B4" s="110"/>
      <c r="C4" s="110"/>
      <c r="D4" s="110"/>
      <c r="E4" s="110" t="s">
        <v>64</v>
      </c>
      <c r="F4" s="110"/>
      <c r="G4" s="110"/>
      <c r="H4" s="110"/>
      <c r="I4" s="110"/>
      <c r="J4" s="110"/>
      <c r="K4" s="110"/>
      <c r="L4" s="110"/>
    </row>
    <row r="5" spans="1:12" ht="15" x14ac:dyDescent="0.2">
      <c r="A5" s="126" t="s">
        <v>205</v>
      </c>
      <c r="B5" s="110"/>
      <c r="C5" s="110" t="s">
        <v>361</v>
      </c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5" x14ac:dyDescent="0.2">
      <c r="A6" s="126" t="s">
        <v>204</v>
      </c>
      <c r="B6" s="110"/>
      <c r="C6" s="110"/>
      <c r="D6" s="110"/>
      <c r="E6" s="110" t="s">
        <v>65</v>
      </c>
      <c r="F6" s="110"/>
      <c r="G6" s="110"/>
      <c r="H6" s="110"/>
      <c r="I6" s="110"/>
      <c r="J6" s="110"/>
      <c r="K6" s="110"/>
      <c r="L6" s="110"/>
    </row>
    <row r="7" spans="1:12" ht="15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x14ac:dyDescent="0.2">
      <c r="A8" s="126" t="s">
        <v>75</v>
      </c>
      <c r="B8" s="110"/>
      <c r="C8" s="110"/>
      <c r="D8" s="110"/>
      <c r="E8" s="127" t="s">
        <v>66</v>
      </c>
      <c r="F8" s="127" t="s">
        <v>66</v>
      </c>
      <c r="G8" s="127" t="s">
        <v>67</v>
      </c>
      <c r="H8" s="127" t="s">
        <v>68</v>
      </c>
      <c r="I8" s="127" t="s">
        <v>69</v>
      </c>
      <c r="J8" s="110"/>
      <c r="K8" s="110"/>
      <c r="L8" s="110"/>
    </row>
    <row r="9" spans="1:12" ht="15" x14ac:dyDescent="0.2">
      <c r="A9" s="126" t="s">
        <v>155</v>
      </c>
      <c r="B9" s="126" t="s">
        <v>70</v>
      </c>
      <c r="C9" s="126" t="s">
        <v>71</v>
      </c>
      <c r="D9" s="126" t="s">
        <v>72</v>
      </c>
      <c r="E9" s="127" t="s">
        <v>73</v>
      </c>
      <c r="F9" s="127" t="s">
        <v>74</v>
      </c>
      <c r="G9" s="127" t="s">
        <v>75</v>
      </c>
      <c r="H9" s="127" t="s">
        <v>75</v>
      </c>
      <c r="I9" s="127" t="s">
        <v>75</v>
      </c>
      <c r="J9" s="110"/>
      <c r="K9" s="110"/>
      <c r="L9" s="110"/>
    </row>
    <row r="10" spans="1:12" ht="15" x14ac:dyDescent="0.2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15" x14ac:dyDescent="0.2">
      <c r="A11" s="128" t="s">
        <v>76</v>
      </c>
      <c r="B11" s="128" t="s">
        <v>77</v>
      </c>
      <c r="C11" s="128" t="s">
        <v>78</v>
      </c>
      <c r="D11" s="126" t="s">
        <v>79</v>
      </c>
      <c r="E11" s="129"/>
      <c r="F11" s="129"/>
      <c r="G11" s="130">
        <v>167250.76</v>
      </c>
      <c r="H11" s="131"/>
      <c r="I11" s="130">
        <v>0</v>
      </c>
      <c r="J11" s="110"/>
      <c r="K11" s="110"/>
      <c r="L11" s="110"/>
    </row>
    <row r="12" spans="1:12" ht="15" x14ac:dyDescent="0.2">
      <c r="A12" s="128" t="s">
        <v>76</v>
      </c>
      <c r="B12" s="128" t="s">
        <v>77</v>
      </c>
      <c r="C12" s="128" t="s">
        <v>80</v>
      </c>
      <c r="D12" s="126" t="s">
        <v>158</v>
      </c>
      <c r="E12" s="129"/>
      <c r="F12" s="129"/>
      <c r="G12" s="130">
        <v>71730.210000000006</v>
      </c>
      <c r="H12" s="129"/>
      <c r="I12" s="130">
        <v>0</v>
      </c>
      <c r="J12" s="110"/>
      <c r="K12" s="110"/>
      <c r="L12" s="110"/>
    </row>
    <row r="13" spans="1:12" ht="15" x14ac:dyDescent="0.2">
      <c r="A13" s="128" t="s">
        <v>76</v>
      </c>
      <c r="B13" s="128" t="s">
        <v>77</v>
      </c>
      <c r="C13" s="128" t="s">
        <v>81</v>
      </c>
      <c r="D13" s="126" t="s">
        <v>82</v>
      </c>
      <c r="E13" s="130">
        <v>12475.09</v>
      </c>
      <c r="F13" s="130">
        <v>12475.09</v>
      </c>
      <c r="G13" s="129"/>
      <c r="H13" s="129"/>
      <c r="I13" s="130">
        <v>0</v>
      </c>
      <c r="J13" s="110"/>
      <c r="K13" s="110"/>
      <c r="L13" s="110"/>
    </row>
    <row r="14" spans="1:12" ht="15" x14ac:dyDescent="0.2">
      <c r="A14" s="128" t="s">
        <v>76</v>
      </c>
      <c r="B14" s="128" t="s">
        <v>77</v>
      </c>
      <c r="C14" s="128" t="s">
        <v>83</v>
      </c>
      <c r="D14" s="126" t="s">
        <v>84</v>
      </c>
      <c r="E14" s="129"/>
      <c r="F14" s="130">
        <f>+I14</f>
        <v>0</v>
      </c>
      <c r="G14" s="131"/>
      <c r="H14" s="110"/>
      <c r="I14" s="130">
        <v>0</v>
      </c>
      <c r="J14" s="110"/>
      <c r="K14" s="110"/>
      <c r="L14" s="110"/>
    </row>
    <row r="15" spans="1:12" ht="15" x14ac:dyDescent="0.2">
      <c r="A15" s="128" t="s">
        <v>76</v>
      </c>
      <c r="B15" s="128" t="s">
        <v>77</v>
      </c>
      <c r="C15" s="128" t="s">
        <v>85</v>
      </c>
      <c r="D15" s="126" t="s">
        <v>86</v>
      </c>
      <c r="E15" s="129"/>
      <c r="F15" s="130">
        <f>+I15</f>
        <v>0</v>
      </c>
      <c r="G15" s="129"/>
      <c r="H15" s="129"/>
      <c r="I15" s="130">
        <v>0</v>
      </c>
      <c r="J15" s="110"/>
      <c r="K15" s="110"/>
      <c r="L15" s="110"/>
    </row>
    <row r="16" spans="1:12" ht="15" x14ac:dyDescent="0.2">
      <c r="A16" s="128" t="s">
        <v>76</v>
      </c>
      <c r="B16" s="128" t="s">
        <v>77</v>
      </c>
      <c r="C16" s="128" t="s">
        <v>87</v>
      </c>
      <c r="D16" s="126" t="s">
        <v>157</v>
      </c>
      <c r="E16" s="129"/>
      <c r="F16" s="129"/>
      <c r="G16" s="130">
        <v>33721.22</v>
      </c>
      <c r="H16" s="131"/>
      <c r="I16" s="130">
        <v>0</v>
      </c>
      <c r="J16" s="110"/>
      <c r="K16" s="110"/>
      <c r="L16" s="110"/>
    </row>
    <row r="17" spans="1:12" ht="15" x14ac:dyDescent="0.2">
      <c r="A17" s="128" t="s">
        <v>76</v>
      </c>
      <c r="B17" s="128" t="s">
        <v>77</v>
      </c>
      <c r="C17" s="128" t="s">
        <v>88</v>
      </c>
      <c r="D17" s="126" t="s">
        <v>89</v>
      </c>
      <c r="E17" s="130">
        <v>1184.78</v>
      </c>
      <c r="F17" s="130">
        <v>1184.78</v>
      </c>
      <c r="G17" s="129"/>
      <c r="H17" s="129"/>
      <c r="I17" s="130">
        <v>0</v>
      </c>
      <c r="J17" s="110"/>
      <c r="K17" s="110"/>
      <c r="L17" s="110"/>
    </row>
    <row r="18" spans="1:12" ht="15" x14ac:dyDescent="0.2">
      <c r="A18" s="128" t="s">
        <v>76</v>
      </c>
      <c r="B18" s="128" t="s">
        <v>77</v>
      </c>
      <c r="C18" s="128" t="s">
        <v>90</v>
      </c>
      <c r="D18" s="126" t="s">
        <v>156</v>
      </c>
      <c r="E18" s="130">
        <f>+I18</f>
        <v>0</v>
      </c>
      <c r="F18" s="130">
        <f>+I18</f>
        <v>0</v>
      </c>
      <c r="G18" s="129"/>
      <c r="H18" s="129"/>
      <c r="I18" s="130">
        <v>0</v>
      </c>
      <c r="J18" s="110"/>
      <c r="K18" s="110"/>
      <c r="L18" s="110"/>
    </row>
    <row r="19" spans="1:12" ht="15" x14ac:dyDescent="0.2">
      <c r="A19" s="128" t="s">
        <v>76</v>
      </c>
      <c r="B19" s="128" t="s">
        <v>77</v>
      </c>
      <c r="C19" s="128" t="s">
        <v>91</v>
      </c>
      <c r="D19" s="126" t="s">
        <v>159</v>
      </c>
      <c r="E19" s="130">
        <f>+I19</f>
        <v>0</v>
      </c>
      <c r="F19" s="130">
        <f>+I19</f>
        <v>0</v>
      </c>
      <c r="G19" s="129"/>
      <c r="H19" s="129"/>
      <c r="I19" s="130">
        <v>0</v>
      </c>
      <c r="J19" s="110"/>
      <c r="K19" s="110"/>
      <c r="L19" s="110"/>
    </row>
    <row r="20" spans="1:12" ht="15" x14ac:dyDescent="0.2">
      <c r="A20" s="128" t="s">
        <v>76</v>
      </c>
      <c r="B20" s="128" t="s">
        <v>77</v>
      </c>
      <c r="C20" s="128" t="s">
        <v>92</v>
      </c>
      <c r="D20" s="126" t="s">
        <v>160</v>
      </c>
      <c r="E20" s="129"/>
      <c r="F20" s="129"/>
      <c r="G20" s="129"/>
      <c r="H20" s="130">
        <f>+I20</f>
        <v>0</v>
      </c>
      <c r="I20" s="130">
        <v>0</v>
      </c>
      <c r="J20" s="110"/>
      <c r="K20" s="110"/>
      <c r="L20" s="110"/>
    </row>
    <row r="21" spans="1:12" s="29" customFormat="1" ht="15" x14ac:dyDescent="0.2">
      <c r="A21" s="132" t="s">
        <v>76</v>
      </c>
      <c r="B21" s="132" t="s">
        <v>77</v>
      </c>
      <c r="C21" s="132" t="s">
        <v>93</v>
      </c>
      <c r="D21" s="133" t="s">
        <v>94</v>
      </c>
      <c r="E21" s="134">
        <v>0</v>
      </c>
      <c r="F21" s="134">
        <v>0</v>
      </c>
      <c r="G21" s="134"/>
      <c r="H21" s="134"/>
      <c r="I21" s="134">
        <v>0</v>
      </c>
      <c r="J21" s="135"/>
      <c r="K21" s="135"/>
      <c r="L21" s="135"/>
    </row>
    <row r="22" spans="1:12" ht="15" x14ac:dyDescent="0.2">
      <c r="A22" s="128" t="s">
        <v>76</v>
      </c>
      <c r="B22" s="128" t="s">
        <v>77</v>
      </c>
      <c r="C22" s="128" t="s">
        <v>95</v>
      </c>
      <c r="D22" s="126" t="s">
        <v>161</v>
      </c>
      <c r="E22" s="130">
        <v>10474</v>
      </c>
      <c r="F22" s="130">
        <v>10474</v>
      </c>
      <c r="G22" s="129"/>
      <c r="H22" s="129"/>
      <c r="I22" s="130">
        <v>0</v>
      </c>
      <c r="J22" s="110"/>
      <c r="K22" s="110"/>
      <c r="L22" s="110"/>
    </row>
    <row r="23" spans="1:12" ht="15" x14ac:dyDescent="0.2">
      <c r="A23" s="128" t="s">
        <v>76</v>
      </c>
      <c r="B23" s="128" t="s">
        <v>77</v>
      </c>
      <c r="C23" s="128" t="s">
        <v>96</v>
      </c>
      <c r="D23" s="126" t="s">
        <v>137</v>
      </c>
      <c r="E23" s="129"/>
      <c r="F23" s="129"/>
      <c r="G23" s="129"/>
      <c r="H23" s="136">
        <f>+I23</f>
        <v>0</v>
      </c>
      <c r="I23" s="130">
        <v>0</v>
      </c>
      <c r="J23" s="110"/>
      <c r="K23" s="110"/>
      <c r="L23" s="110"/>
    </row>
    <row r="24" spans="1:12" ht="15" x14ac:dyDescent="0.2">
      <c r="A24" s="137" t="s">
        <v>76</v>
      </c>
      <c r="B24" s="137" t="s">
        <v>77</v>
      </c>
      <c r="C24" s="137" t="s">
        <v>97</v>
      </c>
      <c r="D24" s="138" t="s">
        <v>162</v>
      </c>
      <c r="E24" s="131"/>
      <c r="F24" s="131"/>
      <c r="G24" s="131"/>
      <c r="H24" s="110">
        <f>+I24</f>
        <v>0</v>
      </c>
      <c r="I24" s="139">
        <v>0</v>
      </c>
      <c r="J24" s="110"/>
      <c r="K24" s="110"/>
      <c r="L24" s="110"/>
    </row>
    <row r="25" spans="1:12" ht="15" x14ac:dyDescent="0.2">
      <c r="A25" s="128" t="s">
        <v>76</v>
      </c>
      <c r="B25" s="128" t="s">
        <v>77</v>
      </c>
      <c r="C25" s="128" t="s">
        <v>98</v>
      </c>
      <c r="D25" s="126" t="s">
        <v>99</v>
      </c>
      <c r="E25" s="130">
        <f>+I25</f>
        <v>0</v>
      </c>
      <c r="F25" s="130">
        <f>+I25</f>
        <v>0</v>
      </c>
      <c r="G25" s="129"/>
      <c r="H25" s="129"/>
      <c r="I25" s="130">
        <v>0</v>
      </c>
      <c r="J25" s="110"/>
      <c r="K25" s="110"/>
      <c r="L25" s="110"/>
    </row>
    <row r="26" spans="1:12" ht="15" x14ac:dyDescent="0.2">
      <c r="A26" s="137" t="s">
        <v>76</v>
      </c>
      <c r="B26" s="137" t="s">
        <v>77</v>
      </c>
      <c r="C26" s="137" t="s">
        <v>100</v>
      </c>
      <c r="D26" s="138" t="s">
        <v>101</v>
      </c>
      <c r="E26" s="131"/>
      <c r="F26" s="131"/>
      <c r="G26" s="110">
        <f>+I26</f>
        <v>0</v>
      </c>
      <c r="H26" s="131"/>
      <c r="I26" s="139">
        <v>0</v>
      </c>
      <c r="J26" s="110"/>
      <c r="K26" s="110"/>
      <c r="L26" s="110"/>
    </row>
    <row r="27" spans="1:12" ht="15" x14ac:dyDescent="0.2">
      <c r="A27" s="128" t="s">
        <v>76</v>
      </c>
      <c r="B27" s="128" t="s">
        <v>77</v>
      </c>
      <c r="C27" s="128" t="s">
        <v>102</v>
      </c>
      <c r="D27" s="126" t="s">
        <v>103</v>
      </c>
      <c r="E27" s="129"/>
      <c r="F27" s="129"/>
      <c r="G27" s="140">
        <v>11076.9</v>
      </c>
      <c r="H27" s="129"/>
      <c r="I27" s="130">
        <v>0</v>
      </c>
      <c r="J27" s="110"/>
      <c r="K27" s="110"/>
      <c r="L27" s="110"/>
    </row>
    <row r="28" spans="1:12" ht="15" x14ac:dyDescent="0.2">
      <c r="A28" s="128" t="s">
        <v>76</v>
      </c>
      <c r="B28" s="128" t="s">
        <v>77</v>
      </c>
      <c r="C28" s="128" t="s">
        <v>104</v>
      </c>
      <c r="D28" s="126" t="s">
        <v>105</v>
      </c>
      <c r="E28" s="129"/>
      <c r="F28" s="129"/>
      <c r="G28" s="130">
        <f>+I28</f>
        <v>0</v>
      </c>
      <c r="H28" s="129"/>
      <c r="I28" s="130">
        <v>0</v>
      </c>
      <c r="J28" s="110"/>
      <c r="K28" s="110"/>
      <c r="L28" s="110"/>
    </row>
    <row r="29" spans="1:12" ht="15" x14ac:dyDescent="0.2">
      <c r="A29" s="128" t="s">
        <v>76</v>
      </c>
      <c r="B29" s="128" t="s">
        <v>77</v>
      </c>
      <c r="C29" s="128" t="s">
        <v>106</v>
      </c>
      <c r="D29" s="126" t="s">
        <v>107</v>
      </c>
      <c r="E29" s="129"/>
      <c r="F29" s="129"/>
      <c r="G29" s="130">
        <v>9725.19</v>
      </c>
      <c r="H29" s="129"/>
      <c r="I29" s="130">
        <v>0</v>
      </c>
      <c r="J29" s="110"/>
      <c r="K29" s="110"/>
      <c r="L29" s="110"/>
    </row>
    <row r="30" spans="1:12" ht="15" x14ac:dyDescent="0.2">
      <c r="A30" s="132" t="s">
        <v>76</v>
      </c>
      <c r="B30" s="132" t="s">
        <v>108</v>
      </c>
      <c r="C30" s="132" t="s">
        <v>109</v>
      </c>
      <c r="D30" s="133" t="s">
        <v>163</v>
      </c>
      <c r="E30" s="134"/>
      <c r="F30" s="134"/>
      <c r="G30" s="134">
        <v>2631.91</v>
      </c>
      <c r="H30" s="134">
        <f>+I30</f>
        <v>0</v>
      </c>
      <c r="I30" s="130">
        <v>0</v>
      </c>
      <c r="J30" s="110"/>
      <c r="K30" s="110"/>
      <c r="L30" s="110"/>
    </row>
    <row r="31" spans="1:12" ht="15" x14ac:dyDescent="0.2">
      <c r="A31" s="110"/>
      <c r="B31" s="110"/>
      <c r="C31" s="110"/>
      <c r="D31" s="110"/>
      <c r="E31" s="130"/>
      <c r="F31" s="130"/>
      <c r="G31" s="130"/>
      <c r="H31" s="130"/>
      <c r="I31" s="130"/>
      <c r="J31" s="110"/>
      <c r="K31" s="110"/>
      <c r="L31" s="110"/>
    </row>
    <row r="32" spans="1:12" ht="15" x14ac:dyDescent="0.2">
      <c r="A32" s="128" t="s">
        <v>76</v>
      </c>
      <c r="B32" s="128" t="s">
        <v>110</v>
      </c>
      <c r="C32" s="128" t="s">
        <v>109</v>
      </c>
      <c r="D32" s="126" t="s">
        <v>140</v>
      </c>
      <c r="E32" s="130">
        <f>SUM(E11:E31)</f>
        <v>24133.870000000003</v>
      </c>
      <c r="F32" s="130">
        <f>SUM(F11:F31)</f>
        <v>24133.870000000003</v>
      </c>
      <c r="G32" s="130">
        <f>SUM(G11:G31)</f>
        <v>296136.19000000006</v>
      </c>
      <c r="H32" s="130">
        <v>1034326.77</v>
      </c>
      <c r="I32" s="130">
        <f>SUM(G32+H32)</f>
        <v>1330462.96</v>
      </c>
      <c r="J32" s="110"/>
      <c r="K32" s="110"/>
      <c r="L32" s="110"/>
    </row>
    <row r="33" spans="1:12" ht="15" x14ac:dyDescent="0.2">
      <c r="A33" s="128" t="s">
        <v>111</v>
      </c>
      <c r="B33" s="128" t="s">
        <v>110</v>
      </c>
      <c r="C33" s="128" t="s">
        <v>109</v>
      </c>
      <c r="D33" s="126" t="s">
        <v>112</v>
      </c>
      <c r="E33" s="129"/>
      <c r="F33" s="129"/>
      <c r="G33" s="130">
        <f>+I33</f>
        <v>0</v>
      </c>
      <c r="H33" s="129"/>
      <c r="I33" s="130"/>
      <c r="J33" s="110"/>
      <c r="K33" s="110"/>
      <c r="L33" s="110"/>
    </row>
    <row r="34" spans="1:12" ht="15" x14ac:dyDescent="0.2">
      <c r="A34" s="128" t="s">
        <v>113</v>
      </c>
      <c r="B34" s="128" t="s">
        <v>110</v>
      </c>
      <c r="C34" s="128" t="s">
        <v>109</v>
      </c>
      <c r="D34" s="126" t="s">
        <v>114</v>
      </c>
      <c r="E34" s="129"/>
      <c r="F34" s="129"/>
      <c r="G34" s="130">
        <f>+I34</f>
        <v>0</v>
      </c>
      <c r="H34" s="129"/>
      <c r="I34" s="130"/>
      <c r="J34" s="110"/>
      <c r="K34" s="110"/>
      <c r="L34" s="110"/>
    </row>
    <row r="35" spans="1:12" ht="15" x14ac:dyDescent="0.2">
      <c r="A35" s="128">
        <v>27</v>
      </c>
      <c r="B35" s="128" t="s">
        <v>110</v>
      </c>
      <c r="C35" s="128" t="s">
        <v>109</v>
      </c>
      <c r="D35" s="126" t="s">
        <v>115</v>
      </c>
      <c r="E35" s="129"/>
      <c r="F35" s="129"/>
      <c r="G35" s="130">
        <v>4815286.8499999996</v>
      </c>
      <c r="H35" s="129"/>
      <c r="I35" s="130">
        <f>SUM(G35+H35)</f>
        <v>4815286.8499999996</v>
      </c>
      <c r="J35" s="110"/>
      <c r="K35" s="110"/>
      <c r="L35" s="110"/>
    </row>
    <row r="36" spans="1:12" ht="15" x14ac:dyDescent="0.2">
      <c r="A36" s="128" t="s">
        <v>116</v>
      </c>
      <c r="B36" s="128" t="s">
        <v>110</v>
      </c>
      <c r="C36" s="128" t="s">
        <v>109</v>
      </c>
      <c r="D36" s="126" t="s">
        <v>117</v>
      </c>
      <c r="E36" s="129"/>
      <c r="F36" s="129"/>
      <c r="G36" s="130">
        <v>1973559.58</v>
      </c>
      <c r="H36" s="129"/>
      <c r="I36" s="130">
        <f t="shared" ref="I36:I45" si="0">SUM(G36+H36)</f>
        <v>1973559.58</v>
      </c>
      <c r="J36" s="110"/>
      <c r="K36" s="110"/>
      <c r="L36" s="110"/>
    </row>
    <row r="37" spans="1:12" ht="15" x14ac:dyDescent="0.2">
      <c r="A37" s="128" t="s">
        <v>118</v>
      </c>
      <c r="B37" s="128" t="s">
        <v>110</v>
      </c>
      <c r="C37" s="128" t="s">
        <v>109</v>
      </c>
      <c r="D37" s="126" t="s">
        <v>141</v>
      </c>
      <c r="E37" s="129"/>
      <c r="F37" s="129"/>
      <c r="G37" s="129"/>
      <c r="H37" s="130">
        <f>+I37</f>
        <v>0</v>
      </c>
      <c r="I37" s="130">
        <v>0</v>
      </c>
      <c r="J37" s="110"/>
      <c r="K37" s="110"/>
      <c r="L37" s="110"/>
    </row>
    <row r="38" spans="1:12" ht="15" x14ac:dyDescent="0.2">
      <c r="A38" s="128" t="s">
        <v>119</v>
      </c>
      <c r="B38" s="128" t="s">
        <v>110</v>
      </c>
      <c r="C38" s="128" t="s">
        <v>109</v>
      </c>
      <c r="D38" s="126" t="s">
        <v>142</v>
      </c>
      <c r="E38" s="129"/>
      <c r="F38" s="129"/>
      <c r="G38" s="129"/>
      <c r="H38" s="140">
        <f>+I38</f>
        <v>0</v>
      </c>
      <c r="I38" s="130">
        <v>0</v>
      </c>
      <c r="J38" s="110"/>
      <c r="K38" s="110"/>
      <c r="L38" s="110"/>
    </row>
    <row r="39" spans="1:12" ht="15" x14ac:dyDescent="0.2">
      <c r="A39" s="128" t="s">
        <v>120</v>
      </c>
      <c r="B39" s="128" t="s">
        <v>110</v>
      </c>
      <c r="C39" s="128" t="s">
        <v>109</v>
      </c>
      <c r="D39" s="126" t="s">
        <v>143</v>
      </c>
      <c r="E39" s="129"/>
      <c r="F39" s="129"/>
      <c r="G39" s="130">
        <f>+I39</f>
        <v>0</v>
      </c>
      <c r="H39" s="141"/>
      <c r="I39" s="130">
        <v>0</v>
      </c>
      <c r="J39" s="110"/>
      <c r="K39" s="110"/>
      <c r="L39" s="110"/>
    </row>
    <row r="40" spans="1:12" ht="15" x14ac:dyDescent="0.2">
      <c r="A40" s="128" t="s">
        <v>121</v>
      </c>
      <c r="B40" s="128" t="s">
        <v>110</v>
      </c>
      <c r="C40" s="128" t="s">
        <v>109</v>
      </c>
      <c r="D40" s="126" t="s">
        <v>144</v>
      </c>
      <c r="E40" s="129"/>
      <c r="F40" s="129"/>
      <c r="G40" s="130">
        <f>2926720.17-163</f>
        <v>2926557.17</v>
      </c>
      <c r="H40" s="129"/>
      <c r="I40" s="130">
        <f t="shared" si="0"/>
        <v>2926557.17</v>
      </c>
      <c r="J40" s="110"/>
      <c r="K40" s="110" t="s">
        <v>366</v>
      </c>
      <c r="L40" s="110"/>
    </row>
    <row r="41" spans="1:12" ht="15" x14ac:dyDescent="0.2">
      <c r="A41" s="128" t="s">
        <v>122</v>
      </c>
      <c r="B41" s="128" t="s">
        <v>110</v>
      </c>
      <c r="C41" s="128" t="s">
        <v>109</v>
      </c>
      <c r="D41" s="126" t="s">
        <v>145</v>
      </c>
      <c r="E41" s="129"/>
      <c r="F41" s="129"/>
      <c r="G41" s="142" t="s">
        <v>123</v>
      </c>
      <c r="H41" s="130">
        <v>113434</v>
      </c>
      <c r="I41" s="130">
        <f>38689+74745.19</f>
        <v>113434.19</v>
      </c>
      <c r="J41" s="110"/>
      <c r="K41" s="110"/>
      <c r="L41" s="110"/>
    </row>
    <row r="42" spans="1:12" ht="15" x14ac:dyDescent="0.2">
      <c r="A42" s="128" t="s">
        <v>124</v>
      </c>
      <c r="B42" s="128" t="s">
        <v>110</v>
      </c>
      <c r="C42" s="128" t="s">
        <v>109</v>
      </c>
      <c r="D42" s="126" t="s">
        <v>146</v>
      </c>
      <c r="E42" s="129"/>
      <c r="F42" s="129"/>
      <c r="G42" s="129"/>
      <c r="H42" s="130">
        <v>30807.99</v>
      </c>
      <c r="I42" s="130">
        <f t="shared" si="0"/>
        <v>30807.99</v>
      </c>
      <c r="J42" s="110"/>
      <c r="K42" s="110"/>
      <c r="L42" s="110"/>
    </row>
    <row r="43" spans="1:12" ht="15" x14ac:dyDescent="0.2">
      <c r="A43" s="128">
        <v>94</v>
      </c>
      <c r="B43" s="128" t="s">
        <v>110</v>
      </c>
      <c r="C43" s="128" t="s">
        <v>109</v>
      </c>
      <c r="D43" s="126" t="s">
        <v>147</v>
      </c>
      <c r="E43" s="129"/>
      <c r="F43" s="129"/>
      <c r="G43" s="129"/>
      <c r="H43" s="130">
        <v>1071693.54</v>
      </c>
      <c r="I43" s="130">
        <v>1071694</v>
      </c>
      <c r="J43" s="110"/>
      <c r="K43" s="110"/>
      <c r="L43" s="110"/>
    </row>
    <row r="44" spans="1:12" ht="15" x14ac:dyDescent="0.2">
      <c r="A44" s="137" t="s">
        <v>125</v>
      </c>
      <c r="B44" s="137" t="s">
        <v>110</v>
      </c>
      <c r="C44" s="137" t="s">
        <v>109</v>
      </c>
      <c r="D44" s="138" t="s">
        <v>148</v>
      </c>
      <c r="E44" s="131"/>
      <c r="F44" s="131"/>
      <c r="G44" s="139">
        <v>12691356.640000001</v>
      </c>
      <c r="H44" s="131"/>
      <c r="I44" s="130">
        <f t="shared" si="0"/>
        <v>12691356.640000001</v>
      </c>
      <c r="J44" s="110"/>
      <c r="K44" s="110"/>
      <c r="L44" s="110"/>
    </row>
    <row r="45" spans="1:12" ht="15" x14ac:dyDescent="0.2">
      <c r="A45" s="128" t="s">
        <v>126</v>
      </c>
      <c r="B45" s="128" t="s">
        <v>110</v>
      </c>
      <c r="C45" s="128" t="s">
        <v>109</v>
      </c>
      <c r="D45" s="126" t="s">
        <v>149</v>
      </c>
      <c r="E45" s="129"/>
      <c r="F45" s="129"/>
      <c r="G45" s="130">
        <v>2113238.59</v>
      </c>
      <c r="H45" s="129"/>
      <c r="I45" s="130">
        <f t="shared" si="0"/>
        <v>2113238.59</v>
      </c>
      <c r="J45" s="110"/>
      <c r="K45" s="110"/>
      <c r="L45" s="110"/>
    </row>
    <row r="46" spans="1:12" ht="15" x14ac:dyDescent="0.2">
      <c r="A46" s="128" t="s">
        <v>127</v>
      </c>
      <c r="B46" s="128" t="s">
        <v>110</v>
      </c>
      <c r="C46" s="128" t="s">
        <v>109</v>
      </c>
      <c r="D46" s="126" t="s">
        <v>150</v>
      </c>
      <c r="E46" s="129"/>
      <c r="F46" s="129"/>
      <c r="G46" s="130">
        <f>+I46</f>
        <v>0</v>
      </c>
      <c r="H46" s="129"/>
      <c r="I46" s="130">
        <v>0</v>
      </c>
      <c r="J46" s="110"/>
      <c r="K46" s="110"/>
      <c r="L46" s="110"/>
    </row>
    <row r="47" spans="1:12" ht="15" x14ac:dyDescent="0.2">
      <c r="A47" s="110"/>
      <c r="B47" s="110"/>
      <c r="C47" s="110"/>
      <c r="D47" s="110"/>
      <c r="E47" s="130"/>
      <c r="F47" s="130"/>
      <c r="G47" s="130"/>
      <c r="H47" s="130"/>
      <c r="I47" s="130"/>
      <c r="J47" s="110"/>
      <c r="K47" s="110"/>
      <c r="L47" s="110"/>
    </row>
    <row r="48" spans="1:12" ht="15" x14ac:dyDescent="0.2">
      <c r="A48" s="110"/>
      <c r="B48" s="110"/>
      <c r="C48" s="110"/>
      <c r="D48" s="126" t="s">
        <v>69</v>
      </c>
      <c r="E48" s="130">
        <f>SUM(E32:E47)</f>
        <v>24133.870000000003</v>
      </c>
      <c r="F48" s="130">
        <f>SUM(F32:F47)</f>
        <v>24133.870000000003</v>
      </c>
      <c r="G48" s="130">
        <f>SUM(G32:G47)</f>
        <v>24816135.02</v>
      </c>
      <c r="H48" s="130">
        <f>SUM(H32:H47)</f>
        <v>2250262.2999999998</v>
      </c>
      <c r="I48" s="130">
        <f>SUM(I32:I47)</f>
        <v>27066397.969999999</v>
      </c>
      <c r="J48" s="151" t="s">
        <v>366</v>
      </c>
      <c r="K48" s="110"/>
      <c r="L48" s="110"/>
    </row>
    <row r="49" spans="1:12" ht="15" x14ac:dyDescent="0.2">
      <c r="A49" s="110"/>
      <c r="B49" s="110"/>
      <c r="C49" s="110"/>
      <c r="D49" s="110"/>
      <c r="E49" s="110"/>
      <c r="F49" s="110"/>
      <c r="G49" s="110"/>
      <c r="H49" s="110"/>
      <c r="I49" s="150">
        <f>SUM(G48+H48)</f>
        <v>27066397.32</v>
      </c>
      <c r="J49" s="150" t="s">
        <v>366</v>
      </c>
      <c r="K49" s="110"/>
      <c r="L49" s="110"/>
    </row>
    <row r="50" spans="1:12" ht="15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50" t="s">
        <v>366</v>
      </c>
      <c r="K50" s="110"/>
      <c r="L50" s="110"/>
    </row>
    <row r="51" spans="1:12" ht="15" x14ac:dyDescent="0.2">
      <c r="A51" s="110"/>
      <c r="B51" s="110"/>
      <c r="C51" s="110"/>
      <c r="D51" s="126" t="s">
        <v>128</v>
      </c>
      <c r="E51" s="110"/>
      <c r="F51" s="110"/>
      <c r="G51" s="110"/>
      <c r="H51" s="110"/>
      <c r="I51" s="110"/>
      <c r="J51" s="110"/>
      <c r="K51" s="110"/>
      <c r="L51" s="110"/>
    </row>
    <row r="52" spans="1:12" ht="15" x14ac:dyDescent="0.2">
      <c r="A52" s="110"/>
      <c r="B52" s="110"/>
      <c r="C52" s="110"/>
      <c r="D52" s="110"/>
      <c r="E52" s="110"/>
      <c r="F52" s="110"/>
      <c r="G52" s="110"/>
      <c r="H52" s="110"/>
      <c r="I52" s="143" t="s">
        <v>123</v>
      </c>
      <c r="J52" s="110"/>
      <c r="K52" s="110"/>
      <c r="L52" s="110"/>
    </row>
    <row r="53" spans="1:12" ht="15" x14ac:dyDescent="0.2">
      <c r="A53" s="110"/>
      <c r="B53" s="110"/>
      <c r="C53" s="110"/>
      <c r="D53" s="126" t="s">
        <v>74</v>
      </c>
      <c r="E53" s="144">
        <f>F48/G48</f>
        <v>9.7250720068011636E-4</v>
      </c>
      <c r="F53" s="110"/>
      <c r="G53" s="110"/>
      <c r="H53" s="110"/>
      <c r="I53" s="110"/>
      <c r="J53" s="110"/>
      <c r="K53" s="110"/>
      <c r="L53" s="110"/>
    </row>
    <row r="54" spans="1:12" ht="15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ht="15" x14ac:dyDescent="0.2">
      <c r="A55" s="110"/>
      <c r="B55" s="110"/>
      <c r="C55" s="110"/>
      <c r="D55" s="126" t="s">
        <v>73</v>
      </c>
      <c r="E55" s="144">
        <f>E48/(+G48+F48-E48)</f>
        <v>9.7250720068011636E-4</v>
      </c>
      <c r="F55" s="110"/>
      <c r="G55" s="110"/>
      <c r="H55" s="110"/>
      <c r="I55" s="110"/>
      <c r="J55" s="110"/>
      <c r="K55" s="110"/>
      <c r="L55" s="110"/>
    </row>
    <row r="56" spans="1:12" ht="9" customHeight="1" x14ac:dyDescent="0.2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ht="15" x14ac:dyDescent="0.2">
      <c r="A57" s="110"/>
      <c r="B57" s="110"/>
      <c r="C57" s="110"/>
      <c r="D57" s="145"/>
      <c r="E57" s="126"/>
      <c r="F57" s="110"/>
      <c r="G57" s="110"/>
      <c r="H57" s="110"/>
      <c r="I57" s="110"/>
      <c r="J57" s="110"/>
      <c r="K57" s="110"/>
      <c r="L57" s="110"/>
    </row>
    <row r="58" spans="1:12" ht="15" x14ac:dyDescent="0.2">
      <c r="A58" s="110"/>
      <c r="B58" s="110"/>
      <c r="C58" s="110"/>
      <c r="D58" s="126" t="s">
        <v>129</v>
      </c>
      <c r="E58" s="110"/>
      <c r="F58" s="110"/>
      <c r="G58" s="110"/>
      <c r="H58" s="110"/>
      <c r="I58" s="110"/>
      <c r="J58" s="110"/>
      <c r="K58" s="110"/>
      <c r="L58" s="110"/>
    </row>
    <row r="59" spans="1:12" ht="15" x14ac:dyDescent="0.2">
      <c r="A59" s="110"/>
      <c r="B59" s="110"/>
      <c r="C59" s="110"/>
      <c r="D59" s="146" t="s">
        <v>154</v>
      </c>
      <c r="E59" s="151">
        <f>167250.75+71730.21-166856</f>
        <v>72124.960000000021</v>
      </c>
      <c r="F59" s="151">
        <v>72124.960000000006</v>
      </c>
      <c r="G59" s="151">
        <v>-72124.960000000006</v>
      </c>
      <c r="H59" s="151"/>
      <c r="I59" s="110"/>
      <c r="J59" s="110"/>
      <c r="K59" s="110"/>
      <c r="L59" s="110"/>
    </row>
    <row r="60" spans="1:12" ht="15" x14ac:dyDescent="0.2">
      <c r="A60" s="110"/>
      <c r="B60" s="110"/>
      <c r="C60" s="110"/>
      <c r="D60" s="146" t="s">
        <v>130</v>
      </c>
      <c r="E60" s="151">
        <v>8725.19</v>
      </c>
      <c r="F60" s="151">
        <v>8725.19</v>
      </c>
      <c r="G60" s="151">
        <v>-8725.19</v>
      </c>
      <c r="H60" s="151"/>
      <c r="I60" s="110"/>
      <c r="J60" s="110"/>
      <c r="K60" s="110"/>
      <c r="L60" s="110"/>
    </row>
    <row r="61" spans="1:12" ht="15" x14ac:dyDescent="0.2">
      <c r="A61" s="110"/>
      <c r="B61" s="110"/>
      <c r="C61" s="110"/>
      <c r="D61" s="146" t="s">
        <v>131</v>
      </c>
      <c r="E61" s="151">
        <v>993</v>
      </c>
      <c r="F61" s="151">
        <v>993</v>
      </c>
      <c r="G61" s="151">
        <v>-993</v>
      </c>
      <c r="H61" s="151"/>
      <c r="I61" s="110"/>
      <c r="J61" s="110"/>
      <c r="K61" s="110"/>
      <c r="L61" s="110"/>
    </row>
    <row r="62" spans="1:12" ht="15" x14ac:dyDescent="0.2">
      <c r="A62" s="110"/>
      <c r="B62" s="110"/>
      <c r="C62" s="110"/>
      <c r="D62" s="146" t="s">
        <v>372</v>
      </c>
      <c r="E62" s="152">
        <f>166856*0.4</f>
        <v>66742.400000000009</v>
      </c>
      <c r="F62" s="152">
        <v>66742.399999999994</v>
      </c>
      <c r="G62" s="152">
        <v>-66742.399999999994</v>
      </c>
      <c r="H62" s="152"/>
      <c r="I62" s="127"/>
      <c r="J62" s="110"/>
      <c r="K62" s="110"/>
      <c r="L62" s="110"/>
    </row>
    <row r="63" spans="1:12" ht="15" x14ac:dyDescent="0.2">
      <c r="A63" s="126"/>
      <c r="B63" s="126"/>
      <c r="C63" s="126"/>
      <c r="D63" s="146" t="s">
        <v>374</v>
      </c>
      <c r="E63" s="152">
        <v>63801</v>
      </c>
      <c r="F63" s="152">
        <v>63801</v>
      </c>
      <c r="G63" s="152">
        <v>-63801</v>
      </c>
      <c r="H63" s="152"/>
      <c r="I63" s="127"/>
      <c r="J63" s="110"/>
      <c r="K63" s="110"/>
      <c r="L63" s="110"/>
    </row>
    <row r="64" spans="1:12" ht="15" x14ac:dyDescent="0.2">
      <c r="A64" s="110"/>
      <c r="B64" s="110"/>
      <c r="C64" s="110"/>
      <c r="D64" s="146" t="s">
        <v>132</v>
      </c>
      <c r="E64" s="151"/>
      <c r="F64" s="151"/>
      <c r="G64" s="151"/>
      <c r="H64" s="151"/>
      <c r="I64" s="110"/>
      <c r="J64" s="110"/>
      <c r="K64" s="110"/>
      <c r="L64" s="110"/>
    </row>
    <row r="65" spans="1:12" ht="15" x14ac:dyDescent="0.2">
      <c r="A65" s="128"/>
      <c r="B65" s="128"/>
      <c r="C65" s="128"/>
      <c r="D65" s="147" t="s">
        <v>133</v>
      </c>
      <c r="E65" s="152">
        <v>36437.699999999997</v>
      </c>
      <c r="F65" s="152">
        <v>36437.71</v>
      </c>
      <c r="G65" s="152">
        <f t="shared" ref="G65:G79" si="1">-F65</f>
        <v>-36437.71</v>
      </c>
      <c r="H65" s="153"/>
      <c r="I65" s="130"/>
      <c r="J65" s="110"/>
      <c r="K65" s="110"/>
      <c r="L65" s="110"/>
    </row>
    <row r="66" spans="1:12" ht="15" x14ac:dyDescent="0.2">
      <c r="A66" s="128"/>
      <c r="B66" s="128"/>
      <c r="C66" s="128"/>
      <c r="D66" s="146" t="s">
        <v>367</v>
      </c>
      <c r="E66" s="152">
        <v>27229.83</v>
      </c>
      <c r="F66" s="152">
        <v>27229.83</v>
      </c>
      <c r="G66" s="152">
        <f t="shared" si="1"/>
        <v>-27229.83</v>
      </c>
      <c r="H66" s="153"/>
      <c r="I66" s="130"/>
      <c r="J66" s="110"/>
      <c r="K66" s="110"/>
      <c r="L66" s="110"/>
    </row>
    <row r="67" spans="1:12" ht="15" x14ac:dyDescent="0.2">
      <c r="A67" s="128"/>
      <c r="B67" s="128"/>
      <c r="C67" s="128"/>
      <c r="D67" s="146" t="s">
        <v>368</v>
      </c>
      <c r="E67" s="152">
        <v>413285.03</v>
      </c>
      <c r="F67" s="152">
        <v>413285.03</v>
      </c>
      <c r="G67" s="152">
        <f t="shared" si="1"/>
        <v>-413285.03</v>
      </c>
      <c r="H67" s="153"/>
      <c r="I67" s="130"/>
      <c r="J67" s="110"/>
      <c r="K67" s="110"/>
      <c r="L67" s="110"/>
    </row>
    <row r="68" spans="1:12" ht="15" x14ac:dyDescent="0.2">
      <c r="A68" s="128"/>
      <c r="B68" s="128"/>
      <c r="C68" s="128"/>
      <c r="D68" s="146" t="s">
        <v>375</v>
      </c>
      <c r="E68" s="152">
        <v>197362.26</v>
      </c>
      <c r="F68" s="152">
        <v>197362.26</v>
      </c>
      <c r="G68" s="152">
        <f t="shared" si="1"/>
        <v>-197362.26</v>
      </c>
      <c r="H68" s="153"/>
      <c r="I68" s="130"/>
      <c r="J68" s="110"/>
      <c r="K68" s="110"/>
      <c r="L68" s="110"/>
    </row>
    <row r="69" spans="1:12" ht="15" x14ac:dyDescent="0.2">
      <c r="A69" s="128"/>
      <c r="B69" s="128"/>
      <c r="C69" s="128"/>
      <c r="D69" s="126" t="s">
        <v>369</v>
      </c>
      <c r="E69" s="153">
        <v>145769.64000000001</v>
      </c>
      <c r="F69" s="153">
        <v>145769.64000000001</v>
      </c>
      <c r="G69" s="153">
        <f t="shared" si="1"/>
        <v>-145769.64000000001</v>
      </c>
      <c r="H69" s="153"/>
      <c r="I69" s="130"/>
      <c r="J69" s="110"/>
      <c r="K69" s="110"/>
      <c r="L69" s="110"/>
    </row>
    <row r="70" spans="1:12" ht="15" x14ac:dyDescent="0.2">
      <c r="A70" s="128"/>
      <c r="B70" s="128"/>
      <c r="C70" s="128"/>
      <c r="D70" s="126" t="s">
        <v>370</v>
      </c>
      <c r="E70" s="153">
        <v>31646.35</v>
      </c>
      <c r="F70" s="153">
        <v>31646.35</v>
      </c>
      <c r="G70" s="153">
        <f t="shared" si="1"/>
        <v>-31646.35</v>
      </c>
      <c r="H70" s="153"/>
      <c r="I70" s="130"/>
      <c r="J70" s="110"/>
      <c r="K70" s="110"/>
      <c r="L70" s="110"/>
    </row>
    <row r="71" spans="1:12" ht="15" x14ac:dyDescent="0.2">
      <c r="A71" s="128"/>
      <c r="B71" s="128"/>
      <c r="C71" s="128"/>
      <c r="D71" s="126" t="s">
        <v>373</v>
      </c>
      <c r="E71" s="153">
        <v>11076.9</v>
      </c>
      <c r="F71" s="153">
        <v>11076.9</v>
      </c>
      <c r="G71" s="153">
        <f t="shared" si="1"/>
        <v>-11076.9</v>
      </c>
      <c r="H71" s="153"/>
      <c r="I71" s="130"/>
      <c r="J71" s="110"/>
      <c r="K71" s="110"/>
      <c r="L71" s="110"/>
    </row>
    <row r="72" spans="1:12" ht="15" x14ac:dyDescent="0.2">
      <c r="A72" s="128"/>
      <c r="B72" s="128"/>
      <c r="C72" s="128"/>
      <c r="D72" s="126" t="s">
        <v>376</v>
      </c>
      <c r="E72" s="153">
        <v>6594</v>
      </c>
      <c r="F72" s="153">
        <v>6594</v>
      </c>
      <c r="G72" s="153">
        <f t="shared" si="1"/>
        <v>-6594</v>
      </c>
      <c r="H72" s="153"/>
      <c r="I72" s="130"/>
      <c r="J72" s="110"/>
      <c r="K72" s="110"/>
      <c r="L72" s="110"/>
    </row>
    <row r="73" spans="1:12" ht="15" x14ac:dyDescent="0.2">
      <c r="A73" s="128"/>
      <c r="B73" s="128"/>
      <c r="C73" s="128"/>
      <c r="D73" s="126" t="s">
        <v>377</v>
      </c>
      <c r="E73" s="153">
        <v>8468.1</v>
      </c>
      <c r="F73" s="153">
        <v>8468.1</v>
      </c>
      <c r="G73" s="153">
        <f t="shared" si="1"/>
        <v>-8468.1</v>
      </c>
      <c r="H73" s="153"/>
      <c r="I73" s="130"/>
      <c r="J73" s="110"/>
      <c r="K73" s="110"/>
      <c r="L73" s="110"/>
    </row>
    <row r="74" spans="1:12" ht="15" x14ac:dyDescent="0.2">
      <c r="A74" s="128"/>
      <c r="B74" s="128"/>
      <c r="C74" s="128"/>
      <c r="D74" s="126" t="s">
        <v>378</v>
      </c>
      <c r="E74" s="153">
        <v>11107.75</v>
      </c>
      <c r="F74" s="153">
        <v>11107.75</v>
      </c>
      <c r="G74" s="153">
        <f t="shared" si="1"/>
        <v>-11107.75</v>
      </c>
      <c r="H74" s="153"/>
      <c r="I74" s="130"/>
      <c r="J74" s="110"/>
      <c r="K74" s="110"/>
      <c r="L74" s="110"/>
    </row>
    <row r="75" spans="1:12" ht="15" x14ac:dyDescent="0.2">
      <c r="A75" s="128"/>
      <c r="B75" s="128"/>
      <c r="C75" s="128"/>
      <c r="D75" s="126" t="s">
        <v>379</v>
      </c>
      <c r="E75" s="153">
        <v>2631.91</v>
      </c>
      <c r="F75" s="153">
        <v>2631.91</v>
      </c>
      <c r="G75" s="153">
        <f t="shared" si="1"/>
        <v>-2631.91</v>
      </c>
      <c r="H75" s="153"/>
      <c r="I75" s="130"/>
      <c r="J75" s="110"/>
      <c r="K75" s="110"/>
      <c r="L75" s="110"/>
    </row>
    <row r="76" spans="1:12" ht="15" x14ac:dyDescent="0.2">
      <c r="A76" s="128"/>
      <c r="B76" s="128"/>
      <c r="C76" s="128"/>
      <c r="D76" s="126" t="s">
        <v>387</v>
      </c>
      <c r="E76" s="153">
        <f>5249.49*0.4</f>
        <v>2099.7959999999998</v>
      </c>
      <c r="F76" s="153">
        <v>2099.8000000000002</v>
      </c>
      <c r="G76" s="153">
        <f t="shared" si="1"/>
        <v>-2099.8000000000002</v>
      </c>
      <c r="H76" s="153"/>
      <c r="I76" s="130"/>
      <c r="J76" s="110"/>
      <c r="K76" s="110"/>
      <c r="L76" s="110"/>
    </row>
    <row r="77" spans="1:12" ht="15" x14ac:dyDescent="0.2">
      <c r="A77" s="128"/>
      <c r="B77" s="128"/>
      <c r="C77" s="128"/>
      <c r="D77" s="126" t="s">
        <v>388</v>
      </c>
      <c r="E77" s="153">
        <v>10473.969999999999</v>
      </c>
      <c r="F77" s="153">
        <v>10473.969999999999</v>
      </c>
      <c r="G77" s="153">
        <f t="shared" si="1"/>
        <v>-10473.969999999999</v>
      </c>
      <c r="H77" s="153"/>
      <c r="I77" s="130"/>
      <c r="J77" s="110"/>
      <c r="K77" s="110"/>
      <c r="L77" s="110"/>
    </row>
    <row r="78" spans="1:12" ht="15" x14ac:dyDescent="0.2">
      <c r="A78" s="128"/>
      <c r="B78" s="128"/>
      <c r="C78" s="128"/>
      <c r="D78" s="126" t="s">
        <v>389</v>
      </c>
      <c r="E78" s="153">
        <v>1184.78</v>
      </c>
      <c r="F78" s="153">
        <v>1184.78</v>
      </c>
      <c r="G78" s="153">
        <f t="shared" si="1"/>
        <v>-1184.78</v>
      </c>
      <c r="H78" s="153"/>
      <c r="I78" s="130"/>
      <c r="J78" s="110"/>
      <c r="K78" s="110"/>
      <c r="L78" s="110"/>
    </row>
    <row r="79" spans="1:12" ht="15" x14ac:dyDescent="0.2">
      <c r="A79" s="128"/>
      <c r="B79" s="128"/>
      <c r="C79" s="128"/>
      <c r="D79" s="126" t="s">
        <v>390</v>
      </c>
      <c r="E79" s="153">
        <v>2771.2</v>
      </c>
      <c r="F79" s="153">
        <v>2771.2</v>
      </c>
      <c r="G79" s="153">
        <f t="shared" si="1"/>
        <v>-2771.2</v>
      </c>
      <c r="H79" s="153"/>
      <c r="I79" s="130"/>
      <c r="J79" s="110"/>
      <c r="K79" s="110"/>
      <c r="L79" s="110"/>
    </row>
    <row r="80" spans="1:12" ht="15" x14ac:dyDescent="0.2">
      <c r="A80" s="128"/>
      <c r="B80" s="128"/>
      <c r="C80" s="128"/>
      <c r="D80" s="126" t="s">
        <v>134</v>
      </c>
      <c r="E80" s="153"/>
      <c r="F80" s="153"/>
      <c r="G80" s="153"/>
      <c r="H80" s="153"/>
      <c r="I80" s="130"/>
      <c r="J80" s="110"/>
      <c r="K80" s="110"/>
      <c r="L80" s="110"/>
    </row>
    <row r="81" spans="1:12" ht="15" x14ac:dyDescent="0.2">
      <c r="A81" s="128"/>
      <c r="B81" s="128"/>
      <c r="C81" s="128"/>
      <c r="D81" s="146" t="s">
        <v>135</v>
      </c>
      <c r="E81" s="153"/>
      <c r="F81" s="153"/>
      <c r="G81" s="153"/>
      <c r="H81" s="153"/>
      <c r="I81" s="130"/>
      <c r="J81" s="110"/>
      <c r="K81" s="110"/>
      <c r="L81" s="110"/>
    </row>
    <row r="82" spans="1:12" ht="15" x14ac:dyDescent="0.2">
      <c r="A82" s="128"/>
      <c r="B82" s="128"/>
      <c r="C82" s="128"/>
      <c r="D82" s="147" t="s">
        <v>136</v>
      </c>
      <c r="E82" s="153">
        <v>0</v>
      </c>
      <c r="F82" s="153">
        <v>0</v>
      </c>
      <c r="G82" s="153">
        <v>1903922</v>
      </c>
      <c r="H82" s="153">
        <v>1903922</v>
      </c>
      <c r="I82" s="130"/>
      <c r="J82" s="110"/>
      <c r="K82" s="110"/>
      <c r="L82" s="110"/>
    </row>
    <row r="83" spans="1:12" ht="15" x14ac:dyDescent="0.2">
      <c r="A83" s="128"/>
      <c r="B83" s="128"/>
      <c r="C83" s="128"/>
      <c r="D83" s="146" t="s">
        <v>371</v>
      </c>
      <c r="E83" s="153">
        <v>0</v>
      </c>
      <c r="F83" s="153">
        <v>0</v>
      </c>
      <c r="G83" s="153">
        <v>90425.25</v>
      </c>
      <c r="H83" s="153">
        <v>90425.25</v>
      </c>
      <c r="I83" s="130"/>
      <c r="J83" s="110"/>
      <c r="K83" s="110"/>
      <c r="L83" s="110"/>
    </row>
    <row r="84" spans="1:12" ht="15" x14ac:dyDescent="0.2">
      <c r="A84" s="128"/>
      <c r="B84" s="128"/>
      <c r="C84" s="128"/>
      <c r="D84" s="146" t="s">
        <v>380</v>
      </c>
      <c r="E84" s="153">
        <v>0</v>
      </c>
      <c r="F84" s="153">
        <v>0</v>
      </c>
      <c r="G84" s="153">
        <f>112246.1+2301140.64+36222.11</f>
        <v>2449608.85</v>
      </c>
      <c r="H84" s="153">
        <f>G84</f>
        <v>2449608.85</v>
      </c>
      <c r="I84" s="130"/>
      <c r="J84" s="110"/>
      <c r="K84" s="110"/>
      <c r="L84" s="110"/>
    </row>
    <row r="85" spans="1:12" ht="15" x14ac:dyDescent="0.2">
      <c r="A85" s="128"/>
      <c r="B85" s="128"/>
      <c r="C85" s="128"/>
      <c r="D85" s="146" t="s">
        <v>381</v>
      </c>
      <c r="E85" s="153"/>
      <c r="F85" s="153"/>
      <c r="G85" s="153">
        <v>93807.99</v>
      </c>
      <c r="H85" s="153">
        <v>93807.99</v>
      </c>
      <c r="I85" s="130"/>
      <c r="J85" s="110"/>
      <c r="K85" s="110"/>
      <c r="L85" s="110"/>
    </row>
    <row r="86" spans="1:12" ht="15" x14ac:dyDescent="0.2">
      <c r="A86" s="128"/>
      <c r="B86" s="128"/>
      <c r="C86" s="128"/>
      <c r="D86" s="146" t="s">
        <v>382</v>
      </c>
      <c r="E86" s="153"/>
      <c r="F86" s="153"/>
      <c r="G86" s="153">
        <v>283641.65000000002</v>
      </c>
      <c r="H86" s="153">
        <f>G86</f>
        <v>283641.65000000002</v>
      </c>
      <c r="I86" s="130"/>
      <c r="J86" s="110"/>
      <c r="K86" s="110"/>
      <c r="L86" s="110"/>
    </row>
    <row r="87" spans="1:12" ht="15" x14ac:dyDescent="0.2">
      <c r="A87" s="128"/>
      <c r="B87" s="128"/>
      <c r="C87" s="128"/>
      <c r="D87" s="146" t="s">
        <v>383</v>
      </c>
      <c r="E87" s="153"/>
      <c r="F87" s="153"/>
      <c r="G87" s="153">
        <v>195533.97</v>
      </c>
      <c r="H87" s="153">
        <f>G87</f>
        <v>195533.97</v>
      </c>
      <c r="I87" s="130"/>
      <c r="J87" s="110"/>
      <c r="K87" s="110"/>
      <c r="L87" s="110"/>
    </row>
    <row r="88" spans="1:12" ht="15" x14ac:dyDescent="0.2">
      <c r="A88" s="128"/>
      <c r="B88" s="128"/>
      <c r="C88" s="128"/>
      <c r="D88" s="146" t="s">
        <v>384</v>
      </c>
      <c r="E88" s="153"/>
      <c r="F88" s="153"/>
      <c r="G88" s="153">
        <v>141567.04000000001</v>
      </c>
      <c r="H88" s="153">
        <f>G88</f>
        <v>141567.04000000001</v>
      </c>
      <c r="I88" s="130"/>
      <c r="J88" s="110"/>
      <c r="K88" s="110"/>
      <c r="L88" s="110"/>
    </row>
    <row r="89" spans="1:12" ht="15" x14ac:dyDescent="0.2">
      <c r="A89" s="128"/>
      <c r="B89" s="128"/>
      <c r="C89" s="128"/>
      <c r="D89" s="146" t="s">
        <v>386</v>
      </c>
      <c r="E89" s="130"/>
      <c r="F89" s="130"/>
      <c r="G89" s="153">
        <v>201785.34</v>
      </c>
      <c r="H89" s="153">
        <f>G89</f>
        <v>201785.34</v>
      </c>
      <c r="I89" s="130"/>
      <c r="J89" s="110"/>
      <c r="K89" s="110"/>
      <c r="L89" s="110"/>
    </row>
    <row r="90" spans="1:12" ht="15" x14ac:dyDescent="0.2">
      <c r="A90" s="128"/>
      <c r="B90" s="128"/>
      <c r="C90" s="128"/>
      <c r="D90" s="146" t="s">
        <v>385</v>
      </c>
      <c r="E90" s="130"/>
      <c r="F90" s="130"/>
      <c r="G90" s="153">
        <v>137072.13</v>
      </c>
      <c r="H90" s="153">
        <f>G90</f>
        <v>137072.13</v>
      </c>
      <c r="I90" s="130"/>
      <c r="J90" s="110"/>
      <c r="K90" s="110"/>
      <c r="L90" s="110"/>
    </row>
    <row r="91" spans="1:12" ht="15" x14ac:dyDescent="0.2">
      <c r="A91" s="128"/>
      <c r="B91" s="128"/>
      <c r="C91" s="128"/>
      <c r="D91" s="146"/>
      <c r="E91" s="130"/>
      <c r="F91" s="130"/>
      <c r="G91" s="130"/>
      <c r="H91" s="130"/>
      <c r="I91" s="130"/>
      <c r="J91" s="110"/>
      <c r="K91" s="110"/>
      <c r="L91" s="110"/>
    </row>
    <row r="92" spans="1:12" ht="15" x14ac:dyDescent="0.2">
      <c r="A92" s="128"/>
      <c r="B92" s="128"/>
      <c r="C92" s="128"/>
      <c r="D92" s="146"/>
      <c r="E92" s="130"/>
      <c r="F92" s="130"/>
      <c r="G92" s="130"/>
      <c r="H92" s="130"/>
      <c r="I92" s="130"/>
      <c r="J92" s="110"/>
      <c r="K92" s="110"/>
      <c r="L92" s="110"/>
    </row>
    <row r="93" spans="1:12" ht="15" x14ac:dyDescent="0.2">
      <c r="A93" s="128"/>
      <c r="B93" s="128"/>
      <c r="C93" s="128"/>
      <c r="D93" s="126"/>
      <c r="E93" s="130"/>
      <c r="F93" s="130"/>
      <c r="G93" s="130"/>
      <c r="H93" s="130"/>
      <c r="I93" s="130"/>
      <c r="J93" s="110"/>
      <c r="K93" s="110"/>
      <c r="L93" s="110"/>
    </row>
    <row r="94" spans="1:12" ht="15" x14ac:dyDescent="0.2">
      <c r="A94" s="128"/>
      <c r="B94" s="128"/>
      <c r="C94" s="128"/>
      <c r="D94" s="126" t="s">
        <v>138</v>
      </c>
      <c r="E94" s="130">
        <f>+E48+SUM(E59:E79)-SUM(E81:E93)</f>
        <v>1144659.6360000002</v>
      </c>
      <c r="F94" s="130">
        <f>+F48+SUM(F59:F79)-SUM(F81:F93)</f>
        <v>1144659.6500000001</v>
      </c>
      <c r="G94" s="130">
        <f>+G48+SUM(G59:G69)-SUM(G81:G93)</f>
        <v>18286299.780000001</v>
      </c>
      <c r="H94" s="130">
        <f>+H48+SUM(H59:H69)+SUM(H81:H93)</f>
        <v>7747626.5199999996</v>
      </c>
      <c r="I94" s="130">
        <f>+I48+SUM(I59:I65)-SUM(I81:I83)</f>
        <v>27066397.969999999</v>
      </c>
      <c r="J94" s="110"/>
      <c r="K94" s="110"/>
      <c r="L94" s="110"/>
    </row>
    <row r="95" spans="1:12" ht="15" x14ac:dyDescent="0.2">
      <c r="A95" s="128"/>
      <c r="B95" s="128"/>
      <c r="C95" s="128"/>
      <c r="D95" s="126"/>
      <c r="E95" s="140"/>
      <c r="F95" s="140"/>
      <c r="G95" s="130"/>
      <c r="H95" s="130"/>
      <c r="I95" s="130" t="s">
        <v>366</v>
      </c>
      <c r="J95" s="110"/>
      <c r="K95" s="110"/>
      <c r="L95" s="110"/>
    </row>
    <row r="96" spans="1:12" ht="15" x14ac:dyDescent="0.2">
      <c r="A96" s="128"/>
      <c r="B96" s="128"/>
      <c r="C96" s="128"/>
      <c r="D96" s="126" t="s">
        <v>139</v>
      </c>
      <c r="E96" s="144"/>
      <c r="F96" s="130"/>
      <c r="G96" s="130"/>
      <c r="H96" s="130"/>
      <c r="I96" s="130" t="s">
        <v>366</v>
      </c>
      <c r="J96" s="110"/>
      <c r="K96" s="110"/>
      <c r="L96" s="110"/>
    </row>
    <row r="97" spans="1:12" ht="15" x14ac:dyDescent="0.2">
      <c r="A97" s="128"/>
      <c r="B97" s="128"/>
      <c r="C97" s="128"/>
      <c r="D97" s="126"/>
      <c r="E97" s="130"/>
      <c r="F97" s="130"/>
      <c r="G97" s="130"/>
      <c r="H97" s="130"/>
      <c r="I97" s="130"/>
      <c r="J97" s="150" t="s">
        <v>366</v>
      </c>
      <c r="K97" s="110"/>
      <c r="L97" s="110"/>
    </row>
    <row r="98" spans="1:12" ht="15" x14ac:dyDescent="0.2">
      <c r="A98" s="148"/>
      <c r="B98" s="148"/>
      <c r="C98" s="148"/>
      <c r="D98" s="138" t="s">
        <v>74</v>
      </c>
      <c r="E98" s="144">
        <f>F94/G94</f>
        <v>6.2596570316097055E-2</v>
      </c>
      <c r="F98" s="110"/>
      <c r="G98" s="110"/>
      <c r="H98" s="110"/>
      <c r="I98" s="139"/>
      <c r="J98" s="150" t="s">
        <v>366</v>
      </c>
      <c r="K98" s="110"/>
      <c r="L98" s="110"/>
    </row>
    <row r="99" spans="1:12" ht="15" x14ac:dyDescent="0.2">
      <c r="A99" s="128"/>
      <c r="B99" s="128"/>
      <c r="C99" s="128"/>
      <c r="D99" s="126"/>
      <c r="E99" s="130"/>
      <c r="F99" s="130"/>
      <c r="G99" s="130"/>
      <c r="H99" s="130"/>
      <c r="I99" s="130"/>
      <c r="J99" s="150" t="s">
        <v>366</v>
      </c>
      <c r="K99" s="110"/>
      <c r="L99" s="110"/>
    </row>
    <row r="100" spans="1:12" ht="15" x14ac:dyDescent="0.2">
      <c r="A100" s="148"/>
      <c r="B100" s="148"/>
      <c r="C100" s="148"/>
      <c r="D100" s="138" t="s">
        <v>73</v>
      </c>
      <c r="E100" s="144">
        <f>E94/(+G94+F94-E94)</f>
        <v>6.2596569502572613E-2</v>
      </c>
      <c r="F100" s="110"/>
      <c r="G100" s="110"/>
      <c r="H100" s="110"/>
      <c r="I100" s="139"/>
      <c r="J100" s="110"/>
      <c r="K100" s="110"/>
      <c r="L100" s="110"/>
    </row>
    <row r="101" spans="1:12" ht="15" x14ac:dyDescent="0.2">
      <c r="A101" s="128"/>
      <c r="B101" s="128"/>
      <c r="C101" s="128"/>
      <c r="D101" s="126"/>
      <c r="E101" s="130"/>
      <c r="F101" s="130"/>
      <c r="G101" s="130"/>
      <c r="H101" s="130"/>
      <c r="I101" s="130"/>
      <c r="J101" s="110"/>
      <c r="K101" s="110"/>
      <c r="L101" s="110"/>
    </row>
    <row r="102" spans="1:12" ht="15" x14ac:dyDescent="0.2">
      <c r="A102" s="128"/>
      <c r="B102" s="128"/>
      <c r="C102" s="128"/>
      <c r="D102" s="126"/>
      <c r="E102" s="130"/>
      <c r="F102" s="130"/>
      <c r="G102" s="130"/>
      <c r="H102" s="130"/>
      <c r="I102" s="130"/>
      <c r="J102" s="110"/>
      <c r="K102" s="110"/>
      <c r="L102" s="110"/>
    </row>
    <row r="103" spans="1:12" ht="15" x14ac:dyDescent="0.2">
      <c r="A103" s="128"/>
      <c r="B103" s="128"/>
      <c r="C103" s="128"/>
      <c r="D103" s="126"/>
      <c r="E103" s="130"/>
      <c r="F103" s="130"/>
      <c r="G103" s="130"/>
      <c r="H103" s="130"/>
      <c r="I103" s="130"/>
      <c r="J103" s="110"/>
      <c r="K103" s="110"/>
      <c r="L103" s="110"/>
    </row>
    <row r="104" spans="1:12" ht="15" x14ac:dyDescent="0.2">
      <c r="A104" s="128"/>
      <c r="B104" s="128"/>
      <c r="C104" s="128"/>
      <c r="D104" s="126"/>
      <c r="E104" s="130"/>
      <c r="F104" s="130"/>
      <c r="G104" s="130"/>
      <c r="H104" s="140"/>
      <c r="I104" s="130"/>
      <c r="J104" s="110"/>
      <c r="K104" s="110"/>
      <c r="L104" s="110"/>
    </row>
    <row r="105" spans="1:12" ht="15" x14ac:dyDescent="0.2">
      <c r="A105" s="110"/>
      <c r="B105" s="110"/>
      <c r="C105" s="110"/>
      <c r="D105" s="110"/>
      <c r="E105" s="130"/>
      <c r="F105" s="130"/>
      <c r="G105" s="130"/>
      <c r="H105" s="130"/>
      <c r="I105" s="130"/>
      <c r="J105" s="110"/>
      <c r="K105" s="110"/>
      <c r="L105" s="110"/>
    </row>
    <row r="106" spans="1:12" ht="15" x14ac:dyDescent="0.2">
      <c r="A106" s="128"/>
      <c r="B106" s="128"/>
      <c r="C106" s="128"/>
      <c r="D106" s="126"/>
      <c r="E106" s="130"/>
      <c r="F106" s="130"/>
      <c r="G106" s="130"/>
      <c r="H106" s="130"/>
      <c r="I106" s="130"/>
      <c r="J106" s="110"/>
      <c r="K106" s="110"/>
      <c r="L106" s="110"/>
    </row>
    <row r="107" spans="1:12" ht="15" x14ac:dyDescent="0.2">
      <c r="A107" s="128"/>
      <c r="B107" s="128"/>
      <c r="C107" s="128"/>
      <c r="D107" s="126"/>
      <c r="E107" s="130"/>
      <c r="F107" s="130"/>
      <c r="G107" s="130"/>
      <c r="H107" s="130"/>
      <c r="I107" s="130"/>
      <c r="J107" s="110"/>
      <c r="K107" s="110"/>
      <c r="L107" s="110"/>
    </row>
    <row r="108" spans="1:12" ht="15" x14ac:dyDescent="0.2">
      <c r="A108" s="128"/>
      <c r="B108" s="128"/>
      <c r="C108" s="128"/>
      <c r="D108" s="126"/>
      <c r="E108" s="130"/>
      <c r="F108" s="130"/>
      <c r="G108" s="130"/>
      <c r="H108" s="130"/>
      <c r="I108" s="130"/>
      <c r="J108" s="110"/>
      <c r="K108" s="110"/>
      <c r="L108" s="110"/>
    </row>
    <row r="109" spans="1:12" ht="15" x14ac:dyDescent="0.2">
      <c r="A109" s="128"/>
      <c r="B109" s="128"/>
      <c r="C109" s="128"/>
      <c r="D109" s="126"/>
      <c r="E109" s="130"/>
      <c r="F109" s="130"/>
      <c r="G109" s="130"/>
      <c r="H109" s="130"/>
      <c r="I109" s="130"/>
      <c r="J109" s="110"/>
      <c r="K109" s="110"/>
      <c r="L109" s="110"/>
    </row>
    <row r="110" spans="1:12" ht="15" x14ac:dyDescent="0.2">
      <c r="A110" s="128"/>
      <c r="B110" s="128"/>
      <c r="C110" s="128"/>
      <c r="D110" s="126"/>
      <c r="E110" s="130"/>
      <c r="F110" s="130"/>
      <c r="G110" s="130"/>
      <c r="H110" s="130"/>
      <c r="I110" s="130"/>
      <c r="J110" s="110"/>
      <c r="K110" s="110"/>
      <c r="L110" s="110"/>
    </row>
    <row r="111" spans="1:12" ht="15" x14ac:dyDescent="0.2">
      <c r="A111" s="128"/>
      <c r="B111" s="128"/>
      <c r="C111" s="128"/>
      <c r="D111" s="126"/>
      <c r="E111" s="130"/>
      <c r="F111" s="130"/>
      <c r="G111" s="149"/>
      <c r="H111" s="130"/>
      <c r="I111" s="130"/>
      <c r="J111" s="110"/>
      <c r="K111" s="110"/>
      <c r="L111" s="110"/>
    </row>
    <row r="112" spans="1:12" ht="15" x14ac:dyDescent="0.2">
      <c r="A112" s="128"/>
      <c r="B112" s="128"/>
      <c r="C112" s="128"/>
      <c r="D112" s="126"/>
      <c r="E112" s="130"/>
      <c r="F112" s="130"/>
      <c r="G112" s="130"/>
      <c r="H112" s="130"/>
      <c r="I112" s="130"/>
      <c r="J112" s="110"/>
      <c r="K112" s="110"/>
      <c r="L112" s="110"/>
    </row>
    <row r="113" spans="1:12" ht="15" x14ac:dyDescent="0.2">
      <c r="A113" s="128"/>
      <c r="B113" s="128"/>
      <c r="C113" s="128"/>
      <c r="D113" s="126"/>
      <c r="E113" s="130"/>
      <c r="F113" s="130"/>
      <c r="G113" s="130"/>
      <c r="H113" s="130"/>
      <c r="I113" s="130"/>
      <c r="J113" s="110"/>
      <c r="K113" s="110"/>
      <c r="L113" s="110"/>
    </row>
    <row r="114" spans="1:12" ht="15" x14ac:dyDescent="0.2">
      <c r="A114" s="128"/>
      <c r="B114" s="128"/>
      <c r="C114" s="128"/>
      <c r="D114" s="126"/>
      <c r="E114" s="130"/>
      <c r="F114" s="130"/>
      <c r="G114" s="130"/>
      <c r="H114" s="130"/>
      <c r="I114" s="130"/>
      <c r="J114" s="110"/>
      <c r="K114" s="110"/>
      <c r="L114" s="110"/>
    </row>
    <row r="115" spans="1:12" ht="15" x14ac:dyDescent="0.2">
      <c r="A115" s="128"/>
      <c r="B115" s="128"/>
      <c r="C115" s="128"/>
      <c r="D115" s="126"/>
      <c r="E115" s="130"/>
      <c r="F115" s="130"/>
      <c r="G115" s="149"/>
      <c r="H115" s="140"/>
      <c r="I115" s="130"/>
      <c r="J115" s="110"/>
      <c r="K115" s="110"/>
      <c r="L115" s="110"/>
    </row>
    <row r="116" spans="1:12" ht="15" x14ac:dyDescent="0.2">
      <c r="A116" s="128"/>
      <c r="B116" s="128"/>
      <c r="C116" s="128"/>
      <c r="D116" s="126"/>
      <c r="E116" s="130"/>
      <c r="F116" s="130"/>
      <c r="G116" s="130"/>
      <c r="H116" s="130"/>
      <c r="I116" s="130"/>
      <c r="J116" s="110"/>
      <c r="K116" s="110"/>
      <c r="L116" s="110"/>
    </row>
    <row r="117" spans="1:12" ht="15" x14ac:dyDescent="0.2">
      <c r="A117" s="128"/>
      <c r="B117" s="128"/>
      <c r="C117" s="128"/>
      <c r="D117" s="126"/>
      <c r="E117" s="130"/>
      <c r="F117" s="130"/>
      <c r="G117" s="130"/>
      <c r="H117" s="130"/>
      <c r="I117" s="130"/>
      <c r="J117" s="110"/>
      <c r="K117" s="110"/>
      <c r="L117" s="110"/>
    </row>
    <row r="118" spans="1:12" ht="15" x14ac:dyDescent="0.2">
      <c r="A118" s="148"/>
      <c r="B118" s="148"/>
      <c r="C118" s="148"/>
      <c r="D118" s="143"/>
      <c r="E118" s="110"/>
      <c r="F118" s="110"/>
      <c r="G118" s="139"/>
      <c r="H118" s="110"/>
      <c r="I118" s="139"/>
      <c r="J118" s="110"/>
      <c r="K118" s="110"/>
      <c r="L118" s="110"/>
    </row>
    <row r="119" spans="1:12" ht="15" x14ac:dyDescent="0.2">
      <c r="A119" s="128"/>
      <c r="B119" s="128"/>
      <c r="C119" s="128"/>
      <c r="D119" s="126"/>
      <c r="E119" s="130"/>
      <c r="F119" s="130"/>
      <c r="G119" s="130"/>
      <c r="H119" s="130"/>
      <c r="I119" s="130"/>
      <c r="J119" s="110"/>
      <c r="K119" s="110"/>
      <c r="L119" s="110"/>
    </row>
    <row r="120" spans="1:12" ht="15" x14ac:dyDescent="0.2">
      <c r="A120" s="128"/>
      <c r="B120" s="128"/>
      <c r="C120" s="128"/>
      <c r="D120" s="126"/>
      <c r="E120" s="130"/>
      <c r="F120" s="130"/>
      <c r="G120" s="130"/>
      <c r="H120" s="130"/>
      <c r="I120" s="130"/>
      <c r="J120" s="110"/>
      <c r="K120" s="110"/>
      <c r="L120" s="110"/>
    </row>
    <row r="121" spans="1:12" x14ac:dyDescent="0.2">
      <c r="E121" s="15"/>
      <c r="F121" s="15"/>
      <c r="G121" s="15"/>
      <c r="H121" s="15"/>
      <c r="I121" s="15"/>
    </row>
    <row r="122" spans="1:12" x14ac:dyDescent="0.2">
      <c r="D122" s="12"/>
      <c r="E122" s="15"/>
      <c r="F122" s="15"/>
      <c r="G122" s="15"/>
      <c r="H122" s="15"/>
      <c r="I122" s="15"/>
    </row>
    <row r="125" spans="1:12" x14ac:dyDescent="0.2">
      <c r="D125" s="12"/>
    </row>
    <row r="127" spans="1:12" x14ac:dyDescent="0.2">
      <c r="D127" s="12"/>
      <c r="E127" s="20"/>
    </row>
    <row r="129" spans="1:9" x14ac:dyDescent="0.2">
      <c r="D129" s="12"/>
      <c r="E129" s="20"/>
    </row>
    <row r="131" spans="1:9" x14ac:dyDescent="0.2">
      <c r="D131" s="11"/>
      <c r="E131" s="12"/>
    </row>
    <row r="132" spans="1:9" x14ac:dyDescent="0.2">
      <c r="D132" s="12"/>
    </row>
    <row r="133" spans="1:9" x14ac:dyDescent="0.2">
      <c r="D133" s="12"/>
    </row>
    <row r="134" spans="1:9" x14ac:dyDescent="0.2">
      <c r="D134" s="12"/>
    </row>
    <row r="136" spans="1:9" x14ac:dyDescent="0.2">
      <c r="E136" s="13"/>
      <c r="F136" s="13"/>
      <c r="G136" s="13"/>
      <c r="H136" s="13"/>
      <c r="I136" s="13"/>
    </row>
    <row r="137" spans="1:9" x14ac:dyDescent="0.2">
      <c r="A137" s="12"/>
      <c r="B137" s="12"/>
      <c r="C137" s="12"/>
      <c r="D137" s="12"/>
      <c r="E137" s="13"/>
      <c r="F137" s="13"/>
      <c r="G137" s="13"/>
      <c r="H137" s="13"/>
      <c r="I137" s="13"/>
    </row>
    <row r="139" spans="1:9" x14ac:dyDescent="0.2">
      <c r="A139" s="14"/>
      <c r="B139" s="14"/>
      <c r="C139" s="14"/>
      <c r="D139" s="12"/>
      <c r="E139" s="15"/>
      <c r="F139" s="15"/>
      <c r="G139" s="15"/>
      <c r="H139" s="15"/>
      <c r="I139" s="15"/>
    </row>
    <row r="140" spans="1:9" x14ac:dyDescent="0.2">
      <c r="A140" s="14"/>
      <c r="B140" s="14"/>
      <c r="C140" s="14"/>
      <c r="D140" s="12"/>
      <c r="E140" s="15"/>
      <c r="F140" s="15"/>
      <c r="G140" s="15"/>
      <c r="H140" s="15"/>
      <c r="I140" s="15"/>
    </row>
    <row r="141" spans="1:9" x14ac:dyDescent="0.2">
      <c r="A141" s="14"/>
      <c r="B141" s="14"/>
      <c r="C141" s="14"/>
      <c r="D141" s="12"/>
      <c r="E141" s="15"/>
      <c r="F141" s="15"/>
      <c r="G141" s="15"/>
      <c r="H141" s="15"/>
      <c r="I141" s="15"/>
    </row>
    <row r="142" spans="1:9" x14ac:dyDescent="0.2">
      <c r="A142" s="14"/>
      <c r="B142" s="14"/>
      <c r="C142" s="14"/>
      <c r="D142" s="12"/>
      <c r="E142" s="15"/>
      <c r="F142" s="21"/>
      <c r="G142" s="15"/>
      <c r="H142" s="15"/>
      <c r="I142" s="15"/>
    </row>
    <row r="143" spans="1:9" x14ac:dyDescent="0.2">
      <c r="A143" s="14"/>
      <c r="B143" s="14"/>
      <c r="C143" s="14"/>
      <c r="D143" s="12"/>
      <c r="E143" s="15"/>
      <c r="F143" s="15"/>
      <c r="G143" s="15"/>
      <c r="H143" s="15"/>
      <c r="I143" s="15"/>
    </row>
    <row r="144" spans="1:9" x14ac:dyDescent="0.2">
      <c r="A144" s="14"/>
      <c r="B144" s="14"/>
      <c r="C144" s="14"/>
      <c r="D144" s="12"/>
      <c r="E144" s="15"/>
      <c r="F144" s="15"/>
      <c r="G144" s="15"/>
      <c r="H144" s="15"/>
      <c r="I144" s="15"/>
    </row>
    <row r="145" spans="1:9" x14ac:dyDescent="0.2">
      <c r="A145" s="14"/>
      <c r="B145" s="14"/>
      <c r="C145" s="14"/>
      <c r="D145" s="12"/>
      <c r="E145" s="15"/>
      <c r="F145" s="15"/>
      <c r="G145" s="15"/>
      <c r="H145" s="15"/>
      <c r="I145" s="15"/>
    </row>
    <row r="146" spans="1:9" x14ac:dyDescent="0.2">
      <c r="A146" s="14"/>
      <c r="B146" s="14"/>
      <c r="C146" s="14"/>
      <c r="D146" s="12"/>
      <c r="E146" s="15"/>
      <c r="F146" s="15"/>
      <c r="G146" s="15"/>
      <c r="H146" s="15"/>
      <c r="I146" s="15"/>
    </row>
    <row r="147" spans="1:9" x14ac:dyDescent="0.2">
      <c r="A147" s="14"/>
      <c r="B147" s="14"/>
      <c r="C147" s="14"/>
      <c r="D147" s="12"/>
      <c r="E147" s="15"/>
      <c r="F147" s="15"/>
      <c r="G147" s="15"/>
      <c r="H147" s="15"/>
      <c r="I147" s="15"/>
    </row>
    <row r="148" spans="1:9" x14ac:dyDescent="0.2">
      <c r="A148" s="14"/>
      <c r="B148" s="14"/>
      <c r="C148" s="14"/>
      <c r="D148" s="12"/>
      <c r="E148" s="15"/>
      <c r="F148" s="15"/>
      <c r="G148" s="15"/>
      <c r="H148" s="15"/>
      <c r="I148" s="15"/>
    </row>
    <row r="149" spans="1:9" x14ac:dyDescent="0.2">
      <c r="A149" s="14"/>
      <c r="B149" s="14"/>
      <c r="C149" s="14"/>
      <c r="D149" s="12"/>
      <c r="E149" s="15"/>
      <c r="F149" s="15"/>
      <c r="G149" s="15"/>
      <c r="H149" s="15"/>
      <c r="I149" s="15"/>
    </row>
    <row r="150" spans="1:9" x14ac:dyDescent="0.2">
      <c r="A150" s="14"/>
      <c r="B150" s="14"/>
      <c r="C150" s="14"/>
      <c r="D150" s="12"/>
      <c r="E150" s="15"/>
      <c r="F150" s="15"/>
      <c r="G150" s="15"/>
      <c r="H150" s="15"/>
      <c r="I150" s="15"/>
    </row>
    <row r="151" spans="1:9" x14ac:dyDescent="0.2">
      <c r="A151" s="14"/>
      <c r="B151" s="14"/>
      <c r="C151" s="14"/>
      <c r="D151" s="12"/>
      <c r="E151" s="15"/>
      <c r="F151" s="15"/>
      <c r="G151" s="15"/>
      <c r="H151" s="16"/>
      <c r="I151" s="15"/>
    </row>
    <row r="152" spans="1:9" x14ac:dyDescent="0.2">
      <c r="A152" s="17"/>
      <c r="B152" s="17"/>
      <c r="C152" s="17"/>
      <c r="D152" s="18"/>
      <c r="I152" s="19"/>
    </row>
    <row r="153" spans="1:9" x14ac:dyDescent="0.2">
      <c r="A153" s="14"/>
      <c r="B153" s="14"/>
      <c r="C153" s="14"/>
      <c r="D153" s="12"/>
      <c r="E153" s="15"/>
      <c r="F153" s="15"/>
      <c r="G153" s="15"/>
      <c r="H153" s="15"/>
      <c r="I153" s="15"/>
    </row>
    <row r="154" spans="1:9" x14ac:dyDescent="0.2">
      <c r="A154" s="17"/>
      <c r="B154" s="17"/>
      <c r="C154" s="17"/>
      <c r="D154" s="18"/>
      <c r="I154" s="19"/>
    </row>
    <row r="155" spans="1:9" x14ac:dyDescent="0.2">
      <c r="A155" s="14"/>
      <c r="B155" s="14"/>
      <c r="C155" s="14"/>
      <c r="D155" s="12"/>
      <c r="E155" s="15"/>
      <c r="F155" s="15"/>
      <c r="G155" s="15"/>
      <c r="H155" s="15"/>
      <c r="I155" s="15"/>
    </row>
    <row r="156" spans="1:9" x14ac:dyDescent="0.2">
      <c r="A156" s="14"/>
      <c r="B156" s="14"/>
      <c r="C156" s="14"/>
      <c r="D156" s="12"/>
      <c r="E156" s="15"/>
      <c r="F156" s="15"/>
      <c r="G156" s="15"/>
      <c r="H156" s="15"/>
      <c r="I156" s="15"/>
    </row>
    <row r="157" spans="1:9" x14ac:dyDescent="0.2">
      <c r="A157" s="14"/>
      <c r="B157" s="14"/>
      <c r="C157" s="14"/>
      <c r="D157" s="12"/>
      <c r="E157" s="15"/>
      <c r="F157" s="15"/>
      <c r="G157" s="15"/>
      <c r="H157" s="15"/>
      <c r="I157" s="15"/>
    </row>
    <row r="158" spans="1:9" x14ac:dyDescent="0.2">
      <c r="A158" s="14"/>
      <c r="B158" s="14"/>
      <c r="C158" s="14"/>
      <c r="D158" s="12"/>
      <c r="E158" s="15"/>
      <c r="F158" s="15"/>
      <c r="G158" s="15"/>
      <c r="H158" s="22"/>
      <c r="I158" s="15"/>
    </row>
    <row r="159" spans="1:9" x14ac:dyDescent="0.2">
      <c r="E159" s="15"/>
      <c r="F159" s="15"/>
      <c r="G159" s="15"/>
      <c r="H159" s="15"/>
      <c r="I159" s="15"/>
    </row>
    <row r="160" spans="1:9" x14ac:dyDescent="0.2">
      <c r="A160" s="14"/>
      <c r="B160" s="14"/>
      <c r="C160" s="14"/>
      <c r="D160" s="12"/>
      <c r="E160" s="15"/>
      <c r="F160" s="15"/>
      <c r="G160" s="15"/>
      <c r="H160" s="15"/>
      <c r="I160" s="15"/>
    </row>
    <row r="161" spans="1:9" x14ac:dyDescent="0.2">
      <c r="A161" s="14"/>
      <c r="B161" s="14"/>
      <c r="C161" s="14"/>
      <c r="D161" s="12"/>
      <c r="E161" s="15"/>
      <c r="F161" s="15"/>
      <c r="G161" s="15"/>
      <c r="H161" s="15"/>
      <c r="I161" s="15"/>
    </row>
    <row r="162" spans="1:9" x14ac:dyDescent="0.2">
      <c r="A162" s="14"/>
      <c r="B162" s="14"/>
      <c r="C162" s="14"/>
      <c r="D162" s="12"/>
      <c r="E162" s="15"/>
      <c r="F162" s="15"/>
      <c r="G162" s="15"/>
      <c r="H162" s="15"/>
      <c r="I162" s="15"/>
    </row>
    <row r="163" spans="1:9" x14ac:dyDescent="0.2">
      <c r="A163" s="14"/>
      <c r="B163" s="14"/>
      <c r="C163" s="14"/>
      <c r="D163" s="12"/>
      <c r="E163" s="15"/>
      <c r="F163" s="15"/>
      <c r="G163" s="15"/>
      <c r="H163" s="15"/>
      <c r="I163" s="15"/>
    </row>
    <row r="164" spans="1:9" x14ac:dyDescent="0.2">
      <c r="A164" s="14"/>
      <c r="B164" s="14"/>
      <c r="C164" s="14"/>
      <c r="D164" s="12"/>
      <c r="E164" s="15"/>
      <c r="F164" s="15"/>
      <c r="G164" s="15"/>
      <c r="H164" s="15"/>
      <c r="I164" s="15"/>
    </row>
    <row r="165" spans="1:9" x14ac:dyDescent="0.2">
      <c r="A165" s="14"/>
      <c r="B165" s="14"/>
      <c r="C165" s="14"/>
      <c r="D165" s="12"/>
      <c r="E165" s="15"/>
      <c r="F165" s="15"/>
      <c r="G165" s="21"/>
      <c r="H165" s="15"/>
      <c r="I165" s="15"/>
    </row>
    <row r="166" spans="1:9" x14ac:dyDescent="0.2">
      <c r="A166" s="14"/>
      <c r="B166" s="14"/>
      <c r="C166" s="14"/>
      <c r="D166" s="12"/>
      <c r="E166" s="15"/>
      <c r="F166" s="15"/>
      <c r="G166" s="15"/>
      <c r="H166" s="15"/>
      <c r="I166" s="15"/>
    </row>
    <row r="167" spans="1:9" x14ac:dyDescent="0.2">
      <c r="A167" s="14"/>
      <c r="B167" s="14"/>
      <c r="C167" s="14"/>
      <c r="D167" s="12"/>
      <c r="E167" s="15"/>
      <c r="F167" s="15"/>
      <c r="G167" s="15"/>
      <c r="H167" s="21"/>
      <c r="I167" s="15"/>
    </row>
    <row r="168" spans="1:9" x14ac:dyDescent="0.2">
      <c r="A168" s="14"/>
      <c r="B168" s="14"/>
      <c r="C168" s="14"/>
      <c r="D168" s="12"/>
      <c r="E168" s="15"/>
      <c r="F168" s="15"/>
      <c r="G168" s="15"/>
      <c r="H168" s="15"/>
      <c r="I168" s="15"/>
    </row>
    <row r="169" spans="1:9" x14ac:dyDescent="0.2">
      <c r="A169" s="14"/>
      <c r="B169" s="14"/>
      <c r="C169" s="14"/>
      <c r="D169" s="12"/>
      <c r="E169" s="15"/>
      <c r="F169" s="15"/>
      <c r="G169" s="21"/>
      <c r="H169" s="15"/>
      <c r="I169" s="15"/>
    </row>
    <row r="170" spans="1:9" x14ac:dyDescent="0.2">
      <c r="A170" s="14"/>
      <c r="B170" s="14"/>
      <c r="C170" s="14"/>
      <c r="D170" s="12"/>
      <c r="E170" s="15"/>
      <c r="F170" s="15"/>
      <c r="G170" s="15"/>
      <c r="H170" s="15"/>
      <c r="I170" s="15"/>
    </row>
    <row r="171" spans="1:9" x14ac:dyDescent="0.2">
      <c r="A171" s="14"/>
      <c r="B171" s="14"/>
      <c r="C171" s="14"/>
      <c r="D171" s="12"/>
      <c r="E171" s="15"/>
      <c r="F171" s="15"/>
      <c r="G171" s="15"/>
      <c r="H171" s="15"/>
      <c r="I171" s="15"/>
    </row>
    <row r="172" spans="1:9" x14ac:dyDescent="0.2">
      <c r="A172" s="17"/>
      <c r="B172" s="17"/>
      <c r="C172" s="17"/>
      <c r="D172" s="18"/>
      <c r="G172" s="19"/>
      <c r="I172" s="19"/>
    </row>
    <row r="173" spans="1:9" x14ac:dyDescent="0.2">
      <c r="A173" s="14"/>
      <c r="B173" s="14"/>
      <c r="C173" s="14"/>
      <c r="D173" s="12"/>
      <c r="E173" s="15"/>
      <c r="F173" s="15"/>
      <c r="G173" s="15"/>
      <c r="H173" s="15"/>
      <c r="I173" s="15"/>
    </row>
    <row r="174" spans="1:9" x14ac:dyDescent="0.2">
      <c r="A174" s="14"/>
      <c r="B174" s="14"/>
      <c r="C174" s="14"/>
      <c r="D174" s="12"/>
      <c r="E174" s="15"/>
      <c r="F174" s="15"/>
      <c r="G174" s="15"/>
      <c r="H174" s="15"/>
      <c r="I174" s="15"/>
    </row>
    <row r="175" spans="1:9" x14ac:dyDescent="0.2">
      <c r="E175" s="15"/>
      <c r="F175" s="15"/>
      <c r="G175" s="15"/>
      <c r="H175" s="15"/>
      <c r="I175" s="15"/>
    </row>
    <row r="176" spans="1:9" x14ac:dyDescent="0.2">
      <c r="D176" s="12"/>
      <c r="E176" s="15"/>
      <c r="F176" s="15"/>
      <c r="G176" s="15"/>
      <c r="H176" s="15"/>
      <c r="I176" s="15"/>
    </row>
    <row r="179" spans="1:9" x14ac:dyDescent="0.2">
      <c r="D179" s="12"/>
    </row>
    <row r="181" spans="1:9" x14ac:dyDescent="0.2">
      <c r="D181" s="12"/>
      <c r="E181" s="20"/>
    </row>
    <row r="183" spans="1:9" x14ac:dyDescent="0.2">
      <c r="D183" s="12"/>
      <c r="E183" s="20"/>
    </row>
    <row r="185" spans="1:9" x14ac:dyDescent="0.2">
      <c r="D185" s="11"/>
      <c r="E185" s="12"/>
    </row>
    <row r="186" spans="1:9" x14ac:dyDescent="0.2">
      <c r="D186" s="12"/>
    </row>
    <row r="187" spans="1:9" x14ac:dyDescent="0.2">
      <c r="D187" s="12"/>
    </row>
    <row r="188" spans="1:9" x14ac:dyDescent="0.2">
      <c r="D188" s="12"/>
    </row>
    <row r="190" spans="1:9" x14ac:dyDescent="0.2">
      <c r="E190" s="13"/>
      <c r="F190" s="13"/>
      <c r="G190" s="13"/>
      <c r="H190" s="13"/>
      <c r="I190" s="13"/>
    </row>
    <row r="191" spans="1:9" x14ac:dyDescent="0.2">
      <c r="A191" s="12"/>
      <c r="B191" s="12"/>
      <c r="C191" s="12"/>
      <c r="D191" s="14"/>
      <c r="E191" s="13"/>
      <c r="F191" s="13"/>
      <c r="G191" s="13"/>
      <c r="H191" s="13"/>
      <c r="I191" s="13"/>
    </row>
    <row r="193" spans="1:9" x14ac:dyDescent="0.2">
      <c r="A193" s="14"/>
      <c r="B193" s="14"/>
      <c r="C193" s="14"/>
      <c r="D193" s="12"/>
      <c r="E193" s="15"/>
      <c r="F193" s="15"/>
      <c r="G193" s="15"/>
      <c r="H193" s="15"/>
      <c r="I193" s="15"/>
    </row>
    <row r="194" spans="1:9" x14ac:dyDescent="0.2">
      <c r="A194" s="14"/>
      <c r="B194" s="14"/>
      <c r="C194" s="14"/>
      <c r="D194" s="12"/>
      <c r="E194" s="15"/>
      <c r="F194" s="15"/>
      <c r="G194" s="15"/>
      <c r="H194" s="15"/>
      <c r="I194" s="15"/>
    </row>
    <row r="195" spans="1:9" x14ac:dyDescent="0.2">
      <c r="A195" s="14"/>
      <c r="B195" s="14"/>
      <c r="C195" s="14"/>
      <c r="D195" s="12"/>
      <c r="E195" s="15"/>
      <c r="F195" s="15"/>
      <c r="G195" s="15"/>
      <c r="H195" s="15"/>
      <c r="I195" s="15"/>
    </row>
    <row r="196" spans="1:9" x14ac:dyDescent="0.2">
      <c r="A196" s="14"/>
      <c r="B196" s="14"/>
      <c r="C196" s="14"/>
      <c r="D196" s="12"/>
      <c r="E196" s="15"/>
      <c r="F196" s="15"/>
      <c r="G196" s="15"/>
      <c r="H196" s="15"/>
      <c r="I196" s="15"/>
    </row>
    <row r="197" spans="1:9" x14ac:dyDescent="0.2">
      <c r="A197" s="14"/>
      <c r="B197" s="14"/>
      <c r="C197" s="14"/>
      <c r="D197" s="12"/>
      <c r="E197" s="15"/>
      <c r="F197" s="15"/>
      <c r="G197" s="15"/>
      <c r="H197" s="15"/>
      <c r="I197" s="15"/>
    </row>
    <row r="198" spans="1:9" x14ac:dyDescent="0.2">
      <c r="A198" s="14"/>
      <c r="B198" s="14"/>
      <c r="C198" s="14"/>
      <c r="D198" s="12"/>
      <c r="E198" s="15"/>
      <c r="F198" s="15"/>
      <c r="G198" s="15"/>
      <c r="H198" s="15"/>
      <c r="I198" s="15"/>
    </row>
    <row r="199" spans="1:9" x14ac:dyDescent="0.2">
      <c r="A199" s="14"/>
      <c r="B199" s="14"/>
      <c r="C199" s="14"/>
      <c r="D199" s="12"/>
      <c r="E199" s="15"/>
      <c r="F199" s="15"/>
      <c r="G199" s="15"/>
      <c r="H199" s="15"/>
      <c r="I199" s="15"/>
    </row>
    <row r="200" spans="1:9" x14ac:dyDescent="0.2">
      <c r="A200" s="14"/>
      <c r="B200" s="14"/>
      <c r="C200" s="14"/>
      <c r="D200" s="12"/>
      <c r="E200" s="15"/>
      <c r="F200" s="15"/>
      <c r="G200" s="15"/>
      <c r="H200" s="15"/>
      <c r="I200" s="15"/>
    </row>
    <row r="201" spans="1:9" x14ac:dyDescent="0.2">
      <c r="A201" s="14"/>
      <c r="B201" s="14"/>
      <c r="C201" s="14"/>
      <c r="D201" s="12"/>
      <c r="E201" s="15"/>
      <c r="F201" s="15"/>
      <c r="G201" s="15"/>
      <c r="H201" s="15"/>
      <c r="I201" s="15"/>
    </row>
    <row r="202" spans="1:9" x14ac:dyDescent="0.2">
      <c r="A202" s="14"/>
      <c r="B202" s="14"/>
      <c r="C202" s="14"/>
      <c r="D202" s="12"/>
      <c r="E202" s="15"/>
      <c r="F202" s="15"/>
      <c r="G202" s="15"/>
      <c r="H202" s="16"/>
      <c r="I202" s="15"/>
    </row>
    <row r="203" spans="1:9" x14ac:dyDescent="0.2">
      <c r="A203" s="14"/>
      <c r="B203" s="14"/>
      <c r="C203" s="14"/>
      <c r="D203" s="12"/>
      <c r="E203" s="15"/>
      <c r="F203" s="15"/>
      <c r="G203" s="15"/>
      <c r="H203" s="15"/>
      <c r="I203" s="15"/>
    </row>
    <row r="204" spans="1:9" x14ac:dyDescent="0.2">
      <c r="A204" s="14"/>
      <c r="B204" s="14"/>
      <c r="C204" s="14"/>
      <c r="D204" s="12"/>
      <c r="E204" s="15"/>
      <c r="F204" s="15"/>
      <c r="G204" s="15"/>
      <c r="H204" s="15"/>
      <c r="I204" s="15"/>
    </row>
    <row r="205" spans="1:9" x14ac:dyDescent="0.2">
      <c r="A205" s="14"/>
      <c r="B205" s="14"/>
      <c r="C205" s="14"/>
      <c r="D205" s="12"/>
      <c r="E205" s="15"/>
      <c r="F205" s="21"/>
      <c r="G205" s="15"/>
      <c r="H205" s="15"/>
      <c r="I205" s="15"/>
    </row>
    <row r="206" spans="1:9" x14ac:dyDescent="0.2">
      <c r="A206" s="17"/>
      <c r="B206" s="17"/>
      <c r="C206" s="17"/>
      <c r="D206" s="18"/>
      <c r="I206" s="19"/>
    </row>
    <row r="207" spans="1:9" x14ac:dyDescent="0.2">
      <c r="A207" s="14"/>
      <c r="B207" s="14"/>
      <c r="C207" s="14"/>
      <c r="D207" s="12"/>
      <c r="E207" s="15"/>
      <c r="F207" s="15"/>
      <c r="G207" s="15"/>
      <c r="H207" s="15"/>
      <c r="I207" s="15"/>
    </row>
    <row r="208" spans="1:9" x14ac:dyDescent="0.2">
      <c r="A208" s="17"/>
      <c r="B208" s="17"/>
      <c r="C208" s="17"/>
      <c r="D208" s="18"/>
      <c r="I208" s="19"/>
    </row>
    <row r="209" spans="1:9" x14ac:dyDescent="0.2">
      <c r="A209" s="14"/>
      <c r="B209" s="14"/>
      <c r="C209" s="14"/>
      <c r="D209" s="12"/>
      <c r="E209" s="15"/>
      <c r="F209" s="15"/>
      <c r="G209" s="15"/>
      <c r="H209" s="15"/>
      <c r="I209" s="15"/>
    </row>
    <row r="210" spans="1:9" x14ac:dyDescent="0.2">
      <c r="A210" s="14"/>
      <c r="B210" s="14"/>
      <c r="C210" s="14"/>
      <c r="D210" s="12"/>
      <c r="E210" s="15"/>
      <c r="F210" s="15"/>
      <c r="G210" s="15"/>
      <c r="H210" s="15"/>
      <c r="I210" s="15"/>
    </row>
    <row r="211" spans="1:9" x14ac:dyDescent="0.2">
      <c r="A211" s="14"/>
      <c r="B211" s="14"/>
      <c r="C211" s="14"/>
      <c r="D211" s="12"/>
      <c r="E211" s="15"/>
      <c r="F211" s="15"/>
      <c r="G211" s="15"/>
      <c r="H211" s="15"/>
      <c r="I211" s="15"/>
    </row>
    <row r="212" spans="1:9" x14ac:dyDescent="0.2">
      <c r="A212" s="14"/>
      <c r="B212" s="14"/>
      <c r="C212" s="14"/>
      <c r="D212" s="12"/>
      <c r="E212" s="15"/>
      <c r="F212" s="15"/>
      <c r="H212" s="15"/>
      <c r="I212" s="15"/>
    </row>
    <row r="213" spans="1:9" x14ac:dyDescent="0.2">
      <c r="E213" s="15"/>
      <c r="F213" s="15"/>
      <c r="G213" s="15"/>
      <c r="H213" s="15"/>
      <c r="I213" s="15"/>
    </row>
    <row r="214" spans="1:9" x14ac:dyDescent="0.2">
      <c r="A214" s="14"/>
      <c r="B214" s="14"/>
      <c r="C214" s="14"/>
      <c r="D214" s="12"/>
      <c r="E214" s="15"/>
      <c r="F214" s="15"/>
      <c r="G214" s="15"/>
      <c r="H214" s="15"/>
      <c r="I214" s="15"/>
    </row>
    <row r="215" spans="1:9" x14ac:dyDescent="0.2">
      <c r="A215" s="14"/>
      <c r="B215" s="14"/>
      <c r="C215" s="14"/>
      <c r="D215" s="12"/>
      <c r="E215" s="15"/>
      <c r="F215" s="15"/>
      <c r="G215" s="15"/>
      <c r="H215" s="15"/>
      <c r="I215" s="15"/>
    </row>
    <row r="216" spans="1:9" x14ac:dyDescent="0.2">
      <c r="A216" s="14"/>
      <c r="B216" s="14"/>
      <c r="C216" s="14"/>
      <c r="D216" s="12"/>
      <c r="E216" s="15"/>
      <c r="F216" s="15"/>
      <c r="G216" s="15"/>
      <c r="H216" s="15"/>
      <c r="I216" s="15"/>
    </row>
    <row r="217" spans="1:9" x14ac:dyDescent="0.2">
      <c r="A217" s="14"/>
      <c r="B217" s="14"/>
      <c r="C217" s="14"/>
      <c r="D217" s="12"/>
      <c r="E217" s="15"/>
      <c r="F217" s="15"/>
      <c r="G217" s="15"/>
      <c r="H217" s="15"/>
      <c r="I217" s="15"/>
    </row>
    <row r="218" spans="1:9" x14ac:dyDescent="0.2">
      <c r="A218" s="14"/>
      <c r="B218" s="14"/>
      <c r="C218" s="14"/>
      <c r="D218" s="12"/>
      <c r="E218" s="15"/>
      <c r="F218" s="15"/>
      <c r="G218" s="15"/>
      <c r="H218" s="15"/>
      <c r="I218" s="15"/>
    </row>
    <row r="219" spans="1:9" x14ac:dyDescent="0.2">
      <c r="A219" s="14"/>
      <c r="B219" s="14"/>
      <c r="C219" s="14"/>
      <c r="D219" s="12"/>
      <c r="E219" s="15"/>
      <c r="F219" s="15"/>
      <c r="G219" s="21"/>
      <c r="H219" s="15"/>
      <c r="I219" s="15"/>
    </row>
    <row r="220" spans="1:9" x14ac:dyDescent="0.2">
      <c r="A220" s="14"/>
      <c r="B220" s="14"/>
      <c r="C220" s="14"/>
      <c r="D220" s="12"/>
      <c r="E220" s="15"/>
      <c r="F220" s="15"/>
      <c r="G220" s="15"/>
      <c r="H220" s="15"/>
      <c r="I220" s="15"/>
    </row>
    <row r="221" spans="1:9" x14ac:dyDescent="0.2">
      <c r="A221" s="14"/>
      <c r="B221" s="14"/>
      <c r="C221" s="14"/>
      <c r="D221" s="12"/>
      <c r="E221" s="15"/>
      <c r="F221" s="15"/>
      <c r="G221" s="15"/>
      <c r="H221" s="21"/>
      <c r="I221" s="15"/>
    </row>
    <row r="222" spans="1:9" x14ac:dyDescent="0.2">
      <c r="A222" s="14"/>
      <c r="B222" s="14"/>
      <c r="C222" s="14"/>
      <c r="D222" s="12"/>
      <c r="E222" s="15"/>
      <c r="F222" s="15"/>
      <c r="G222" s="15"/>
      <c r="H222" s="15"/>
      <c r="I222" s="15"/>
    </row>
    <row r="223" spans="1:9" x14ac:dyDescent="0.2">
      <c r="A223" s="14"/>
      <c r="B223" s="14"/>
      <c r="C223" s="14"/>
      <c r="D223" s="12"/>
      <c r="E223" s="15"/>
      <c r="F223" s="15"/>
      <c r="G223" s="21"/>
      <c r="H223" s="15"/>
      <c r="I223" s="15"/>
    </row>
    <row r="224" spans="1:9" x14ac:dyDescent="0.2">
      <c r="A224" s="14"/>
      <c r="B224" s="14"/>
      <c r="C224" s="14"/>
      <c r="D224" s="12"/>
      <c r="E224" s="15"/>
      <c r="F224" s="15"/>
      <c r="G224" s="15"/>
      <c r="H224" s="15"/>
      <c r="I224" s="15"/>
    </row>
    <row r="225" spans="1:9" x14ac:dyDescent="0.2">
      <c r="A225" s="14"/>
      <c r="B225" s="14"/>
      <c r="C225" s="14"/>
      <c r="D225" s="12"/>
      <c r="E225" s="15"/>
      <c r="F225" s="15"/>
      <c r="G225" s="15"/>
      <c r="H225" s="15"/>
      <c r="I225" s="15"/>
    </row>
    <row r="226" spans="1:9" x14ac:dyDescent="0.2">
      <c r="A226" s="17"/>
      <c r="B226" s="17"/>
      <c r="C226" s="17"/>
      <c r="D226" s="18"/>
      <c r="G226" s="19"/>
      <c r="I226" s="19"/>
    </row>
    <row r="227" spans="1:9" x14ac:dyDescent="0.2">
      <c r="A227" s="14"/>
      <c r="B227" s="14"/>
      <c r="C227" s="14"/>
      <c r="D227" s="12"/>
      <c r="E227" s="15"/>
      <c r="F227" s="15"/>
      <c r="G227" s="15"/>
      <c r="H227" s="15"/>
      <c r="I227" s="15"/>
    </row>
    <row r="228" spans="1:9" x14ac:dyDescent="0.2">
      <c r="A228" s="14"/>
      <c r="B228" s="14"/>
      <c r="C228" s="14"/>
      <c r="D228" s="12"/>
      <c r="E228" s="15"/>
      <c r="F228" s="15"/>
      <c r="G228" s="15"/>
      <c r="H228" s="15"/>
      <c r="I228" s="15"/>
    </row>
    <row r="229" spans="1:9" x14ac:dyDescent="0.2">
      <c r="E229" s="15"/>
      <c r="F229" s="15"/>
      <c r="G229" s="15"/>
      <c r="H229" s="15"/>
      <c r="I229" s="15"/>
    </row>
    <row r="230" spans="1:9" x14ac:dyDescent="0.2">
      <c r="D230" s="12"/>
      <c r="E230" s="15"/>
      <c r="F230" s="15"/>
      <c r="G230" s="15"/>
      <c r="H230" s="15"/>
      <c r="I230" s="15"/>
    </row>
    <row r="233" spans="1:9" x14ac:dyDescent="0.2">
      <c r="D233" s="12"/>
    </row>
    <row r="235" spans="1:9" x14ac:dyDescent="0.2">
      <c r="D235" s="12"/>
      <c r="E235" s="20"/>
    </row>
    <row r="237" spans="1:9" x14ac:dyDescent="0.2">
      <c r="D237" s="12"/>
      <c r="E237" s="20"/>
    </row>
    <row r="239" spans="1:9" x14ac:dyDescent="0.2">
      <c r="D239" s="11"/>
      <c r="E239" s="12"/>
    </row>
    <row r="240" spans="1:9" x14ac:dyDescent="0.2">
      <c r="D240" s="12"/>
    </row>
    <row r="241" spans="1:9" x14ac:dyDescent="0.2">
      <c r="D241" s="12"/>
    </row>
    <row r="242" spans="1:9" x14ac:dyDescent="0.2">
      <c r="D242" s="12"/>
    </row>
    <row r="244" spans="1:9" x14ac:dyDescent="0.2">
      <c r="E244" s="13"/>
      <c r="F244" s="13"/>
      <c r="G244" s="13"/>
      <c r="H244" s="13"/>
      <c r="I244" s="13"/>
    </row>
    <row r="245" spans="1:9" x14ac:dyDescent="0.2">
      <c r="A245" s="12"/>
      <c r="B245" s="12"/>
      <c r="C245" s="12"/>
      <c r="D245" s="12"/>
      <c r="E245" s="13"/>
      <c r="F245" s="13"/>
      <c r="G245" s="13"/>
      <c r="H245" s="13"/>
      <c r="I245" s="13"/>
    </row>
    <row r="247" spans="1:9" x14ac:dyDescent="0.2">
      <c r="A247" s="14"/>
      <c r="B247" s="14"/>
      <c r="C247" s="14"/>
      <c r="D247" s="12"/>
      <c r="E247" s="15"/>
      <c r="F247" s="15"/>
      <c r="G247" s="15"/>
      <c r="H247" s="15"/>
      <c r="I247" s="15"/>
    </row>
    <row r="248" spans="1:9" x14ac:dyDescent="0.2">
      <c r="A248" s="14"/>
      <c r="B248" s="14"/>
      <c r="C248" s="14"/>
      <c r="D248" s="12"/>
      <c r="E248" s="15"/>
      <c r="F248" s="15"/>
      <c r="G248" s="15"/>
      <c r="H248" s="15"/>
      <c r="I248" s="15"/>
    </row>
    <row r="249" spans="1:9" x14ac:dyDescent="0.2">
      <c r="A249" s="14"/>
      <c r="B249" s="14"/>
      <c r="C249" s="14"/>
      <c r="D249" s="12"/>
      <c r="E249" s="15"/>
      <c r="F249" s="15"/>
      <c r="G249" s="21"/>
      <c r="H249" s="15"/>
      <c r="I249" s="15"/>
    </row>
    <row r="250" spans="1:9" x14ac:dyDescent="0.2">
      <c r="A250" s="14"/>
      <c r="B250" s="14"/>
      <c r="C250" s="14"/>
      <c r="D250" s="12"/>
      <c r="E250" s="15"/>
      <c r="F250" s="15"/>
      <c r="G250" s="15"/>
      <c r="H250" s="15"/>
      <c r="I250" s="15"/>
    </row>
    <row r="251" spans="1:9" x14ac:dyDescent="0.2">
      <c r="A251" s="14"/>
      <c r="B251" s="14"/>
      <c r="C251" s="14"/>
      <c r="D251" s="12"/>
      <c r="E251" s="15"/>
      <c r="F251" s="15"/>
      <c r="G251" s="15"/>
      <c r="H251" s="15"/>
      <c r="I251" s="15"/>
    </row>
    <row r="252" spans="1:9" x14ac:dyDescent="0.2">
      <c r="A252" s="14"/>
      <c r="B252" s="14"/>
      <c r="C252" s="14"/>
      <c r="D252" s="12"/>
      <c r="E252" s="15"/>
      <c r="F252" s="15"/>
      <c r="G252" s="15"/>
      <c r="H252" s="15"/>
      <c r="I252" s="15"/>
    </row>
    <row r="253" spans="1:9" x14ac:dyDescent="0.2">
      <c r="A253" s="14"/>
      <c r="B253" s="14"/>
      <c r="C253" s="14"/>
      <c r="D253" s="12"/>
      <c r="E253" s="15"/>
      <c r="F253" s="15"/>
      <c r="G253" s="15"/>
      <c r="H253" s="15"/>
      <c r="I253" s="15"/>
    </row>
    <row r="254" spans="1:9" x14ac:dyDescent="0.2">
      <c r="A254" s="23"/>
      <c r="B254" s="14"/>
      <c r="C254" s="14"/>
      <c r="D254" s="12"/>
      <c r="E254" s="15"/>
      <c r="F254" s="15"/>
      <c r="G254" s="15"/>
      <c r="H254" s="15"/>
      <c r="I254" s="15"/>
    </row>
    <row r="255" spans="1:9" x14ac:dyDescent="0.2">
      <c r="A255" s="14"/>
      <c r="B255" s="14"/>
      <c r="C255" s="14"/>
      <c r="D255" s="12"/>
      <c r="E255" s="15"/>
      <c r="F255" s="15"/>
      <c r="G255" s="15"/>
      <c r="H255" s="15"/>
      <c r="I255" s="15"/>
    </row>
    <row r="256" spans="1:9" x14ac:dyDescent="0.2">
      <c r="A256" s="14"/>
      <c r="B256" s="14"/>
      <c r="C256" s="14"/>
      <c r="D256" s="12"/>
      <c r="E256" s="15"/>
      <c r="F256" s="15"/>
      <c r="G256" s="15"/>
      <c r="H256" s="15"/>
      <c r="I256" s="15"/>
    </row>
    <row r="257" spans="1:9" x14ac:dyDescent="0.2">
      <c r="A257" s="14"/>
      <c r="B257" s="14"/>
      <c r="C257" s="14"/>
      <c r="D257" s="12"/>
      <c r="E257" s="15"/>
      <c r="F257" s="15"/>
      <c r="G257" s="15"/>
      <c r="H257" s="15"/>
      <c r="I257" s="15"/>
    </row>
    <row r="258" spans="1:9" x14ac:dyDescent="0.2">
      <c r="A258" s="14"/>
      <c r="B258" s="14"/>
      <c r="C258" s="14"/>
      <c r="D258" s="12"/>
      <c r="E258" s="15"/>
      <c r="F258" s="15"/>
      <c r="G258" s="15"/>
      <c r="H258" s="15"/>
      <c r="I258" s="15"/>
    </row>
    <row r="259" spans="1:9" x14ac:dyDescent="0.2">
      <c r="A259" s="14"/>
      <c r="B259" s="14"/>
      <c r="C259" s="14"/>
      <c r="D259" s="12"/>
      <c r="E259" s="15"/>
      <c r="F259" s="15"/>
      <c r="G259" s="15"/>
      <c r="H259" s="15"/>
      <c r="I259" s="15"/>
    </row>
    <row r="260" spans="1:9" x14ac:dyDescent="0.2">
      <c r="A260" s="17"/>
      <c r="B260" s="17"/>
      <c r="C260" s="17"/>
      <c r="D260" s="18"/>
      <c r="H260" s="24"/>
      <c r="I260" s="19"/>
    </row>
    <row r="261" spans="1:9" x14ac:dyDescent="0.2">
      <c r="A261" s="14"/>
      <c r="B261" s="14"/>
      <c r="C261" s="14"/>
      <c r="D261" s="12"/>
      <c r="E261" s="15"/>
      <c r="F261" s="15"/>
      <c r="G261" s="15"/>
      <c r="H261" s="15"/>
      <c r="I261" s="15"/>
    </row>
    <row r="262" spans="1:9" x14ac:dyDescent="0.2">
      <c r="A262" s="17"/>
      <c r="B262" s="17"/>
      <c r="C262" s="17"/>
      <c r="D262" s="18"/>
      <c r="I262" s="19"/>
    </row>
    <row r="263" spans="1:9" x14ac:dyDescent="0.2">
      <c r="A263" s="14"/>
      <c r="B263" s="14"/>
      <c r="C263" s="14"/>
      <c r="D263" s="12"/>
      <c r="E263" s="15"/>
      <c r="F263" s="15"/>
      <c r="G263" s="15"/>
      <c r="H263" s="15"/>
      <c r="I263" s="15"/>
    </row>
    <row r="264" spans="1:9" x14ac:dyDescent="0.2">
      <c r="A264" s="14"/>
      <c r="B264" s="14"/>
      <c r="C264" s="14"/>
      <c r="D264" s="12"/>
      <c r="E264" s="15"/>
      <c r="F264" s="15"/>
      <c r="G264" s="15"/>
      <c r="H264" s="15"/>
      <c r="I264" s="15"/>
    </row>
    <row r="265" spans="1:9" x14ac:dyDescent="0.2">
      <c r="A265" s="14"/>
      <c r="B265" s="14"/>
      <c r="C265" s="14"/>
      <c r="D265" s="12"/>
      <c r="E265" s="15"/>
      <c r="F265" s="15"/>
      <c r="G265" s="15"/>
      <c r="H265" s="15"/>
      <c r="I265" s="15"/>
    </row>
    <row r="266" spans="1:9" x14ac:dyDescent="0.2">
      <c r="A266" s="14"/>
      <c r="B266" s="14"/>
      <c r="C266" s="14"/>
      <c r="D266" s="12"/>
      <c r="E266" s="15"/>
      <c r="F266" s="15"/>
      <c r="G266" s="15"/>
      <c r="H266" s="15"/>
      <c r="I266" s="15"/>
    </row>
    <row r="267" spans="1:9" x14ac:dyDescent="0.2">
      <c r="E267" s="15"/>
      <c r="F267" s="15"/>
      <c r="G267" s="15"/>
      <c r="H267" s="15"/>
      <c r="I267" s="15"/>
    </row>
    <row r="268" spans="1:9" x14ac:dyDescent="0.2">
      <c r="A268" s="14"/>
      <c r="B268" s="14"/>
      <c r="C268" s="14"/>
      <c r="D268" s="12"/>
      <c r="E268" s="15"/>
      <c r="F268" s="15"/>
      <c r="G268" s="15"/>
      <c r="H268" s="15"/>
      <c r="I268" s="15"/>
    </row>
    <row r="269" spans="1:9" x14ac:dyDescent="0.2">
      <c r="A269" s="14"/>
      <c r="B269" s="14"/>
      <c r="C269" s="14"/>
      <c r="D269" s="12"/>
      <c r="E269" s="15"/>
      <c r="F269" s="15"/>
      <c r="G269" s="15"/>
      <c r="H269" s="15"/>
      <c r="I269" s="15"/>
    </row>
    <row r="270" spans="1:9" x14ac:dyDescent="0.2">
      <c r="A270" s="14"/>
      <c r="B270" s="14"/>
      <c r="C270" s="14"/>
      <c r="D270" s="12"/>
      <c r="E270" s="15"/>
      <c r="F270" s="15"/>
      <c r="G270" s="15"/>
      <c r="H270" s="15"/>
      <c r="I270" s="15"/>
    </row>
    <row r="271" spans="1:9" x14ac:dyDescent="0.2">
      <c r="A271" s="14"/>
      <c r="B271" s="14"/>
      <c r="C271" s="14"/>
      <c r="D271" s="12"/>
      <c r="E271" s="15"/>
      <c r="F271" s="15"/>
      <c r="G271" s="15"/>
      <c r="H271" s="15"/>
      <c r="I271" s="15"/>
    </row>
    <row r="272" spans="1:9" x14ac:dyDescent="0.2">
      <c r="A272" s="14"/>
      <c r="B272" s="14"/>
      <c r="C272" s="14"/>
      <c r="D272" s="12"/>
      <c r="E272" s="15"/>
      <c r="F272" s="15"/>
      <c r="G272" s="15"/>
      <c r="H272" s="15"/>
      <c r="I272" s="15"/>
    </row>
    <row r="273" spans="1:9" x14ac:dyDescent="0.2">
      <c r="A273" s="14"/>
      <c r="B273" s="14"/>
      <c r="C273" s="14"/>
      <c r="D273" s="12"/>
      <c r="E273" s="15"/>
      <c r="F273" s="15"/>
      <c r="G273" s="21"/>
      <c r="H273" s="15"/>
      <c r="I273" s="15"/>
    </row>
    <row r="274" spans="1:9" x14ac:dyDescent="0.2">
      <c r="A274" s="14"/>
      <c r="B274" s="14"/>
      <c r="C274" s="14"/>
      <c r="D274" s="12"/>
      <c r="E274" s="15"/>
      <c r="F274" s="15"/>
      <c r="G274" s="15"/>
      <c r="H274" s="15"/>
      <c r="I274" s="15"/>
    </row>
    <row r="275" spans="1:9" x14ac:dyDescent="0.2">
      <c r="A275" s="14"/>
      <c r="B275" s="14"/>
      <c r="C275" s="14"/>
      <c r="D275" s="12"/>
      <c r="E275" s="15"/>
      <c r="F275" s="15"/>
      <c r="G275" s="15"/>
      <c r="H275" s="15"/>
      <c r="I275" s="15"/>
    </row>
    <row r="276" spans="1:9" x14ac:dyDescent="0.2">
      <c r="A276" s="14"/>
      <c r="B276" s="14"/>
      <c r="C276" s="14"/>
      <c r="D276" s="12"/>
      <c r="E276" s="15"/>
      <c r="F276" s="15"/>
      <c r="G276" s="15"/>
      <c r="H276" s="15"/>
      <c r="I276" s="15"/>
    </row>
    <row r="277" spans="1:9" x14ac:dyDescent="0.2">
      <c r="A277" s="14"/>
      <c r="B277" s="14"/>
      <c r="C277" s="14"/>
      <c r="D277" s="12"/>
      <c r="E277" s="15"/>
      <c r="F277" s="15"/>
      <c r="G277" s="21"/>
      <c r="H277" s="15"/>
      <c r="I277" s="15"/>
    </row>
    <row r="278" spans="1:9" x14ac:dyDescent="0.2">
      <c r="A278" s="14"/>
      <c r="B278" s="14"/>
      <c r="C278" s="14"/>
      <c r="D278" s="12"/>
      <c r="E278" s="15"/>
      <c r="F278" s="15"/>
      <c r="G278" s="15"/>
      <c r="H278" s="15"/>
      <c r="I278" s="15"/>
    </row>
    <row r="279" spans="1:9" x14ac:dyDescent="0.2">
      <c r="A279" s="14"/>
      <c r="B279" s="14"/>
      <c r="C279" s="14"/>
      <c r="D279" s="12"/>
      <c r="E279" s="15"/>
      <c r="F279" s="15"/>
      <c r="G279" s="15"/>
      <c r="H279" s="15"/>
      <c r="I279" s="15"/>
    </row>
    <row r="280" spans="1:9" x14ac:dyDescent="0.2">
      <c r="A280" s="17"/>
      <c r="B280" s="17"/>
      <c r="C280" s="17"/>
      <c r="D280" s="18"/>
      <c r="G280" s="19"/>
      <c r="I280" s="19"/>
    </row>
    <row r="281" spans="1:9" x14ac:dyDescent="0.2">
      <c r="A281" s="14"/>
      <c r="B281" s="14"/>
      <c r="C281" s="14"/>
      <c r="D281" s="12"/>
      <c r="E281" s="15"/>
      <c r="F281" s="15"/>
      <c r="G281" s="15"/>
      <c r="H281" s="15"/>
      <c r="I281" s="15"/>
    </row>
    <row r="282" spans="1:9" x14ac:dyDescent="0.2">
      <c r="A282" s="14"/>
      <c r="B282" s="14"/>
      <c r="C282" s="14"/>
      <c r="D282" s="12"/>
      <c r="E282" s="15"/>
      <c r="F282" s="15"/>
      <c r="G282" s="15"/>
      <c r="H282" s="15"/>
      <c r="I282" s="15"/>
    </row>
    <row r="283" spans="1:9" x14ac:dyDescent="0.2">
      <c r="E283" s="15"/>
      <c r="F283" s="15"/>
      <c r="G283" s="15"/>
      <c r="H283" s="15"/>
      <c r="I283" s="15"/>
    </row>
    <row r="284" spans="1:9" x14ac:dyDescent="0.2">
      <c r="D284" s="12"/>
      <c r="E284" s="15"/>
      <c r="F284" s="15"/>
      <c r="G284" s="15"/>
      <c r="H284" s="15"/>
      <c r="I284" s="15"/>
    </row>
    <row r="287" spans="1:9" x14ac:dyDescent="0.2">
      <c r="D287" s="12"/>
    </row>
    <row r="289" spans="1:9" x14ac:dyDescent="0.2">
      <c r="D289" s="12"/>
      <c r="E289" s="20"/>
    </row>
    <row r="291" spans="1:9" x14ac:dyDescent="0.2">
      <c r="D291" s="12"/>
      <c r="E291" s="20"/>
    </row>
    <row r="293" spans="1:9" x14ac:dyDescent="0.2">
      <c r="D293" s="11"/>
      <c r="E293" s="12"/>
    </row>
    <row r="294" spans="1:9" x14ac:dyDescent="0.2">
      <c r="D294" s="12"/>
    </row>
    <row r="295" spans="1:9" x14ac:dyDescent="0.2">
      <c r="D295" s="12"/>
    </row>
    <row r="296" spans="1:9" x14ac:dyDescent="0.2">
      <c r="D296" s="12"/>
    </row>
    <row r="298" spans="1:9" x14ac:dyDescent="0.2">
      <c r="E298" s="13"/>
      <c r="F298" s="13"/>
      <c r="G298" s="13"/>
      <c r="H298" s="13"/>
      <c r="I298" s="13"/>
    </row>
    <row r="299" spans="1:9" x14ac:dyDescent="0.2">
      <c r="A299" s="12"/>
      <c r="B299" s="12"/>
      <c r="C299" s="12"/>
      <c r="D299" s="12"/>
      <c r="E299" s="13"/>
      <c r="F299" s="13"/>
      <c r="G299" s="13"/>
      <c r="H299" s="13"/>
      <c r="I299" s="13"/>
    </row>
    <row r="301" spans="1:9" x14ac:dyDescent="0.2">
      <c r="A301" s="14"/>
      <c r="B301" s="14"/>
      <c r="C301" s="14"/>
      <c r="D301" s="12"/>
      <c r="E301" s="15"/>
      <c r="F301" s="15"/>
      <c r="G301" s="15"/>
      <c r="H301" s="15"/>
      <c r="I301" s="15"/>
    </row>
    <row r="302" spans="1:9" x14ac:dyDescent="0.2">
      <c r="A302" s="14"/>
      <c r="B302" s="14"/>
      <c r="C302" s="14"/>
      <c r="D302" s="12"/>
      <c r="E302" s="15"/>
      <c r="F302" s="15"/>
      <c r="G302" s="15"/>
      <c r="H302" s="15"/>
      <c r="I302" s="15"/>
    </row>
    <row r="303" spans="1:9" x14ac:dyDescent="0.2">
      <c r="A303" s="14"/>
      <c r="B303" s="14"/>
      <c r="C303" s="14"/>
      <c r="D303" s="12"/>
      <c r="E303" s="15"/>
      <c r="F303" s="15"/>
      <c r="G303" s="15"/>
      <c r="H303" s="15"/>
      <c r="I303" s="15"/>
    </row>
    <row r="304" spans="1:9" x14ac:dyDescent="0.2">
      <c r="A304" s="14"/>
      <c r="B304" s="14"/>
      <c r="C304" s="14"/>
      <c r="D304" s="12"/>
      <c r="E304" s="15"/>
      <c r="F304" s="15"/>
      <c r="G304" s="15"/>
      <c r="H304" s="15"/>
      <c r="I304" s="15"/>
    </row>
    <row r="305" spans="1:9" x14ac:dyDescent="0.2">
      <c r="A305" s="14"/>
      <c r="B305" s="14"/>
      <c r="C305" s="14"/>
      <c r="D305" s="12"/>
      <c r="E305" s="15"/>
      <c r="F305" s="15"/>
      <c r="G305" s="15"/>
      <c r="H305" s="15"/>
      <c r="I305" s="15"/>
    </row>
    <row r="306" spans="1:9" x14ac:dyDescent="0.2">
      <c r="A306" s="14"/>
      <c r="B306" s="14"/>
      <c r="C306" s="14"/>
      <c r="D306" s="12"/>
      <c r="E306" s="15"/>
      <c r="F306" s="15"/>
      <c r="G306" s="15"/>
      <c r="H306" s="15"/>
      <c r="I306" s="15"/>
    </row>
    <row r="307" spans="1:9" x14ac:dyDescent="0.2">
      <c r="A307" s="14"/>
      <c r="B307" s="14"/>
      <c r="C307" s="14"/>
      <c r="D307" s="12"/>
      <c r="E307" s="15"/>
      <c r="F307" s="15"/>
      <c r="G307" s="15"/>
      <c r="H307" s="15"/>
      <c r="I307" s="15"/>
    </row>
    <row r="308" spans="1:9" x14ac:dyDescent="0.2">
      <c r="A308" s="14"/>
      <c r="B308" s="14"/>
      <c r="C308" s="14"/>
      <c r="D308" s="12"/>
      <c r="E308" s="21"/>
      <c r="F308" s="15"/>
      <c r="G308" s="15"/>
      <c r="H308" s="15"/>
      <c r="I308" s="15"/>
    </row>
    <row r="309" spans="1:9" x14ac:dyDescent="0.2">
      <c r="A309" s="14"/>
      <c r="B309" s="14"/>
      <c r="C309" s="14"/>
      <c r="D309" s="12"/>
      <c r="E309" s="15"/>
      <c r="F309" s="15"/>
      <c r="G309" s="15"/>
      <c r="H309" s="15"/>
      <c r="I309" s="15"/>
    </row>
    <row r="310" spans="1:9" x14ac:dyDescent="0.2">
      <c r="A310" s="14"/>
      <c r="B310" s="14"/>
      <c r="C310" s="14"/>
      <c r="D310" s="12"/>
      <c r="E310" s="15"/>
      <c r="F310" s="15"/>
      <c r="G310" s="15"/>
      <c r="H310" s="15"/>
      <c r="I310" s="15"/>
    </row>
    <row r="311" spans="1:9" x14ac:dyDescent="0.2">
      <c r="A311" s="14"/>
      <c r="B311" s="14"/>
      <c r="C311" s="14"/>
      <c r="D311" s="12"/>
      <c r="E311" s="15"/>
      <c r="F311" s="15"/>
      <c r="G311" s="15"/>
      <c r="H311" s="15"/>
      <c r="I311" s="15"/>
    </row>
    <row r="312" spans="1:9" x14ac:dyDescent="0.2">
      <c r="A312" s="14"/>
      <c r="B312" s="14"/>
      <c r="C312" s="14"/>
      <c r="D312" s="12"/>
      <c r="E312" s="15"/>
      <c r="F312" s="15"/>
      <c r="G312" s="15"/>
      <c r="H312" s="15"/>
      <c r="I312" s="15"/>
    </row>
    <row r="313" spans="1:9" x14ac:dyDescent="0.2">
      <c r="A313" s="14"/>
      <c r="B313" s="14"/>
      <c r="C313" s="14"/>
      <c r="D313" s="12"/>
      <c r="E313" s="15"/>
      <c r="F313" s="15"/>
      <c r="G313" s="15"/>
      <c r="H313" s="15"/>
      <c r="I313" s="15"/>
    </row>
    <row r="314" spans="1:9" x14ac:dyDescent="0.2">
      <c r="A314" s="17"/>
      <c r="B314" s="17"/>
      <c r="C314" s="17"/>
      <c r="D314" s="18"/>
      <c r="H314" s="19"/>
      <c r="I314" s="19"/>
    </row>
    <row r="315" spans="1:9" x14ac:dyDescent="0.2">
      <c r="A315" s="14"/>
      <c r="B315" s="14"/>
      <c r="C315" s="14"/>
      <c r="D315" s="12"/>
      <c r="E315" s="15"/>
      <c r="F315" s="15"/>
      <c r="G315" s="15"/>
      <c r="H315" s="15"/>
      <c r="I315" s="15"/>
    </row>
    <row r="316" spans="1:9" x14ac:dyDescent="0.2">
      <c r="A316" s="17"/>
      <c r="B316" s="17"/>
      <c r="C316" s="17"/>
      <c r="D316" s="18"/>
      <c r="I316" s="19"/>
    </row>
    <row r="317" spans="1:9" x14ac:dyDescent="0.2">
      <c r="A317" s="14"/>
      <c r="B317" s="14"/>
      <c r="C317" s="14"/>
      <c r="D317" s="12"/>
      <c r="E317" s="15"/>
      <c r="F317" s="15"/>
      <c r="G317" s="15"/>
      <c r="H317" s="15"/>
      <c r="I317" s="15"/>
    </row>
    <row r="318" spans="1:9" x14ac:dyDescent="0.2">
      <c r="A318" s="14"/>
      <c r="B318" s="14"/>
      <c r="C318" s="14"/>
      <c r="D318" s="12"/>
      <c r="E318" s="15"/>
      <c r="F318" s="15"/>
      <c r="G318" s="21"/>
      <c r="H318" s="15"/>
      <c r="I318" s="15"/>
    </row>
    <row r="319" spans="1:9" x14ac:dyDescent="0.2">
      <c r="A319" s="14"/>
      <c r="B319" s="14"/>
      <c r="C319" s="14"/>
      <c r="D319" s="12"/>
      <c r="E319" s="15"/>
      <c r="F319" s="15"/>
      <c r="G319" s="15"/>
      <c r="H319" s="15"/>
      <c r="I319" s="15"/>
    </row>
    <row r="320" spans="1:9" x14ac:dyDescent="0.2">
      <c r="A320" s="14"/>
      <c r="B320" s="14"/>
      <c r="C320" s="14"/>
      <c r="D320" s="12"/>
      <c r="E320" s="15"/>
      <c r="F320" s="15"/>
      <c r="G320" s="15"/>
      <c r="H320" s="21"/>
      <c r="I320" s="15"/>
    </row>
    <row r="321" spans="1:9" x14ac:dyDescent="0.2">
      <c r="E321" s="15"/>
      <c r="F321" s="15"/>
      <c r="G321" s="15"/>
      <c r="H321" s="15"/>
      <c r="I321" s="15"/>
    </row>
    <row r="322" spans="1:9" x14ac:dyDescent="0.2">
      <c r="A322" s="14"/>
      <c r="B322" s="14"/>
      <c r="C322" s="14"/>
      <c r="D322" s="12"/>
      <c r="E322" s="15"/>
      <c r="F322" s="15"/>
      <c r="G322" s="15"/>
      <c r="H322" s="15"/>
      <c r="I322" s="15"/>
    </row>
    <row r="323" spans="1:9" x14ac:dyDescent="0.2">
      <c r="A323" s="14"/>
      <c r="B323" s="14"/>
      <c r="C323" s="14"/>
      <c r="D323" s="12"/>
      <c r="E323" s="15"/>
      <c r="F323" s="15"/>
      <c r="G323" s="15"/>
      <c r="H323" s="15"/>
      <c r="I323" s="15"/>
    </row>
    <row r="324" spans="1:9" x14ac:dyDescent="0.2">
      <c r="A324" s="14"/>
      <c r="B324" s="14"/>
      <c r="C324" s="14"/>
      <c r="D324" s="12"/>
      <c r="E324" s="15"/>
      <c r="F324" s="15"/>
      <c r="G324" s="15"/>
      <c r="H324" s="15"/>
      <c r="I324" s="15"/>
    </row>
    <row r="325" spans="1:9" x14ac:dyDescent="0.2">
      <c r="A325" s="14"/>
      <c r="B325" s="14"/>
      <c r="C325" s="14"/>
      <c r="D325" s="12"/>
      <c r="E325" s="15"/>
      <c r="F325" s="15"/>
      <c r="G325" s="15"/>
      <c r="H325" s="15"/>
      <c r="I325" s="15"/>
    </row>
    <row r="326" spans="1:9" x14ac:dyDescent="0.2">
      <c r="A326" s="14"/>
      <c r="B326" s="14"/>
      <c r="C326" s="14"/>
      <c r="D326" s="12"/>
      <c r="E326" s="15"/>
      <c r="F326" s="15"/>
      <c r="G326" s="15"/>
      <c r="H326" s="15"/>
      <c r="I326" s="15"/>
    </row>
    <row r="327" spans="1:9" x14ac:dyDescent="0.2">
      <c r="A327" s="14"/>
      <c r="B327" s="14"/>
      <c r="C327" s="14"/>
      <c r="D327" s="12"/>
      <c r="E327" s="15"/>
      <c r="F327" s="15"/>
      <c r="G327" s="21"/>
      <c r="H327" s="15"/>
      <c r="I327" s="15"/>
    </row>
    <row r="328" spans="1:9" x14ac:dyDescent="0.2">
      <c r="A328" s="14"/>
      <c r="B328" s="14"/>
      <c r="C328" s="14"/>
      <c r="D328" s="12"/>
      <c r="E328" s="15"/>
      <c r="F328" s="15"/>
      <c r="G328" s="15"/>
      <c r="H328" s="21"/>
      <c r="I328" s="15"/>
    </row>
    <row r="329" spans="1:9" x14ac:dyDescent="0.2">
      <c r="A329" s="14"/>
      <c r="B329" s="14"/>
      <c r="C329" s="14"/>
      <c r="D329" s="12"/>
      <c r="E329" s="15"/>
      <c r="F329" s="15"/>
      <c r="G329" s="15"/>
      <c r="H329" s="21"/>
      <c r="I329" s="15"/>
    </row>
    <row r="330" spans="1:9" x14ac:dyDescent="0.2">
      <c r="A330" s="14"/>
      <c r="B330" s="14"/>
      <c r="C330" s="14"/>
      <c r="D330" s="12"/>
      <c r="E330" s="15"/>
      <c r="F330" s="15"/>
      <c r="G330" s="15"/>
      <c r="H330" s="15"/>
      <c r="I330" s="15"/>
    </row>
    <row r="331" spans="1:9" x14ac:dyDescent="0.2">
      <c r="A331" s="14"/>
      <c r="B331" s="14"/>
      <c r="C331" s="14"/>
      <c r="D331" s="12"/>
      <c r="E331" s="15"/>
      <c r="F331" s="15"/>
      <c r="G331" s="21"/>
      <c r="H331" s="16"/>
      <c r="I331" s="15"/>
    </row>
    <row r="332" spans="1:9" x14ac:dyDescent="0.2">
      <c r="A332" s="14"/>
      <c r="B332" s="14"/>
      <c r="C332" s="14"/>
      <c r="D332" s="12"/>
      <c r="E332" s="15"/>
      <c r="F332" s="15"/>
      <c r="G332" s="15"/>
      <c r="H332" s="15"/>
      <c r="I332" s="15"/>
    </row>
    <row r="333" spans="1:9" x14ac:dyDescent="0.2">
      <c r="A333" s="14"/>
      <c r="B333" s="14"/>
      <c r="C333" s="14"/>
      <c r="D333" s="12"/>
      <c r="E333" s="15"/>
      <c r="F333" s="15"/>
      <c r="G333" s="15"/>
      <c r="H333" s="15"/>
      <c r="I333" s="15"/>
    </row>
    <row r="334" spans="1:9" x14ac:dyDescent="0.2">
      <c r="A334" s="17"/>
      <c r="B334" s="17"/>
      <c r="C334" s="17"/>
      <c r="D334" s="18"/>
      <c r="G334" s="19"/>
      <c r="I334" s="19"/>
    </row>
    <row r="335" spans="1:9" x14ac:dyDescent="0.2">
      <c r="A335" s="14"/>
      <c r="B335" s="14"/>
      <c r="C335" s="14"/>
      <c r="D335" s="12"/>
      <c r="E335" s="15"/>
      <c r="F335" s="15"/>
      <c r="G335" s="15"/>
      <c r="H335" s="15"/>
      <c r="I335" s="15"/>
    </row>
    <row r="336" spans="1:9" x14ac:dyDescent="0.2">
      <c r="A336" s="14"/>
      <c r="B336" s="14"/>
      <c r="C336" s="14"/>
      <c r="D336" s="12"/>
      <c r="E336" s="15"/>
      <c r="F336" s="15"/>
      <c r="G336" s="15"/>
      <c r="H336" s="15"/>
      <c r="I336" s="15"/>
    </row>
    <row r="337" spans="1:9" x14ac:dyDescent="0.2">
      <c r="A337" s="18"/>
      <c r="E337" s="15"/>
      <c r="F337" s="15"/>
      <c r="G337" s="15"/>
      <c r="H337" s="15"/>
      <c r="I337" s="15"/>
    </row>
    <row r="338" spans="1:9" x14ac:dyDescent="0.2">
      <c r="D338" s="12"/>
      <c r="E338" s="15"/>
      <c r="F338" s="15"/>
      <c r="G338" s="15"/>
      <c r="H338" s="15"/>
      <c r="I338" s="15"/>
    </row>
    <row r="341" spans="1:9" x14ac:dyDescent="0.2">
      <c r="D341" s="12"/>
    </row>
    <row r="343" spans="1:9" x14ac:dyDescent="0.2">
      <c r="D343" s="12"/>
      <c r="E343" s="20"/>
    </row>
    <row r="345" spans="1:9" x14ac:dyDescent="0.2">
      <c r="D345" s="12"/>
      <c r="E345" s="20"/>
    </row>
    <row r="347" spans="1:9" x14ac:dyDescent="0.2">
      <c r="D347" s="11"/>
      <c r="E347" s="12"/>
    </row>
    <row r="348" spans="1:9" x14ac:dyDescent="0.2">
      <c r="D348" s="12"/>
    </row>
    <row r="349" spans="1:9" x14ac:dyDescent="0.2">
      <c r="D349" s="12"/>
    </row>
    <row r="350" spans="1:9" x14ac:dyDescent="0.2">
      <c r="D350" s="12"/>
    </row>
    <row r="352" spans="1:9" x14ac:dyDescent="0.2">
      <c r="E352" s="13"/>
      <c r="F352" s="13"/>
      <c r="G352" s="13"/>
      <c r="H352" s="13"/>
      <c r="I352" s="13"/>
    </row>
    <row r="353" spans="1:9" x14ac:dyDescent="0.2">
      <c r="A353" s="12"/>
      <c r="B353" s="12"/>
      <c r="C353" s="12"/>
      <c r="D353" s="12"/>
      <c r="E353" s="13"/>
      <c r="F353" s="13"/>
      <c r="G353" s="13"/>
      <c r="H353" s="13"/>
      <c r="I353" s="13"/>
    </row>
    <row r="355" spans="1:9" x14ac:dyDescent="0.2">
      <c r="A355" s="14"/>
      <c r="B355" s="14"/>
      <c r="C355" s="14"/>
      <c r="D355" s="12"/>
      <c r="E355" s="15"/>
      <c r="F355" s="15"/>
      <c r="G355" s="15"/>
      <c r="H355" s="15"/>
      <c r="I355" s="15"/>
    </row>
    <row r="356" spans="1:9" x14ac:dyDescent="0.2">
      <c r="A356" s="14"/>
      <c r="B356" s="14"/>
      <c r="C356" s="14"/>
      <c r="D356" s="12"/>
      <c r="E356" s="15"/>
      <c r="F356" s="15"/>
      <c r="G356" s="15"/>
      <c r="H356" s="15"/>
      <c r="I356" s="15"/>
    </row>
    <row r="357" spans="1:9" x14ac:dyDescent="0.2">
      <c r="A357" s="14"/>
      <c r="B357" s="14"/>
      <c r="C357" s="14"/>
      <c r="D357" s="12"/>
      <c r="E357" s="15"/>
      <c r="F357" s="15"/>
      <c r="G357" s="15"/>
      <c r="H357" s="15"/>
      <c r="I357" s="15"/>
    </row>
    <row r="358" spans="1:9" x14ac:dyDescent="0.2">
      <c r="A358" s="14"/>
      <c r="B358" s="14"/>
      <c r="C358" s="14"/>
      <c r="D358" s="12"/>
      <c r="E358" s="15"/>
      <c r="F358" s="22"/>
      <c r="G358" s="15"/>
      <c r="H358" s="15"/>
      <c r="I358" s="15"/>
    </row>
    <row r="359" spans="1:9" x14ac:dyDescent="0.2">
      <c r="A359" s="14"/>
      <c r="B359" s="14"/>
      <c r="C359" s="14"/>
      <c r="D359" s="12"/>
      <c r="E359" s="15"/>
      <c r="F359" s="15"/>
      <c r="G359" s="15"/>
      <c r="H359" s="15"/>
      <c r="I359" s="15"/>
    </row>
    <row r="360" spans="1:9" x14ac:dyDescent="0.2">
      <c r="A360" s="14"/>
      <c r="B360" s="14"/>
      <c r="C360" s="14"/>
      <c r="D360" s="12"/>
      <c r="E360" s="15"/>
      <c r="F360" s="15"/>
      <c r="G360" s="15"/>
      <c r="H360" s="15"/>
      <c r="I360" s="15"/>
    </row>
    <row r="361" spans="1:9" x14ac:dyDescent="0.2">
      <c r="A361" s="14"/>
      <c r="B361" s="14"/>
      <c r="C361" s="14"/>
      <c r="D361" s="12"/>
      <c r="E361" s="15"/>
      <c r="F361" s="15"/>
      <c r="G361" s="15"/>
      <c r="H361" s="15"/>
      <c r="I361" s="15"/>
    </row>
    <row r="362" spans="1:9" x14ac:dyDescent="0.2">
      <c r="A362" s="23"/>
      <c r="B362" s="14"/>
      <c r="C362" s="14"/>
      <c r="D362" s="12"/>
      <c r="E362" s="15"/>
      <c r="F362" s="15"/>
      <c r="G362" s="15"/>
      <c r="H362" s="15"/>
      <c r="I362" s="15"/>
    </row>
    <row r="363" spans="1:9" x14ac:dyDescent="0.2">
      <c r="A363" s="14"/>
      <c r="B363" s="14"/>
      <c r="C363" s="14"/>
      <c r="D363" s="12"/>
      <c r="E363" s="15"/>
      <c r="F363" s="15"/>
      <c r="G363" s="15"/>
      <c r="H363" s="15"/>
      <c r="I363" s="15"/>
    </row>
    <row r="364" spans="1:9" x14ac:dyDescent="0.2">
      <c r="A364" s="14"/>
      <c r="B364" s="14"/>
      <c r="C364" s="14"/>
      <c r="D364" s="12"/>
      <c r="E364" s="15"/>
      <c r="F364" s="15"/>
      <c r="G364" s="15"/>
      <c r="H364" s="15"/>
      <c r="I364" s="15"/>
    </row>
    <row r="365" spans="1:9" x14ac:dyDescent="0.2">
      <c r="A365" s="14"/>
      <c r="B365" s="14"/>
      <c r="C365" s="14"/>
      <c r="D365" s="12"/>
      <c r="E365" s="15"/>
      <c r="F365" s="15"/>
      <c r="G365" s="15"/>
      <c r="H365" s="15"/>
      <c r="I365" s="15"/>
    </row>
    <row r="366" spans="1:9" x14ac:dyDescent="0.2">
      <c r="A366" s="14"/>
      <c r="B366" s="14"/>
      <c r="C366" s="14"/>
      <c r="D366" s="12"/>
      <c r="E366" s="15"/>
      <c r="F366" s="15"/>
      <c r="G366" s="21"/>
      <c r="H366" s="15"/>
      <c r="I366" s="15"/>
    </row>
    <row r="367" spans="1:9" x14ac:dyDescent="0.2">
      <c r="A367" s="14"/>
      <c r="B367" s="14"/>
      <c r="C367" s="14"/>
      <c r="D367" s="12"/>
      <c r="E367" s="15"/>
      <c r="F367" s="15"/>
      <c r="G367" s="15"/>
      <c r="H367" s="15"/>
      <c r="I367" s="15"/>
    </row>
    <row r="368" spans="1:9" x14ac:dyDescent="0.2">
      <c r="A368" s="17"/>
      <c r="B368" s="17"/>
      <c r="C368" s="17"/>
      <c r="D368" s="18"/>
      <c r="I368" s="19"/>
    </row>
    <row r="369" spans="1:9" x14ac:dyDescent="0.2">
      <c r="A369" s="14"/>
      <c r="B369" s="14"/>
      <c r="C369" s="14"/>
      <c r="D369" s="12"/>
      <c r="E369" s="15"/>
      <c r="F369" s="15"/>
      <c r="G369" s="15"/>
      <c r="H369" s="15"/>
      <c r="I369" s="15"/>
    </row>
    <row r="370" spans="1:9" x14ac:dyDescent="0.2">
      <c r="A370" s="17"/>
      <c r="B370" s="17"/>
      <c r="C370" s="17"/>
      <c r="D370" s="18"/>
      <c r="G370" s="19"/>
      <c r="I370" s="19"/>
    </row>
    <row r="371" spans="1:9" x14ac:dyDescent="0.2">
      <c r="A371" s="14"/>
      <c r="B371" s="14"/>
      <c r="C371" s="14"/>
      <c r="D371" s="12"/>
      <c r="E371" s="15"/>
      <c r="F371" s="15"/>
      <c r="G371" s="21"/>
      <c r="H371" s="15"/>
      <c r="I371" s="15"/>
    </row>
    <row r="372" spans="1:9" x14ac:dyDescent="0.2">
      <c r="A372" s="14"/>
      <c r="B372" s="14"/>
      <c r="C372" s="14"/>
      <c r="D372" s="12"/>
      <c r="E372" s="15"/>
      <c r="F372" s="15"/>
      <c r="G372" s="15"/>
      <c r="H372" s="15"/>
      <c r="I372" s="15"/>
    </row>
    <row r="373" spans="1:9" x14ac:dyDescent="0.2">
      <c r="A373" s="14"/>
      <c r="B373" s="14"/>
      <c r="C373" s="14"/>
      <c r="D373" s="12"/>
      <c r="E373" s="15"/>
      <c r="F373" s="15"/>
      <c r="G373" s="15"/>
      <c r="H373" s="15"/>
      <c r="I373" s="15"/>
    </row>
    <row r="374" spans="1:9" x14ac:dyDescent="0.2">
      <c r="A374" s="14"/>
      <c r="B374" s="14"/>
      <c r="C374" s="14"/>
      <c r="D374" s="12"/>
      <c r="E374" s="15"/>
      <c r="F374" s="15"/>
      <c r="G374" s="15"/>
      <c r="H374" s="15"/>
      <c r="I374" s="15"/>
    </row>
    <row r="375" spans="1:9" x14ac:dyDescent="0.2">
      <c r="E375" s="15"/>
      <c r="F375" s="15"/>
      <c r="G375" s="15"/>
      <c r="H375" s="15"/>
      <c r="I375" s="15"/>
    </row>
    <row r="376" spans="1:9" x14ac:dyDescent="0.2">
      <c r="A376" s="14"/>
      <c r="B376" s="14"/>
      <c r="C376" s="14"/>
      <c r="D376" s="12"/>
      <c r="E376" s="15"/>
      <c r="F376" s="15"/>
      <c r="G376" s="15"/>
      <c r="H376" s="15"/>
      <c r="I376" s="15"/>
    </row>
    <row r="377" spans="1:9" x14ac:dyDescent="0.2">
      <c r="A377" s="14"/>
      <c r="B377" s="14"/>
      <c r="C377" s="14"/>
      <c r="D377" s="12"/>
      <c r="E377" s="15"/>
      <c r="F377" s="15"/>
      <c r="G377" s="15"/>
      <c r="H377" s="15"/>
      <c r="I377" s="15"/>
    </row>
    <row r="378" spans="1:9" x14ac:dyDescent="0.2">
      <c r="A378" s="14"/>
      <c r="B378" s="14"/>
      <c r="C378" s="14"/>
      <c r="D378" s="12"/>
      <c r="E378" s="15"/>
      <c r="F378" s="15"/>
      <c r="G378" s="15"/>
      <c r="H378" s="15"/>
      <c r="I378" s="15"/>
    </row>
    <row r="379" spans="1:9" x14ac:dyDescent="0.2">
      <c r="A379" s="14"/>
      <c r="B379" s="14"/>
      <c r="C379" s="14"/>
      <c r="D379" s="12"/>
      <c r="E379" s="15"/>
      <c r="F379" s="15"/>
      <c r="G379" s="15"/>
      <c r="H379" s="15"/>
      <c r="I379" s="15"/>
    </row>
    <row r="380" spans="1:9" x14ac:dyDescent="0.2">
      <c r="A380" s="14"/>
      <c r="B380" s="14"/>
      <c r="C380" s="14"/>
      <c r="D380" s="12"/>
      <c r="E380" s="15"/>
      <c r="F380" s="15"/>
      <c r="G380" s="15"/>
      <c r="H380" s="15"/>
      <c r="I380" s="15"/>
    </row>
    <row r="381" spans="1:9" x14ac:dyDescent="0.2">
      <c r="A381" s="14"/>
      <c r="B381" s="14"/>
      <c r="C381" s="14"/>
      <c r="D381" s="12"/>
      <c r="E381" s="15"/>
      <c r="F381" s="15"/>
      <c r="G381" s="21"/>
      <c r="H381" s="15"/>
      <c r="I381" s="15"/>
    </row>
    <row r="382" spans="1:9" x14ac:dyDescent="0.2">
      <c r="A382" s="14"/>
      <c r="B382" s="14"/>
      <c r="C382" s="14"/>
      <c r="D382" s="12"/>
      <c r="E382" s="15"/>
      <c r="F382" s="15"/>
      <c r="G382" s="15"/>
      <c r="H382" s="21"/>
      <c r="I382" s="15"/>
    </row>
    <row r="383" spans="1:9" x14ac:dyDescent="0.2">
      <c r="A383" s="14"/>
      <c r="B383" s="14"/>
      <c r="C383" s="14"/>
      <c r="D383" s="12"/>
      <c r="E383" s="15"/>
      <c r="F383" s="15"/>
      <c r="G383" s="15"/>
      <c r="H383" s="21"/>
      <c r="I383" s="15"/>
    </row>
    <row r="384" spans="1:9" x14ac:dyDescent="0.2">
      <c r="A384" s="14"/>
      <c r="B384" s="14"/>
      <c r="C384" s="14"/>
      <c r="D384" s="12"/>
      <c r="E384" s="15"/>
      <c r="F384" s="15"/>
      <c r="G384" s="15"/>
      <c r="H384" s="15"/>
      <c r="I384" s="15"/>
    </row>
    <row r="385" spans="1:9" x14ac:dyDescent="0.2">
      <c r="A385" s="14"/>
      <c r="B385" s="14"/>
      <c r="C385" s="14"/>
      <c r="D385" s="12"/>
      <c r="E385" s="15"/>
      <c r="F385" s="15"/>
      <c r="G385" s="21"/>
      <c r="H385" s="15"/>
      <c r="I385" s="15"/>
    </row>
    <row r="386" spans="1:9" x14ac:dyDescent="0.2">
      <c r="A386" s="14"/>
      <c r="B386" s="14"/>
      <c r="C386" s="14"/>
      <c r="D386" s="12"/>
      <c r="E386" s="15"/>
      <c r="F386" s="15"/>
      <c r="G386" s="15"/>
      <c r="H386" s="15"/>
      <c r="I386" s="15"/>
    </row>
    <row r="387" spans="1:9" x14ac:dyDescent="0.2">
      <c r="A387" s="14"/>
      <c r="B387" s="14"/>
      <c r="C387" s="14"/>
      <c r="D387" s="12"/>
      <c r="E387" s="15"/>
      <c r="F387" s="15"/>
      <c r="G387" s="15"/>
      <c r="H387" s="15"/>
      <c r="I387" s="15"/>
    </row>
    <row r="388" spans="1:9" x14ac:dyDescent="0.2">
      <c r="A388" s="17"/>
      <c r="B388" s="17"/>
      <c r="C388" s="17"/>
      <c r="D388" s="18"/>
      <c r="G388" s="19"/>
      <c r="I388" s="19"/>
    </row>
    <row r="389" spans="1:9" x14ac:dyDescent="0.2">
      <c r="A389" s="14"/>
      <c r="B389" s="14"/>
      <c r="C389" s="14"/>
      <c r="D389" s="12"/>
      <c r="E389" s="15"/>
      <c r="F389" s="15"/>
      <c r="G389" s="21"/>
      <c r="H389" s="15"/>
      <c r="I389" s="15"/>
    </row>
    <row r="390" spans="1:9" x14ac:dyDescent="0.2">
      <c r="A390" s="14"/>
      <c r="B390" s="14"/>
      <c r="C390" s="14"/>
      <c r="D390" s="12"/>
      <c r="E390" s="15"/>
      <c r="F390" s="15"/>
      <c r="G390" s="15"/>
      <c r="H390" s="15"/>
      <c r="I390" s="15"/>
    </row>
    <row r="391" spans="1:9" x14ac:dyDescent="0.2">
      <c r="E391" s="15"/>
      <c r="F391" s="15"/>
      <c r="G391" s="15"/>
      <c r="H391" s="15"/>
      <c r="I391" s="15"/>
    </row>
    <row r="392" spans="1:9" x14ac:dyDescent="0.2">
      <c r="D392" s="12"/>
      <c r="E392" s="15"/>
      <c r="F392" s="15"/>
      <c r="G392" s="15"/>
      <c r="H392" s="15"/>
      <c r="I392" s="15"/>
    </row>
    <row r="395" spans="1:9" x14ac:dyDescent="0.2">
      <c r="D395" s="12"/>
    </row>
    <row r="397" spans="1:9" x14ac:dyDescent="0.2">
      <c r="D397" s="12"/>
      <c r="E397" s="20"/>
    </row>
    <row r="399" spans="1:9" x14ac:dyDescent="0.2">
      <c r="D399" s="12"/>
      <c r="E399" s="20"/>
    </row>
    <row r="401" spans="1:9" x14ac:dyDescent="0.2">
      <c r="D401" s="11"/>
      <c r="E401" s="12"/>
    </row>
    <row r="402" spans="1:9" x14ac:dyDescent="0.2">
      <c r="D402" s="12"/>
    </row>
    <row r="403" spans="1:9" x14ac:dyDescent="0.2">
      <c r="D403" s="12"/>
    </row>
    <row r="404" spans="1:9" x14ac:dyDescent="0.2">
      <c r="D404" s="12"/>
    </row>
    <row r="406" spans="1:9" x14ac:dyDescent="0.2">
      <c r="E406" s="13"/>
      <c r="F406" s="13"/>
      <c r="G406" s="13"/>
      <c r="H406" s="13"/>
      <c r="I406" s="13"/>
    </row>
    <row r="407" spans="1:9" x14ac:dyDescent="0.2">
      <c r="A407" s="12"/>
      <c r="B407" s="12"/>
      <c r="C407" s="12"/>
      <c r="D407" s="12"/>
      <c r="E407" s="13"/>
      <c r="F407" s="13"/>
      <c r="G407" s="13"/>
      <c r="H407" s="13"/>
      <c r="I407" s="13"/>
    </row>
    <row r="409" spans="1:9" x14ac:dyDescent="0.2">
      <c r="A409" s="14"/>
      <c r="B409" s="14"/>
      <c r="C409" s="14"/>
      <c r="D409" s="12"/>
      <c r="E409" s="15"/>
      <c r="F409" s="15"/>
      <c r="G409" s="15"/>
      <c r="H409" s="15"/>
      <c r="I409" s="15"/>
    </row>
    <row r="410" spans="1:9" x14ac:dyDescent="0.2">
      <c r="A410" s="14"/>
      <c r="B410" s="14"/>
      <c r="C410" s="14"/>
      <c r="D410" s="12"/>
      <c r="E410" s="15"/>
      <c r="F410" s="15"/>
      <c r="G410" s="15"/>
      <c r="H410" s="15"/>
      <c r="I410" s="15"/>
    </row>
    <row r="411" spans="1:9" x14ac:dyDescent="0.2">
      <c r="A411" s="14"/>
      <c r="B411" s="14"/>
      <c r="C411" s="14"/>
      <c r="D411" s="12"/>
      <c r="E411" s="15"/>
      <c r="F411" s="15"/>
      <c r="G411" s="15"/>
      <c r="H411" s="15"/>
      <c r="I411" s="15"/>
    </row>
    <row r="412" spans="1:9" x14ac:dyDescent="0.2">
      <c r="A412" s="14"/>
      <c r="B412" s="14"/>
      <c r="C412" s="14"/>
      <c r="D412" s="12"/>
      <c r="E412" s="15"/>
      <c r="F412" s="15"/>
      <c r="G412" s="15"/>
      <c r="H412" s="15"/>
      <c r="I412" s="15"/>
    </row>
    <row r="413" spans="1:9" x14ac:dyDescent="0.2">
      <c r="A413" s="14"/>
      <c r="B413" s="14"/>
      <c r="C413" s="14"/>
      <c r="D413" s="12"/>
      <c r="E413" s="15"/>
      <c r="F413" s="15"/>
      <c r="G413" s="15"/>
      <c r="H413" s="15"/>
      <c r="I413" s="15"/>
    </row>
    <row r="414" spans="1:9" x14ac:dyDescent="0.2">
      <c r="A414" s="14"/>
      <c r="B414" s="14"/>
      <c r="C414" s="14"/>
      <c r="D414" s="12"/>
      <c r="E414" s="15"/>
      <c r="F414" s="21"/>
      <c r="G414" s="15"/>
      <c r="H414" s="15"/>
      <c r="I414" s="15"/>
    </row>
    <row r="415" spans="1:9" x14ac:dyDescent="0.2">
      <c r="A415" s="14"/>
      <c r="B415" s="14"/>
      <c r="C415" s="14"/>
      <c r="D415" s="12"/>
      <c r="E415" s="15"/>
      <c r="F415" s="15"/>
      <c r="G415" s="15"/>
      <c r="H415" s="15"/>
      <c r="I415" s="15"/>
    </row>
    <row r="416" spans="1:9" x14ac:dyDescent="0.2">
      <c r="A416" s="14"/>
      <c r="B416" s="14"/>
      <c r="C416" s="14"/>
      <c r="D416" s="12"/>
      <c r="E416" s="21"/>
      <c r="F416" s="21"/>
      <c r="G416" s="15"/>
      <c r="H416" s="15"/>
      <c r="I416" s="15"/>
    </row>
    <row r="417" spans="1:9" x14ac:dyDescent="0.2">
      <c r="A417" s="14"/>
      <c r="B417" s="14"/>
      <c r="C417" s="14"/>
      <c r="D417" s="12"/>
      <c r="E417" s="15"/>
      <c r="F417" s="15"/>
      <c r="G417" s="15"/>
      <c r="H417" s="15"/>
      <c r="I417" s="15"/>
    </row>
    <row r="418" spans="1:9" x14ac:dyDescent="0.2">
      <c r="A418" s="14"/>
      <c r="B418" s="14"/>
      <c r="C418" s="14"/>
      <c r="D418" s="12"/>
      <c r="E418" s="15"/>
      <c r="F418" s="15"/>
      <c r="G418" s="15"/>
      <c r="H418" s="15"/>
      <c r="I418" s="15"/>
    </row>
    <row r="419" spans="1:9" x14ac:dyDescent="0.2">
      <c r="A419" s="14"/>
      <c r="B419" s="14"/>
      <c r="C419" s="14"/>
      <c r="D419" s="12"/>
      <c r="E419" s="15"/>
      <c r="F419" s="15"/>
      <c r="G419" s="15"/>
      <c r="H419" s="15"/>
      <c r="I419" s="15"/>
    </row>
    <row r="420" spans="1:9" x14ac:dyDescent="0.2">
      <c r="A420" s="14"/>
      <c r="B420" s="14"/>
      <c r="C420" s="14"/>
      <c r="D420" s="12"/>
      <c r="E420" s="15"/>
      <c r="F420" s="15"/>
      <c r="G420" s="15"/>
      <c r="H420" s="15"/>
      <c r="I420" s="15"/>
    </row>
    <row r="421" spans="1:9" x14ac:dyDescent="0.2">
      <c r="A421" s="14"/>
      <c r="B421" s="14"/>
      <c r="C421" s="14"/>
      <c r="D421" s="12"/>
      <c r="E421" s="15"/>
      <c r="F421" s="15"/>
      <c r="G421" s="15"/>
      <c r="H421" s="21"/>
      <c r="I421" s="15"/>
    </row>
    <row r="422" spans="1:9" x14ac:dyDescent="0.2">
      <c r="A422" s="17"/>
      <c r="B422" s="17"/>
      <c r="C422" s="17"/>
      <c r="D422" s="18"/>
      <c r="I422" s="19"/>
    </row>
    <row r="423" spans="1:9" x14ac:dyDescent="0.2">
      <c r="A423" s="14"/>
      <c r="B423" s="14"/>
      <c r="C423" s="14"/>
      <c r="D423" s="12"/>
      <c r="E423" s="21"/>
      <c r="F423" s="21"/>
      <c r="G423" s="21"/>
      <c r="H423" s="15"/>
      <c r="I423" s="15"/>
    </row>
    <row r="424" spans="1:9" x14ac:dyDescent="0.2">
      <c r="A424" s="17"/>
      <c r="B424" s="17"/>
      <c r="C424" s="17"/>
      <c r="D424" s="18"/>
      <c r="I424" s="19"/>
    </row>
    <row r="425" spans="1:9" x14ac:dyDescent="0.2">
      <c r="A425" s="23"/>
      <c r="B425" s="14"/>
      <c r="C425" s="14"/>
      <c r="D425" s="12"/>
      <c r="E425" s="15"/>
      <c r="F425" s="15"/>
      <c r="G425" s="15"/>
      <c r="H425" s="15"/>
      <c r="I425" s="15"/>
    </row>
    <row r="426" spans="1:9" x14ac:dyDescent="0.2">
      <c r="A426" s="14"/>
      <c r="B426" s="14"/>
      <c r="C426" s="14"/>
      <c r="D426" s="12"/>
      <c r="E426" s="15"/>
      <c r="F426" s="15"/>
      <c r="G426" s="15"/>
      <c r="H426" s="15"/>
      <c r="I426" s="15"/>
    </row>
    <row r="427" spans="1:9" x14ac:dyDescent="0.2">
      <c r="A427" s="14"/>
      <c r="B427" s="14"/>
      <c r="C427" s="14"/>
      <c r="D427" s="12"/>
      <c r="E427" s="15"/>
      <c r="F427" s="15"/>
      <c r="G427" s="15"/>
      <c r="H427" s="15"/>
      <c r="I427" s="15"/>
    </row>
    <row r="428" spans="1:9" x14ac:dyDescent="0.2">
      <c r="A428" s="14"/>
      <c r="B428" s="14"/>
      <c r="C428" s="14"/>
      <c r="D428" s="12"/>
      <c r="E428" s="15"/>
      <c r="F428" s="15"/>
      <c r="G428" s="15"/>
      <c r="H428" s="21"/>
      <c r="I428" s="15"/>
    </row>
    <row r="429" spans="1:9" x14ac:dyDescent="0.2">
      <c r="E429" s="15"/>
      <c r="F429" s="15"/>
      <c r="G429" s="15"/>
      <c r="H429" s="15"/>
      <c r="I429" s="15"/>
    </row>
    <row r="430" spans="1:9" x14ac:dyDescent="0.2">
      <c r="A430" s="14"/>
      <c r="B430" s="14"/>
      <c r="C430" s="14"/>
      <c r="D430" s="12"/>
      <c r="E430" s="15"/>
      <c r="F430" s="15"/>
      <c r="G430" s="15"/>
      <c r="H430" s="15"/>
      <c r="I430" s="15"/>
    </row>
    <row r="431" spans="1:9" x14ac:dyDescent="0.2">
      <c r="A431" s="14"/>
      <c r="B431" s="14"/>
      <c r="C431" s="14"/>
      <c r="D431" s="12"/>
      <c r="E431" s="15"/>
      <c r="F431" s="15"/>
      <c r="G431" s="15"/>
      <c r="H431" s="15"/>
      <c r="I431" s="15"/>
    </row>
    <row r="432" spans="1:9" x14ac:dyDescent="0.2">
      <c r="A432" s="14"/>
      <c r="B432" s="14"/>
      <c r="C432" s="14"/>
      <c r="D432" s="12"/>
      <c r="E432" s="15"/>
      <c r="F432" s="15"/>
      <c r="G432" s="15"/>
      <c r="H432" s="15"/>
      <c r="I432" s="15"/>
    </row>
    <row r="433" spans="1:9" x14ac:dyDescent="0.2">
      <c r="A433" s="14"/>
      <c r="B433" s="14"/>
      <c r="C433" s="14"/>
      <c r="D433" s="12"/>
      <c r="E433" s="15"/>
      <c r="F433" s="15"/>
      <c r="G433" s="15"/>
      <c r="H433" s="15"/>
      <c r="I433" s="15"/>
    </row>
    <row r="434" spans="1:9" x14ac:dyDescent="0.2">
      <c r="A434" s="14"/>
      <c r="B434" s="14"/>
      <c r="C434" s="14"/>
      <c r="D434" s="12"/>
      <c r="E434" s="15"/>
      <c r="F434" s="15"/>
      <c r="G434" s="15"/>
      <c r="H434" s="15"/>
      <c r="I434" s="15"/>
    </row>
    <row r="435" spans="1:9" x14ac:dyDescent="0.2">
      <c r="A435" s="14"/>
      <c r="B435" s="14"/>
      <c r="C435" s="14"/>
      <c r="D435" s="12"/>
      <c r="E435" s="15"/>
      <c r="F435" s="15"/>
      <c r="G435" s="21"/>
      <c r="H435" s="15"/>
      <c r="I435" s="15"/>
    </row>
    <row r="436" spans="1:9" x14ac:dyDescent="0.2">
      <c r="A436" s="14"/>
      <c r="B436" s="14"/>
      <c r="C436" s="14"/>
      <c r="D436" s="12"/>
      <c r="E436" s="15"/>
      <c r="F436" s="15"/>
      <c r="G436" s="15"/>
      <c r="H436" s="21"/>
      <c r="I436" s="15"/>
    </row>
    <row r="437" spans="1:9" x14ac:dyDescent="0.2">
      <c r="A437" s="14"/>
      <c r="B437" s="14"/>
      <c r="C437" s="14"/>
      <c r="D437" s="12"/>
      <c r="E437" s="15"/>
      <c r="F437" s="15"/>
      <c r="G437" s="15"/>
      <c r="H437" s="21"/>
      <c r="I437" s="15"/>
    </row>
    <row r="438" spans="1:9" x14ac:dyDescent="0.2">
      <c r="A438" s="14"/>
      <c r="B438" s="14"/>
      <c r="C438" s="14"/>
      <c r="D438" s="12"/>
      <c r="E438" s="15"/>
      <c r="F438" s="15"/>
      <c r="G438" s="15"/>
      <c r="H438" s="15"/>
      <c r="I438" s="15"/>
    </row>
    <row r="439" spans="1:9" x14ac:dyDescent="0.2">
      <c r="A439" s="14"/>
      <c r="B439" s="14"/>
      <c r="C439" s="14"/>
      <c r="D439" s="12"/>
      <c r="E439" s="15"/>
      <c r="F439" s="15"/>
      <c r="G439" s="21"/>
      <c r="H439" s="15"/>
      <c r="I439" s="15"/>
    </row>
    <row r="440" spans="1:9" x14ac:dyDescent="0.2">
      <c r="A440" s="14"/>
      <c r="B440" s="14"/>
      <c r="C440" s="14"/>
      <c r="D440" s="12"/>
      <c r="E440" s="15"/>
      <c r="F440" s="15"/>
      <c r="G440" s="15"/>
      <c r="H440" s="15"/>
      <c r="I440" s="15"/>
    </row>
    <row r="441" spans="1:9" x14ac:dyDescent="0.2">
      <c r="A441" s="14"/>
      <c r="B441" s="14"/>
      <c r="C441" s="14"/>
      <c r="D441" s="12"/>
      <c r="E441" s="15"/>
      <c r="F441" s="15"/>
      <c r="G441" s="15"/>
      <c r="H441" s="15"/>
      <c r="I441" s="15"/>
    </row>
    <row r="442" spans="1:9" x14ac:dyDescent="0.2">
      <c r="A442" s="17"/>
      <c r="B442" s="17"/>
      <c r="C442" s="17"/>
      <c r="D442" s="18"/>
      <c r="G442" s="19"/>
      <c r="I442" s="19"/>
    </row>
    <row r="443" spans="1:9" x14ac:dyDescent="0.2">
      <c r="A443" s="14"/>
      <c r="B443" s="14"/>
      <c r="C443" s="14"/>
      <c r="D443" s="12"/>
      <c r="E443" s="15"/>
      <c r="F443" s="15"/>
      <c r="G443" s="15"/>
      <c r="H443" s="15"/>
      <c r="I443" s="15"/>
    </row>
    <row r="444" spans="1:9" x14ac:dyDescent="0.2">
      <c r="A444" s="14"/>
      <c r="B444" s="14"/>
      <c r="C444" s="14"/>
      <c r="D444" s="12"/>
      <c r="E444" s="15"/>
      <c r="F444" s="15"/>
      <c r="G444" s="15"/>
      <c r="H444" s="15"/>
      <c r="I444" s="15"/>
    </row>
    <row r="445" spans="1:9" x14ac:dyDescent="0.2">
      <c r="E445" s="15"/>
      <c r="F445" s="15"/>
      <c r="H445" s="15"/>
      <c r="I445" s="15"/>
    </row>
    <row r="446" spans="1:9" x14ac:dyDescent="0.2">
      <c r="D446" s="12"/>
      <c r="E446" s="15"/>
      <c r="F446" s="15"/>
      <c r="G446" s="15"/>
      <c r="H446" s="15"/>
      <c r="I446" s="15"/>
    </row>
    <row r="449" spans="1:9" x14ac:dyDescent="0.2">
      <c r="D449" s="12"/>
    </row>
    <row r="451" spans="1:9" x14ac:dyDescent="0.2">
      <c r="D451" s="12"/>
      <c r="E451" s="20"/>
    </row>
    <row r="453" spans="1:9" x14ac:dyDescent="0.2">
      <c r="D453" s="12"/>
      <c r="E453" s="20"/>
    </row>
    <row r="455" spans="1:9" x14ac:dyDescent="0.2">
      <c r="D455" s="11"/>
      <c r="E455" s="12"/>
    </row>
    <row r="456" spans="1:9" x14ac:dyDescent="0.2">
      <c r="D456" s="12"/>
    </row>
    <row r="457" spans="1:9" x14ac:dyDescent="0.2">
      <c r="D457" s="12"/>
    </row>
    <row r="458" spans="1:9" x14ac:dyDescent="0.2">
      <c r="D458" s="12"/>
    </row>
    <row r="460" spans="1:9" x14ac:dyDescent="0.2">
      <c r="E460" s="13"/>
      <c r="F460" s="13"/>
      <c r="G460" s="13"/>
      <c r="H460" s="13"/>
      <c r="I460" s="13"/>
    </row>
    <row r="461" spans="1:9" x14ac:dyDescent="0.2">
      <c r="A461" s="12"/>
      <c r="B461" s="12"/>
      <c r="C461" s="12"/>
      <c r="D461" s="12"/>
      <c r="E461" s="13"/>
      <c r="F461" s="13"/>
      <c r="G461" s="13"/>
      <c r="H461" s="13"/>
      <c r="I461" s="13"/>
    </row>
    <row r="463" spans="1:9" x14ac:dyDescent="0.2">
      <c r="A463" s="14"/>
      <c r="B463" s="14"/>
      <c r="C463" s="14"/>
      <c r="D463" s="12"/>
      <c r="E463" s="15"/>
      <c r="F463" s="15"/>
      <c r="G463" s="15"/>
      <c r="H463" s="15"/>
      <c r="I463" s="15"/>
    </row>
    <row r="464" spans="1:9" x14ac:dyDescent="0.2">
      <c r="A464" s="14"/>
      <c r="B464" s="14"/>
      <c r="C464" s="14"/>
      <c r="D464" s="12"/>
      <c r="E464" s="15"/>
      <c r="F464" s="15"/>
      <c r="G464" s="15"/>
      <c r="H464" s="15"/>
      <c r="I464" s="15"/>
    </row>
    <row r="465" spans="1:9" x14ac:dyDescent="0.2">
      <c r="A465" s="14"/>
      <c r="B465" s="14"/>
      <c r="C465" s="14"/>
      <c r="D465" s="12"/>
      <c r="E465" s="15"/>
      <c r="F465" s="15"/>
      <c r="G465" s="15"/>
      <c r="H465" s="15"/>
      <c r="I465" s="15"/>
    </row>
    <row r="466" spans="1:9" x14ac:dyDescent="0.2">
      <c r="A466" s="14"/>
      <c r="B466" s="14"/>
      <c r="C466" s="14"/>
      <c r="D466" s="12"/>
      <c r="E466" s="15"/>
      <c r="F466" s="21"/>
      <c r="G466" s="15"/>
      <c r="H466" s="15"/>
      <c r="I466" s="15"/>
    </row>
    <row r="467" spans="1:9" x14ac:dyDescent="0.2">
      <c r="A467" s="14"/>
      <c r="B467" s="14"/>
      <c r="C467" s="14"/>
      <c r="D467" s="12"/>
      <c r="E467" s="15"/>
      <c r="F467" s="15"/>
      <c r="G467" s="15"/>
      <c r="H467" s="15"/>
      <c r="I467" s="15"/>
    </row>
    <row r="468" spans="1:9" x14ac:dyDescent="0.2">
      <c r="A468" s="14"/>
      <c r="B468" s="14"/>
      <c r="C468" s="14"/>
      <c r="D468" s="12"/>
      <c r="E468" s="15"/>
      <c r="F468" s="15"/>
      <c r="G468" s="15"/>
      <c r="H468" s="15"/>
      <c r="I468" s="15"/>
    </row>
    <row r="469" spans="1:9" x14ac:dyDescent="0.2">
      <c r="A469" s="14"/>
      <c r="B469" s="14"/>
      <c r="C469" s="14"/>
      <c r="D469" s="12"/>
      <c r="E469" s="15"/>
      <c r="F469" s="15"/>
      <c r="G469" s="21"/>
      <c r="H469" s="15"/>
      <c r="I469" s="15"/>
    </row>
    <row r="470" spans="1:9" x14ac:dyDescent="0.2">
      <c r="A470" s="14"/>
      <c r="B470" s="14"/>
      <c r="C470" s="14"/>
      <c r="D470" s="12"/>
      <c r="E470" s="15"/>
      <c r="F470" s="15"/>
      <c r="G470" s="15"/>
      <c r="H470" s="15"/>
      <c r="I470" s="15"/>
    </row>
    <row r="471" spans="1:9" x14ac:dyDescent="0.2">
      <c r="A471" s="14"/>
      <c r="B471" s="14"/>
      <c r="C471" s="14"/>
      <c r="D471" s="12"/>
      <c r="E471" s="15"/>
      <c r="F471" s="15"/>
      <c r="G471" s="15"/>
      <c r="H471" s="15"/>
      <c r="I471" s="15"/>
    </row>
    <row r="472" spans="1:9" x14ac:dyDescent="0.2">
      <c r="A472" s="23"/>
      <c r="B472" s="14"/>
      <c r="C472" s="14"/>
      <c r="D472" s="12"/>
      <c r="E472" s="15"/>
      <c r="F472" s="15"/>
      <c r="G472" s="15"/>
      <c r="H472" s="15"/>
      <c r="I472" s="15"/>
    </row>
    <row r="473" spans="1:9" x14ac:dyDescent="0.2">
      <c r="A473" s="14"/>
      <c r="B473" s="14"/>
      <c r="C473" s="14"/>
      <c r="D473" s="12"/>
      <c r="E473" s="15"/>
      <c r="F473" s="15"/>
      <c r="G473" s="15"/>
      <c r="H473" s="15"/>
      <c r="I473" s="15"/>
    </row>
    <row r="474" spans="1:9" x14ac:dyDescent="0.2">
      <c r="A474" s="14"/>
      <c r="B474" s="14"/>
      <c r="C474" s="14"/>
      <c r="D474" s="12"/>
      <c r="E474" s="15"/>
      <c r="F474" s="15"/>
      <c r="G474" s="15"/>
      <c r="H474" s="15"/>
      <c r="I474" s="15"/>
    </row>
    <row r="475" spans="1:9" x14ac:dyDescent="0.2">
      <c r="A475" s="14"/>
      <c r="B475" s="14"/>
      <c r="C475" s="14"/>
      <c r="D475" s="12"/>
      <c r="E475" s="15"/>
      <c r="F475" s="15"/>
      <c r="G475" s="15"/>
      <c r="H475" s="15"/>
      <c r="I475" s="15"/>
    </row>
    <row r="476" spans="1:9" x14ac:dyDescent="0.2">
      <c r="A476" s="17"/>
      <c r="B476" s="17"/>
      <c r="C476" s="17"/>
      <c r="D476" s="18"/>
      <c r="I476" s="19"/>
    </row>
    <row r="477" spans="1:9" x14ac:dyDescent="0.2">
      <c r="A477" s="14"/>
      <c r="B477" s="14"/>
      <c r="C477" s="14"/>
      <c r="D477" s="12"/>
      <c r="E477" s="15"/>
      <c r="F477" s="15"/>
      <c r="G477" s="15"/>
      <c r="H477" s="15"/>
      <c r="I477" s="15"/>
    </row>
    <row r="478" spans="1:9" x14ac:dyDescent="0.2">
      <c r="A478" s="17"/>
      <c r="B478" s="17"/>
      <c r="C478" s="17"/>
      <c r="D478" s="18"/>
      <c r="I478" s="19"/>
    </row>
    <row r="479" spans="1:9" x14ac:dyDescent="0.2">
      <c r="A479" s="23"/>
      <c r="B479" s="14"/>
      <c r="C479" s="14"/>
      <c r="D479" s="12"/>
      <c r="E479" s="15"/>
      <c r="F479" s="15"/>
      <c r="G479" s="15"/>
      <c r="H479" s="15"/>
      <c r="I479" s="15"/>
    </row>
    <row r="480" spans="1:9" x14ac:dyDescent="0.2">
      <c r="A480" s="14"/>
      <c r="B480" s="14"/>
      <c r="C480" s="14"/>
      <c r="D480" s="12"/>
      <c r="E480" s="15"/>
      <c r="F480" s="15"/>
      <c r="G480" s="15"/>
      <c r="H480" s="15"/>
      <c r="I480" s="15"/>
    </row>
    <row r="481" spans="1:9" x14ac:dyDescent="0.2">
      <c r="A481" s="14"/>
      <c r="B481" s="14"/>
      <c r="C481" s="14"/>
      <c r="D481" s="12"/>
      <c r="E481" s="15"/>
      <c r="F481" s="15"/>
      <c r="G481" s="15"/>
      <c r="H481" s="15"/>
      <c r="I481" s="15"/>
    </row>
    <row r="482" spans="1:9" x14ac:dyDescent="0.2">
      <c r="A482" s="14"/>
      <c r="B482" s="14"/>
      <c r="C482" s="14"/>
      <c r="D482" s="12"/>
      <c r="E482" s="15"/>
      <c r="F482" s="15"/>
      <c r="G482" s="15"/>
      <c r="H482" s="15"/>
      <c r="I482" s="15"/>
    </row>
    <row r="483" spans="1:9" x14ac:dyDescent="0.2">
      <c r="A483" s="18"/>
      <c r="E483" s="15"/>
      <c r="F483" s="15"/>
      <c r="G483" s="15"/>
      <c r="H483" s="15"/>
      <c r="I483" s="15"/>
    </row>
    <row r="484" spans="1:9" x14ac:dyDescent="0.2">
      <c r="A484" s="14"/>
      <c r="B484" s="14"/>
      <c r="C484" s="14"/>
      <c r="D484" s="12"/>
      <c r="E484" s="15"/>
      <c r="F484" s="15"/>
      <c r="G484" s="15"/>
      <c r="H484" s="15"/>
      <c r="I484" s="15"/>
    </row>
    <row r="485" spans="1:9" x14ac:dyDescent="0.2">
      <c r="A485" s="14"/>
      <c r="B485" s="14"/>
      <c r="C485" s="14"/>
      <c r="D485" s="12"/>
      <c r="E485" s="15"/>
      <c r="F485" s="15"/>
      <c r="G485" s="15"/>
      <c r="H485" s="15"/>
      <c r="I485" s="15"/>
    </row>
    <row r="486" spans="1:9" x14ac:dyDescent="0.2">
      <c r="A486" s="14"/>
      <c r="B486" s="14"/>
      <c r="C486" s="14"/>
      <c r="D486" s="12"/>
      <c r="E486" s="15"/>
      <c r="F486" s="15"/>
      <c r="G486" s="21"/>
      <c r="H486" s="15"/>
      <c r="I486" s="15"/>
    </row>
    <row r="487" spans="1:9" x14ac:dyDescent="0.2">
      <c r="A487" s="14"/>
      <c r="B487" s="14"/>
      <c r="C487" s="14"/>
      <c r="D487" s="12"/>
      <c r="E487" s="15"/>
      <c r="F487" s="15"/>
      <c r="G487" s="15"/>
      <c r="H487" s="15"/>
      <c r="I487" s="15"/>
    </row>
    <row r="488" spans="1:9" x14ac:dyDescent="0.2">
      <c r="A488" s="14"/>
      <c r="B488" s="14"/>
      <c r="C488" s="14"/>
      <c r="D488" s="12"/>
      <c r="E488" s="15"/>
      <c r="F488" s="15"/>
      <c r="G488" s="15"/>
      <c r="H488" s="15"/>
      <c r="I488" s="15"/>
    </row>
    <row r="489" spans="1:9" x14ac:dyDescent="0.2">
      <c r="A489" s="14"/>
      <c r="B489" s="14"/>
      <c r="C489" s="14"/>
      <c r="D489" s="12"/>
      <c r="E489" s="15"/>
      <c r="F489" s="15"/>
      <c r="G489" s="21"/>
      <c r="H489" s="15"/>
      <c r="I489" s="15"/>
    </row>
    <row r="490" spans="1:9" x14ac:dyDescent="0.2">
      <c r="A490" s="14"/>
      <c r="B490" s="14"/>
      <c r="C490" s="14"/>
      <c r="D490" s="12"/>
      <c r="E490" s="15"/>
      <c r="F490" s="15"/>
      <c r="G490" s="15"/>
      <c r="H490" s="15"/>
      <c r="I490" s="15"/>
    </row>
    <row r="491" spans="1:9" x14ac:dyDescent="0.2">
      <c r="A491" s="14"/>
      <c r="B491" s="14"/>
      <c r="C491" s="14"/>
      <c r="D491" s="12"/>
      <c r="E491" s="15"/>
      <c r="F491" s="15"/>
      <c r="G491" s="15"/>
      <c r="H491" s="21"/>
      <c r="I491" s="15"/>
    </row>
    <row r="492" spans="1:9" x14ac:dyDescent="0.2">
      <c r="A492" s="14"/>
      <c r="B492" s="14"/>
      <c r="C492" s="14"/>
      <c r="D492" s="12"/>
      <c r="E492" s="15"/>
      <c r="F492" s="15"/>
      <c r="G492" s="22"/>
      <c r="H492" s="15"/>
      <c r="I492" s="15"/>
    </row>
    <row r="493" spans="1:9" x14ac:dyDescent="0.2">
      <c r="A493" s="14"/>
      <c r="B493" s="14"/>
      <c r="C493" s="14"/>
      <c r="D493" s="12"/>
      <c r="E493" s="15"/>
      <c r="F493" s="15"/>
      <c r="G493" s="21"/>
      <c r="H493" s="15"/>
      <c r="I493" s="15"/>
    </row>
    <row r="494" spans="1:9" x14ac:dyDescent="0.2">
      <c r="A494" s="14"/>
      <c r="B494" s="14"/>
      <c r="C494" s="14"/>
      <c r="D494" s="12"/>
      <c r="E494" s="15"/>
      <c r="F494" s="15"/>
      <c r="G494" s="15"/>
      <c r="H494" s="15"/>
      <c r="I494" s="15"/>
    </row>
    <row r="495" spans="1:9" x14ac:dyDescent="0.2">
      <c r="A495" s="14"/>
      <c r="B495" s="14"/>
      <c r="C495" s="14"/>
      <c r="D495" s="12"/>
      <c r="E495" s="15"/>
      <c r="F495" s="15"/>
      <c r="G495" s="15"/>
      <c r="H495" s="21"/>
      <c r="I495" s="15"/>
    </row>
    <row r="496" spans="1:9" x14ac:dyDescent="0.2">
      <c r="A496" s="17"/>
      <c r="B496" s="17"/>
      <c r="C496" s="17"/>
      <c r="D496" s="18"/>
      <c r="G496" s="19"/>
      <c r="I496" s="19"/>
    </row>
    <row r="497" spans="1:9" x14ac:dyDescent="0.2">
      <c r="A497" s="14"/>
      <c r="B497" s="14"/>
      <c r="C497" s="14"/>
      <c r="D497" s="12"/>
      <c r="E497" s="15"/>
      <c r="F497" s="15"/>
      <c r="G497" s="16"/>
      <c r="H497" s="15"/>
      <c r="I497" s="15"/>
    </row>
    <row r="498" spans="1:9" x14ac:dyDescent="0.2">
      <c r="A498" s="14"/>
      <c r="B498" s="14"/>
      <c r="C498" s="14"/>
      <c r="D498" s="12"/>
      <c r="E498" s="15"/>
      <c r="F498" s="15"/>
      <c r="G498" s="15"/>
      <c r="H498" s="15"/>
      <c r="I498" s="15"/>
    </row>
    <row r="499" spans="1:9" x14ac:dyDescent="0.2">
      <c r="E499" s="15"/>
      <c r="F499" s="15"/>
      <c r="G499" s="15"/>
      <c r="H499" s="15"/>
      <c r="I499" s="15"/>
    </row>
    <row r="500" spans="1:9" x14ac:dyDescent="0.2">
      <c r="D500" s="12"/>
      <c r="E500" s="15"/>
      <c r="F500" s="15"/>
      <c r="G500" s="15"/>
      <c r="H500" s="15"/>
      <c r="I500" s="15"/>
    </row>
    <row r="503" spans="1:9" x14ac:dyDescent="0.2">
      <c r="D503" s="12"/>
    </row>
    <row r="505" spans="1:9" x14ac:dyDescent="0.2">
      <c r="D505" s="12"/>
      <c r="E505" s="20"/>
    </row>
    <row r="507" spans="1:9" x14ac:dyDescent="0.2">
      <c r="D507" s="12"/>
      <c r="E507" s="20"/>
    </row>
    <row r="509" spans="1:9" x14ac:dyDescent="0.2">
      <c r="D509" s="11"/>
      <c r="E509" s="12"/>
    </row>
    <row r="510" spans="1:9" x14ac:dyDescent="0.2">
      <c r="D510" s="12"/>
    </row>
    <row r="511" spans="1:9" x14ac:dyDescent="0.2">
      <c r="D511" s="12"/>
    </row>
    <row r="512" spans="1:9" x14ac:dyDescent="0.2">
      <c r="D512" s="12"/>
    </row>
    <row r="514" spans="1:9" x14ac:dyDescent="0.2">
      <c r="E514" s="13"/>
      <c r="F514" s="13"/>
      <c r="G514" s="13"/>
      <c r="H514" s="13"/>
      <c r="I514" s="13"/>
    </row>
    <row r="515" spans="1:9" x14ac:dyDescent="0.2">
      <c r="A515" s="12"/>
      <c r="B515" s="12"/>
      <c r="C515" s="12"/>
      <c r="D515" s="12"/>
      <c r="E515" s="13"/>
      <c r="F515" s="13"/>
      <c r="G515" s="13"/>
      <c r="H515" s="13"/>
      <c r="I515" s="13"/>
    </row>
    <row r="516" spans="1:9" x14ac:dyDescent="0.2">
      <c r="G516" s="18"/>
    </row>
    <row r="517" spans="1:9" x14ac:dyDescent="0.2">
      <c r="A517" s="14"/>
      <c r="B517" s="14"/>
      <c r="C517" s="14"/>
      <c r="D517" s="12"/>
      <c r="E517" s="15"/>
      <c r="F517" s="15"/>
      <c r="G517" s="15"/>
      <c r="H517" s="15"/>
      <c r="I517" s="15"/>
    </row>
    <row r="518" spans="1:9" x14ac:dyDescent="0.2">
      <c r="A518" s="14"/>
      <c r="B518" s="14"/>
      <c r="C518" s="14"/>
      <c r="D518" s="12"/>
      <c r="E518" s="15"/>
      <c r="F518" s="15"/>
      <c r="G518" s="15"/>
      <c r="H518" s="15"/>
      <c r="I518" s="15"/>
    </row>
    <row r="519" spans="1:9" x14ac:dyDescent="0.2">
      <c r="A519" s="14"/>
      <c r="B519" s="14"/>
      <c r="C519" s="14"/>
      <c r="D519" s="12"/>
      <c r="E519" s="15"/>
      <c r="F519" s="15"/>
      <c r="G519" s="15"/>
      <c r="H519" s="15"/>
      <c r="I519" s="15"/>
    </row>
    <row r="520" spans="1:9" x14ac:dyDescent="0.2">
      <c r="A520" s="14"/>
      <c r="B520" s="14"/>
      <c r="C520" s="14"/>
      <c r="D520" s="12"/>
      <c r="F520" s="18"/>
      <c r="G520" s="15"/>
      <c r="H520" s="15"/>
      <c r="I520" s="15"/>
    </row>
    <row r="521" spans="1:9" x14ac:dyDescent="0.2">
      <c r="A521" s="14"/>
      <c r="B521" s="14"/>
      <c r="C521" s="14"/>
      <c r="D521" s="12"/>
      <c r="E521" s="15"/>
      <c r="F521" s="15"/>
      <c r="G521" s="15"/>
      <c r="H521" s="15"/>
      <c r="I521" s="15"/>
    </row>
    <row r="522" spans="1:9" x14ac:dyDescent="0.2">
      <c r="A522" s="14"/>
      <c r="B522" s="14"/>
      <c r="C522" s="14"/>
      <c r="D522" s="12"/>
      <c r="E522" s="15"/>
      <c r="F522" s="15"/>
      <c r="G522" s="15"/>
      <c r="H522" s="15"/>
      <c r="I522" s="15"/>
    </row>
    <row r="523" spans="1:9" x14ac:dyDescent="0.2">
      <c r="A523" s="14"/>
      <c r="B523" s="14"/>
      <c r="C523" s="14"/>
      <c r="D523" s="12"/>
      <c r="E523" s="16"/>
      <c r="F523" s="16"/>
      <c r="G523" s="15"/>
      <c r="H523" s="15"/>
      <c r="I523" s="15"/>
    </row>
    <row r="524" spans="1:9" x14ac:dyDescent="0.2">
      <c r="A524" s="14"/>
      <c r="B524" s="14"/>
      <c r="C524" s="14"/>
      <c r="D524" s="12"/>
      <c r="E524" s="21"/>
      <c r="F524" s="21"/>
      <c r="G524" s="15"/>
      <c r="H524" s="15"/>
      <c r="I524" s="15"/>
    </row>
    <row r="525" spans="1:9" x14ac:dyDescent="0.2">
      <c r="A525" s="14"/>
      <c r="B525" s="14"/>
      <c r="C525" s="14"/>
      <c r="D525" s="12"/>
      <c r="E525" s="15"/>
      <c r="F525" s="15"/>
      <c r="G525" s="15"/>
      <c r="H525" s="15"/>
      <c r="I525" s="15"/>
    </row>
    <row r="526" spans="1:9" x14ac:dyDescent="0.2">
      <c r="A526" s="14"/>
      <c r="B526" s="14"/>
      <c r="C526" s="14"/>
      <c r="D526" s="12"/>
      <c r="E526" s="15"/>
      <c r="F526" s="15"/>
      <c r="G526" s="15"/>
      <c r="H526" s="25"/>
      <c r="I526" s="15"/>
    </row>
    <row r="527" spans="1:9" x14ac:dyDescent="0.2">
      <c r="A527" s="14"/>
      <c r="B527" s="14"/>
      <c r="C527" s="14"/>
      <c r="D527" s="12"/>
      <c r="E527" s="15"/>
      <c r="F527" s="15"/>
      <c r="G527" s="15"/>
      <c r="H527" s="15"/>
      <c r="I527" s="15"/>
    </row>
    <row r="528" spans="1:9" x14ac:dyDescent="0.2">
      <c r="A528" s="14"/>
      <c r="B528" s="14"/>
      <c r="C528" s="14"/>
      <c r="D528" s="12"/>
      <c r="E528" s="15"/>
      <c r="F528" s="15"/>
      <c r="G528" s="15"/>
      <c r="H528" s="15"/>
      <c r="I528" s="15"/>
    </row>
    <row r="529" spans="1:9" x14ac:dyDescent="0.2">
      <c r="A529" s="14"/>
      <c r="B529" s="14"/>
      <c r="C529" s="14"/>
      <c r="D529" s="12"/>
      <c r="E529" s="15"/>
      <c r="F529" s="15"/>
      <c r="G529" s="15"/>
      <c r="H529" s="25"/>
      <c r="I529" s="15"/>
    </row>
    <row r="530" spans="1:9" x14ac:dyDescent="0.2">
      <c r="A530" s="17"/>
      <c r="B530" s="17"/>
      <c r="C530" s="17"/>
      <c r="D530" s="18"/>
      <c r="H530" s="18"/>
      <c r="I530" s="19"/>
    </row>
    <row r="531" spans="1:9" x14ac:dyDescent="0.2">
      <c r="A531" s="14"/>
      <c r="B531" s="14"/>
      <c r="C531" s="14"/>
      <c r="D531" s="12"/>
      <c r="E531" s="15"/>
      <c r="F531" s="15"/>
      <c r="G531" s="15"/>
      <c r="H531" s="15"/>
      <c r="I531" s="15"/>
    </row>
    <row r="532" spans="1:9" x14ac:dyDescent="0.2">
      <c r="A532" s="17"/>
      <c r="B532" s="17"/>
      <c r="C532" s="17"/>
      <c r="D532" s="18"/>
      <c r="I532" s="19"/>
    </row>
    <row r="533" spans="1:9" x14ac:dyDescent="0.2">
      <c r="A533" s="14"/>
      <c r="B533" s="14"/>
      <c r="C533" s="14"/>
      <c r="D533" s="12"/>
      <c r="E533" s="15"/>
      <c r="F533" s="15"/>
      <c r="G533" s="15"/>
      <c r="H533" s="15"/>
      <c r="I533" s="15"/>
    </row>
    <row r="534" spans="1:9" x14ac:dyDescent="0.2">
      <c r="A534" s="14"/>
      <c r="B534" s="14"/>
      <c r="C534" s="14"/>
      <c r="D534" s="12"/>
      <c r="E534" s="15"/>
      <c r="F534" s="15"/>
      <c r="G534" s="21"/>
      <c r="H534" s="15"/>
      <c r="I534" s="15"/>
    </row>
    <row r="535" spans="1:9" x14ac:dyDescent="0.2">
      <c r="A535" s="14"/>
      <c r="B535" s="14"/>
      <c r="C535" s="14"/>
      <c r="D535" s="12"/>
      <c r="E535" s="15"/>
      <c r="F535" s="15"/>
      <c r="G535" s="15"/>
      <c r="H535" s="15"/>
      <c r="I535" s="15"/>
    </row>
    <row r="536" spans="1:9" x14ac:dyDescent="0.2">
      <c r="A536" s="14"/>
      <c r="B536" s="14"/>
      <c r="C536" s="14"/>
      <c r="D536" s="12"/>
      <c r="E536" s="15"/>
      <c r="F536" s="15"/>
      <c r="G536" s="15"/>
      <c r="H536" s="21"/>
      <c r="I536" s="15"/>
    </row>
    <row r="537" spans="1:9" x14ac:dyDescent="0.2">
      <c r="E537" s="15"/>
      <c r="F537" s="15"/>
      <c r="G537" s="15"/>
      <c r="H537" s="15"/>
      <c r="I537" s="15"/>
    </row>
    <row r="538" spans="1:9" x14ac:dyDescent="0.2">
      <c r="A538" s="14"/>
      <c r="B538" s="14"/>
      <c r="C538" s="14"/>
      <c r="D538" s="12"/>
      <c r="E538" s="15"/>
      <c r="F538" s="15"/>
      <c r="G538" s="15"/>
      <c r="H538" s="15"/>
      <c r="I538" s="15"/>
    </row>
    <row r="539" spans="1:9" x14ac:dyDescent="0.2">
      <c r="A539" s="14"/>
      <c r="B539" s="14"/>
      <c r="C539" s="14"/>
      <c r="D539" s="12"/>
      <c r="E539" s="15"/>
      <c r="F539" s="15"/>
      <c r="G539" s="15"/>
      <c r="H539" s="15"/>
      <c r="I539" s="15"/>
    </row>
    <row r="540" spans="1:9" x14ac:dyDescent="0.2">
      <c r="A540" s="14"/>
      <c r="B540" s="14"/>
      <c r="C540" s="14"/>
      <c r="D540" s="12"/>
      <c r="E540" s="15"/>
      <c r="F540" s="15"/>
      <c r="G540" s="15"/>
      <c r="H540" s="15"/>
      <c r="I540" s="15"/>
    </row>
    <row r="541" spans="1:9" x14ac:dyDescent="0.2">
      <c r="A541" s="14"/>
      <c r="B541" s="14"/>
      <c r="C541" s="14"/>
      <c r="D541" s="12"/>
      <c r="E541" s="15"/>
      <c r="F541" s="15"/>
      <c r="G541" s="15"/>
      <c r="H541" s="15"/>
      <c r="I541" s="15"/>
    </row>
    <row r="542" spans="1:9" x14ac:dyDescent="0.2">
      <c r="A542" s="14"/>
      <c r="B542" s="14"/>
      <c r="C542" s="14"/>
      <c r="D542" s="12"/>
      <c r="E542" s="15"/>
      <c r="F542" s="15"/>
      <c r="G542" s="15"/>
      <c r="H542" s="15"/>
      <c r="I542" s="15"/>
    </row>
    <row r="543" spans="1:9" x14ac:dyDescent="0.2">
      <c r="A543" s="14"/>
      <c r="B543" s="14"/>
      <c r="C543" s="14"/>
      <c r="D543" s="12"/>
      <c r="E543" s="15"/>
      <c r="F543" s="15"/>
      <c r="G543" s="21"/>
      <c r="H543" s="15"/>
      <c r="I543" s="15"/>
    </row>
    <row r="544" spans="1:9" x14ac:dyDescent="0.2">
      <c r="A544" s="14"/>
      <c r="B544" s="14"/>
      <c r="C544" s="14"/>
      <c r="D544" s="12"/>
      <c r="E544" s="15"/>
      <c r="F544" s="15"/>
      <c r="H544" s="15"/>
      <c r="I544" s="15"/>
    </row>
    <row r="545" spans="1:9" x14ac:dyDescent="0.2">
      <c r="A545" s="14"/>
      <c r="B545" s="14"/>
      <c r="C545" s="14"/>
      <c r="D545" s="12"/>
      <c r="E545" s="15"/>
      <c r="F545" s="15"/>
      <c r="G545" s="15"/>
      <c r="H545" s="21"/>
      <c r="I545" s="15"/>
    </row>
    <row r="546" spans="1:9" x14ac:dyDescent="0.2">
      <c r="A546" s="14"/>
      <c r="B546" s="14"/>
      <c r="C546" s="14"/>
      <c r="D546" s="12"/>
      <c r="E546" s="15"/>
      <c r="F546" s="15"/>
      <c r="G546" s="15"/>
      <c r="H546" s="15"/>
      <c r="I546" s="15"/>
    </row>
    <row r="547" spans="1:9" x14ac:dyDescent="0.2">
      <c r="A547" s="14"/>
      <c r="B547" s="14"/>
      <c r="C547" s="14"/>
      <c r="D547" s="12"/>
      <c r="E547" s="15"/>
      <c r="F547" s="15"/>
      <c r="G547" s="21"/>
      <c r="H547" s="15"/>
      <c r="I547" s="15"/>
    </row>
    <row r="548" spans="1:9" x14ac:dyDescent="0.2">
      <c r="A548" s="14"/>
      <c r="B548" s="14"/>
      <c r="C548" s="14"/>
      <c r="D548" s="12"/>
      <c r="E548" s="15"/>
      <c r="F548" s="15"/>
      <c r="G548" s="15"/>
      <c r="H548" s="15"/>
      <c r="I548" s="15"/>
    </row>
    <row r="549" spans="1:9" x14ac:dyDescent="0.2">
      <c r="A549" s="14"/>
      <c r="B549" s="14"/>
      <c r="C549" s="14"/>
      <c r="D549" s="12"/>
      <c r="E549" s="15"/>
      <c r="F549" s="15"/>
      <c r="G549" s="15"/>
      <c r="H549" s="15"/>
      <c r="I549" s="15"/>
    </row>
    <row r="550" spans="1:9" x14ac:dyDescent="0.2">
      <c r="A550" s="17"/>
      <c r="B550" s="17"/>
      <c r="C550" s="17"/>
      <c r="D550" s="18"/>
      <c r="G550" s="19"/>
      <c r="I550" s="19"/>
    </row>
    <row r="551" spans="1:9" x14ac:dyDescent="0.2">
      <c r="A551" s="14"/>
      <c r="B551" s="14"/>
      <c r="C551" s="14"/>
      <c r="D551" s="12"/>
      <c r="E551" s="15"/>
      <c r="F551" s="15"/>
      <c r="G551" s="15"/>
      <c r="H551" s="15"/>
      <c r="I551" s="15"/>
    </row>
    <row r="552" spans="1:9" x14ac:dyDescent="0.2">
      <c r="A552" s="14"/>
      <c r="B552" s="14"/>
      <c r="C552" s="14"/>
      <c r="D552" s="12"/>
      <c r="E552" s="15"/>
      <c r="F552" s="15"/>
      <c r="G552" s="15"/>
      <c r="H552" s="15"/>
      <c r="I552" s="15"/>
    </row>
    <row r="553" spans="1:9" x14ac:dyDescent="0.2">
      <c r="E553" s="15"/>
      <c r="F553" s="15"/>
      <c r="G553" s="21"/>
      <c r="H553" s="15"/>
      <c r="I553" s="15"/>
    </row>
    <row r="554" spans="1:9" x14ac:dyDescent="0.2">
      <c r="D554" s="12"/>
      <c r="E554" s="15"/>
      <c r="F554" s="15"/>
      <c r="G554" s="15"/>
      <c r="H554" s="15"/>
      <c r="I554" s="15"/>
    </row>
    <row r="557" spans="1:9" x14ac:dyDescent="0.2">
      <c r="D557" s="12"/>
    </row>
    <row r="559" spans="1:9" x14ac:dyDescent="0.2">
      <c r="D559" s="12"/>
      <c r="E559" s="20"/>
    </row>
    <row r="561" spans="1:9" x14ac:dyDescent="0.2">
      <c r="D561" s="12"/>
      <c r="E561" s="20"/>
    </row>
    <row r="563" spans="1:9" x14ac:dyDescent="0.2">
      <c r="D563" s="11"/>
      <c r="E563" s="12"/>
    </row>
    <row r="564" spans="1:9" x14ac:dyDescent="0.2">
      <c r="D564" s="12"/>
    </row>
    <row r="565" spans="1:9" x14ac:dyDescent="0.2">
      <c r="D565" s="12"/>
    </row>
    <row r="566" spans="1:9" x14ac:dyDescent="0.2">
      <c r="D566" s="12"/>
    </row>
    <row r="568" spans="1:9" x14ac:dyDescent="0.2">
      <c r="E568" s="13"/>
      <c r="F568" s="13"/>
      <c r="G568" s="13"/>
      <c r="H568" s="13"/>
      <c r="I568" s="13"/>
    </row>
    <row r="569" spans="1:9" x14ac:dyDescent="0.2">
      <c r="A569" s="12"/>
      <c r="B569" s="12"/>
      <c r="C569" s="12"/>
      <c r="D569" s="12"/>
      <c r="E569" s="13"/>
      <c r="F569" s="13"/>
      <c r="G569" s="13"/>
      <c r="H569" s="13"/>
      <c r="I569" s="13"/>
    </row>
    <row r="571" spans="1:9" x14ac:dyDescent="0.2">
      <c r="A571" s="14"/>
      <c r="B571" s="14"/>
      <c r="C571" s="14"/>
      <c r="D571" s="12"/>
      <c r="E571" s="15"/>
      <c r="F571" s="15"/>
      <c r="G571" s="15"/>
      <c r="H571" s="15"/>
      <c r="I571" s="15"/>
    </row>
    <row r="572" spans="1:9" x14ac:dyDescent="0.2">
      <c r="A572" s="14"/>
      <c r="B572" s="14"/>
      <c r="C572" s="14"/>
      <c r="D572" s="12"/>
      <c r="E572" s="15"/>
      <c r="F572" s="15"/>
      <c r="G572" s="15"/>
      <c r="H572" s="15"/>
      <c r="I572" s="15"/>
    </row>
    <row r="573" spans="1:9" x14ac:dyDescent="0.2">
      <c r="A573" s="14"/>
      <c r="B573" s="14"/>
      <c r="C573" s="14"/>
      <c r="D573" s="12"/>
      <c r="E573" s="15"/>
      <c r="F573" s="15"/>
      <c r="G573" s="15"/>
      <c r="H573" s="15"/>
      <c r="I573" s="15"/>
    </row>
    <row r="574" spans="1:9" x14ac:dyDescent="0.2">
      <c r="A574" s="14"/>
      <c r="B574" s="14"/>
      <c r="C574" s="14"/>
      <c r="D574" s="12"/>
      <c r="E574" s="21"/>
      <c r="F574" s="15"/>
      <c r="G574" s="15"/>
      <c r="H574" s="15"/>
      <c r="I574" s="15"/>
    </row>
    <row r="575" spans="1:9" x14ac:dyDescent="0.2">
      <c r="A575" s="14"/>
      <c r="B575" s="14"/>
      <c r="C575" s="14"/>
      <c r="D575" s="12"/>
      <c r="E575" s="15"/>
      <c r="F575" s="15"/>
      <c r="G575" s="15"/>
      <c r="H575" s="15"/>
      <c r="I575" s="15"/>
    </row>
    <row r="576" spans="1:9" x14ac:dyDescent="0.2">
      <c r="A576" s="14"/>
      <c r="B576" s="14"/>
      <c r="C576" s="14"/>
      <c r="D576" s="12"/>
      <c r="E576" s="15"/>
      <c r="F576" s="15"/>
      <c r="G576" s="15"/>
      <c r="H576" s="15"/>
      <c r="I576" s="15"/>
    </row>
    <row r="577" spans="1:9" x14ac:dyDescent="0.2">
      <c r="A577" s="14"/>
      <c r="B577" s="14"/>
      <c r="C577" s="14"/>
      <c r="D577" s="12"/>
      <c r="E577" s="15"/>
      <c r="F577" s="15"/>
      <c r="G577" s="15"/>
      <c r="H577" s="15"/>
      <c r="I577" s="15"/>
    </row>
    <row r="578" spans="1:9" x14ac:dyDescent="0.2">
      <c r="A578" s="14"/>
      <c r="B578" s="14"/>
      <c r="C578" s="14"/>
      <c r="D578" s="12"/>
      <c r="E578" s="15"/>
      <c r="F578" s="15"/>
      <c r="G578" s="15"/>
      <c r="H578" s="15"/>
      <c r="I578" s="15"/>
    </row>
    <row r="579" spans="1:9" x14ac:dyDescent="0.2">
      <c r="A579" s="14"/>
      <c r="B579" s="14"/>
      <c r="C579" s="14"/>
      <c r="D579" s="12"/>
      <c r="E579" s="15"/>
      <c r="F579" s="15"/>
      <c r="G579" s="15"/>
      <c r="H579" s="15"/>
      <c r="I579" s="15"/>
    </row>
    <row r="580" spans="1:9" x14ac:dyDescent="0.2">
      <c r="A580" s="14"/>
      <c r="B580" s="14"/>
      <c r="C580" s="14"/>
      <c r="D580" s="12"/>
      <c r="E580" s="15"/>
      <c r="F580" s="15"/>
      <c r="G580" s="15"/>
      <c r="H580" s="15"/>
      <c r="I580" s="15"/>
    </row>
    <row r="581" spans="1:9" x14ac:dyDescent="0.2">
      <c r="A581" s="14"/>
      <c r="B581" s="14"/>
      <c r="C581" s="14"/>
      <c r="D581" s="12"/>
      <c r="E581" s="15"/>
      <c r="F581" s="15"/>
      <c r="G581" s="15"/>
      <c r="H581" s="15"/>
      <c r="I581" s="15"/>
    </row>
    <row r="582" spans="1:9" x14ac:dyDescent="0.2">
      <c r="A582" s="14"/>
      <c r="B582" s="14"/>
      <c r="C582" s="14"/>
      <c r="D582" s="12"/>
      <c r="E582" s="15"/>
      <c r="F582" s="15"/>
      <c r="G582" s="15"/>
      <c r="H582" s="15"/>
      <c r="I582" s="15"/>
    </row>
    <row r="583" spans="1:9" x14ac:dyDescent="0.2">
      <c r="A583" s="14"/>
      <c r="B583" s="14"/>
      <c r="C583" s="14"/>
      <c r="D583" s="12"/>
      <c r="E583" s="15"/>
      <c r="F583" s="15"/>
      <c r="G583" s="15"/>
      <c r="H583" s="19"/>
      <c r="I583" s="15"/>
    </row>
    <row r="584" spans="1:9" x14ac:dyDescent="0.2">
      <c r="A584" s="17"/>
      <c r="B584" s="17"/>
      <c r="C584" s="17"/>
      <c r="D584" s="18"/>
      <c r="I584" s="19"/>
    </row>
    <row r="585" spans="1:9" x14ac:dyDescent="0.2">
      <c r="A585" s="14"/>
      <c r="B585" s="14"/>
      <c r="C585" s="14"/>
      <c r="D585" s="12"/>
      <c r="E585" s="15"/>
      <c r="F585" s="15"/>
      <c r="G585" s="15"/>
      <c r="H585" s="15"/>
      <c r="I585" s="15"/>
    </row>
    <row r="586" spans="1:9" x14ac:dyDescent="0.2">
      <c r="A586" s="17"/>
      <c r="B586" s="17"/>
      <c r="C586" s="17"/>
      <c r="D586" s="18"/>
      <c r="I586" s="19"/>
    </row>
    <row r="587" spans="1:9" x14ac:dyDescent="0.2">
      <c r="A587" s="14"/>
      <c r="B587" s="14"/>
      <c r="C587" s="14"/>
      <c r="D587" s="12"/>
      <c r="E587" s="15"/>
      <c r="F587" s="15"/>
      <c r="G587" s="21"/>
      <c r="H587" s="15"/>
      <c r="I587" s="15"/>
    </row>
    <row r="588" spans="1:9" x14ac:dyDescent="0.2">
      <c r="A588" s="14"/>
      <c r="B588" s="14"/>
      <c r="C588" s="14"/>
      <c r="D588" s="12"/>
      <c r="E588" s="15"/>
      <c r="F588" s="15"/>
      <c r="G588" s="15"/>
      <c r="H588" s="15"/>
      <c r="I588" s="15"/>
    </row>
    <row r="589" spans="1:9" x14ac:dyDescent="0.2">
      <c r="A589" s="14"/>
      <c r="B589" s="14"/>
      <c r="C589" s="14"/>
      <c r="D589" s="12"/>
      <c r="E589" s="15"/>
      <c r="F589" s="15"/>
      <c r="G589" s="15"/>
      <c r="H589" s="15"/>
      <c r="I589" s="15"/>
    </row>
    <row r="590" spans="1:9" x14ac:dyDescent="0.2">
      <c r="A590" s="14"/>
      <c r="B590" s="14"/>
      <c r="C590" s="14"/>
      <c r="D590" s="12"/>
      <c r="E590" s="15"/>
      <c r="F590" s="15"/>
      <c r="G590" s="15"/>
      <c r="H590" s="15"/>
      <c r="I590" s="15"/>
    </row>
    <row r="591" spans="1:9" x14ac:dyDescent="0.2">
      <c r="E591" s="15"/>
      <c r="F591" s="15"/>
      <c r="G591" s="15"/>
      <c r="H591" s="15"/>
      <c r="I591" s="15"/>
    </row>
    <row r="592" spans="1:9" x14ac:dyDescent="0.2">
      <c r="A592" s="14"/>
      <c r="B592" s="14"/>
      <c r="C592" s="14"/>
      <c r="D592" s="12"/>
      <c r="E592" s="15"/>
      <c r="F592" s="15"/>
      <c r="G592" s="15"/>
      <c r="H592" s="15"/>
      <c r="I592" s="15"/>
    </row>
    <row r="593" spans="1:9" x14ac:dyDescent="0.2">
      <c r="A593" s="14"/>
      <c r="B593" s="14"/>
      <c r="C593" s="14"/>
      <c r="D593" s="12"/>
      <c r="E593" s="15"/>
      <c r="F593" s="15"/>
      <c r="G593" s="15"/>
      <c r="H593" s="15"/>
      <c r="I593" s="15"/>
    </row>
    <row r="594" spans="1:9" x14ac:dyDescent="0.2">
      <c r="A594" s="14"/>
      <c r="B594" s="14"/>
      <c r="C594" s="14"/>
      <c r="D594" s="12"/>
      <c r="E594" s="15"/>
      <c r="F594" s="15"/>
      <c r="G594" s="15"/>
      <c r="H594" s="15"/>
      <c r="I594" s="15"/>
    </row>
    <row r="595" spans="1:9" x14ac:dyDescent="0.2">
      <c r="A595" s="14"/>
      <c r="B595" s="14"/>
      <c r="C595" s="14"/>
      <c r="D595" s="12"/>
      <c r="E595" s="15"/>
      <c r="F595" s="15"/>
      <c r="G595" s="15"/>
      <c r="H595" s="15"/>
      <c r="I595" s="15"/>
    </row>
    <row r="596" spans="1:9" x14ac:dyDescent="0.2">
      <c r="A596" s="14"/>
      <c r="B596" s="14"/>
      <c r="C596" s="14"/>
      <c r="D596" s="12"/>
      <c r="E596" s="15"/>
      <c r="F596" s="15"/>
      <c r="G596" s="15"/>
      <c r="H596" s="15"/>
      <c r="I596" s="15"/>
    </row>
    <row r="597" spans="1:9" x14ac:dyDescent="0.2">
      <c r="A597" s="14"/>
      <c r="B597" s="14"/>
      <c r="C597" s="14"/>
      <c r="D597" s="12"/>
      <c r="E597" s="15"/>
      <c r="F597" s="15"/>
      <c r="G597" s="21"/>
      <c r="H597" s="15"/>
      <c r="I597" s="15"/>
    </row>
    <row r="598" spans="1:9" x14ac:dyDescent="0.2">
      <c r="A598" s="14"/>
      <c r="B598" s="14"/>
      <c r="C598" s="14"/>
      <c r="D598" s="12"/>
      <c r="E598" s="15"/>
      <c r="F598" s="15"/>
      <c r="G598" s="15"/>
      <c r="H598" s="15"/>
      <c r="I598" s="15"/>
    </row>
    <row r="599" spans="1:9" x14ac:dyDescent="0.2">
      <c r="A599" s="14"/>
      <c r="B599" s="14"/>
      <c r="C599" s="14"/>
      <c r="D599" s="12"/>
      <c r="E599" s="15"/>
      <c r="F599" s="15"/>
      <c r="G599" s="15"/>
      <c r="H599" s="21"/>
      <c r="I599" s="15"/>
    </row>
    <row r="600" spans="1:9" x14ac:dyDescent="0.2">
      <c r="A600" s="14"/>
      <c r="B600" s="14"/>
      <c r="C600" s="14"/>
      <c r="D600" s="12"/>
      <c r="E600" s="15"/>
      <c r="F600" s="15"/>
      <c r="G600" s="15"/>
      <c r="H600" s="21"/>
      <c r="I600" s="15"/>
    </row>
    <row r="601" spans="1:9" x14ac:dyDescent="0.2">
      <c r="A601" s="14"/>
      <c r="B601" s="14"/>
      <c r="C601" s="14"/>
      <c r="D601" s="12"/>
      <c r="E601" s="15"/>
      <c r="F601" s="15"/>
      <c r="G601" s="21"/>
      <c r="H601" s="15"/>
      <c r="I601" s="15"/>
    </row>
    <row r="602" spans="1:9" x14ac:dyDescent="0.2">
      <c r="A602" s="14"/>
      <c r="B602" s="14"/>
      <c r="C602" s="14"/>
      <c r="D602" s="12"/>
      <c r="E602" s="15"/>
      <c r="F602" s="15"/>
      <c r="G602" s="15"/>
      <c r="H602" s="15"/>
      <c r="I602" s="15"/>
    </row>
    <row r="603" spans="1:9" x14ac:dyDescent="0.2">
      <c r="A603" s="14"/>
      <c r="B603" s="14"/>
      <c r="C603" s="14"/>
      <c r="D603" s="12"/>
      <c r="E603" s="15"/>
      <c r="F603" s="15"/>
      <c r="G603" s="15"/>
      <c r="H603" s="15"/>
      <c r="I603" s="15"/>
    </row>
    <row r="604" spans="1:9" x14ac:dyDescent="0.2">
      <c r="A604" s="17"/>
      <c r="B604" s="17"/>
      <c r="C604" s="17"/>
      <c r="D604" s="18"/>
      <c r="G604" s="19"/>
      <c r="I604" s="19"/>
    </row>
    <row r="605" spans="1:9" x14ac:dyDescent="0.2">
      <c r="A605" s="14"/>
      <c r="B605" s="14"/>
      <c r="C605" s="14"/>
      <c r="D605" s="12"/>
      <c r="E605" s="15"/>
      <c r="F605" s="15"/>
      <c r="G605" s="15"/>
      <c r="H605" s="15"/>
      <c r="I605" s="15"/>
    </row>
    <row r="606" spans="1:9" x14ac:dyDescent="0.2">
      <c r="A606" s="14"/>
      <c r="B606" s="14"/>
      <c r="C606" s="14"/>
      <c r="D606" s="12"/>
      <c r="E606" s="15"/>
      <c r="F606" s="15"/>
      <c r="G606" s="15"/>
      <c r="H606" s="15"/>
      <c r="I606" s="15"/>
    </row>
    <row r="607" spans="1:9" x14ac:dyDescent="0.2">
      <c r="E607" s="15"/>
      <c r="F607" s="15"/>
      <c r="G607" s="15"/>
      <c r="H607" s="15"/>
      <c r="I607" s="15"/>
    </row>
    <row r="608" spans="1:9" x14ac:dyDescent="0.2">
      <c r="D608" s="12"/>
      <c r="E608" s="15"/>
      <c r="F608" s="15"/>
      <c r="G608" s="15"/>
      <c r="H608" s="15"/>
      <c r="I608" s="15"/>
    </row>
    <row r="611" spans="1:9" x14ac:dyDescent="0.2">
      <c r="D611" s="12"/>
    </row>
    <row r="613" spans="1:9" x14ac:dyDescent="0.2">
      <c r="D613" s="12"/>
      <c r="E613" s="20"/>
    </row>
    <row r="615" spans="1:9" x14ac:dyDescent="0.2">
      <c r="D615" s="12"/>
      <c r="E615" s="20"/>
    </row>
    <row r="617" spans="1:9" x14ac:dyDescent="0.2">
      <c r="D617" s="11"/>
      <c r="E617" s="12"/>
    </row>
    <row r="618" spans="1:9" x14ac:dyDescent="0.2">
      <c r="D618" s="12"/>
    </row>
    <row r="619" spans="1:9" x14ac:dyDescent="0.2">
      <c r="D619" s="12"/>
    </row>
    <row r="620" spans="1:9" x14ac:dyDescent="0.2">
      <c r="D620" s="12"/>
    </row>
    <row r="622" spans="1:9" x14ac:dyDescent="0.2">
      <c r="E622" s="13"/>
      <c r="F622" s="13"/>
      <c r="G622" s="13"/>
      <c r="H622" s="13"/>
      <c r="I622" s="13"/>
    </row>
    <row r="623" spans="1:9" x14ac:dyDescent="0.2">
      <c r="A623" s="12"/>
      <c r="B623" s="12"/>
      <c r="C623" s="12"/>
      <c r="D623" s="12"/>
      <c r="E623" s="13"/>
      <c r="F623" s="13"/>
      <c r="G623" s="13"/>
      <c r="H623" s="13"/>
      <c r="I623" s="13"/>
    </row>
    <row r="625" spans="1:9" x14ac:dyDescent="0.2">
      <c r="A625" s="14"/>
      <c r="B625" s="14"/>
      <c r="C625" s="14"/>
      <c r="D625" s="12"/>
      <c r="E625" s="15"/>
      <c r="F625" s="15"/>
      <c r="G625" s="15"/>
      <c r="H625" s="15"/>
      <c r="I625" s="15"/>
    </row>
    <row r="626" spans="1:9" x14ac:dyDescent="0.2">
      <c r="A626" s="14"/>
      <c r="B626" s="14"/>
      <c r="C626" s="14"/>
      <c r="D626" s="12"/>
      <c r="E626" s="15"/>
      <c r="F626" s="15"/>
      <c r="G626" s="15"/>
      <c r="H626" s="15"/>
      <c r="I626" s="15"/>
    </row>
    <row r="627" spans="1:9" x14ac:dyDescent="0.2">
      <c r="A627" s="14"/>
      <c r="B627" s="14"/>
      <c r="C627" s="14"/>
      <c r="D627" s="12"/>
      <c r="E627" s="15"/>
      <c r="F627" s="15"/>
      <c r="G627" s="15"/>
      <c r="H627" s="15"/>
      <c r="I627" s="15"/>
    </row>
    <row r="628" spans="1:9" x14ac:dyDescent="0.2">
      <c r="A628" s="14"/>
      <c r="B628" s="14"/>
      <c r="C628" s="14"/>
      <c r="D628" s="12"/>
      <c r="E628" s="15"/>
      <c r="F628" s="15"/>
      <c r="G628" s="15"/>
      <c r="H628" s="15"/>
      <c r="I628" s="15"/>
    </row>
    <row r="629" spans="1:9" x14ac:dyDescent="0.2">
      <c r="A629" s="14"/>
      <c r="B629" s="14"/>
      <c r="C629" s="14"/>
      <c r="D629" s="12"/>
      <c r="E629" s="15"/>
      <c r="F629" s="15"/>
      <c r="G629" s="15"/>
      <c r="H629" s="15"/>
      <c r="I629" s="15"/>
    </row>
    <row r="630" spans="1:9" x14ac:dyDescent="0.2">
      <c r="A630" s="14"/>
      <c r="B630" s="14"/>
      <c r="C630" s="14"/>
      <c r="D630" s="12"/>
      <c r="E630" s="15"/>
      <c r="F630" s="15"/>
      <c r="G630" s="15"/>
      <c r="H630" s="15"/>
      <c r="I630" s="15"/>
    </row>
    <row r="631" spans="1:9" x14ac:dyDescent="0.2">
      <c r="A631" s="14"/>
      <c r="B631" s="14"/>
      <c r="C631" s="14"/>
      <c r="D631" s="12"/>
      <c r="E631" s="15"/>
      <c r="F631" s="15"/>
      <c r="G631" s="15"/>
      <c r="H631" s="15"/>
      <c r="I631" s="15"/>
    </row>
    <row r="632" spans="1:9" x14ac:dyDescent="0.2">
      <c r="A632" s="14"/>
      <c r="B632" s="14"/>
      <c r="C632" s="14"/>
      <c r="D632" s="12"/>
      <c r="E632" s="15"/>
      <c r="F632" s="15"/>
      <c r="G632" s="15"/>
      <c r="H632" s="15"/>
      <c r="I632" s="15"/>
    </row>
    <row r="633" spans="1:9" x14ac:dyDescent="0.2">
      <c r="A633" s="14"/>
      <c r="B633" s="14"/>
      <c r="C633" s="14"/>
      <c r="D633" s="12"/>
      <c r="E633" s="15"/>
      <c r="F633" s="15"/>
      <c r="G633" s="15"/>
      <c r="H633" s="15"/>
      <c r="I633" s="15"/>
    </row>
    <row r="634" spans="1:9" x14ac:dyDescent="0.2">
      <c r="A634" s="14"/>
      <c r="B634" s="14"/>
      <c r="C634" s="14"/>
      <c r="D634" s="12"/>
      <c r="E634" s="15"/>
      <c r="F634" s="15"/>
      <c r="G634" s="15"/>
      <c r="H634" s="15"/>
      <c r="I634" s="15"/>
    </row>
    <row r="635" spans="1:9" x14ac:dyDescent="0.2">
      <c r="A635" s="14"/>
      <c r="B635" s="14"/>
      <c r="C635" s="14"/>
      <c r="D635" s="12"/>
      <c r="E635" s="15"/>
      <c r="F635" s="15"/>
      <c r="G635" s="15"/>
      <c r="H635" s="15"/>
      <c r="I635" s="15"/>
    </row>
    <row r="636" spans="1:9" x14ac:dyDescent="0.2">
      <c r="A636" s="14"/>
      <c r="B636" s="14"/>
      <c r="C636" s="14"/>
      <c r="D636" s="12"/>
      <c r="E636" s="15"/>
      <c r="F636" s="15"/>
      <c r="G636" s="15"/>
      <c r="H636" s="15"/>
      <c r="I636" s="15"/>
    </row>
    <row r="637" spans="1:9" x14ac:dyDescent="0.2">
      <c r="A637" s="14"/>
      <c r="B637" s="14"/>
      <c r="C637" s="14"/>
      <c r="D637" s="12"/>
      <c r="E637" s="15"/>
      <c r="F637" s="15"/>
      <c r="G637" s="15"/>
      <c r="H637" s="15"/>
      <c r="I637" s="15"/>
    </row>
    <row r="638" spans="1:9" x14ac:dyDescent="0.2">
      <c r="A638" s="17"/>
      <c r="B638" s="17"/>
      <c r="C638" s="17"/>
      <c r="D638" s="18"/>
      <c r="H638" s="19"/>
      <c r="I638" s="19"/>
    </row>
    <row r="639" spans="1:9" x14ac:dyDescent="0.2">
      <c r="A639" s="14"/>
      <c r="B639" s="14"/>
      <c r="C639" s="14"/>
      <c r="D639" s="12"/>
      <c r="E639" s="15"/>
      <c r="F639" s="15"/>
      <c r="G639" s="15"/>
      <c r="H639" s="15"/>
      <c r="I639" s="15"/>
    </row>
    <row r="640" spans="1:9" x14ac:dyDescent="0.2">
      <c r="A640" s="17"/>
      <c r="B640" s="17"/>
      <c r="C640" s="17"/>
      <c r="D640" s="18"/>
      <c r="G640" s="18"/>
      <c r="I640" s="19"/>
    </row>
    <row r="641" spans="1:9" x14ac:dyDescent="0.2">
      <c r="A641" s="14"/>
      <c r="B641" s="14"/>
      <c r="C641" s="14"/>
      <c r="D641" s="12"/>
      <c r="E641" s="15"/>
      <c r="F641" s="15"/>
      <c r="G641" s="15"/>
      <c r="H641" s="15"/>
      <c r="I641" s="15"/>
    </row>
    <row r="642" spans="1:9" x14ac:dyDescent="0.2">
      <c r="A642" s="14"/>
      <c r="B642" s="14"/>
      <c r="C642" s="14"/>
      <c r="D642" s="12"/>
      <c r="E642" s="15"/>
      <c r="F642" s="15"/>
      <c r="G642" s="15"/>
      <c r="H642" s="15"/>
      <c r="I642" s="15"/>
    </row>
    <row r="643" spans="1:9" x14ac:dyDescent="0.2">
      <c r="A643" s="14"/>
      <c r="B643" s="14"/>
      <c r="C643" s="14"/>
      <c r="D643" s="12"/>
      <c r="E643" s="15"/>
      <c r="F643" s="15"/>
      <c r="G643" s="15"/>
      <c r="H643" s="15"/>
      <c r="I643" s="15"/>
    </row>
    <row r="644" spans="1:9" x14ac:dyDescent="0.2">
      <c r="A644" s="14"/>
      <c r="B644" s="14"/>
      <c r="C644" s="14"/>
      <c r="D644" s="12"/>
      <c r="E644" s="15"/>
      <c r="F644" s="15"/>
      <c r="G644" s="15"/>
      <c r="H644" s="15"/>
      <c r="I644" s="15"/>
    </row>
    <row r="645" spans="1:9" x14ac:dyDescent="0.2">
      <c r="A645" s="18"/>
      <c r="E645" s="15"/>
      <c r="F645" s="15"/>
      <c r="G645" s="15"/>
      <c r="H645" s="15"/>
      <c r="I645" s="15"/>
    </row>
    <row r="646" spans="1:9" x14ac:dyDescent="0.2">
      <c r="A646" s="14"/>
      <c r="B646" s="14"/>
      <c r="C646" s="14"/>
      <c r="D646" s="12"/>
      <c r="E646" s="15"/>
      <c r="F646" s="15"/>
      <c r="G646" s="15"/>
      <c r="H646" s="15"/>
      <c r="I646" s="15"/>
    </row>
    <row r="647" spans="1:9" x14ac:dyDescent="0.2">
      <c r="A647" s="14"/>
      <c r="B647" s="14"/>
      <c r="C647" s="14"/>
      <c r="D647" s="12"/>
      <c r="E647" s="15"/>
      <c r="F647" s="15"/>
      <c r="G647" s="15"/>
      <c r="H647" s="15"/>
      <c r="I647" s="15"/>
    </row>
    <row r="648" spans="1:9" x14ac:dyDescent="0.2">
      <c r="A648" s="14"/>
      <c r="B648" s="14"/>
      <c r="C648" s="14"/>
      <c r="D648" s="12"/>
      <c r="E648" s="15"/>
      <c r="F648" s="15"/>
      <c r="G648" s="22"/>
      <c r="H648" s="15"/>
      <c r="I648" s="15"/>
    </row>
    <row r="649" spans="1:9" x14ac:dyDescent="0.2">
      <c r="A649" s="14"/>
      <c r="B649" s="14"/>
      <c r="C649" s="14"/>
      <c r="D649" s="12"/>
      <c r="E649" s="15"/>
      <c r="F649" s="15"/>
      <c r="G649" s="15"/>
      <c r="H649" s="15"/>
      <c r="I649" s="15"/>
    </row>
    <row r="650" spans="1:9" x14ac:dyDescent="0.2">
      <c r="A650" s="14"/>
      <c r="B650" s="14"/>
      <c r="C650" s="14"/>
      <c r="D650" s="12"/>
      <c r="E650" s="15"/>
      <c r="F650" s="15"/>
      <c r="G650" s="15"/>
      <c r="H650" s="15"/>
      <c r="I650" s="15"/>
    </row>
    <row r="651" spans="1:9" x14ac:dyDescent="0.2">
      <c r="A651" s="14"/>
      <c r="B651" s="14"/>
      <c r="C651" s="14"/>
      <c r="D651" s="12"/>
      <c r="E651" s="15"/>
      <c r="F651" s="15"/>
      <c r="G651" s="21"/>
      <c r="H651" s="15"/>
      <c r="I651" s="15"/>
    </row>
    <row r="652" spans="1:9" x14ac:dyDescent="0.2">
      <c r="A652" s="14"/>
      <c r="B652" s="14"/>
      <c r="C652" s="14"/>
      <c r="D652" s="12"/>
      <c r="E652" s="15"/>
      <c r="F652" s="15"/>
      <c r="G652" s="15"/>
      <c r="H652" s="15"/>
      <c r="I652" s="15"/>
    </row>
    <row r="653" spans="1:9" x14ac:dyDescent="0.2">
      <c r="A653" s="14"/>
      <c r="B653" s="14"/>
      <c r="C653" s="14"/>
      <c r="D653" s="12"/>
      <c r="E653" s="15"/>
      <c r="F653" s="15"/>
      <c r="G653" s="15"/>
      <c r="H653" s="21"/>
      <c r="I653" s="15"/>
    </row>
    <row r="654" spans="1:9" x14ac:dyDescent="0.2">
      <c r="A654" s="14"/>
      <c r="B654" s="14"/>
      <c r="C654" s="14"/>
      <c r="D654" s="12"/>
      <c r="E654" s="15"/>
      <c r="F654" s="15"/>
      <c r="G654" s="15"/>
      <c r="H654" s="15"/>
      <c r="I654" s="15"/>
    </row>
    <row r="655" spans="1:9" x14ac:dyDescent="0.2">
      <c r="A655" s="14"/>
      <c r="B655" s="14"/>
      <c r="C655" s="14"/>
      <c r="D655" s="12"/>
      <c r="E655" s="15"/>
      <c r="F655" s="15"/>
      <c r="G655" s="21"/>
      <c r="H655" s="15"/>
      <c r="I655" s="15"/>
    </row>
    <row r="656" spans="1:9" x14ac:dyDescent="0.2">
      <c r="A656" s="14"/>
      <c r="B656" s="14"/>
      <c r="C656" s="14"/>
      <c r="D656" s="12"/>
      <c r="E656" s="15"/>
      <c r="F656" s="15"/>
      <c r="G656" s="15"/>
      <c r="H656" s="15"/>
      <c r="I656" s="15"/>
    </row>
    <row r="657" spans="1:9" x14ac:dyDescent="0.2">
      <c r="A657" s="14"/>
      <c r="B657" s="14"/>
      <c r="C657" s="14"/>
      <c r="D657" s="12"/>
      <c r="E657" s="15"/>
      <c r="F657" s="15"/>
      <c r="G657" s="15"/>
      <c r="H657" s="15"/>
      <c r="I657" s="15"/>
    </row>
    <row r="658" spans="1:9" x14ac:dyDescent="0.2">
      <c r="A658" s="17"/>
      <c r="B658" s="17"/>
      <c r="C658" s="17"/>
      <c r="D658" s="18"/>
      <c r="G658" s="19"/>
      <c r="I658" s="19"/>
    </row>
    <row r="659" spans="1:9" x14ac:dyDescent="0.2">
      <c r="A659" s="14"/>
      <c r="B659" s="14"/>
      <c r="C659" s="14"/>
      <c r="D659" s="12"/>
      <c r="E659" s="15"/>
      <c r="F659" s="15"/>
      <c r="G659" s="15"/>
      <c r="H659" s="15"/>
      <c r="I659" s="15"/>
    </row>
    <row r="660" spans="1:9" x14ac:dyDescent="0.2">
      <c r="A660" s="14"/>
      <c r="B660" s="14"/>
      <c r="C660" s="14"/>
      <c r="D660" s="12"/>
      <c r="E660" s="15"/>
      <c r="F660" s="15"/>
      <c r="G660" s="15"/>
      <c r="H660" s="15"/>
      <c r="I660" s="15"/>
    </row>
    <row r="661" spans="1:9" x14ac:dyDescent="0.2">
      <c r="E661" s="15"/>
      <c r="F661" s="15"/>
      <c r="G661" s="15"/>
      <c r="H661" s="15"/>
      <c r="I661" s="15"/>
    </row>
    <row r="662" spans="1:9" x14ac:dyDescent="0.2">
      <c r="D662" s="12"/>
      <c r="E662" s="15"/>
      <c r="F662" s="15"/>
      <c r="G662" s="15"/>
      <c r="H662" s="15"/>
      <c r="I662" s="15"/>
    </row>
    <row r="665" spans="1:9" x14ac:dyDescent="0.2">
      <c r="D665" s="12"/>
    </row>
    <row r="667" spans="1:9" x14ac:dyDescent="0.2">
      <c r="D667" s="12"/>
      <c r="E667" s="20"/>
    </row>
    <row r="669" spans="1:9" x14ac:dyDescent="0.2">
      <c r="D669" s="12"/>
      <c r="E669" s="20"/>
    </row>
  </sheetData>
  <phoneticPr fontId="13" type="noConversion"/>
  <pageMargins left="0.25" right="0.2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2017-01-13T15:16:38Z</cp:lastPrinted>
  <dcterms:created xsi:type="dcterms:W3CDTF">2001-10-16T14:04:43Z</dcterms:created>
  <dcterms:modified xsi:type="dcterms:W3CDTF">2017-07-12T15:12:08Z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