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FT\Categorical Aids\Transportation\Regular Pupil\2016-2017 Payable\"/>
    </mc:Choice>
  </mc:AlternateContent>
  <bookViews>
    <workbookView xWindow="0" yWindow="0" windowWidth="11496" windowHeight="5532"/>
  </bookViews>
  <sheets>
    <sheet name="all_ptw_eligibility_by_dist" sheetId="2" r:id="rId1"/>
  </sheets>
  <definedNames>
    <definedName name="_xlnm.Print_Titles" localSheetId="0">all_ptw_eligibility_by_dist!$1:$6</definedName>
  </definedNames>
  <calcPr calcId="162913"/>
</workbook>
</file>

<file path=xl/calcChain.xml><?xml version="1.0" encoding="utf-8"?>
<calcChain xmlns="http://schemas.openxmlformats.org/spreadsheetml/2006/main">
  <c r="F438" i="2" l="1"/>
  <c r="E439" i="2"/>
  <c r="G439" i="2" s="1"/>
  <c r="F439" i="2"/>
  <c r="F440" i="2" s="1"/>
  <c r="E445" i="2"/>
  <c r="H434" i="2" l="1"/>
  <c r="D447" i="2" s="1"/>
  <c r="E447" i="2" s="1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J70" i="2"/>
  <c r="J71" i="2"/>
  <c r="J72" i="2"/>
  <c r="J73" i="2"/>
  <c r="J74" i="2"/>
  <c r="J75" i="2"/>
  <c r="J76" i="2"/>
  <c r="J77" i="2"/>
  <c r="J78" i="2"/>
  <c r="J79" i="2"/>
  <c r="J80" i="2"/>
  <c r="J81" i="2"/>
  <c r="J82" i="2"/>
  <c r="J83" i="2"/>
  <c r="J84" i="2"/>
  <c r="J85" i="2"/>
  <c r="J86" i="2"/>
  <c r="J87" i="2"/>
  <c r="J88" i="2"/>
  <c r="J89" i="2"/>
  <c r="J90" i="2"/>
  <c r="J91" i="2"/>
  <c r="J92" i="2"/>
  <c r="J93" i="2"/>
  <c r="J94" i="2"/>
  <c r="J95" i="2"/>
  <c r="J96" i="2"/>
  <c r="J97" i="2"/>
  <c r="J98" i="2"/>
  <c r="J99" i="2"/>
  <c r="J100" i="2"/>
  <c r="J101" i="2"/>
  <c r="J102" i="2"/>
  <c r="J103" i="2"/>
  <c r="J104" i="2"/>
  <c r="J105" i="2"/>
  <c r="J106" i="2"/>
  <c r="J107" i="2"/>
  <c r="J108" i="2"/>
  <c r="J109" i="2"/>
  <c r="J110" i="2"/>
  <c r="J111" i="2"/>
  <c r="J112" i="2"/>
  <c r="J113" i="2"/>
  <c r="J114" i="2"/>
  <c r="J115" i="2"/>
  <c r="J116" i="2"/>
  <c r="J117" i="2"/>
  <c r="J118" i="2"/>
  <c r="J119" i="2"/>
  <c r="J120" i="2"/>
  <c r="J121" i="2"/>
  <c r="J122" i="2"/>
  <c r="J123" i="2"/>
  <c r="J124" i="2"/>
  <c r="J125" i="2"/>
  <c r="J126" i="2"/>
  <c r="J127" i="2"/>
  <c r="J128" i="2"/>
  <c r="J129" i="2"/>
  <c r="J130" i="2"/>
  <c r="J131" i="2"/>
  <c r="J132" i="2"/>
  <c r="J133" i="2"/>
  <c r="J134" i="2"/>
  <c r="J135" i="2"/>
  <c r="J136" i="2"/>
  <c r="J137" i="2"/>
  <c r="J138" i="2"/>
  <c r="J139" i="2"/>
  <c r="J140" i="2"/>
  <c r="J141" i="2"/>
  <c r="J142" i="2"/>
  <c r="J143" i="2"/>
  <c r="J144" i="2"/>
  <c r="J145" i="2"/>
  <c r="J146" i="2"/>
  <c r="J147" i="2"/>
  <c r="J148" i="2"/>
  <c r="J149" i="2"/>
  <c r="J150" i="2"/>
  <c r="J151" i="2"/>
  <c r="J152" i="2"/>
  <c r="J153" i="2"/>
  <c r="J154" i="2"/>
  <c r="J155" i="2"/>
  <c r="J156" i="2"/>
  <c r="J157" i="2"/>
  <c r="J158" i="2"/>
  <c r="J159" i="2"/>
  <c r="J160" i="2"/>
  <c r="J161" i="2"/>
  <c r="J162" i="2"/>
  <c r="J163" i="2"/>
  <c r="J164" i="2"/>
  <c r="J165" i="2"/>
  <c r="J166" i="2"/>
  <c r="J167" i="2"/>
  <c r="J168" i="2"/>
  <c r="J169" i="2"/>
  <c r="J170" i="2"/>
  <c r="J171" i="2"/>
  <c r="J172" i="2"/>
  <c r="J173" i="2"/>
  <c r="J174" i="2"/>
  <c r="J175" i="2"/>
  <c r="J176" i="2"/>
  <c r="J177" i="2"/>
  <c r="J178" i="2"/>
  <c r="J179" i="2"/>
  <c r="J180" i="2"/>
  <c r="J181" i="2"/>
  <c r="J182" i="2"/>
  <c r="J183" i="2"/>
  <c r="J184" i="2"/>
  <c r="J185" i="2"/>
  <c r="J186" i="2"/>
  <c r="J187" i="2"/>
  <c r="J188" i="2"/>
  <c r="J189" i="2"/>
  <c r="J190" i="2"/>
  <c r="J191" i="2"/>
  <c r="J192" i="2"/>
  <c r="J193" i="2"/>
  <c r="J194" i="2"/>
  <c r="J195" i="2"/>
  <c r="J196" i="2"/>
  <c r="J197" i="2"/>
  <c r="J198" i="2"/>
  <c r="J199" i="2"/>
  <c r="J200" i="2"/>
  <c r="J201" i="2"/>
  <c r="J202" i="2"/>
  <c r="J203" i="2"/>
  <c r="J204" i="2"/>
  <c r="J205" i="2"/>
  <c r="J206" i="2"/>
  <c r="J207" i="2"/>
  <c r="J208" i="2"/>
  <c r="J209" i="2"/>
  <c r="J210" i="2"/>
  <c r="J211" i="2"/>
  <c r="J212" i="2"/>
  <c r="J213" i="2"/>
  <c r="J214" i="2"/>
  <c r="J215" i="2"/>
  <c r="J216" i="2"/>
  <c r="J217" i="2"/>
  <c r="J218" i="2"/>
  <c r="J219" i="2"/>
  <c r="J220" i="2"/>
  <c r="J221" i="2"/>
  <c r="J222" i="2"/>
  <c r="J223" i="2"/>
  <c r="J224" i="2"/>
  <c r="J225" i="2"/>
  <c r="J226" i="2"/>
  <c r="J227" i="2"/>
  <c r="J228" i="2"/>
  <c r="J229" i="2"/>
  <c r="J230" i="2"/>
  <c r="J231" i="2"/>
  <c r="J232" i="2"/>
  <c r="J233" i="2"/>
  <c r="J234" i="2"/>
  <c r="J235" i="2"/>
  <c r="J236" i="2"/>
  <c r="J237" i="2"/>
  <c r="J238" i="2"/>
  <c r="J239" i="2"/>
  <c r="J240" i="2"/>
  <c r="J241" i="2"/>
  <c r="J242" i="2"/>
  <c r="J243" i="2"/>
  <c r="J244" i="2"/>
  <c r="J245" i="2"/>
  <c r="J246" i="2"/>
  <c r="J247" i="2"/>
  <c r="J248" i="2"/>
  <c r="J249" i="2"/>
  <c r="J250" i="2"/>
  <c r="J251" i="2"/>
  <c r="J252" i="2"/>
  <c r="J253" i="2"/>
  <c r="J254" i="2"/>
  <c r="J255" i="2"/>
  <c r="J256" i="2"/>
  <c r="J257" i="2"/>
  <c r="J258" i="2"/>
  <c r="J259" i="2"/>
  <c r="J260" i="2"/>
  <c r="J261" i="2"/>
  <c r="J262" i="2"/>
  <c r="J263" i="2"/>
  <c r="J264" i="2"/>
  <c r="J265" i="2"/>
  <c r="J266" i="2"/>
  <c r="J267" i="2"/>
  <c r="J268" i="2"/>
  <c r="J269" i="2"/>
  <c r="J270" i="2"/>
  <c r="J271" i="2"/>
  <c r="J272" i="2"/>
  <c r="J273" i="2"/>
  <c r="J274" i="2"/>
  <c r="J275" i="2"/>
  <c r="J276" i="2"/>
  <c r="J277" i="2"/>
  <c r="J278" i="2"/>
  <c r="J279" i="2"/>
  <c r="J280" i="2"/>
  <c r="J281" i="2"/>
  <c r="J282" i="2"/>
  <c r="J283" i="2"/>
  <c r="J284" i="2"/>
  <c r="J285" i="2"/>
  <c r="J286" i="2"/>
  <c r="J287" i="2"/>
  <c r="J288" i="2"/>
  <c r="J289" i="2"/>
  <c r="J290" i="2"/>
  <c r="J291" i="2"/>
  <c r="J292" i="2"/>
  <c r="J293" i="2"/>
  <c r="J294" i="2"/>
  <c r="J295" i="2"/>
  <c r="J296" i="2"/>
  <c r="J297" i="2"/>
  <c r="J298" i="2"/>
  <c r="J299" i="2"/>
  <c r="J300" i="2"/>
  <c r="J301" i="2"/>
  <c r="J302" i="2"/>
  <c r="J303" i="2"/>
  <c r="J304" i="2"/>
  <c r="J305" i="2"/>
  <c r="J306" i="2"/>
  <c r="J307" i="2"/>
  <c r="J308" i="2"/>
  <c r="J309" i="2"/>
  <c r="J310" i="2"/>
  <c r="J311" i="2"/>
  <c r="J312" i="2"/>
  <c r="J313" i="2"/>
  <c r="J314" i="2"/>
  <c r="J315" i="2"/>
  <c r="J316" i="2"/>
  <c r="J317" i="2"/>
  <c r="J318" i="2"/>
  <c r="J319" i="2"/>
  <c r="J320" i="2"/>
  <c r="J321" i="2"/>
  <c r="J322" i="2"/>
  <c r="J323" i="2"/>
  <c r="J324" i="2"/>
  <c r="J325" i="2"/>
  <c r="J326" i="2"/>
  <c r="J327" i="2"/>
  <c r="J328" i="2"/>
  <c r="J329" i="2"/>
  <c r="J330" i="2"/>
  <c r="J331" i="2"/>
  <c r="J332" i="2"/>
  <c r="J333" i="2"/>
  <c r="J334" i="2"/>
  <c r="J335" i="2"/>
  <c r="J336" i="2"/>
  <c r="J337" i="2"/>
  <c r="J338" i="2"/>
  <c r="J339" i="2"/>
  <c r="J340" i="2"/>
  <c r="J341" i="2"/>
  <c r="J342" i="2"/>
  <c r="J343" i="2"/>
  <c r="J344" i="2"/>
  <c r="J345" i="2"/>
  <c r="J346" i="2"/>
  <c r="J347" i="2"/>
  <c r="J348" i="2"/>
  <c r="J349" i="2"/>
  <c r="J350" i="2"/>
  <c r="J351" i="2"/>
  <c r="J352" i="2"/>
  <c r="J353" i="2"/>
  <c r="J354" i="2"/>
  <c r="J355" i="2"/>
  <c r="J356" i="2"/>
  <c r="J357" i="2"/>
  <c r="J358" i="2"/>
  <c r="J359" i="2"/>
  <c r="J360" i="2"/>
  <c r="J361" i="2"/>
  <c r="J362" i="2"/>
  <c r="J363" i="2"/>
  <c r="J364" i="2"/>
  <c r="J365" i="2"/>
  <c r="J366" i="2"/>
  <c r="J367" i="2"/>
  <c r="J368" i="2"/>
  <c r="J369" i="2"/>
  <c r="J370" i="2"/>
  <c r="J371" i="2"/>
  <c r="J372" i="2"/>
  <c r="J373" i="2"/>
  <c r="J374" i="2"/>
  <c r="J375" i="2"/>
  <c r="J376" i="2"/>
  <c r="J377" i="2"/>
  <c r="J378" i="2"/>
  <c r="J379" i="2"/>
  <c r="J380" i="2"/>
  <c r="J381" i="2"/>
  <c r="J382" i="2"/>
  <c r="J383" i="2"/>
  <c r="J384" i="2"/>
  <c r="J385" i="2"/>
  <c r="J386" i="2"/>
  <c r="J387" i="2"/>
  <c r="J388" i="2"/>
  <c r="J389" i="2"/>
  <c r="J390" i="2"/>
  <c r="J391" i="2"/>
  <c r="J392" i="2"/>
  <c r="J393" i="2"/>
  <c r="J394" i="2"/>
  <c r="J395" i="2"/>
  <c r="J396" i="2"/>
  <c r="J397" i="2"/>
  <c r="J398" i="2"/>
  <c r="J399" i="2"/>
  <c r="J400" i="2"/>
  <c r="J401" i="2"/>
  <c r="J402" i="2"/>
  <c r="J403" i="2"/>
  <c r="J404" i="2"/>
  <c r="J405" i="2"/>
  <c r="J406" i="2"/>
  <c r="J407" i="2"/>
  <c r="J408" i="2"/>
  <c r="J409" i="2"/>
  <c r="J410" i="2"/>
  <c r="J411" i="2"/>
  <c r="J412" i="2"/>
  <c r="J413" i="2"/>
  <c r="J414" i="2"/>
  <c r="J415" i="2"/>
  <c r="J416" i="2"/>
  <c r="J417" i="2"/>
  <c r="J418" i="2"/>
  <c r="J419" i="2"/>
  <c r="J420" i="2"/>
  <c r="J421" i="2"/>
  <c r="J422" i="2"/>
  <c r="J423" i="2"/>
  <c r="J424" i="2"/>
  <c r="J425" i="2"/>
  <c r="J427" i="2"/>
  <c r="J428" i="2"/>
  <c r="J429" i="2"/>
  <c r="J430" i="2"/>
  <c r="J431" i="2"/>
  <c r="J432" i="2"/>
  <c r="J433" i="2"/>
  <c r="I434" i="2"/>
  <c r="D446" i="2" l="1"/>
  <c r="E446" i="2" s="1"/>
  <c r="J434" i="2"/>
  <c r="J438" i="2" l="1"/>
  <c r="J440" i="2" s="1"/>
  <c r="K12" i="2"/>
  <c r="K16" i="2"/>
  <c r="K20" i="2"/>
  <c r="K24" i="2"/>
  <c r="K28" i="2"/>
  <c r="K32" i="2"/>
  <c r="K36" i="2"/>
  <c r="K40" i="2"/>
  <c r="K44" i="2"/>
  <c r="K48" i="2"/>
  <c r="K52" i="2"/>
  <c r="K56" i="2"/>
  <c r="K60" i="2"/>
  <c r="K64" i="2"/>
  <c r="K68" i="2"/>
  <c r="K72" i="2"/>
  <c r="K76" i="2"/>
  <c r="K80" i="2"/>
  <c r="K84" i="2"/>
  <c r="K88" i="2"/>
  <c r="K92" i="2"/>
  <c r="K96" i="2"/>
  <c r="K100" i="2"/>
  <c r="K104" i="2"/>
  <c r="K108" i="2"/>
  <c r="K112" i="2"/>
  <c r="K116" i="2"/>
  <c r="K120" i="2"/>
  <c r="K124" i="2"/>
  <c r="K128" i="2"/>
  <c r="K132" i="2"/>
  <c r="K136" i="2"/>
  <c r="K140" i="2"/>
  <c r="K144" i="2"/>
  <c r="K148" i="2"/>
  <c r="K152" i="2"/>
  <c r="K156" i="2"/>
  <c r="K160" i="2"/>
  <c r="K164" i="2"/>
  <c r="K168" i="2"/>
  <c r="K172" i="2"/>
  <c r="K176" i="2"/>
  <c r="K180" i="2"/>
  <c r="K184" i="2"/>
  <c r="K188" i="2"/>
  <c r="K192" i="2"/>
  <c r="K196" i="2"/>
  <c r="K200" i="2"/>
  <c r="K204" i="2"/>
  <c r="K208" i="2"/>
  <c r="K212" i="2"/>
  <c r="K216" i="2"/>
  <c r="K220" i="2"/>
  <c r="K224" i="2"/>
  <c r="K228" i="2"/>
  <c r="K232" i="2"/>
  <c r="K236" i="2"/>
  <c r="K240" i="2"/>
  <c r="K244" i="2"/>
  <c r="K248" i="2"/>
  <c r="K252" i="2"/>
  <c r="K256" i="2"/>
  <c r="K11" i="2"/>
  <c r="K15" i="2"/>
  <c r="K19" i="2"/>
  <c r="K23" i="2"/>
  <c r="K27" i="2"/>
  <c r="K31" i="2"/>
  <c r="K35" i="2"/>
  <c r="K39" i="2"/>
  <c r="K43" i="2"/>
  <c r="K47" i="2"/>
  <c r="K51" i="2"/>
  <c r="K55" i="2"/>
  <c r="K59" i="2"/>
  <c r="K63" i="2"/>
  <c r="K67" i="2"/>
  <c r="K71" i="2"/>
  <c r="K75" i="2"/>
  <c r="K79" i="2"/>
  <c r="K83" i="2"/>
  <c r="K87" i="2"/>
  <c r="K91" i="2"/>
  <c r="K95" i="2"/>
  <c r="K99" i="2"/>
  <c r="K103" i="2"/>
  <c r="K107" i="2"/>
  <c r="K111" i="2"/>
  <c r="K115" i="2"/>
  <c r="K119" i="2"/>
  <c r="K123" i="2"/>
  <c r="K127" i="2"/>
  <c r="K131" i="2"/>
  <c r="K135" i="2"/>
  <c r="K139" i="2"/>
  <c r="K143" i="2"/>
  <c r="K147" i="2"/>
  <c r="K151" i="2"/>
  <c r="K155" i="2"/>
  <c r="K159" i="2"/>
  <c r="K163" i="2"/>
  <c r="K167" i="2"/>
  <c r="K171" i="2"/>
  <c r="K175" i="2"/>
  <c r="K179" i="2"/>
  <c r="K183" i="2"/>
  <c r="K187" i="2"/>
  <c r="K191" i="2"/>
  <c r="K195" i="2"/>
  <c r="K199" i="2"/>
  <c r="K203" i="2"/>
  <c r="K207" i="2"/>
  <c r="K211" i="2"/>
  <c r="K215" i="2"/>
  <c r="K219" i="2"/>
  <c r="K223" i="2"/>
  <c r="K227" i="2"/>
  <c r="K231" i="2"/>
  <c r="K235" i="2"/>
  <c r="K239" i="2"/>
  <c r="K243" i="2"/>
  <c r="K247" i="2"/>
  <c r="K251" i="2"/>
  <c r="K255" i="2"/>
  <c r="K259" i="2"/>
  <c r="K263" i="2"/>
  <c r="K267" i="2"/>
  <c r="K271" i="2"/>
  <c r="K275" i="2"/>
  <c r="K279" i="2"/>
  <c r="K283" i="2"/>
  <c r="K287" i="2"/>
  <c r="K291" i="2"/>
  <c r="K295" i="2"/>
  <c r="K299" i="2"/>
  <c r="K303" i="2"/>
  <c r="K307" i="2"/>
  <c r="K311" i="2"/>
  <c r="K315" i="2"/>
  <c r="K319" i="2"/>
  <c r="K323" i="2"/>
  <c r="K327" i="2"/>
  <c r="K331" i="2"/>
  <c r="K335" i="2"/>
  <c r="K339" i="2"/>
  <c r="K343" i="2"/>
  <c r="K347" i="2"/>
  <c r="K9" i="2"/>
  <c r="K17" i="2"/>
  <c r="K25" i="2"/>
  <c r="K33" i="2"/>
  <c r="K41" i="2"/>
  <c r="K49" i="2"/>
  <c r="K57" i="2"/>
  <c r="K65" i="2"/>
  <c r="K73" i="2"/>
  <c r="K81" i="2"/>
  <c r="K89" i="2"/>
  <c r="K97" i="2"/>
  <c r="K105" i="2"/>
  <c r="K113" i="2"/>
  <c r="K121" i="2"/>
  <c r="K129" i="2"/>
  <c r="K137" i="2"/>
  <c r="K145" i="2"/>
  <c r="K153" i="2"/>
  <c r="K161" i="2"/>
  <c r="K169" i="2"/>
  <c r="K177" i="2"/>
  <c r="K185" i="2"/>
  <c r="K193" i="2"/>
  <c r="K201" i="2"/>
  <c r="K209" i="2"/>
  <c r="K217" i="2"/>
  <c r="K225" i="2"/>
  <c r="K233" i="2"/>
  <c r="K241" i="2"/>
  <c r="K249" i="2"/>
  <c r="K257" i="2"/>
  <c r="K262" i="2"/>
  <c r="K268" i="2"/>
  <c r="K273" i="2"/>
  <c r="K278" i="2"/>
  <c r="K284" i="2"/>
  <c r="K289" i="2"/>
  <c r="K294" i="2"/>
  <c r="K305" i="2"/>
  <c r="K310" i="2"/>
  <c r="K316" i="2"/>
  <c r="K321" i="2"/>
  <c r="K326" i="2"/>
  <c r="K337" i="2"/>
  <c r="K352" i="2"/>
  <c r="K360" i="2"/>
  <c r="K372" i="2"/>
  <c r="K384" i="2"/>
  <c r="K392" i="2"/>
  <c r="K404" i="2"/>
  <c r="K416" i="2"/>
  <c r="K424" i="2"/>
  <c r="K21" i="2"/>
  <c r="K37" i="2"/>
  <c r="K61" i="2"/>
  <c r="K93" i="2"/>
  <c r="K117" i="2"/>
  <c r="K141" i="2"/>
  <c r="K165" i="2"/>
  <c r="K189" i="2"/>
  <c r="K213" i="2"/>
  <c r="K237" i="2"/>
  <c r="K260" i="2"/>
  <c r="K276" i="2"/>
  <c r="K292" i="2"/>
  <c r="K308" i="2"/>
  <c r="K324" i="2"/>
  <c r="K340" i="2"/>
  <c r="K10" i="2"/>
  <c r="K18" i="2"/>
  <c r="K26" i="2"/>
  <c r="K34" i="2"/>
  <c r="K42" i="2"/>
  <c r="K50" i="2"/>
  <c r="K58" i="2"/>
  <c r="K66" i="2"/>
  <c r="K74" i="2"/>
  <c r="K82" i="2"/>
  <c r="K90" i="2"/>
  <c r="K98" i="2"/>
  <c r="K106" i="2"/>
  <c r="K114" i="2"/>
  <c r="K122" i="2"/>
  <c r="K130" i="2"/>
  <c r="K138" i="2"/>
  <c r="K146" i="2"/>
  <c r="K154" i="2"/>
  <c r="K162" i="2"/>
  <c r="K170" i="2"/>
  <c r="K178" i="2"/>
  <c r="K186" i="2"/>
  <c r="K194" i="2"/>
  <c r="K202" i="2"/>
  <c r="K210" i="2"/>
  <c r="K218" i="2"/>
  <c r="K226" i="2"/>
  <c r="K234" i="2"/>
  <c r="K242" i="2"/>
  <c r="K250" i="2"/>
  <c r="K258" i="2"/>
  <c r="K264" i="2"/>
  <c r="K269" i="2"/>
  <c r="K274" i="2"/>
  <c r="K280" i="2"/>
  <c r="K285" i="2"/>
  <c r="K290" i="2"/>
  <c r="K296" i="2"/>
  <c r="K301" i="2"/>
  <c r="K306" i="2"/>
  <c r="K312" i="2"/>
  <c r="K317" i="2"/>
  <c r="K322" i="2"/>
  <c r="K328" i="2"/>
  <c r="K333" i="2"/>
  <c r="K338" i="2"/>
  <c r="K344" i="2"/>
  <c r="K349" i="2"/>
  <c r="K353" i="2"/>
  <c r="K357" i="2"/>
  <c r="K361" i="2"/>
  <c r="K365" i="2"/>
  <c r="K369" i="2"/>
  <c r="K373" i="2"/>
  <c r="K377" i="2"/>
  <c r="K381" i="2"/>
  <c r="K385" i="2"/>
  <c r="K389" i="2"/>
  <c r="K393" i="2"/>
  <c r="K397" i="2"/>
  <c r="K401" i="2"/>
  <c r="K405" i="2"/>
  <c r="K409" i="2"/>
  <c r="K413" i="2"/>
  <c r="K417" i="2"/>
  <c r="K421" i="2"/>
  <c r="K425" i="2"/>
  <c r="K430" i="2"/>
  <c r="K8" i="2"/>
  <c r="K29" i="2"/>
  <c r="K53" i="2"/>
  <c r="K77" i="2"/>
  <c r="K101" i="2"/>
  <c r="K125" i="2"/>
  <c r="K149" i="2"/>
  <c r="K173" i="2"/>
  <c r="K197" i="2"/>
  <c r="K221" i="2"/>
  <c r="K253" i="2"/>
  <c r="K270" i="2"/>
  <c r="K286" i="2"/>
  <c r="K302" i="2"/>
  <c r="K318" i="2"/>
  <c r="K334" i="2"/>
  <c r="K14" i="2"/>
  <c r="K22" i="2"/>
  <c r="K30" i="2"/>
  <c r="K38" i="2"/>
  <c r="K46" i="2"/>
  <c r="K54" i="2"/>
  <c r="K62" i="2"/>
  <c r="K70" i="2"/>
  <c r="K78" i="2"/>
  <c r="K86" i="2"/>
  <c r="K94" i="2"/>
  <c r="K102" i="2"/>
  <c r="K110" i="2"/>
  <c r="K118" i="2"/>
  <c r="K126" i="2"/>
  <c r="K134" i="2"/>
  <c r="K142" i="2"/>
  <c r="K150" i="2"/>
  <c r="K158" i="2"/>
  <c r="K166" i="2"/>
  <c r="K174" i="2"/>
  <c r="K182" i="2"/>
  <c r="K190" i="2"/>
  <c r="K198" i="2"/>
  <c r="K206" i="2"/>
  <c r="K214" i="2"/>
  <c r="K222" i="2"/>
  <c r="K230" i="2"/>
  <c r="K238" i="2"/>
  <c r="K246" i="2"/>
  <c r="K254" i="2"/>
  <c r="K261" i="2"/>
  <c r="K266" i="2"/>
  <c r="K272" i="2"/>
  <c r="K277" i="2"/>
  <c r="K282" i="2"/>
  <c r="K288" i="2"/>
  <c r="K293" i="2"/>
  <c r="K298" i="2"/>
  <c r="K304" i="2"/>
  <c r="K309" i="2"/>
  <c r="K314" i="2"/>
  <c r="K320" i="2"/>
  <c r="K325" i="2"/>
  <c r="K330" i="2"/>
  <c r="K336" i="2"/>
  <c r="K341" i="2"/>
  <c r="K346" i="2"/>
  <c r="K351" i="2"/>
  <c r="K355" i="2"/>
  <c r="K359" i="2"/>
  <c r="K363" i="2"/>
  <c r="K367" i="2"/>
  <c r="K371" i="2"/>
  <c r="K375" i="2"/>
  <c r="K379" i="2"/>
  <c r="K383" i="2"/>
  <c r="K387" i="2"/>
  <c r="K391" i="2"/>
  <c r="K395" i="2"/>
  <c r="K399" i="2"/>
  <c r="K403" i="2"/>
  <c r="K407" i="2"/>
  <c r="K411" i="2"/>
  <c r="K415" i="2"/>
  <c r="K419" i="2"/>
  <c r="K423" i="2"/>
  <c r="K428" i="2"/>
  <c r="K432" i="2"/>
  <c r="K300" i="2"/>
  <c r="K332" i="2"/>
  <c r="K342" i="2"/>
  <c r="K348" i="2"/>
  <c r="K356" i="2"/>
  <c r="K364" i="2"/>
  <c r="K368" i="2"/>
  <c r="K376" i="2"/>
  <c r="K380" i="2"/>
  <c r="K388" i="2"/>
  <c r="K396" i="2"/>
  <c r="K400" i="2"/>
  <c r="K408" i="2"/>
  <c r="K412" i="2"/>
  <c r="K420" i="2"/>
  <c r="K429" i="2"/>
  <c r="K433" i="2"/>
  <c r="K13" i="2"/>
  <c r="K45" i="2"/>
  <c r="K69" i="2"/>
  <c r="K85" i="2"/>
  <c r="K109" i="2"/>
  <c r="K133" i="2"/>
  <c r="K157" i="2"/>
  <c r="K181" i="2"/>
  <c r="K205" i="2"/>
  <c r="K229" i="2"/>
  <c r="K245" i="2"/>
  <c r="K265" i="2"/>
  <c r="K281" i="2"/>
  <c r="K297" i="2"/>
  <c r="K313" i="2"/>
  <c r="K329" i="2"/>
  <c r="K345" i="2"/>
  <c r="K431" i="2"/>
  <c r="K358" i="2"/>
  <c r="K422" i="2"/>
  <c r="K354" i="2"/>
  <c r="K390" i="2"/>
  <c r="K362" i="2"/>
  <c r="K378" i="2"/>
  <c r="K394" i="2"/>
  <c r="K410" i="2"/>
  <c r="K427" i="2"/>
  <c r="K350" i="2"/>
  <c r="K366" i="2"/>
  <c r="K382" i="2"/>
  <c r="K398" i="2"/>
  <c r="K414" i="2"/>
  <c r="K370" i="2"/>
  <c r="K386" i="2"/>
  <c r="K402" i="2"/>
  <c r="K418" i="2"/>
  <c r="K374" i="2"/>
  <c r="K406" i="2"/>
  <c r="L9" i="2" l="1"/>
  <c r="L13" i="2"/>
  <c r="L17" i="2"/>
  <c r="L21" i="2"/>
  <c r="L10" i="2"/>
  <c r="L14" i="2"/>
  <c r="L18" i="2"/>
  <c r="L22" i="2"/>
  <c r="L26" i="2"/>
  <c r="L30" i="2"/>
  <c r="L34" i="2"/>
  <c r="L38" i="2"/>
  <c r="L42" i="2"/>
  <c r="L46" i="2"/>
  <c r="L50" i="2"/>
  <c r="L54" i="2"/>
  <c r="L58" i="2"/>
  <c r="L62" i="2"/>
  <c r="L66" i="2"/>
  <c r="L70" i="2"/>
  <c r="L74" i="2"/>
  <c r="L78" i="2"/>
  <c r="L82" i="2"/>
  <c r="L86" i="2"/>
  <c r="L90" i="2"/>
  <c r="L94" i="2"/>
  <c r="L98" i="2"/>
  <c r="L102" i="2"/>
  <c r="L106" i="2"/>
  <c r="L110" i="2"/>
  <c r="L114" i="2"/>
  <c r="L118" i="2"/>
  <c r="L122" i="2"/>
  <c r="L126" i="2"/>
  <c r="L130" i="2"/>
  <c r="L134" i="2"/>
  <c r="L138" i="2"/>
  <c r="L142" i="2"/>
  <c r="L146" i="2"/>
  <c r="L150" i="2"/>
  <c r="L154" i="2"/>
  <c r="L158" i="2"/>
  <c r="L162" i="2"/>
  <c r="L166" i="2"/>
  <c r="L170" i="2"/>
  <c r="L174" i="2"/>
  <c r="L12" i="2"/>
  <c r="L20" i="2"/>
  <c r="L27" i="2"/>
  <c r="L32" i="2"/>
  <c r="L37" i="2"/>
  <c r="L43" i="2"/>
  <c r="L48" i="2"/>
  <c r="L53" i="2"/>
  <c r="L59" i="2"/>
  <c r="L64" i="2"/>
  <c r="L69" i="2"/>
  <c r="L75" i="2"/>
  <c r="L80" i="2"/>
  <c r="L85" i="2"/>
  <c r="L91" i="2"/>
  <c r="L96" i="2"/>
  <c r="L101" i="2"/>
  <c r="L107" i="2"/>
  <c r="L112" i="2"/>
  <c r="L117" i="2"/>
  <c r="L123" i="2"/>
  <c r="L128" i="2"/>
  <c r="L133" i="2"/>
  <c r="L139" i="2"/>
  <c r="L144" i="2"/>
  <c r="L149" i="2"/>
  <c r="L155" i="2"/>
  <c r="L160" i="2"/>
  <c r="L165" i="2"/>
  <c r="L171" i="2"/>
  <c r="L176" i="2"/>
  <c r="L180" i="2"/>
  <c r="L184" i="2"/>
  <c r="L188" i="2"/>
  <c r="L192" i="2"/>
  <c r="L196" i="2"/>
  <c r="L200" i="2"/>
  <c r="L204" i="2"/>
  <c r="L208" i="2"/>
  <c r="L212" i="2"/>
  <c r="L216" i="2"/>
  <c r="L220" i="2"/>
  <c r="L224" i="2"/>
  <c r="L228" i="2"/>
  <c r="L232" i="2"/>
  <c r="L236" i="2"/>
  <c r="L240" i="2"/>
  <c r="L244" i="2"/>
  <c r="L248" i="2"/>
  <c r="L252" i="2"/>
  <c r="L256" i="2"/>
  <c r="L260" i="2"/>
  <c r="L264" i="2"/>
  <c r="L268" i="2"/>
  <c r="L272" i="2"/>
  <c r="L276" i="2"/>
  <c r="L280" i="2"/>
  <c r="L284" i="2"/>
  <c r="L288" i="2"/>
  <c r="L292" i="2"/>
  <c r="L296" i="2"/>
  <c r="L300" i="2"/>
  <c r="L304" i="2"/>
  <c r="L308" i="2"/>
  <c r="L312" i="2"/>
  <c r="L316" i="2"/>
  <c r="L320" i="2"/>
  <c r="L324" i="2"/>
  <c r="L328" i="2"/>
  <c r="L332" i="2"/>
  <c r="L336" i="2"/>
  <c r="L340" i="2"/>
  <c r="L15" i="2"/>
  <c r="L24" i="2"/>
  <c r="L31" i="2"/>
  <c r="L39" i="2"/>
  <c r="L45" i="2"/>
  <c r="L52" i="2"/>
  <c r="L60" i="2"/>
  <c r="L67" i="2"/>
  <c r="L73" i="2"/>
  <c r="L81" i="2"/>
  <c r="L88" i="2"/>
  <c r="L95" i="2"/>
  <c r="L103" i="2"/>
  <c r="L109" i="2"/>
  <c r="L116" i="2"/>
  <c r="L124" i="2"/>
  <c r="L131" i="2"/>
  <c r="L137" i="2"/>
  <c r="L145" i="2"/>
  <c r="L152" i="2"/>
  <c r="L159" i="2"/>
  <c r="L167" i="2"/>
  <c r="L173" i="2"/>
  <c r="L179" i="2"/>
  <c r="L185" i="2"/>
  <c r="L190" i="2"/>
  <c r="L195" i="2"/>
  <c r="L201" i="2"/>
  <c r="L206" i="2"/>
  <c r="L211" i="2"/>
  <c r="L217" i="2"/>
  <c r="L222" i="2"/>
  <c r="L227" i="2"/>
  <c r="L233" i="2"/>
  <c r="L238" i="2"/>
  <c r="L243" i="2"/>
  <c r="L249" i="2"/>
  <c r="L254" i="2"/>
  <c r="L259" i="2"/>
  <c r="L265" i="2"/>
  <c r="L270" i="2"/>
  <c r="L275" i="2"/>
  <c r="L281" i="2"/>
  <c r="L286" i="2"/>
  <c r="L291" i="2"/>
  <c r="L297" i="2"/>
  <c r="L302" i="2"/>
  <c r="L307" i="2"/>
  <c r="L313" i="2"/>
  <c r="L318" i="2"/>
  <c r="L323" i="2"/>
  <c r="L329" i="2"/>
  <c r="L334" i="2"/>
  <c r="L339" i="2"/>
  <c r="L344" i="2"/>
  <c r="L348" i="2"/>
  <c r="L352" i="2"/>
  <c r="L356" i="2"/>
  <c r="L360" i="2"/>
  <c r="L364" i="2"/>
  <c r="L368" i="2"/>
  <c r="L372" i="2"/>
  <c r="L376" i="2"/>
  <c r="L380" i="2"/>
  <c r="L384" i="2"/>
  <c r="L388" i="2"/>
  <c r="L392" i="2"/>
  <c r="L396" i="2"/>
  <c r="L400" i="2"/>
  <c r="L404" i="2"/>
  <c r="L408" i="2"/>
  <c r="L412" i="2"/>
  <c r="L416" i="2"/>
  <c r="L420" i="2"/>
  <c r="L424" i="2"/>
  <c r="L428" i="2"/>
  <c r="L432" i="2"/>
  <c r="L8" i="2"/>
  <c r="L19" i="2"/>
  <c r="L28" i="2"/>
  <c r="L35" i="2"/>
  <c r="L41" i="2"/>
  <c r="L49" i="2"/>
  <c r="L56" i="2"/>
  <c r="L63" i="2"/>
  <c r="L71" i="2"/>
  <c r="L77" i="2"/>
  <c r="L84" i="2"/>
  <c r="L92" i="2"/>
  <c r="L99" i="2"/>
  <c r="L105" i="2"/>
  <c r="L113" i="2"/>
  <c r="L120" i="2"/>
  <c r="L127" i="2"/>
  <c r="L135" i="2"/>
  <c r="L141" i="2"/>
  <c r="L148" i="2"/>
  <c r="L156" i="2"/>
  <c r="L163" i="2"/>
  <c r="L169" i="2"/>
  <c r="L177" i="2"/>
  <c r="L182" i="2"/>
  <c r="L187" i="2"/>
  <c r="L193" i="2"/>
  <c r="L198" i="2"/>
  <c r="L203" i="2"/>
  <c r="L209" i="2"/>
  <c r="L214" i="2"/>
  <c r="L219" i="2"/>
  <c r="L225" i="2"/>
  <c r="L230" i="2"/>
  <c r="L235" i="2"/>
  <c r="L241" i="2"/>
  <c r="L246" i="2"/>
  <c r="L251" i="2"/>
  <c r="L257" i="2"/>
  <c r="L262" i="2"/>
  <c r="L267" i="2"/>
  <c r="L273" i="2"/>
  <c r="L278" i="2"/>
  <c r="L283" i="2"/>
  <c r="L289" i="2"/>
  <c r="L294" i="2"/>
  <c r="L299" i="2"/>
  <c r="L305" i="2"/>
  <c r="L310" i="2"/>
  <c r="L315" i="2"/>
  <c r="L321" i="2"/>
  <c r="L326" i="2"/>
  <c r="L331" i="2"/>
  <c r="L337" i="2"/>
  <c r="L342" i="2"/>
  <c r="L346" i="2"/>
  <c r="L350" i="2"/>
  <c r="L354" i="2"/>
  <c r="L358" i="2"/>
  <c r="L362" i="2"/>
  <c r="L366" i="2"/>
  <c r="L370" i="2"/>
  <c r="L374" i="2"/>
  <c r="L378" i="2"/>
  <c r="L382" i="2"/>
  <c r="L386" i="2"/>
  <c r="L390" i="2"/>
  <c r="L394" i="2"/>
  <c r="L398" i="2"/>
  <c r="L402" i="2"/>
  <c r="L406" i="2"/>
  <c r="L410" i="2"/>
  <c r="L414" i="2"/>
  <c r="L418" i="2"/>
  <c r="L422" i="2"/>
  <c r="L430" i="2"/>
  <c r="L11" i="2"/>
  <c r="L23" i="2"/>
  <c r="L29" i="2"/>
  <c r="L36" i="2"/>
  <c r="L44" i="2"/>
  <c r="L51" i="2"/>
  <c r="L57" i="2"/>
  <c r="L65" i="2"/>
  <c r="L72" i="2"/>
  <c r="L79" i="2"/>
  <c r="L87" i="2"/>
  <c r="L93" i="2"/>
  <c r="L100" i="2"/>
  <c r="L108" i="2"/>
  <c r="L115" i="2"/>
  <c r="L121" i="2"/>
  <c r="L129" i="2"/>
  <c r="L136" i="2"/>
  <c r="L143" i="2"/>
  <c r="L151" i="2"/>
  <c r="L157" i="2"/>
  <c r="L164" i="2"/>
  <c r="L172" i="2"/>
  <c r="L178" i="2"/>
  <c r="L183" i="2"/>
  <c r="L189" i="2"/>
  <c r="L194" i="2"/>
  <c r="L199" i="2"/>
  <c r="L205" i="2"/>
  <c r="L210" i="2"/>
  <c r="L215" i="2"/>
  <c r="L221" i="2"/>
  <c r="L226" i="2"/>
  <c r="L231" i="2"/>
  <c r="L237" i="2"/>
  <c r="L242" i="2"/>
  <c r="L247" i="2"/>
  <c r="L253" i="2"/>
  <c r="L263" i="2"/>
  <c r="L269" i="2"/>
  <c r="L274" i="2"/>
  <c r="L279" i="2"/>
  <c r="L285" i="2"/>
  <c r="L290" i="2"/>
  <c r="L295" i="2"/>
  <c r="L301" i="2"/>
  <c r="L306" i="2"/>
  <c r="L311" i="2"/>
  <c r="L317" i="2"/>
  <c r="L322" i="2"/>
  <c r="L327" i="2"/>
  <c r="L333" i="2"/>
  <c r="L338" i="2"/>
  <c r="L343" i="2"/>
  <c r="L347" i="2"/>
  <c r="L351" i="2"/>
  <c r="L359" i="2"/>
  <c r="L363" i="2"/>
  <c r="L367" i="2"/>
  <c r="L371" i="2"/>
  <c r="L375" i="2"/>
  <c r="L379" i="2"/>
  <c r="L383" i="2"/>
  <c r="L391" i="2"/>
  <c r="L395" i="2"/>
  <c r="L403" i="2"/>
  <c r="L415" i="2"/>
  <c r="L427" i="2"/>
  <c r="L431" i="2"/>
  <c r="L16" i="2"/>
  <c r="L33" i="2"/>
  <c r="L47" i="2"/>
  <c r="L61" i="2"/>
  <c r="L76" i="2"/>
  <c r="L89" i="2"/>
  <c r="L104" i="2"/>
  <c r="L258" i="2"/>
  <c r="L355" i="2"/>
  <c r="L387" i="2"/>
  <c r="L399" i="2"/>
  <c r="L407" i="2"/>
  <c r="L411" i="2"/>
  <c r="L419" i="2"/>
  <c r="L423" i="2"/>
  <c r="L25" i="2"/>
  <c r="L40" i="2"/>
  <c r="L55" i="2"/>
  <c r="L68" i="2"/>
  <c r="L83" i="2"/>
  <c r="L97" i="2"/>
  <c r="L111" i="2"/>
  <c r="L119" i="2"/>
  <c r="L147" i="2"/>
  <c r="L175" i="2"/>
  <c r="L197" i="2"/>
  <c r="L218" i="2"/>
  <c r="L239" i="2"/>
  <c r="L261" i="2"/>
  <c r="L282" i="2"/>
  <c r="L303" i="2"/>
  <c r="L325" i="2"/>
  <c r="L345" i="2"/>
  <c r="L361" i="2"/>
  <c r="L377" i="2"/>
  <c r="L393" i="2"/>
  <c r="L409" i="2"/>
  <c r="L425" i="2"/>
  <c r="L309" i="2"/>
  <c r="L349" i="2"/>
  <c r="L381" i="2"/>
  <c r="L397" i="2"/>
  <c r="L429" i="2"/>
  <c r="L405" i="2"/>
  <c r="L125" i="2"/>
  <c r="L153" i="2"/>
  <c r="L181" i="2"/>
  <c r="L202" i="2"/>
  <c r="L223" i="2"/>
  <c r="L245" i="2"/>
  <c r="L266" i="2"/>
  <c r="L287" i="2"/>
  <c r="L330" i="2"/>
  <c r="L365" i="2"/>
  <c r="L413" i="2"/>
  <c r="L421" i="2"/>
  <c r="L132" i="2"/>
  <c r="L161" i="2"/>
  <c r="L186" i="2"/>
  <c r="L207" i="2"/>
  <c r="L229" i="2"/>
  <c r="L250" i="2"/>
  <c r="L271" i="2"/>
  <c r="L293" i="2"/>
  <c r="L314" i="2"/>
  <c r="L335" i="2"/>
  <c r="L353" i="2"/>
  <c r="L369" i="2"/>
  <c r="L385" i="2"/>
  <c r="L401" i="2"/>
  <c r="L417" i="2"/>
  <c r="L433" i="2"/>
  <c r="L140" i="2"/>
  <c r="L168" i="2"/>
  <c r="L191" i="2"/>
  <c r="L213" i="2"/>
  <c r="L234" i="2"/>
  <c r="L255" i="2"/>
  <c r="L277" i="2"/>
  <c r="L298" i="2"/>
  <c r="L319" i="2"/>
  <c r="L341" i="2"/>
  <c r="L357" i="2"/>
  <c r="L373" i="2"/>
  <c r="L389" i="2"/>
  <c r="K434" i="2"/>
  <c r="F434" i="2"/>
  <c r="E434" i="2"/>
  <c r="D434" i="2"/>
  <c r="C434" i="2"/>
  <c r="H438" i="2" l="1"/>
  <c r="D438" i="2"/>
  <c r="D442" i="2"/>
  <c r="D444" i="2" s="1"/>
  <c r="E444" i="2" s="1"/>
  <c r="N298" i="2"/>
  <c r="P298" i="2"/>
  <c r="N369" i="2"/>
  <c r="P369" i="2"/>
  <c r="N421" i="2"/>
  <c r="P421" i="2"/>
  <c r="N405" i="2"/>
  <c r="P405" i="2"/>
  <c r="N325" i="2"/>
  <c r="P325" i="2"/>
  <c r="N83" i="2"/>
  <c r="P83" i="2"/>
  <c r="N258" i="2"/>
  <c r="P258" i="2"/>
  <c r="N395" i="2"/>
  <c r="P395" i="2"/>
  <c r="N338" i="2"/>
  <c r="P338" i="2"/>
  <c r="N247" i="2"/>
  <c r="P247" i="2"/>
  <c r="N157" i="2"/>
  <c r="P157" i="2"/>
  <c r="N72" i="2"/>
  <c r="P72" i="2"/>
  <c r="N11" i="2"/>
  <c r="P11" i="2"/>
  <c r="N382" i="2"/>
  <c r="P382" i="2"/>
  <c r="N350" i="2"/>
  <c r="P350" i="2"/>
  <c r="N310" i="2"/>
  <c r="P310" i="2"/>
  <c r="N246" i="2"/>
  <c r="P246" i="2"/>
  <c r="N203" i="2"/>
  <c r="P203" i="2"/>
  <c r="N156" i="2"/>
  <c r="P156" i="2"/>
  <c r="N71" i="2"/>
  <c r="P71" i="2"/>
  <c r="P8" i="2"/>
  <c r="N8" i="2"/>
  <c r="N404" i="2"/>
  <c r="P404" i="2"/>
  <c r="N388" i="2"/>
  <c r="P388" i="2"/>
  <c r="N356" i="2"/>
  <c r="P356" i="2"/>
  <c r="N339" i="2"/>
  <c r="P339" i="2"/>
  <c r="N318" i="2"/>
  <c r="P318" i="2"/>
  <c r="N297" i="2"/>
  <c r="P297" i="2"/>
  <c r="N275" i="2"/>
  <c r="P275" i="2"/>
  <c r="N254" i="2"/>
  <c r="P254" i="2"/>
  <c r="N233" i="2"/>
  <c r="P233" i="2"/>
  <c r="N211" i="2"/>
  <c r="P211" i="2"/>
  <c r="N190" i="2"/>
  <c r="P190" i="2"/>
  <c r="N137" i="2"/>
  <c r="P137" i="2"/>
  <c r="N109" i="2"/>
  <c r="P109" i="2"/>
  <c r="N81" i="2"/>
  <c r="P81" i="2"/>
  <c r="N52" i="2"/>
  <c r="P52" i="2"/>
  <c r="N24" i="2"/>
  <c r="P24" i="2"/>
  <c r="N332" i="2"/>
  <c r="P332" i="2"/>
  <c r="N316" i="2"/>
  <c r="P316" i="2"/>
  <c r="N300" i="2"/>
  <c r="P300" i="2"/>
  <c r="N284" i="2"/>
  <c r="P284" i="2"/>
  <c r="N268" i="2"/>
  <c r="P268" i="2"/>
  <c r="N252" i="2"/>
  <c r="P252" i="2"/>
  <c r="N236" i="2"/>
  <c r="P236" i="2"/>
  <c r="N220" i="2"/>
  <c r="P220" i="2"/>
  <c r="N204" i="2"/>
  <c r="P204" i="2"/>
  <c r="N188" i="2"/>
  <c r="P188" i="2"/>
  <c r="N171" i="2"/>
  <c r="P171" i="2"/>
  <c r="N149" i="2"/>
  <c r="P149" i="2"/>
  <c r="N128" i="2"/>
  <c r="P128" i="2"/>
  <c r="N107" i="2"/>
  <c r="P107" i="2"/>
  <c r="N85" i="2"/>
  <c r="P85" i="2"/>
  <c r="N64" i="2"/>
  <c r="P64" i="2"/>
  <c r="N43" i="2"/>
  <c r="P43" i="2"/>
  <c r="N20" i="2"/>
  <c r="P20" i="2"/>
  <c r="N166" i="2"/>
  <c r="P166" i="2"/>
  <c r="N150" i="2"/>
  <c r="P150" i="2"/>
  <c r="N134" i="2"/>
  <c r="P134" i="2"/>
  <c r="N118" i="2"/>
  <c r="P118" i="2"/>
  <c r="N102" i="2"/>
  <c r="P102" i="2"/>
  <c r="N86" i="2"/>
  <c r="P86" i="2"/>
  <c r="N70" i="2"/>
  <c r="P70" i="2"/>
  <c r="N54" i="2"/>
  <c r="P54" i="2"/>
  <c r="N38" i="2"/>
  <c r="P38" i="2"/>
  <c r="N22" i="2"/>
  <c r="P22" i="2"/>
  <c r="N21" i="2"/>
  <c r="P21" i="2"/>
  <c r="N357" i="2"/>
  <c r="P357" i="2"/>
  <c r="N277" i="2"/>
  <c r="P277" i="2"/>
  <c r="N191" i="2"/>
  <c r="P191" i="2"/>
  <c r="N417" i="2"/>
  <c r="P417" i="2"/>
  <c r="N353" i="2"/>
  <c r="P353" i="2"/>
  <c r="N271" i="2"/>
  <c r="P271" i="2"/>
  <c r="N186" i="2"/>
  <c r="P186" i="2"/>
  <c r="N413" i="2"/>
  <c r="P413" i="2"/>
  <c r="N266" i="2"/>
  <c r="P266" i="2"/>
  <c r="N181" i="2"/>
  <c r="P181" i="2"/>
  <c r="N429" i="2"/>
  <c r="P429" i="2"/>
  <c r="N309" i="2"/>
  <c r="P309" i="2"/>
  <c r="N377" i="2"/>
  <c r="P377" i="2"/>
  <c r="N303" i="2"/>
  <c r="P303" i="2"/>
  <c r="N218" i="2"/>
  <c r="P218" i="2"/>
  <c r="N119" i="2"/>
  <c r="P119" i="2"/>
  <c r="N68" i="2"/>
  <c r="P68" i="2"/>
  <c r="N423" i="2"/>
  <c r="P423" i="2"/>
  <c r="N399" i="2"/>
  <c r="P399" i="2"/>
  <c r="N104" i="2"/>
  <c r="P104" i="2"/>
  <c r="N47" i="2"/>
  <c r="P47" i="2"/>
  <c r="N427" i="2"/>
  <c r="P427" i="2"/>
  <c r="N391" i="2"/>
  <c r="P391" i="2"/>
  <c r="N371" i="2"/>
  <c r="P371" i="2"/>
  <c r="N351" i="2"/>
  <c r="P351" i="2"/>
  <c r="N333" i="2"/>
  <c r="P333" i="2"/>
  <c r="N311" i="2"/>
  <c r="P311" i="2"/>
  <c r="N290" i="2"/>
  <c r="P290" i="2"/>
  <c r="N269" i="2"/>
  <c r="P269" i="2"/>
  <c r="N242" i="2"/>
  <c r="P242" i="2"/>
  <c r="N221" i="2"/>
  <c r="P221" i="2"/>
  <c r="N199" i="2"/>
  <c r="P199" i="2"/>
  <c r="N178" i="2"/>
  <c r="P178" i="2"/>
  <c r="N151" i="2"/>
  <c r="P151" i="2"/>
  <c r="N121" i="2"/>
  <c r="P121" i="2"/>
  <c r="N93" i="2"/>
  <c r="P93" i="2"/>
  <c r="N65" i="2"/>
  <c r="P65" i="2"/>
  <c r="N36" i="2"/>
  <c r="P36" i="2"/>
  <c r="N430" i="2"/>
  <c r="P430" i="2"/>
  <c r="N410" i="2"/>
  <c r="P410" i="2"/>
  <c r="N394" i="2"/>
  <c r="P394" i="2"/>
  <c r="N378" i="2"/>
  <c r="P378" i="2"/>
  <c r="N362" i="2"/>
  <c r="P362" i="2"/>
  <c r="N346" i="2"/>
  <c r="P346" i="2"/>
  <c r="N326" i="2"/>
  <c r="P326" i="2"/>
  <c r="N305" i="2"/>
  <c r="P305" i="2"/>
  <c r="N283" i="2"/>
  <c r="P283" i="2"/>
  <c r="N262" i="2"/>
  <c r="P262" i="2"/>
  <c r="N241" i="2"/>
  <c r="P241" i="2"/>
  <c r="N219" i="2"/>
  <c r="P219" i="2"/>
  <c r="N198" i="2"/>
  <c r="P198" i="2"/>
  <c r="N177" i="2"/>
  <c r="P177" i="2"/>
  <c r="N148" i="2"/>
  <c r="P148" i="2"/>
  <c r="N120" i="2"/>
  <c r="P120" i="2"/>
  <c r="N92" i="2"/>
  <c r="P92" i="2"/>
  <c r="N63" i="2"/>
  <c r="P63" i="2"/>
  <c r="N35" i="2"/>
  <c r="P35" i="2"/>
  <c r="N432" i="2"/>
  <c r="P432" i="2"/>
  <c r="N416" i="2"/>
  <c r="P416" i="2"/>
  <c r="N400" i="2"/>
  <c r="P400" i="2"/>
  <c r="N384" i="2"/>
  <c r="P384" i="2"/>
  <c r="N368" i="2"/>
  <c r="P368" i="2"/>
  <c r="N352" i="2"/>
  <c r="P352" i="2"/>
  <c r="N334" i="2"/>
  <c r="P334" i="2"/>
  <c r="N313" i="2"/>
  <c r="P313" i="2"/>
  <c r="N291" i="2"/>
  <c r="P291" i="2"/>
  <c r="N270" i="2"/>
  <c r="P270" i="2"/>
  <c r="N249" i="2"/>
  <c r="P249" i="2"/>
  <c r="N227" i="2"/>
  <c r="P227" i="2"/>
  <c r="N206" i="2"/>
  <c r="P206" i="2"/>
  <c r="N185" i="2"/>
  <c r="P185" i="2"/>
  <c r="N159" i="2"/>
  <c r="P159" i="2"/>
  <c r="N131" i="2"/>
  <c r="P131" i="2"/>
  <c r="N103" i="2"/>
  <c r="P103" i="2"/>
  <c r="N73" i="2"/>
  <c r="P73" i="2"/>
  <c r="N45" i="2"/>
  <c r="P45" i="2"/>
  <c r="N15" i="2"/>
  <c r="P15" i="2"/>
  <c r="N328" i="2"/>
  <c r="P328" i="2"/>
  <c r="N312" i="2"/>
  <c r="P312" i="2"/>
  <c r="N296" i="2"/>
  <c r="P296" i="2"/>
  <c r="N280" i="2"/>
  <c r="P280" i="2"/>
  <c r="N264" i="2"/>
  <c r="P264" i="2"/>
  <c r="N248" i="2"/>
  <c r="P248" i="2"/>
  <c r="N232" i="2"/>
  <c r="P232" i="2"/>
  <c r="N216" i="2"/>
  <c r="P216" i="2"/>
  <c r="N200" i="2"/>
  <c r="P200" i="2"/>
  <c r="N184" i="2"/>
  <c r="P184" i="2"/>
  <c r="N165" i="2"/>
  <c r="P165" i="2"/>
  <c r="N144" i="2"/>
  <c r="P144" i="2"/>
  <c r="N123" i="2"/>
  <c r="P123" i="2"/>
  <c r="N101" i="2"/>
  <c r="P101" i="2"/>
  <c r="N80" i="2"/>
  <c r="P80" i="2"/>
  <c r="N59" i="2"/>
  <c r="P59" i="2"/>
  <c r="N37" i="2"/>
  <c r="P37" i="2"/>
  <c r="N12" i="2"/>
  <c r="P12" i="2"/>
  <c r="N162" i="2"/>
  <c r="P162" i="2"/>
  <c r="N146" i="2"/>
  <c r="P146" i="2"/>
  <c r="N130" i="2"/>
  <c r="P130" i="2"/>
  <c r="N114" i="2"/>
  <c r="P114" i="2"/>
  <c r="N98" i="2"/>
  <c r="P98" i="2"/>
  <c r="N82" i="2"/>
  <c r="P82" i="2"/>
  <c r="N66" i="2"/>
  <c r="P66" i="2"/>
  <c r="N50" i="2"/>
  <c r="P50" i="2"/>
  <c r="N34" i="2"/>
  <c r="P34" i="2"/>
  <c r="N18" i="2"/>
  <c r="P18" i="2"/>
  <c r="N17" i="2"/>
  <c r="P17" i="2"/>
  <c r="N373" i="2"/>
  <c r="P373" i="2"/>
  <c r="N433" i="2"/>
  <c r="P433" i="2"/>
  <c r="N207" i="2"/>
  <c r="P207" i="2"/>
  <c r="N287" i="2"/>
  <c r="P287" i="2"/>
  <c r="N349" i="2"/>
  <c r="P349" i="2"/>
  <c r="N239" i="2"/>
  <c r="P239" i="2"/>
  <c r="N25" i="2"/>
  <c r="P25" i="2"/>
  <c r="N61" i="2"/>
  <c r="P61" i="2"/>
  <c r="N375" i="2"/>
  <c r="P375" i="2"/>
  <c r="N317" i="2"/>
  <c r="P317" i="2"/>
  <c r="N274" i="2"/>
  <c r="P274" i="2"/>
  <c r="N205" i="2"/>
  <c r="P205" i="2"/>
  <c r="N129" i="2"/>
  <c r="P129" i="2"/>
  <c r="N44" i="2"/>
  <c r="P44" i="2"/>
  <c r="N414" i="2"/>
  <c r="P414" i="2"/>
  <c r="N366" i="2"/>
  <c r="P366" i="2"/>
  <c r="N331" i="2"/>
  <c r="P331" i="2"/>
  <c r="N289" i="2"/>
  <c r="P289" i="2"/>
  <c r="N267" i="2"/>
  <c r="P267" i="2"/>
  <c r="N225" i="2"/>
  <c r="P225" i="2"/>
  <c r="N182" i="2"/>
  <c r="P182" i="2"/>
  <c r="N127" i="2"/>
  <c r="P127" i="2"/>
  <c r="N41" i="2"/>
  <c r="P41" i="2"/>
  <c r="N420" i="2"/>
  <c r="P420" i="2"/>
  <c r="N372" i="2"/>
  <c r="P372" i="2"/>
  <c r="N167" i="2"/>
  <c r="P167" i="2"/>
  <c r="N341" i="2"/>
  <c r="P341" i="2"/>
  <c r="N255" i="2"/>
  <c r="P255" i="2"/>
  <c r="N168" i="2"/>
  <c r="P168" i="2"/>
  <c r="N401" i="2"/>
  <c r="P401" i="2"/>
  <c r="N335" i="2"/>
  <c r="P335" i="2"/>
  <c r="N250" i="2"/>
  <c r="P250" i="2"/>
  <c r="N161" i="2"/>
  <c r="P161" i="2"/>
  <c r="N365" i="2"/>
  <c r="P365" i="2"/>
  <c r="N245" i="2"/>
  <c r="P245" i="2"/>
  <c r="N153" i="2"/>
  <c r="P153" i="2"/>
  <c r="N397" i="2"/>
  <c r="P397" i="2"/>
  <c r="N425" i="2"/>
  <c r="P425" i="2"/>
  <c r="N361" i="2"/>
  <c r="P361" i="2"/>
  <c r="N282" i="2"/>
  <c r="P282" i="2"/>
  <c r="N197" i="2"/>
  <c r="P197" i="2"/>
  <c r="N111" i="2"/>
  <c r="P111" i="2"/>
  <c r="N55" i="2"/>
  <c r="P55" i="2"/>
  <c r="N419" i="2"/>
  <c r="P419" i="2"/>
  <c r="N387" i="2"/>
  <c r="P387" i="2"/>
  <c r="N89" i="2"/>
  <c r="P89" i="2"/>
  <c r="N33" i="2"/>
  <c r="P33" i="2"/>
  <c r="N415" i="2"/>
  <c r="P415" i="2"/>
  <c r="N383" i="2"/>
  <c r="P383" i="2"/>
  <c r="N367" i="2"/>
  <c r="P367" i="2"/>
  <c r="N347" i="2"/>
  <c r="P347" i="2"/>
  <c r="N327" i="2"/>
  <c r="P327" i="2"/>
  <c r="N306" i="2"/>
  <c r="P306" i="2"/>
  <c r="N285" i="2"/>
  <c r="P285" i="2"/>
  <c r="N263" i="2"/>
  <c r="P263" i="2"/>
  <c r="N237" i="2"/>
  <c r="P237" i="2"/>
  <c r="N215" i="2"/>
  <c r="P215" i="2"/>
  <c r="N194" i="2"/>
  <c r="P194" i="2"/>
  <c r="N172" i="2"/>
  <c r="P172" i="2"/>
  <c r="N143" i="2"/>
  <c r="P143" i="2"/>
  <c r="N115" i="2"/>
  <c r="P115" i="2"/>
  <c r="N87" i="2"/>
  <c r="P87" i="2"/>
  <c r="N57" i="2"/>
  <c r="P57" i="2"/>
  <c r="N29" i="2"/>
  <c r="P29" i="2"/>
  <c r="N422" i="2"/>
  <c r="P422" i="2"/>
  <c r="N406" i="2"/>
  <c r="P406" i="2"/>
  <c r="N390" i="2"/>
  <c r="P390" i="2"/>
  <c r="N374" i="2"/>
  <c r="P374" i="2"/>
  <c r="N358" i="2"/>
  <c r="P358" i="2"/>
  <c r="N342" i="2"/>
  <c r="P342" i="2"/>
  <c r="N321" i="2"/>
  <c r="P321" i="2"/>
  <c r="N299" i="2"/>
  <c r="P299" i="2"/>
  <c r="N278" i="2"/>
  <c r="P278" i="2"/>
  <c r="N257" i="2"/>
  <c r="P257" i="2"/>
  <c r="N235" i="2"/>
  <c r="P235" i="2"/>
  <c r="N214" i="2"/>
  <c r="P214" i="2"/>
  <c r="N193" i="2"/>
  <c r="P193" i="2"/>
  <c r="N169" i="2"/>
  <c r="P169" i="2"/>
  <c r="N141" i="2"/>
  <c r="P141" i="2"/>
  <c r="N113" i="2"/>
  <c r="P113" i="2"/>
  <c r="N84" i="2"/>
  <c r="P84" i="2"/>
  <c r="N56" i="2"/>
  <c r="P56" i="2"/>
  <c r="N28" i="2"/>
  <c r="P28" i="2"/>
  <c r="N428" i="2"/>
  <c r="P428" i="2"/>
  <c r="N412" i="2"/>
  <c r="P412" i="2"/>
  <c r="N396" i="2"/>
  <c r="P396" i="2"/>
  <c r="N380" i="2"/>
  <c r="P380" i="2"/>
  <c r="N364" i="2"/>
  <c r="P364" i="2"/>
  <c r="N348" i="2"/>
  <c r="P348" i="2"/>
  <c r="N329" i="2"/>
  <c r="P329" i="2"/>
  <c r="N307" i="2"/>
  <c r="P307" i="2"/>
  <c r="N286" i="2"/>
  <c r="P286" i="2"/>
  <c r="N265" i="2"/>
  <c r="P265" i="2"/>
  <c r="N243" i="2"/>
  <c r="P243" i="2"/>
  <c r="N222" i="2"/>
  <c r="P222" i="2"/>
  <c r="N201" i="2"/>
  <c r="P201" i="2"/>
  <c r="N179" i="2"/>
  <c r="P179" i="2"/>
  <c r="N152" i="2"/>
  <c r="P152" i="2"/>
  <c r="N124" i="2"/>
  <c r="P124" i="2"/>
  <c r="N95" i="2"/>
  <c r="P95" i="2"/>
  <c r="N67" i="2"/>
  <c r="P67" i="2"/>
  <c r="N39" i="2"/>
  <c r="P39" i="2"/>
  <c r="N340" i="2"/>
  <c r="P340" i="2"/>
  <c r="N324" i="2"/>
  <c r="P324" i="2"/>
  <c r="N308" i="2"/>
  <c r="P308" i="2"/>
  <c r="N292" i="2"/>
  <c r="P292" i="2"/>
  <c r="N276" i="2"/>
  <c r="P276" i="2"/>
  <c r="N260" i="2"/>
  <c r="P260" i="2"/>
  <c r="N244" i="2"/>
  <c r="P244" i="2"/>
  <c r="N228" i="2"/>
  <c r="P228" i="2"/>
  <c r="N212" i="2"/>
  <c r="P212" i="2"/>
  <c r="N196" i="2"/>
  <c r="P196" i="2"/>
  <c r="N180" i="2"/>
  <c r="P180" i="2"/>
  <c r="N160" i="2"/>
  <c r="P160" i="2"/>
  <c r="N139" i="2"/>
  <c r="P139" i="2"/>
  <c r="N117" i="2"/>
  <c r="P117" i="2"/>
  <c r="N96" i="2"/>
  <c r="P96" i="2"/>
  <c r="N75" i="2"/>
  <c r="P75" i="2"/>
  <c r="N53" i="2"/>
  <c r="P53" i="2"/>
  <c r="N32" i="2"/>
  <c r="P32" i="2"/>
  <c r="N174" i="2"/>
  <c r="P174" i="2"/>
  <c r="N158" i="2"/>
  <c r="P158" i="2"/>
  <c r="N142" i="2"/>
  <c r="P142" i="2"/>
  <c r="N126" i="2"/>
  <c r="P126" i="2"/>
  <c r="N110" i="2"/>
  <c r="P110" i="2"/>
  <c r="N94" i="2"/>
  <c r="P94" i="2"/>
  <c r="N78" i="2"/>
  <c r="P78" i="2"/>
  <c r="N62" i="2"/>
  <c r="P62" i="2"/>
  <c r="N46" i="2"/>
  <c r="P46" i="2"/>
  <c r="N30" i="2"/>
  <c r="P30" i="2"/>
  <c r="N14" i="2"/>
  <c r="P14" i="2"/>
  <c r="N13" i="2"/>
  <c r="P13" i="2"/>
  <c r="N213" i="2"/>
  <c r="P213" i="2"/>
  <c r="N293" i="2"/>
  <c r="P293" i="2"/>
  <c r="N202" i="2"/>
  <c r="P202" i="2"/>
  <c r="N393" i="2"/>
  <c r="P393" i="2"/>
  <c r="N147" i="2"/>
  <c r="P147" i="2"/>
  <c r="N407" i="2"/>
  <c r="P407" i="2"/>
  <c r="N431" i="2"/>
  <c r="P431" i="2"/>
  <c r="N359" i="2"/>
  <c r="P359" i="2"/>
  <c r="N295" i="2"/>
  <c r="P295" i="2"/>
  <c r="N226" i="2"/>
  <c r="P226" i="2"/>
  <c r="N183" i="2"/>
  <c r="P183" i="2"/>
  <c r="N100" i="2"/>
  <c r="P100" i="2"/>
  <c r="N398" i="2"/>
  <c r="P398" i="2"/>
  <c r="N99" i="2"/>
  <c r="P99" i="2"/>
  <c r="N389" i="2"/>
  <c r="P389" i="2"/>
  <c r="N319" i="2"/>
  <c r="P319" i="2"/>
  <c r="N234" i="2"/>
  <c r="P234" i="2"/>
  <c r="N140" i="2"/>
  <c r="P140" i="2"/>
  <c r="N385" i="2"/>
  <c r="P385" i="2"/>
  <c r="N314" i="2"/>
  <c r="P314" i="2"/>
  <c r="N229" i="2"/>
  <c r="P229" i="2"/>
  <c r="N132" i="2"/>
  <c r="P132" i="2"/>
  <c r="N330" i="2"/>
  <c r="P330" i="2"/>
  <c r="N223" i="2"/>
  <c r="P223" i="2"/>
  <c r="N125" i="2"/>
  <c r="P125" i="2"/>
  <c r="N381" i="2"/>
  <c r="P381" i="2"/>
  <c r="N409" i="2"/>
  <c r="P409" i="2"/>
  <c r="N345" i="2"/>
  <c r="P345" i="2"/>
  <c r="N261" i="2"/>
  <c r="P261" i="2"/>
  <c r="N175" i="2"/>
  <c r="P175" i="2"/>
  <c r="N97" i="2"/>
  <c r="P97" i="2"/>
  <c r="N40" i="2"/>
  <c r="P40" i="2"/>
  <c r="N411" i="2"/>
  <c r="P411" i="2"/>
  <c r="N355" i="2"/>
  <c r="P355" i="2"/>
  <c r="N76" i="2"/>
  <c r="P76" i="2"/>
  <c r="N16" i="2"/>
  <c r="P16" i="2"/>
  <c r="N403" i="2"/>
  <c r="P403" i="2"/>
  <c r="N379" i="2"/>
  <c r="P379" i="2"/>
  <c r="N363" i="2"/>
  <c r="P363" i="2"/>
  <c r="N343" i="2"/>
  <c r="P343" i="2"/>
  <c r="N322" i="2"/>
  <c r="P322" i="2"/>
  <c r="N301" i="2"/>
  <c r="P301" i="2"/>
  <c r="N279" i="2"/>
  <c r="P279" i="2"/>
  <c r="N253" i="2"/>
  <c r="P253" i="2"/>
  <c r="N231" i="2"/>
  <c r="P231" i="2"/>
  <c r="N210" i="2"/>
  <c r="P210" i="2"/>
  <c r="N189" i="2"/>
  <c r="P189" i="2"/>
  <c r="N164" i="2"/>
  <c r="P164" i="2"/>
  <c r="N136" i="2"/>
  <c r="P136" i="2"/>
  <c r="N108" i="2"/>
  <c r="P108" i="2"/>
  <c r="N79" i="2"/>
  <c r="P79" i="2"/>
  <c r="N51" i="2"/>
  <c r="P51" i="2"/>
  <c r="N23" i="2"/>
  <c r="P23" i="2"/>
  <c r="N418" i="2"/>
  <c r="P418" i="2"/>
  <c r="N402" i="2"/>
  <c r="P402" i="2"/>
  <c r="N386" i="2"/>
  <c r="P386" i="2"/>
  <c r="N370" i="2"/>
  <c r="P370" i="2"/>
  <c r="N354" i="2"/>
  <c r="P354" i="2"/>
  <c r="N337" i="2"/>
  <c r="P337" i="2"/>
  <c r="N315" i="2"/>
  <c r="P315" i="2"/>
  <c r="N294" i="2"/>
  <c r="P294" i="2"/>
  <c r="N273" i="2"/>
  <c r="P273" i="2"/>
  <c r="N251" i="2"/>
  <c r="P251" i="2"/>
  <c r="N230" i="2"/>
  <c r="P230" i="2"/>
  <c r="N209" i="2"/>
  <c r="P209" i="2"/>
  <c r="N187" i="2"/>
  <c r="P187" i="2"/>
  <c r="N163" i="2"/>
  <c r="P163" i="2"/>
  <c r="N135" i="2"/>
  <c r="P135" i="2"/>
  <c r="N105" i="2"/>
  <c r="P105" i="2"/>
  <c r="N77" i="2"/>
  <c r="P77" i="2"/>
  <c r="N49" i="2"/>
  <c r="P49" i="2"/>
  <c r="N19" i="2"/>
  <c r="P19" i="2"/>
  <c r="N424" i="2"/>
  <c r="P424" i="2"/>
  <c r="N408" i="2"/>
  <c r="P408" i="2"/>
  <c r="N392" i="2"/>
  <c r="P392" i="2"/>
  <c r="N376" i="2"/>
  <c r="P376" i="2"/>
  <c r="N360" i="2"/>
  <c r="P360" i="2"/>
  <c r="N344" i="2"/>
  <c r="P344" i="2"/>
  <c r="N323" i="2"/>
  <c r="P323" i="2"/>
  <c r="N302" i="2"/>
  <c r="P302" i="2"/>
  <c r="N281" i="2"/>
  <c r="P281" i="2"/>
  <c r="N259" i="2"/>
  <c r="P259" i="2"/>
  <c r="N238" i="2"/>
  <c r="P238" i="2"/>
  <c r="N217" i="2"/>
  <c r="P217" i="2"/>
  <c r="N195" i="2"/>
  <c r="P195" i="2"/>
  <c r="N173" i="2"/>
  <c r="P173" i="2"/>
  <c r="N145" i="2"/>
  <c r="P145" i="2"/>
  <c r="N116" i="2"/>
  <c r="P116" i="2"/>
  <c r="N88" i="2"/>
  <c r="P88" i="2"/>
  <c r="N60" i="2"/>
  <c r="P60" i="2"/>
  <c r="N31" i="2"/>
  <c r="P31" i="2"/>
  <c r="N336" i="2"/>
  <c r="P336" i="2"/>
  <c r="N320" i="2"/>
  <c r="P320" i="2"/>
  <c r="N304" i="2"/>
  <c r="P304" i="2"/>
  <c r="N288" i="2"/>
  <c r="P288" i="2"/>
  <c r="N272" i="2"/>
  <c r="P272" i="2"/>
  <c r="N256" i="2"/>
  <c r="P256" i="2"/>
  <c r="N240" i="2"/>
  <c r="P240" i="2"/>
  <c r="N224" i="2"/>
  <c r="P224" i="2"/>
  <c r="N208" i="2"/>
  <c r="P208" i="2"/>
  <c r="N192" i="2"/>
  <c r="P192" i="2"/>
  <c r="N176" i="2"/>
  <c r="P176" i="2"/>
  <c r="N155" i="2"/>
  <c r="P155" i="2"/>
  <c r="N133" i="2"/>
  <c r="P133" i="2"/>
  <c r="N112" i="2"/>
  <c r="P112" i="2"/>
  <c r="N91" i="2"/>
  <c r="P91" i="2"/>
  <c r="N69" i="2"/>
  <c r="P69" i="2"/>
  <c r="N48" i="2"/>
  <c r="P48" i="2"/>
  <c r="N27" i="2"/>
  <c r="P27" i="2"/>
  <c r="N170" i="2"/>
  <c r="P170" i="2"/>
  <c r="N154" i="2"/>
  <c r="P154" i="2"/>
  <c r="N138" i="2"/>
  <c r="P138" i="2"/>
  <c r="N122" i="2"/>
  <c r="P122" i="2"/>
  <c r="N106" i="2"/>
  <c r="P106" i="2"/>
  <c r="N90" i="2"/>
  <c r="P90" i="2"/>
  <c r="N74" i="2"/>
  <c r="P74" i="2"/>
  <c r="N58" i="2"/>
  <c r="P58" i="2"/>
  <c r="N42" i="2"/>
  <c r="P42" i="2"/>
  <c r="N26" i="2"/>
  <c r="P26" i="2"/>
  <c r="N10" i="2"/>
  <c r="P10" i="2"/>
  <c r="N9" i="2"/>
  <c r="P9" i="2"/>
  <c r="L434" i="2"/>
  <c r="G16" i="2"/>
  <c r="G415" i="2"/>
  <c r="G294" i="2"/>
  <c r="G405" i="2"/>
  <c r="G228" i="2"/>
  <c r="G390" i="2"/>
  <c r="G48" i="2"/>
  <c r="G427" i="2"/>
  <c r="G358" i="2"/>
  <c r="G262" i="2"/>
  <c r="G326" i="2"/>
  <c r="G164" i="2"/>
  <c r="G432" i="2"/>
  <c r="G421" i="2"/>
  <c r="G410" i="2"/>
  <c r="G398" i="2"/>
  <c r="G374" i="2"/>
  <c r="G342" i="2"/>
  <c r="G310" i="2"/>
  <c r="G278" i="2"/>
  <c r="G246" i="2"/>
  <c r="G201" i="2"/>
  <c r="G112" i="2"/>
  <c r="G425" i="2"/>
  <c r="G403" i="2"/>
  <c r="G431" i="2"/>
  <c r="G419" i="2"/>
  <c r="G409" i="2"/>
  <c r="G397" i="2"/>
  <c r="G366" i="2"/>
  <c r="G334" i="2"/>
  <c r="G302" i="2"/>
  <c r="G270" i="2"/>
  <c r="G238" i="2"/>
  <c r="G185" i="2"/>
  <c r="G80" i="2"/>
  <c r="G414" i="2"/>
  <c r="G382" i="2"/>
  <c r="G350" i="2"/>
  <c r="G318" i="2"/>
  <c r="G286" i="2"/>
  <c r="G254" i="2"/>
  <c r="G217" i="2"/>
  <c r="G142" i="2"/>
  <c r="G9" i="2"/>
  <c r="G12" i="2"/>
  <c r="G20" i="2"/>
  <c r="G28" i="2"/>
  <c r="G36" i="2"/>
  <c r="G44" i="2"/>
  <c r="G52" i="2"/>
  <c r="G60" i="2"/>
  <c r="G68" i="2"/>
  <c r="G76" i="2"/>
  <c r="G84" i="2"/>
  <c r="G92" i="2"/>
  <c r="G100" i="2"/>
  <c r="G108" i="2"/>
  <c r="G116" i="2"/>
  <c r="G124" i="2"/>
  <c r="G132" i="2"/>
  <c r="G140" i="2"/>
  <c r="G145" i="2"/>
  <c r="G150" i="2"/>
  <c r="G156" i="2"/>
  <c r="G161" i="2"/>
  <c r="G166" i="2"/>
  <c r="G172" i="2"/>
  <c r="G177" i="2"/>
  <c r="G182" i="2"/>
  <c r="G188" i="2"/>
  <c r="G193" i="2"/>
  <c r="G198" i="2"/>
  <c r="G204" i="2"/>
  <c r="G209" i="2"/>
  <c r="G214" i="2"/>
  <c r="G220" i="2"/>
  <c r="G225" i="2"/>
  <c r="G230" i="2"/>
  <c r="G236" i="2"/>
  <c r="G240" i="2"/>
  <c r="G244" i="2"/>
  <c r="G248" i="2"/>
  <c r="G252" i="2"/>
  <c r="G256" i="2"/>
  <c r="G260" i="2"/>
  <c r="G264" i="2"/>
  <c r="G268" i="2"/>
  <c r="G272" i="2"/>
  <c r="G276" i="2"/>
  <c r="G280" i="2"/>
  <c r="G284" i="2"/>
  <c r="G288" i="2"/>
  <c r="G292" i="2"/>
  <c r="G296" i="2"/>
  <c r="G300" i="2"/>
  <c r="G304" i="2"/>
  <c r="G308" i="2"/>
  <c r="G312" i="2"/>
  <c r="G316" i="2"/>
  <c r="G320" i="2"/>
  <c r="G324" i="2"/>
  <c r="G328" i="2"/>
  <c r="G332" i="2"/>
  <c r="G336" i="2"/>
  <c r="G340" i="2"/>
  <c r="G344" i="2"/>
  <c r="G348" i="2"/>
  <c r="G352" i="2"/>
  <c r="G356" i="2"/>
  <c r="G360" i="2"/>
  <c r="G364" i="2"/>
  <c r="G368" i="2"/>
  <c r="G372" i="2"/>
  <c r="G376" i="2"/>
  <c r="G380" i="2"/>
  <c r="G384" i="2"/>
  <c r="G388" i="2"/>
  <c r="G392" i="2"/>
  <c r="G396" i="2"/>
  <c r="G400" i="2"/>
  <c r="G404" i="2"/>
  <c r="G408" i="2"/>
  <c r="G412" i="2"/>
  <c r="G416" i="2"/>
  <c r="G420" i="2"/>
  <c r="G424" i="2"/>
  <c r="G429" i="2"/>
  <c r="G433" i="2"/>
  <c r="G14" i="2"/>
  <c r="G22" i="2"/>
  <c r="G30" i="2"/>
  <c r="G38" i="2"/>
  <c r="G46" i="2"/>
  <c r="G54" i="2"/>
  <c r="G62" i="2"/>
  <c r="G70" i="2"/>
  <c r="G78" i="2"/>
  <c r="G86" i="2"/>
  <c r="G94" i="2"/>
  <c r="G102" i="2"/>
  <c r="G110" i="2"/>
  <c r="G118" i="2"/>
  <c r="G126" i="2"/>
  <c r="G134" i="2"/>
  <c r="G141" i="2"/>
  <c r="G146" i="2"/>
  <c r="G152" i="2"/>
  <c r="G157" i="2"/>
  <c r="G162" i="2"/>
  <c r="G168" i="2"/>
  <c r="G173" i="2"/>
  <c r="G178" i="2"/>
  <c r="G184" i="2"/>
  <c r="G189" i="2"/>
  <c r="G194" i="2"/>
  <c r="G205" i="2"/>
  <c r="G210" i="2"/>
  <c r="G10" i="2"/>
  <c r="G18" i="2"/>
  <c r="G26" i="2"/>
  <c r="G34" i="2"/>
  <c r="G42" i="2"/>
  <c r="G50" i="2"/>
  <c r="G58" i="2"/>
  <c r="G66" i="2"/>
  <c r="G74" i="2"/>
  <c r="G82" i="2"/>
  <c r="G90" i="2"/>
  <c r="G98" i="2"/>
  <c r="G106" i="2"/>
  <c r="G114" i="2"/>
  <c r="G122" i="2"/>
  <c r="G130" i="2"/>
  <c r="G138" i="2"/>
  <c r="G144" i="2"/>
  <c r="G149" i="2"/>
  <c r="G154" i="2"/>
  <c r="G160" i="2"/>
  <c r="G165" i="2"/>
  <c r="G170" i="2"/>
  <c r="G176" i="2"/>
  <c r="G181" i="2"/>
  <c r="G186" i="2"/>
  <c r="G192" i="2"/>
  <c r="G197" i="2"/>
  <c r="G202" i="2"/>
  <c r="G208" i="2"/>
  <c r="G213" i="2"/>
  <c r="G218" i="2"/>
  <c r="G224" i="2"/>
  <c r="G229" i="2"/>
  <c r="G234" i="2"/>
  <c r="G239" i="2"/>
  <c r="G243" i="2"/>
  <c r="G247" i="2"/>
  <c r="G251" i="2"/>
  <c r="G255" i="2"/>
  <c r="G259" i="2"/>
  <c r="G263" i="2"/>
  <c r="G267" i="2"/>
  <c r="G271" i="2"/>
  <c r="G275" i="2"/>
  <c r="G279" i="2"/>
  <c r="G283" i="2"/>
  <c r="G287" i="2"/>
  <c r="G291" i="2"/>
  <c r="G295" i="2"/>
  <c r="G299" i="2"/>
  <c r="G303" i="2"/>
  <c r="G307" i="2"/>
  <c r="G311" i="2"/>
  <c r="G315" i="2"/>
  <c r="G319" i="2"/>
  <c r="G323" i="2"/>
  <c r="G327" i="2"/>
  <c r="G331" i="2"/>
  <c r="G335" i="2"/>
  <c r="G339" i="2"/>
  <c r="G343" i="2"/>
  <c r="G347" i="2"/>
  <c r="G351" i="2"/>
  <c r="G355" i="2"/>
  <c r="G359" i="2"/>
  <c r="G363" i="2"/>
  <c r="G367" i="2"/>
  <c r="G371" i="2"/>
  <c r="G375" i="2"/>
  <c r="G379" i="2"/>
  <c r="G383" i="2"/>
  <c r="G387" i="2"/>
  <c r="G391" i="2"/>
  <c r="G395" i="2"/>
  <c r="G399" i="2"/>
  <c r="G430" i="2"/>
  <c r="G423" i="2"/>
  <c r="G418" i="2"/>
  <c r="G413" i="2"/>
  <c r="G407" i="2"/>
  <c r="G402" i="2"/>
  <c r="G394" i="2"/>
  <c r="G386" i="2"/>
  <c r="G378" i="2"/>
  <c r="G370" i="2"/>
  <c r="G362" i="2"/>
  <c r="G354" i="2"/>
  <c r="G346" i="2"/>
  <c r="G338" i="2"/>
  <c r="G330" i="2"/>
  <c r="G322" i="2"/>
  <c r="G306" i="2"/>
  <c r="G298" i="2"/>
  <c r="G290" i="2"/>
  <c r="G282" i="2"/>
  <c r="G274" i="2"/>
  <c r="G266" i="2"/>
  <c r="G258" i="2"/>
  <c r="G250" i="2"/>
  <c r="G242" i="2"/>
  <c r="G233" i="2"/>
  <c r="G222" i="2"/>
  <c r="G212" i="2"/>
  <c r="G196" i="2"/>
  <c r="G174" i="2"/>
  <c r="G153" i="2"/>
  <c r="G128" i="2"/>
  <c r="G96" i="2"/>
  <c r="G64" i="2"/>
  <c r="G32" i="2"/>
  <c r="G428" i="2"/>
  <c r="G422" i="2"/>
  <c r="G417" i="2"/>
  <c r="G411" i="2"/>
  <c r="G406" i="2"/>
  <c r="G401" i="2"/>
  <c r="G393" i="2"/>
  <c r="G385" i="2"/>
  <c r="G377" i="2"/>
  <c r="G369" i="2"/>
  <c r="G361" i="2"/>
  <c r="G353" i="2"/>
  <c r="G345" i="2"/>
  <c r="G337" i="2"/>
  <c r="G329" i="2"/>
  <c r="G321" i="2"/>
  <c r="G313" i="2"/>
  <c r="G305" i="2"/>
  <c r="G297" i="2"/>
  <c r="G289" i="2"/>
  <c r="G281" i="2"/>
  <c r="G273" i="2"/>
  <c r="G265" i="2"/>
  <c r="G257" i="2"/>
  <c r="G249" i="2"/>
  <c r="G241" i="2"/>
  <c r="G232" i="2"/>
  <c r="G221" i="2"/>
  <c r="G206" i="2"/>
  <c r="G190" i="2"/>
  <c r="G169" i="2"/>
  <c r="G148" i="2"/>
  <c r="G120" i="2"/>
  <c r="G88" i="2"/>
  <c r="G56" i="2"/>
  <c r="G24" i="2"/>
  <c r="G389" i="2"/>
  <c r="G381" i="2"/>
  <c r="G373" i="2"/>
  <c r="G365" i="2"/>
  <c r="G357" i="2"/>
  <c r="G349" i="2"/>
  <c r="G341" i="2"/>
  <c r="G333" i="2"/>
  <c r="G325" i="2"/>
  <c r="G317" i="2"/>
  <c r="G309" i="2"/>
  <c r="G301" i="2"/>
  <c r="G293" i="2"/>
  <c r="G285" i="2"/>
  <c r="G277" i="2"/>
  <c r="G269" i="2"/>
  <c r="G261" i="2"/>
  <c r="G253" i="2"/>
  <c r="G245" i="2"/>
  <c r="G237" i="2"/>
  <c r="G226" i="2"/>
  <c r="G216" i="2"/>
  <c r="G200" i="2"/>
  <c r="G180" i="2"/>
  <c r="G158" i="2"/>
  <c r="G136" i="2"/>
  <c r="G104" i="2"/>
  <c r="G72" i="2"/>
  <c r="G40" i="2"/>
  <c r="G8" i="2"/>
  <c r="G314" i="2"/>
  <c r="G235" i="2"/>
  <c r="G231" i="2"/>
  <c r="G227" i="2"/>
  <c r="G223" i="2"/>
  <c r="G219" i="2"/>
  <c r="G215" i="2"/>
  <c r="G211" i="2"/>
  <c r="G207" i="2"/>
  <c r="G203" i="2"/>
  <c r="G199" i="2"/>
  <c r="G195" i="2"/>
  <c r="G191" i="2"/>
  <c r="G187" i="2"/>
  <c r="G183" i="2"/>
  <c r="G179" i="2"/>
  <c r="G175" i="2"/>
  <c r="G171" i="2"/>
  <c r="G167" i="2"/>
  <c r="G163" i="2"/>
  <c r="G159" i="2"/>
  <c r="G155" i="2"/>
  <c r="G151" i="2"/>
  <c r="G147" i="2"/>
  <c r="G143" i="2"/>
  <c r="G139" i="2"/>
  <c r="G135" i="2"/>
  <c r="G131" i="2"/>
  <c r="G127" i="2"/>
  <c r="G123" i="2"/>
  <c r="G119" i="2"/>
  <c r="G115" i="2"/>
  <c r="G111" i="2"/>
  <c r="G107" i="2"/>
  <c r="G103" i="2"/>
  <c r="G99" i="2"/>
  <c r="G95" i="2"/>
  <c r="G91" i="2"/>
  <c r="G87" i="2"/>
  <c r="G83" i="2"/>
  <c r="G79" i="2"/>
  <c r="G75" i="2"/>
  <c r="G71" i="2"/>
  <c r="G67" i="2"/>
  <c r="G63" i="2"/>
  <c r="G59" i="2"/>
  <c r="G55" i="2"/>
  <c r="G51" i="2"/>
  <c r="G47" i="2"/>
  <c r="G43" i="2"/>
  <c r="G39" i="2"/>
  <c r="G35" i="2"/>
  <c r="G31" i="2"/>
  <c r="G27" i="2"/>
  <c r="G23" i="2"/>
  <c r="G19" i="2"/>
  <c r="G15" i="2"/>
  <c r="G11" i="2"/>
  <c r="G137" i="2"/>
  <c r="G133" i="2"/>
  <c r="G129" i="2"/>
  <c r="G125" i="2"/>
  <c r="G121" i="2"/>
  <c r="G117" i="2"/>
  <c r="G113" i="2"/>
  <c r="G109" i="2"/>
  <c r="G105" i="2"/>
  <c r="G101" i="2"/>
  <c r="G97" i="2"/>
  <c r="G93" i="2"/>
  <c r="G89" i="2"/>
  <c r="G85" i="2"/>
  <c r="G81" i="2"/>
  <c r="G77" i="2"/>
  <c r="G73" i="2"/>
  <c r="G69" i="2"/>
  <c r="G65" i="2"/>
  <c r="G61" i="2"/>
  <c r="G57" i="2"/>
  <c r="G53" i="2"/>
  <c r="G49" i="2"/>
  <c r="G45" i="2"/>
  <c r="G41" i="2"/>
  <c r="G37" i="2"/>
  <c r="G33" i="2"/>
  <c r="G29" i="2"/>
  <c r="G25" i="2"/>
  <c r="G21" i="2"/>
  <c r="G17" i="2"/>
  <c r="G13" i="2"/>
  <c r="D440" i="2" l="1"/>
  <c r="E440" i="2" s="1"/>
  <c r="G440" i="2" s="1"/>
  <c r="E438" i="2"/>
  <c r="G438" i="2" s="1"/>
  <c r="H440" i="2"/>
  <c r="I438" i="2"/>
  <c r="I440" i="2" s="1"/>
  <c r="E442" i="2"/>
  <c r="P434" i="2"/>
  <c r="P436" i="2" s="1"/>
  <c r="N434" i="2"/>
  <c r="D448" i="2" s="1"/>
  <c r="E448" i="2" s="1"/>
  <c r="G434" i="2"/>
</calcChain>
</file>

<file path=xl/sharedStrings.xml><?xml version="1.0" encoding="utf-8"?>
<sst xmlns="http://schemas.openxmlformats.org/spreadsheetml/2006/main" count="501" uniqueCount="492">
  <si>
    <t>District</t>
  </si>
  <si>
    <t>Name</t>
  </si>
  <si>
    <t>Number</t>
  </si>
  <si>
    <t>Public</t>
  </si>
  <si>
    <t>Pupils</t>
  </si>
  <si>
    <t>Transported</t>
  </si>
  <si>
    <t>Non-Public</t>
  </si>
  <si>
    <t>Total</t>
  </si>
  <si>
    <t>Aid</t>
  </si>
  <si>
    <t>Eligibility</t>
  </si>
  <si>
    <t>Abbotsford</t>
  </si>
  <si>
    <t>Adams-Friendship Area</t>
  </si>
  <si>
    <t>Albany</t>
  </si>
  <si>
    <t>Algoma</t>
  </si>
  <si>
    <t>Alma</t>
  </si>
  <si>
    <t>Alma Center</t>
  </si>
  <si>
    <t>Almond-Bancroft</t>
  </si>
  <si>
    <t>Altoona</t>
  </si>
  <si>
    <t>Amery</t>
  </si>
  <si>
    <t>Antigo</t>
  </si>
  <si>
    <t>Appleton Area</t>
  </si>
  <si>
    <t>Arcadia</t>
  </si>
  <si>
    <t>Argyle</t>
  </si>
  <si>
    <t>Arrowhead UHS</t>
  </si>
  <si>
    <t>Ashland</t>
  </si>
  <si>
    <t>Ashwaubenon</t>
  </si>
  <si>
    <t>Athens</t>
  </si>
  <si>
    <t>Auburndale</t>
  </si>
  <si>
    <t>Augusta</t>
  </si>
  <si>
    <t>Baldwin-Woodville Area</t>
  </si>
  <si>
    <t>Bangor</t>
  </si>
  <si>
    <t>Baraboo</t>
  </si>
  <si>
    <t>Barneveld</t>
  </si>
  <si>
    <t>Barron Area</t>
  </si>
  <si>
    <t>Bayfield</t>
  </si>
  <si>
    <t>Beaver Dam</t>
  </si>
  <si>
    <t>Beecher-Dunbar-Pembine</t>
  </si>
  <si>
    <t>Belleville</t>
  </si>
  <si>
    <t>Belmont Community</t>
  </si>
  <si>
    <t>Beloit</t>
  </si>
  <si>
    <t>Beloit Turner</t>
  </si>
  <si>
    <t>Benton</t>
  </si>
  <si>
    <t>Berlin Area</t>
  </si>
  <si>
    <t>Big Foot UHS</t>
  </si>
  <si>
    <t>Birchwood</t>
  </si>
  <si>
    <t>Black Hawk</t>
  </si>
  <si>
    <t>Black River Falls</t>
  </si>
  <si>
    <t>Blair-Taylor</t>
  </si>
  <si>
    <t>Bloomer</t>
  </si>
  <si>
    <t>Bonduel</t>
  </si>
  <si>
    <t>Boscobel</t>
  </si>
  <si>
    <t>Bowler</t>
  </si>
  <si>
    <t>Boyceville Community</t>
  </si>
  <si>
    <t>Brighton #1</t>
  </si>
  <si>
    <t>Brillion</t>
  </si>
  <si>
    <t>Bristol #1</t>
  </si>
  <si>
    <t>Brodhead</t>
  </si>
  <si>
    <t>Brown Deer</t>
  </si>
  <si>
    <t>Bruce</t>
  </si>
  <si>
    <t>Burlington Area</t>
  </si>
  <si>
    <t>Butternut</t>
  </si>
  <si>
    <t>Cadott Community</t>
  </si>
  <si>
    <t>Cambria-Friesland</t>
  </si>
  <si>
    <t>Cambridge</t>
  </si>
  <si>
    <t>Cameron</t>
  </si>
  <si>
    <t>Campbellsport</t>
  </si>
  <si>
    <t>Cashton</t>
  </si>
  <si>
    <t>Cassville</t>
  </si>
  <si>
    <t>Cedar Grove-Belgium Area</t>
  </si>
  <si>
    <t>Cedarburg</t>
  </si>
  <si>
    <t>Central/Westosha UHS</t>
  </si>
  <si>
    <t>Chequamegon</t>
  </si>
  <si>
    <t>Chetek-Weyerhaeuser</t>
  </si>
  <si>
    <t>Chilton</t>
  </si>
  <si>
    <t>Chippewa Falls Area</t>
  </si>
  <si>
    <t>Clayton</t>
  </si>
  <si>
    <t>Clear Lake</t>
  </si>
  <si>
    <t>Clinton Community</t>
  </si>
  <si>
    <t>Clintonville</t>
  </si>
  <si>
    <t>Cochrane-Fountain City</t>
  </si>
  <si>
    <t>Colby</t>
  </si>
  <si>
    <t>Coleman</t>
  </si>
  <si>
    <t>Colfax</t>
  </si>
  <si>
    <t>Columbus</t>
  </si>
  <si>
    <t>Cornell</t>
  </si>
  <si>
    <t>Crandon</t>
  </si>
  <si>
    <t>Crivitz</t>
  </si>
  <si>
    <t>Cuba City</t>
  </si>
  <si>
    <t>Cumberland</t>
  </si>
  <si>
    <t>D C Everest Area</t>
  </si>
  <si>
    <t>DLH Academy of Excellence</t>
  </si>
  <si>
    <t>Darlington Community</t>
  </si>
  <si>
    <t>Deerfield Community</t>
  </si>
  <si>
    <t>Deforest Area</t>
  </si>
  <si>
    <t>Delavan-Darien</t>
  </si>
  <si>
    <t>Denmark</t>
  </si>
  <si>
    <t>Depere</t>
  </si>
  <si>
    <t>Desoto Area</t>
  </si>
  <si>
    <t>Dodgeland</t>
  </si>
  <si>
    <t>Dodgeville</t>
  </si>
  <si>
    <t>Dover #1</t>
  </si>
  <si>
    <t>Drummond</t>
  </si>
  <si>
    <t>Durand-Arkansaw</t>
  </si>
  <si>
    <t>East Troy Community</t>
  </si>
  <si>
    <t>Eau Claire Area</t>
  </si>
  <si>
    <t>Edgar</t>
  </si>
  <si>
    <t>Edgerton</t>
  </si>
  <si>
    <t>Elcho</t>
  </si>
  <si>
    <t>Eleva-Strum</t>
  </si>
  <si>
    <t>Elk Mound Area</t>
  </si>
  <si>
    <t>Elkhart Lake-Glenbeulah</t>
  </si>
  <si>
    <t>Elkhorn Area</t>
  </si>
  <si>
    <t>Ellsworth Community</t>
  </si>
  <si>
    <t>Elmbrook</t>
  </si>
  <si>
    <t>Elmwood</t>
  </si>
  <si>
    <t>Erin</t>
  </si>
  <si>
    <t>Evansville Community</t>
  </si>
  <si>
    <t>Fall Creek</t>
  </si>
  <si>
    <t>Fall River</t>
  </si>
  <si>
    <t>Fennimore Community</t>
  </si>
  <si>
    <t>Flambeau</t>
  </si>
  <si>
    <t>Florence</t>
  </si>
  <si>
    <t>Fond Du Lac</t>
  </si>
  <si>
    <t>Fontana J8</t>
  </si>
  <si>
    <t>Fort Atkinson</t>
  </si>
  <si>
    <t>Fox Point J2</t>
  </si>
  <si>
    <t>Franklin Public</t>
  </si>
  <si>
    <t>Frederic</t>
  </si>
  <si>
    <t>Freedom Area</t>
  </si>
  <si>
    <t>Friess Lake</t>
  </si>
  <si>
    <t>Galesville-Ettrick</t>
  </si>
  <si>
    <t>Geneva J4</t>
  </si>
  <si>
    <t>Genoa City J2</t>
  </si>
  <si>
    <t>Germantown</t>
  </si>
  <si>
    <t>Gibraltar Area</t>
  </si>
  <si>
    <t>Gillett</t>
  </si>
  <si>
    <t>Gilman</t>
  </si>
  <si>
    <t>Gilmanton</t>
  </si>
  <si>
    <t>Glendale-River Hills</t>
  </si>
  <si>
    <t>Glenwood City</t>
  </si>
  <si>
    <t>Goodman-Armstrong</t>
  </si>
  <si>
    <t>Grafton</t>
  </si>
  <si>
    <t>Granton Area</t>
  </si>
  <si>
    <t>Grantsburg</t>
  </si>
  <si>
    <t>Green Bay Area</t>
  </si>
  <si>
    <t>Green Lake</t>
  </si>
  <si>
    <t>Greendale</t>
  </si>
  <si>
    <t>Greenfield</t>
  </si>
  <si>
    <t>Greenwood</t>
  </si>
  <si>
    <t>Gresham</t>
  </si>
  <si>
    <t>Hamilton</t>
  </si>
  <si>
    <t>Hartford J1</t>
  </si>
  <si>
    <t>Hartford UHS</t>
  </si>
  <si>
    <t>Hartland-Lakeside J3</t>
  </si>
  <si>
    <t>Hayward Community</t>
  </si>
  <si>
    <t>Herman #22</t>
  </si>
  <si>
    <t>Highland</t>
  </si>
  <si>
    <t>Hilbert</t>
  </si>
  <si>
    <t>Hillsboro</t>
  </si>
  <si>
    <t>Holmen</t>
  </si>
  <si>
    <t>Horicon</t>
  </si>
  <si>
    <t>Hortonville</t>
  </si>
  <si>
    <t>Howard-Suamico</t>
  </si>
  <si>
    <t>Howards Grove</t>
  </si>
  <si>
    <t>Hudson</t>
  </si>
  <si>
    <t>Hurley</t>
  </si>
  <si>
    <t>Hustisford</t>
  </si>
  <si>
    <t>Independence</t>
  </si>
  <si>
    <t>Iola-Scandinavia</t>
  </si>
  <si>
    <t>Iowa-Grant</t>
  </si>
  <si>
    <t>Ithaca</t>
  </si>
  <si>
    <t>Janesville</t>
  </si>
  <si>
    <t>Jefferson</t>
  </si>
  <si>
    <t>Johnson Creek</t>
  </si>
  <si>
    <t>Juda</t>
  </si>
  <si>
    <t>Kaukauna Area</t>
  </si>
  <si>
    <t>Kenosha</t>
  </si>
  <si>
    <t>Kettle Moraine</t>
  </si>
  <si>
    <t>Kewaskum</t>
  </si>
  <si>
    <t>Kewaunee</t>
  </si>
  <si>
    <t>Kickapoo Area</t>
  </si>
  <si>
    <t>Kiel Area</t>
  </si>
  <si>
    <t>Kimberly Area</t>
  </si>
  <si>
    <t>Kohler</t>
  </si>
  <si>
    <t>Lac Du Flambeau #1</t>
  </si>
  <si>
    <t>Lacrosse</t>
  </si>
  <si>
    <t>Ladysmith</t>
  </si>
  <si>
    <t>Lafarge</t>
  </si>
  <si>
    <t>Lake Country</t>
  </si>
  <si>
    <t>Lake Geneva J1</t>
  </si>
  <si>
    <t>Lake Geneva-Genoa UHS</t>
  </si>
  <si>
    <t>Lake Holcombe</t>
  </si>
  <si>
    <t>Lake Mills Area</t>
  </si>
  <si>
    <t>Lakeland UHS</t>
  </si>
  <si>
    <t>Lancaster Community</t>
  </si>
  <si>
    <t>Laona</t>
  </si>
  <si>
    <t>Lena</t>
  </si>
  <si>
    <t>Linn J4</t>
  </si>
  <si>
    <t>Linn J6</t>
  </si>
  <si>
    <t>Little Chute Area</t>
  </si>
  <si>
    <t>Lodi</t>
  </si>
  <si>
    <t>Lomira</t>
  </si>
  <si>
    <t>Loyal</t>
  </si>
  <si>
    <t>Luck</t>
  </si>
  <si>
    <t>Luxemburg-Casco</t>
  </si>
  <si>
    <t>Madison Metropolitan</t>
  </si>
  <si>
    <t>Manawa</t>
  </si>
  <si>
    <t>Manitowoc</t>
  </si>
  <si>
    <t>Maple</t>
  </si>
  <si>
    <t>Maple Dale-Indian Hill</t>
  </si>
  <si>
    <t>Marathon City</t>
  </si>
  <si>
    <t>Marinette</t>
  </si>
  <si>
    <t>Marion</t>
  </si>
  <si>
    <t>Markesan</t>
  </si>
  <si>
    <t>Marshall</t>
  </si>
  <si>
    <t>Marshfield</t>
  </si>
  <si>
    <t>Mauston</t>
  </si>
  <si>
    <t>Mayville</t>
  </si>
  <si>
    <t>McFarland</t>
  </si>
  <si>
    <t>Medford Area</t>
  </si>
  <si>
    <t>Mellen</t>
  </si>
  <si>
    <t>Melrose-Mindoro</t>
  </si>
  <si>
    <t>Menasha</t>
  </si>
  <si>
    <t>Menominee Indian</t>
  </si>
  <si>
    <t>Menomonee Falls</t>
  </si>
  <si>
    <t>Menomonie Area</t>
  </si>
  <si>
    <t>Mequon-Thiensville</t>
  </si>
  <si>
    <t>Mercer</t>
  </si>
  <si>
    <t>Merrill Area</t>
  </si>
  <si>
    <t>Merton Community</t>
  </si>
  <si>
    <t>Middleton-Cross Plains</t>
  </si>
  <si>
    <t>Milton</t>
  </si>
  <si>
    <t>Milw Collegiate Academy</t>
  </si>
  <si>
    <t>Milwaukee</t>
  </si>
  <si>
    <t>Milwaukee Academy of Science</t>
  </si>
  <si>
    <t>Milwaukee Math &amp; Science Acad</t>
  </si>
  <si>
    <t>Mineral Point</t>
  </si>
  <si>
    <t>Minocqua J1</t>
  </si>
  <si>
    <t>Mishicot</t>
  </si>
  <si>
    <t>Mondovi</t>
  </si>
  <si>
    <t>Monona Grove</t>
  </si>
  <si>
    <t>Monroe</t>
  </si>
  <si>
    <t>Montello</t>
  </si>
  <si>
    <t>Monticello</t>
  </si>
  <si>
    <t>Mosinee</t>
  </si>
  <si>
    <t>Mount Horeb Area</t>
  </si>
  <si>
    <t>Mukwonago</t>
  </si>
  <si>
    <t>Muskego-Norway</t>
  </si>
  <si>
    <t>Necedah Area</t>
  </si>
  <si>
    <t>Neenah</t>
  </si>
  <si>
    <t>Neillsville</t>
  </si>
  <si>
    <t>Nekoosa</t>
  </si>
  <si>
    <t>Neosho J3</t>
  </si>
  <si>
    <t>New Auburn</t>
  </si>
  <si>
    <t>New Berlin</t>
  </si>
  <si>
    <t>New Glarus</t>
  </si>
  <si>
    <t>New Holstein</t>
  </si>
  <si>
    <t>New Lisbon</t>
  </si>
  <si>
    <t>New London</t>
  </si>
  <si>
    <t>New Richmond</t>
  </si>
  <si>
    <t>Niagara</t>
  </si>
  <si>
    <t>Nicolet UHS</t>
  </si>
  <si>
    <t>North Cape</t>
  </si>
  <si>
    <t>North Crawford</t>
  </si>
  <si>
    <t>North Fond Du Lac</t>
  </si>
  <si>
    <t>North Lake</t>
  </si>
  <si>
    <t>North Lakeland</t>
  </si>
  <si>
    <t>Northern Ozaukee</t>
  </si>
  <si>
    <t>Northland Pines</t>
  </si>
  <si>
    <t>Northwood</t>
  </si>
  <si>
    <t>Norwalk-Ontario-Wilton</t>
  </si>
  <si>
    <t>Norway J7</t>
  </si>
  <si>
    <t>Oak Creek-Franklin</t>
  </si>
  <si>
    <t>Oakfield</t>
  </si>
  <si>
    <t>Oconomowoc Area</t>
  </si>
  <si>
    <t>Oconto</t>
  </si>
  <si>
    <t>Oconto Falls</t>
  </si>
  <si>
    <t>Omro</t>
  </si>
  <si>
    <t>Onalaska</t>
  </si>
  <si>
    <t>Oostburg</t>
  </si>
  <si>
    <t>Oregon</t>
  </si>
  <si>
    <t>Osceola</t>
  </si>
  <si>
    <t>Oshkosh Area</t>
  </si>
  <si>
    <t>Osseo-Fairchild</t>
  </si>
  <si>
    <t>Owen-Withee</t>
  </si>
  <si>
    <t>Palmyra-Eagle Area</t>
  </si>
  <si>
    <t>Pardeeville Area</t>
  </si>
  <si>
    <t>Paris J1</t>
  </si>
  <si>
    <t>Parkview</t>
  </si>
  <si>
    <t>Pecatonica Area</t>
  </si>
  <si>
    <t>Pepin Area</t>
  </si>
  <si>
    <t>Peshtigo</t>
  </si>
  <si>
    <t>Pewaukee</t>
  </si>
  <si>
    <t>Phelps</t>
  </si>
  <si>
    <t>Phillips</t>
  </si>
  <si>
    <t>Pittsville</t>
  </si>
  <si>
    <t>Platteville</t>
  </si>
  <si>
    <t>Plum City</t>
  </si>
  <si>
    <t>Plymouth</t>
  </si>
  <si>
    <t>Port Edwards</t>
  </si>
  <si>
    <t>Port Washington-Saukville</t>
  </si>
  <si>
    <t>Portage Community</t>
  </si>
  <si>
    <t>Potosi</t>
  </si>
  <si>
    <t>Poynette</t>
  </si>
  <si>
    <t>Prairie Du Chien Area</t>
  </si>
  <si>
    <t>Prairie Farm</t>
  </si>
  <si>
    <t>Prentice</t>
  </si>
  <si>
    <t>Prescott</t>
  </si>
  <si>
    <t>Princeton</t>
  </si>
  <si>
    <t>Pulaski Community</t>
  </si>
  <si>
    <t>Racine</t>
  </si>
  <si>
    <t>Randall J1</t>
  </si>
  <si>
    <t>Randolph</t>
  </si>
  <si>
    <t>Random Lake</t>
  </si>
  <si>
    <t>Raymond #14</t>
  </si>
  <si>
    <t>Reedsburg</t>
  </si>
  <si>
    <t>Reedsville</t>
  </si>
  <si>
    <t>Rhinelander</t>
  </si>
  <si>
    <t>Rib Lake</t>
  </si>
  <si>
    <t>Rice Lake Area</t>
  </si>
  <si>
    <t>Richfield J1</t>
  </si>
  <si>
    <t>Richland</t>
  </si>
  <si>
    <t>Richmond</t>
  </si>
  <si>
    <t>Rio Community</t>
  </si>
  <si>
    <t>Ripon Area</t>
  </si>
  <si>
    <t>River Falls</t>
  </si>
  <si>
    <t>River Ridge</t>
  </si>
  <si>
    <t>River Valley</t>
  </si>
  <si>
    <t>Riverdale</t>
  </si>
  <si>
    <t>Rosendale-Brandon</t>
  </si>
  <si>
    <t>Rosholt</t>
  </si>
  <si>
    <t>Royall</t>
  </si>
  <si>
    <t>Rubicon J6</t>
  </si>
  <si>
    <t>Saint Croix Central</t>
  </si>
  <si>
    <t>Saint Croix Falls</t>
  </si>
  <si>
    <t>Salem</t>
  </si>
  <si>
    <t>Sauk Prairie</t>
  </si>
  <si>
    <t>Sch for Early Develop</t>
  </si>
  <si>
    <t>Seeds of Health Inc.</t>
  </si>
  <si>
    <t>Seneca</t>
  </si>
  <si>
    <t>Sevastopol</t>
  </si>
  <si>
    <t>Seymour Community</t>
  </si>
  <si>
    <t>Sharon J11</t>
  </si>
  <si>
    <t>Shawano</t>
  </si>
  <si>
    <t>Sheboygan Area</t>
  </si>
  <si>
    <t>Sheboygan Falls</t>
  </si>
  <si>
    <t>Shell Lake</t>
  </si>
  <si>
    <t>Shiocton</t>
  </si>
  <si>
    <t>Shullsburg</t>
  </si>
  <si>
    <t>Silver Lake J1</t>
  </si>
  <si>
    <t>Siren</t>
  </si>
  <si>
    <t>Slinger</t>
  </si>
  <si>
    <t>Solon Springs</t>
  </si>
  <si>
    <t>Somerset</t>
  </si>
  <si>
    <t>South Shore</t>
  </si>
  <si>
    <t>Southern Door County</t>
  </si>
  <si>
    <t>Southwestern Wisconsin</t>
  </si>
  <si>
    <t>Sparta Area</t>
  </si>
  <si>
    <t>Spencer</t>
  </si>
  <si>
    <t>Spooner</t>
  </si>
  <si>
    <t>Spring Valley</t>
  </si>
  <si>
    <t>Stanley-Boyd Area</t>
  </si>
  <si>
    <t>Stevens Point Area</t>
  </si>
  <si>
    <t>Stockbridge</t>
  </si>
  <si>
    <t>Stone Bank School District</t>
  </si>
  <si>
    <t>Stoughton Area</t>
  </si>
  <si>
    <t>Stratford</t>
  </si>
  <si>
    <t>Sturgeon Bay</t>
  </si>
  <si>
    <t>Sun Prairie Area</t>
  </si>
  <si>
    <t>Superior</t>
  </si>
  <si>
    <t>Suring</t>
  </si>
  <si>
    <t>Swallow</t>
  </si>
  <si>
    <t>Thorp</t>
  </si>
  <si>
    <t>Three Lakes</t>
  </si>
  <si>
    <t>Tigerton</t>
  </si>
  <si>
    <t>Tomah Area</t>
  </si>
  <si>
    <t>Tomahawk</t>
  </si>
  <si>
    <t>Tomorrow River</t>
  </si>
  <si>
    <t>Trevor-Wilmot Consolidated</t>
  </si>
  <si>
    <t>Tri-County Area</t>
  </si>
  <si>
    <t>Turtle Lake</t>
  </si>
  <si>
    <t>Twin Lakes #4</t>
  </si>
  <si>
    <t>Two Rivers</t>
  </si>
  <si>
    <t>Union Grove J1</t>
  </si>
  <si>
    <t>Union Grove UHS</t>
  </si>
  <si>
    <t>Unity</t>
  </si>
  <si>
    <t>Urban Day Charter School, Inc.</t>
  </si>
  <si>
    <t>Valders Area</t>
  </si>
  <si>
    <t>Verona Area</t>
  </si>
  <si>
    <t>Viroqua Area</t>
  </si>
  <si>
    <t>Wabeno Area</t>
  </si>
  <si>
    <t>Walworth J1</t>
  </si>
  <si>
    <t>Washburn</t>
  </si>
  <si>
    <t>Washington</t>
  </si>
  <si>
    <t>Washington-Caldwell</t>
  </si>
  <si>
    <t>Waterford Graded</t>
  </si>
  <si>
    <t>Waterford UHS</t>
  </si>
  <si>
    <t>Waterloo</t>
  </si>
  <si>
    <t>Watertown</t>
  </si>
  <si>
    <t>Waukesha</t>
  </si>
  <si>
    <t>Waunakee Community</t>
  </si>
  <si>
    <t>Waupaca</t>
  </si>
  <si>
    <t>Waupun</t>
  </si>
  <si>
    <t>Wausau</t>
  </si>
  <si>
    <t>Wausaukee</t>
  </si>
  <si>
    <t>Wautoma Area</t>
  </si>
  <si>
    <t>Wauzeka-Steuben</t>
  </si>
  <si>
    <t>Webster</t>
  </si>
  <si>
    <t>West Allis</t>
  </si>
  <si>
    <t>West Bend</t>
  </si>
  <si>
    <t>West Depere</t>
  </si>
  <si>
    <t>West Salem</t>
  </si>
  <si>
    <t>Westby Area</t>
  </si>
  <si>
    <t>Westfield</t>
  </si>
  <si>
    <t>Weston</t>
  </si>
  <si>
    <t>Weyauwega-Fremont</t>
  </si>
  <si>
    <t>Wheatland J1</t>
  </si>
  <si>
    <t>White Lake</t>
  </si>
  <si>
    <t>Whitefish Bay</t>
  </si>
  <si>
    <t>Whitehall</t>
  </si>
  <si>
    <t>Whitewater</t>
  </si>
  <si>
    <t>Whitnall</t>
  </si>
  <si>
    <t>Wild Rose</t>
  </si>
  <si>
    <t>Williams Bay</t>
  </si>
  <si>
    <t>Wilmot UHS</t>
  </si>
  <si>
    <t>Winneconne Community</t>
  </si>
  <si>
    <t>Winter</t>
  </si>
  <si>
    <t>Wisconsin Dells</t>
  </si>
  <si>
    <t>Wisconsin Heights</t>
  </si>
  <si>
    <t>Wisconsin Rapids</t>
  </si>
  <si>
    <t>Wittenberg-Birnamwood</t>
  </si>
  <si>
    <t>Wonewoc-Union Center</t>
  </si>
  <si>
    <t>Woodruff J1</t>
  </si>
  <si>
    <t>Wrightstown Community</t>
  </si>
  <si>
    <t>Yorkville J2</t>
  </si>
  <si>
    <t>Grand Totals</t>
  </si>
  <si>
    <t>Column1</t>
  </si>
  <si>
    <t>Column2</t>
  </si>
  <si>
    <t>Column3</t>
  </si>
  <si>
    <t>Column4</t>
  </si>
  <si>
    <t>Column5</t>
  </si>
  <si>
    <t>Column6</t>
  </si>
  <si>
    <t xml:space="preserve">   2015-16 ALLOCATION</t>
  </si>
  <si>
    <t xml:space="preserve">   Balance Available</t>
  </si>
  <si>
    <t xml:space="preserve">   LESS: TRANSPORTATION OVER ICE</t>
  </si>
  <si>
    <t xml:space="preserve">   Difference</t>
  </si>
  <si>
    <t>Column7</t>
  </si>
  <si>
    <t>Percentage</t>
  </si>
  <si>
    <t>of Total</t>
  </si>
  <si>
    <t>Aid Eligibility</t>
  </si>
  <si>
    <t>2016-2017 Aid Eligibility by District based on FY 2015-2016 Pupil Transportation Data</t>
  </si>
  <si>
    <t>January 23, 2017 payment</t>
  </si>
  <si>
    <t>Impact of</t>
  </si>
  <si>
    <t>AMENDED</t>
  </si>
  <si>
    <t>2011 ACT 105</t>
  </si>
  <si>
    <t>Total Net</t>
  </si>
  <si>
    <t>Total Aid</t>
  </si>
  <si>
    <t>REALLOCATION</t>
  </si>
  <si>
    <t>Aid Paid</t>
  </si>
  <si>
    <t>Finding</t>
  </si>
  <si>
    <t>OF BALANCE</t>
  </si>
  <si>
    <t>(Jan + Jun)</t>
  </si>
  <si>
    <t>2015-2016</t>
  </si>
  <si>
    <t>2015-16 Finding</t>
  </si>
  <si>
    <t>Column8</t>
  </si>
  <si>
    <t>Column9</t>
  </si>
  <si>
    <t>Column72</t>
  </si>
  <si>
    <t>District pay</t>
  </si>
  <si>
    <t>Back</t>
  </si>
  <si>
    <t>Column10</t>
  </si>
  <si>
    <t>Column11</t>
  </si>
  <si>
    <t>Column12</t>
  </si>
  <si>
    <t>Total payments</t>
  </si>
  <si>
    <t>Column112</t>
  </si>
  <si>
    <t>Revised</t>
  </si>
  <si>
    <t>June Payment</t>
  </si>
  <si>
    <t>Percent</t>
  </si>
  <si>
    <t>of Adjusted</t>
  </si>
  <si>
    <t>Based on adjustments ("I")</t>
  </si>
  <si>
    <t xml:space="preserve">  January  Aid Payment </t>
  </si>
  <si>
    <t xml:space="preserve"> Original Balance Available</t>
  </si>
  <si>
    <t xml:space="preserve">Audit Adjustments </t>
  </si>
  <si>
    <t xml:space="preserve">   LESS: TRANS OVER ICE</t>
  </si>
  <si>
    <t>Funds to paid in June 2016</t>
  </si>
  <si>
    <t xml:space="preserve"> </t>
  </si>
  <si>
    <t>District paybacks</t>
  </si>
  <si>
    <t>Column113</t>
  </si>
  <si>
    <t>Column114</t>
  </si>
  <si>
    <t>Payment will be made on June 19, 2017</t>
  </si>
  <si>
    <t xml:space="preserve"> Over Ice payment</t>
  </si>
  <si>
    <t>As of 9:40 AM on 05-02-2017</t>
  </si>
  <si>
    <t xml:space="preserve">   2016-17 APPROPRIATION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</si>
</sst>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0.0000000000%"/>
    <numFmt numFmtId="166" formatCode="0.00000%"/>
    <numFmt numFmtId="167" formatCode="_(&quot;$&quot;* #,##0_);_(&quot;$&quot;* \(#,##0\);_(&quot;$&quot;* &quot;-&quot;??_);_(@_)"/>
    <numFmt numFmtId="168" formatCode="0.000000%"/>
    <numFmt numFmtId="169" formatCode="_(* #,##0_);_(* \(#,##0\);_(* &quot;-&quot;??_);_(@_)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b/>
      <sz val="9"/>
      <color theme="1"/>
      <name val="Arial Black"/>
      <family val="2"/>
    </font>
    <font>
      <sz val="9"/>
      <color rgb="FF000000"/>
      <name val="Arial Black"/>
      <family val="2"/>
    </font>
    <font>
      <b/>
      <sz val="9"/>
      <color rgb="FF000000"/>
      <name val="Arial Black"/>
      <family val="2"/>
    </font>
    <font>
      <b/>
      <sz val="9"/>
      <name val="Arial Black"/>
      <family val="2"/>
    </font>
    <font>
      <b/>
      <sz val="10"/>
      <color theme="1"/>
      <name val="Arial Narrow"/>
      <family val="2"/>
    </font>
    <font>
      <b/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8"/>
      <color theme="1"/>
      <name val="Arial"/>
      <family val="2"/>
    </font>
    <font>
      <b/>
      <sz val="11"/>
      <color theme="1"/>
      <name val="Arial Narrow"/>
      <family val="2"/>
    </font>
  </fonts>
  <fills count="4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5" tint="-0.249977111117893"/>
        <bgColor indexed="64"/>
      </patternFill>
    </fill>
  </fills>
  <borders count="6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83">
    <xf numFmtId="0" fontId="0" fillId="0" borderId="0" xfId="0"/>
    <xf numFmtId="0" fontId="18" fillId="0" borderId="0" xfId="0" applyFont="1"/>
    <xf numFmtId="0" fontId="20" fillId="0" borderId="0" xfId="0" applyFont="1"/>
    <xf numFmtId="0" fontId="19" fillId="0" borderId="0" xfId="0" applyFont="1"/>
    <xf numFmtId="0" fontId="19" fillId="0" borderId="10" xfId="0" applyFont="1" applyBorder="1" applyAlignment="1">
      <alignment wrapText="1"/>
    </xf>
    <xf numFmtId="0" fontId="19" fillId="0" borderId="10" xfId="0" applyFont="1" applyBorder="1" applyAlignment="1">
      <alignment horizontal="right" wrapText="1" indent="1"/>
    </xf>
    <xf numFmtId="3" fontId="19" fillId="0" borderId="10" xfId="0" applyNumberFormat="1" applyFont="1" applyBorder="1" applyAlignment="1">
      <alignment horizontal="right" wrapText="1" indent="1"/>
    </xf>
    <xf numFmtId="0" fontId="19" fillId="33" borderId="10" xfId="0" applyFont="1" applyFill="1" applyBorder="1" applyAlignment="1">
      <alignment wrapText="1"/>
    </xf>
    <xf numFmtId="0" fontId="19" fillId="33" borderId="10" xfId="0" applyFont="1" applyFill="1" applyBorder="1" applyAlignment="1">
      <alignment horizontal="right" wrapText="1" indent="1"/>
    </xf>
    <xf numFmtId="8" fontId="19" fillId="0" borderId="14" xfId="0" applyNumberFormat="1" applyFont="1" applyBorder="1" applyAlignment="1">
      <alignment horizontal="right" wrapText="1" indent="1"/>
    </xf>
    <xf numFmtId="8" fontId="19" fillId="33" borderId="14" xfId="0" applyNumberFormat="1" applyFont="1" applyFill="1" applyBorder="1" applyAlignment="1">
      <alignment horizontal="right" wrapText="1" indent="1"/>
    </xf>
    <xf numFmtId="0" fontId="19" fillId="0" borderId="11" xfId="0" applyFont="1" applyBorder="1" applyAlignment="1">
      <alignment wrapText="1"/>
    </xf>
    <xf numFmtId="0" fontId="19" fillId="0" borderId="11" xfId="0" applyFont="1" applyBorder="1" applyAlignment="1">
      <alignment horizontal="right" wrapText="1" indent="1"/>
    </xf>
    <xf numFmtId="8" fontId="19" fillId="0" borderId="19" xfId="0" applyNumberFormat="1" applyFont="1" applyBorder="1" applyAlignment="1">
      <alignment horizontal="right" wrapText="1" indent="1"/>
    </xf>
    <xf numFmtId="0" fontId="21" fillId="0" borderId="12" xfId="0" applyFont="1" applyBorder="1" applyAlignment="1">
      <alignment horizontal="center" vertical="center" wrapText="1"/>
    </xf>
    <xf numFmtId="0" fontId="21" fillId="0" borderId="0" xfId="0" applyFont="1"/>
    <xf numFmtId="0" fontId="22" fillId="0" borderId="16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0" xfId="0" applyFont="1"/>
    <xf numFmtId="0" fontId="19" fillId="0" borderId="15" xfId="0" applyFont="1" applyBorder="1" applyAlignment="1">
      <alignment horizontal="left" indent="1" shrinkToFit="1"/>
    </xf>
    <xf numFmtId="0" fontId="19" fillId="33" borderId="15" xfId="0" applyFont="1" applyFill="1" applyBorder="1" applyAlignment="1">
      <alignment horizontal="left" indent="1" shrinkToFit="1"/>
    </xf>
    <xf numFmtId="0" fontId="19" fillId="0" borderId="18" xfId="0" applyFont="1" applyBorder="1" applyAlignment="1">
      <alignment horizontal="left" indent="1" shrinkToFit="1"/>
    </xf>
    <xf numFmtId="0" fontId="23" fillId="0" borderId="0" xfId="0" applyFont="1" applyAlignment="1">
      <alignment vertical="center"/>
    </xf>
    <xf numFmtId="0" fontId="23" fillId="0" borderId="0" xfId="0" applyFont="1"/>
    <xf numFmtId="0" fontId="24" fillId="0" borderId="0" xfId="0" applyFont="1"/>
    <xf numFmtId="0" fontId="23" fillId="35" borderId="24" xfId="0" applyFont="1" applyFill="1" applyBorder="1"/>
    <xf numFmtId="0" fontId="23" fillId="34" borderId="27" xfId="0" applyFont="1" applyFill="1" applyBorder="1"/>
    <xf numFmtId="0" fontId="23" fillId="34" borderId="28" xfId="0" applyFont="1" applyFill="1" applyBorder="1" applyAlignment="1">
      <alignment horizontal="center"/>
    </xf>
    <xf numFmtId="0" fontId="23" fillId="34" borderId="29" xfId="0" applyFont="1" applyFill="1" applyBorder="1"/>
    <xf numFmtId="3" fontId="23" fillId="34" borderId="30" xfId="0" applyNumberFormat="1" applyFont="1" applyFill="1" applyBorder="1" applyAlignment="1">
      <alignment vertical="center"/>
    </xf>
    <xf numFmtId="164" fontId="23" fillId="34" borderId="23" xfId="43" applyNumberFormat="1" applyFont="1" applyFill="1" applyBorder="1" applyAlignment="1">
      <alignment vertical="center"/>
    </xf>
    <xf numFmtId="3" fontId="23" fillId="34" borderId="23" xfId="0" applyNumberFormat="1" applyFont="1" applyFill="1" applyBorder="1"/>
    <xf numFmtId="164" fontId="25" fillId="34" borderId="26" xfId="0" applyNumberFormat="1" applyFont="1" applyFill="1" applyBorder="1"/>
    <xf numFmtId="165" fontId="27" fillId="37" borderId="39" xfId="43" applyNumberFormat="1" applyFont="1" applyFill="1" applyBorder="1" applyAlignment="1">
      <alignment horizontal="center" vertical="center" wrapText="1"/>
    </xf>
    <xf numFmtId="165" fontId="27" fillId="37" borderId="40" xfId="43" applyNumberFormat="1" applyFont="1" applyFill="1" applyBorder="1" applyAlignment="1">
      <alignment horizontal="center" vertical="center" wrapText="1"/>
    </xf>
    <xf numFmtId="165" fontId="27" fillId="37" borderId="30" xfId="43" applyNumberFormat="1" applyFont="1" applyFill="1" applyBorder="1" applyAlignment="1">
      <alignment horizontal="center" vertical="center" wrapText="1"/>
    </xf>
    <xf numFmtId="0" fontId="28" fillId="0" borderId="24" xfId="0" applyFont="1" applyBorder="1"/>
    <xf numFmtId="0" fontId="28" fillId="0" borderId="25" xfId="0" applyFont="1" applyBorder="1"/>
    <xf numFmtId="0" fontId="29" fillId="0" borderId="25" xfId="0" applyFont="1" applyBorder="1"/>
    <xf numFmtId="0" fontId="19" fillId="0" borderId="26" xfId="0" applyFont="1" applyBorder="1"/>
    <xf numFmtId="0" fontId="21" fillId="34" borderId="24" xfId="0" applyFont="1" applyFill="1" applyBorder="1"/>
    <xf numFmtId="3" fontId="19" fillId="36" borderId="42" xfId="0" applyNumberFormat="1" applyFont="1" applyFill="1" applyBorder="1" applyAlignment="1">
      <alignment horizontal="right" wrapText="1"/>
    </xf>
    <xf numFmtId="8" fontId="19" fillId="36" borderId="43" xfId="0" applyNumberFormat="1" applyFont="1" applyFill="1" applyBorder="1" applyAlignment="1">
      <alignment horizontal="right" wrapText="1"/>
    </xf>
    <xf numFmtId="166" fontId="19" fillId="33" borderId="14" xfId="0" applyNumberFormat="1" applyFont="1" applyFill="1" applyBorder="1" applyAlignment="1">
      <alignment horizontal="right" wrapText="1" indent="1"/>
    </xf>
    <xf numFmtId="166" fontId="19" fillId="36" borderId="23" xfId="43" applyNumberFormat="1" applyFont="1" applyFill="1" applyBorder="1"/>
    <xf numFmtId="0" fontId="21" fillId="0" borderId="44" xfId="0" applyFont="1" applyBorder="1" applyAlignment="1">
      <alignment horizontal="center" vertical="center" wrapText="1"/>
    </xf>
    <xf numFmtId="0" fontId="21" fillId="0" borderId="45" xfId="0" applyFont="1" applyBorder="1" applyAlignment="1">
      <alignment horizontal="center" vertical="center" wrapText="1"/>
    </xf>
    <xf numFmtId="0" fontId="21" fillId="0" borderId="46" xfId="0" applyFont="1" applyBorder="1" applyAlignment="1">
      <alignment horizontal="center" vertical="center" wrapText="1"/>
    </xf>
    <xf numFmtId="0" fontId="21" fillId="0" borderId="47" xfId="0" applyFont="1" applyBorder="1" applyAlignment="1">
      <alignment horizontal="center" vertical="center" wrapText="1"/>
    </xf>
    <xf numFmtId="0" fontId="21" fillId="0" borderId="48" xfId="0" applyFont="1" applyBorder="1" applyAlignment="1">
      <alignment horizontal="center" vertical="center" wrapText="1"/>
    </xf>
    <xf numFmtId="0" fontId="21" fillId="34" borderId="26" xfId="0" applyFont="1" applyFill="1" applyBorder="1"/>
    <xf numFmtId="44" fontId="27" fillId="0" borderId="49" xfId="42" applyFont="1" applyBorder="1" applyAlignment="1">
      <alignment horizontal="center" vertical="center" wrapText="1"/>
    </xf>
    <xf numFmtId="44" fontId="27" fillId="0" borderId="52" xfId="42" applyFont="1" applyBorder="1" applyAlignment="1">
      <alignment horizontal="center" vertical="center" wrapText="1"/>
    </xf>
    <xf numFmtId="166" fontId="19" fillId="0" borderId="17" xfId="0" applyNumberFormat="1" applyFont="1" applyBorder="1" applyAlignment="1">
      <alignment horizontal="right" wrapText="1" indent="1"/>
    </xf>
    <xf numFmtId="166" fontId="19" fillId="0" borderId="14" xfId="43" applyNumberFormat="1" applyFont="1" applyBorder="1" applyAlignment="1">
      <alignment horizontal="right" wrapText="1" indent="1"/>
    </xf>
    <xf numFmtId="166" fontId="19" fillId="0" borderId="14" xfId="0" applyNumberFormat="1" applyFont="1" applyBorder="1" applyAlignment="1">
      <alignment horizontal="right" wrapText="1" indent="1"/>
    </xf>
    <xf numFmtId="166" fontId="19" fillId="0" borderId="19" xfId="0" applyNumberFormat="1" applyFont="1" applyBorder="1" applyAlignment="1">
      <alignment horizontal="right" wrapText="1" indent="1"/>
    </xf>
    <xf numFmtId="44" fontId="18" fillId="0" borderId="0" xfId="42" applyFont="1"/>
    <xf numFmtId="8" fontId="18" fillId="0" borderId="0" xfId="42" applyNumberFormat="1" applyFont="1"/>
    <xf numFmtId="8" fontId="27" fillId="0" borderId="49" xfId="42" applyNumberFormat="1" applyFont="1" applyBorder="1" applyAlignment="1">
      <alignment horizontal="center" vertical="center" wrapText="1"/>
    </xf>
    <xf numFmtId="8" fontId="27" fillId="0" borderId="52" xfId="42" applyNumberFormat="1" applyFont="1" applyBorder="1" applyAlignment="1">
      <alignment horizontal="center" vertical="center" wrapText="1"/>
    </xf>
    <xf numFmtId="8" fontId="27" fillId="0" borderId="54" xfId="42" applyNumberFormat="1" applyFont="1" applyBorder="1" applyAlignment="1">
      <alignment horizontal="center" vertical="center" wrapText="1"/>
    </xf>
    <xf numFmtId="8" fontId="31" fillId="0" borderId="12" xfId="42" applyNumberFormat="1" applyFont="1" applyBorder="1" applyAlignment="1">
      <alignment horizontal="center" vertical="center" wrapText="1"/>
    </xf>
    <xf numFmtId="8" fontId="30" fillId="0" borderId="13" xfId="42" applyNumberFormat="1" applyFont="1" applyBorder="1" applyAlignment="1">
      <alignment horizontal="right" wrapText="1" indent="1"/>
    </xf>
    <xf numFmtId="8" fontId="30" fillId="0" borderId="10" xfId="42" applyNumberFormat="1" applyFont="1" applyBorder="1" applyAlignment="1">
      <alignment horizontal="right" wrapText="1" indent="1"/>
    </xf>
    <xf numFmtId="8" fontId="30" fillId="33" borderId="10" xfId="42" applyNumberFormat="1" applyFont="1" applyFill="1" applyBorder="1" applyAlignment="1">
      <alignment horizontal="right" wrapText="1" indent="1"/>
    </xf>
    <xf numFmtId="8" fontId="30" fillId="0" borderId="11" xfId="42" applyNumberFormat="1" applyFont="1" applyBorder="1" applyAlignment="1">
      <alignment horizontal="right" wrapText="1" indent="1"/>
    </xf>
    <xf numFmtId="8" fontId="19" fillId="0" borderId="10" xfId="42" applyNumberFormat="1" applyFont="1" applyBorder="1" applyAlignment="1">
      <alignment horizontal="right" wrapText="1" indent="1"/>
    </xf>
    <xf numFmtId="44" fontId="19" fillId="36" borderId="23" xfId="42" applyFont="1" applyFill="1" applyBorder="1"/>
    <xf numFmtId="44" fontId="22" fillId="0" borderId="12" xfId="42" applyFont="1" applyBorder="1" applyAlignment="1">
      <alignment horizontal="center" vertical="center" wrapText="1"/>
    </xf>
    <xf numFmtId="44" fontId="19" fillId="0" borderId="56" xfId="42" applyFont="1" applyBorder="1" applyAlignment="1">
      <alignment horizontal="right" wrapText="1" indent="1"/>
    </xf>
    <xf numFmtId="0" fontId="28" fillId="0" borderId="0" xfId="0" applyFont="1" applyBorder="1" applyAlignment="1">
      <alignment horizontal="right"/>
    </xf>
    <xf numFmtId="167" fontId="25" fillId="34" borderId="26" xfId="42" applyNumberFormat="1" applyFont="1" applyFill="1" applyBorder="1"/>
    <xf numFmtId="44" fontId="30" fillId="0" borderId="56" xfId="0" applyNumberFormat="1" applyFont="1" applyBorder="1" applyAlignment="1">
      <alignment horizontal="right" wrapText="1" indent="1"/>
    </xf>
    <xf numFmtId="0" fontId="31" fillId="0" borderId="12" xfId="0" applyFont="1" applyBorder="1" applyAlignment="1">
      <alignment horizontal="center" vertical="center" wrapText="1"/>
    </xf>
    <xf numFmtId="44" fontId="31" fillId="0" borderId="12" xfId="42" applyFont="1" applyBorder="1" applyAlignment="1">
      <alignment horizontal="center" vertical="center" wrapText="1"/>
    </xf>
    <xf numFmtId="44" fontId="30" fillId="0" borderId="56" xfId="42" applyFont="1" applyBorder="1" applyAlignment="1">
      <alignment horizontal="right" wrapText="1" indent="1"/>
    </xf>
    <xf numFmtId="0" fontId="23" fillId="39" borderId="37" xfId="0" applyFont="1" applyFill="1" applyBorder="1" applyAlignment="1">
      <alignment horizontal="center"/>
    </xf>
    <xf numFmtId="0" fontId="23" fillId="39" borderId="38" xfId="0" applyFont="1" applyFill="1" applyBorder="1"/>
    <xf numFmtId="3" fontId="26" fillId="39" borderId="24" xfId="0" applyNumberFormat="1" applyFont="1" applyFill="1" applyBorder="1" applyAlignment="1">
      <alignment vertical="center"/>
    </xf>
    <xf numFmtId="164" fontId="23" fillId="39" borderId="23" xfId="43" applyNumberFormat="1" applyFont="1" applyFill="1" applyBorder="1" applyAlignment="1">
      <alignment vertical="center"/>
    </xf>
    <xf numFmtId="3" fontId="23" fillId="39" borderId="25" xfId="42" applyNumberFormat="1" applyFont="1" applyFill="1" applyBorder="1"/>
    <xf numFmtId="164" fontId="25" fillId="39" borderId="35" xfId="0" applyNumberFormat="1" applyFont="1" applyFill="1" applyBorder="1"/>
    <xf numFmtId="167" fontId="25" fillId="39" borderId="35" xfId="42" applyNumberFormat="1" applyFont="1" applyFill="1" applyBorder="1"/>
    <xf numFmtId="0" fontId="23" fillId="39" borderId="36" xfId="0" applyFont="1" applyFill="1" applyBorder="1"/>
    <xf numFmtId="44" fontId="27" fillId="38" borderId="39" xfId="42" applyFont="1" applyFill="1" applyBorder="1" applyAlignment="1">
      <alignment horizontal="center" vertical="center" wrapText="1"/>
    </xf>
    <xf numFmtId="44" fontId="27" fillId="38" borderId="40" xfId="42" applyFont="1" applyFill="1" applyBorder="1" applyAlignment="1">
      <alignment horizontal="center" vertical="center" wrapText="1"/>
    </xf>
    <xf numFmtId="44" fontId="27" fillId="0" borderId="54" xfId="42" applyFont="1" applyBorder="1" applyAlignment="1">
      <alignment horizontal="center" vertical="center" wrapText="1"/>
    </xf>
    <xf numFmtId="44" fontId="27" fillId="38" borderId="30" xfId="42" applyFont="1" applyFill="1" applyBorder="1" applyAlignment="1">
      <alignment horizontal="center" vertical="center" wrapText="1"/>
    </xf>
    <xf numFmtId="168" fontId="19" fillId="0" borderId="56" xfId="43" applyNumberFormat="1" applyFont="1" applyBorder="1" applyAlignment="1">
      <alignment horizontal="right" wrapText="1" indent="1"/>
    </xf>
    <xf numFmtId="168" fontId="30" fillId="33" borderId="10" xfId="42" applyNumberFormat="1" applyFont="1" applyFill="1" applyBorder="1" applyAlignment="1">
      <alignment horizontal="right" wrapText="1" indent="1"/>
    </xf>
    <xf numFmtId="0" fontId="23" fillId="35" borderId="25" xfId="0" applyFont="1" applyFill="1" applyBorder="1" applyAlignment="1">
      <alignment horizontal="center"/>
    </xf>
    <xf numFmtId="0" fontId="23" fillId="35" borderId="26" xfId="0" applyFont="1" applyFill="1" applyBorder="1"/>
    <xf numFmtId="3" fontId="23" fillId="35" borderId="23" xfId="0" applyNumberFormat="1" applyFont="1" applyFill="1" applyBorder="1" applyAlignment="1">
      <alignment vertical="center"/>
    </xf>
    <xf numFmtId="0" fontId="18" fillId="35" borderId="24" xfId="0" applyFont="1" applyFill="1" applyBorder="1"/>
    <xf numFmtId="44" fontId="19" fillId="35" borderId="57" xfId="42" applyFont="1" applyFill="1" applyBorder="1"/>
    <xf numFmtId="0" fontId="23" fillId="41" borderId="31" xfId="0" applyFont="1" applyFill="1" applyBorder="1"/>
    <xf numFmtId="0" fontId="23" fillId="41" borderId="32" xfId="0" applyFont="1" applyFill="1" applyBorder="1"/>
    <xf numFmtId="0" fontId="23" fillId="41" borderId="33" xfId="0" applyFont="1" applyFill="1" applyBorder="1"/>
    <xf numFmtId="3" fontId="26" fillId="41" borderId="24" xfId="0" applyNumberFormat="1" applyFont="1" applyFill="1" applyBorder="1" applyAlignment="1">
      <alignment vertical="center"/>
    </xf>
    <xf numFmtId="164" fontId="23" fillId="41" borderId="24" xfId="43" applyNumberFormat="1" applyFont="1" applyFill="1" applyBorder="1" applyAlignment="1">
      <alignment vertical="center"/>
    </xf>
    <xf numFmtId="3" fontId="23" fillId="41" borderId="34" xfId="0" applyNumberFormat="1" applyFont="1" applyFill="1" applyBorder="1"/>
    <xf numFmtId="164" fontId="25" fillId="41" borderId="35" xfId="0" applyNumberFormat="1" applyFont="1" applyFill="1" applyBorder="1"/>
    <xf numFmtId="167" fontId="25" fillId="41" borderId="35" xfId="42" applyNumberFormat="1" applyFont="1" applyFill="1" applyBorder="1"/>
    <xf numFmtId="0" fontId="18" fillId="41" borderId="24" xfId="0" applyFont="1" applyFill="1" applyBorder="1"/>
    <xf numFmtId="44" fontId="19" fillId="43" borderId="23" xfId="42" applyFont="1" applyFill="1" applyBorder="1"/>
    <xf numFmtId="169" fontId="19" fillId="40" borderId="39" xfId="44" applyNumberFormat="1" applyFont="1" applyFill="1" applyBorder="1"/>
    <xf numFmtId="169" fontId="19" fillId="35" borderId="39" xfId="44" applyNumberFormat="1" applyFont="1" applyFill="1" applyBorder="1"/>
    <xf numFmtId="169" fontId="19" fillId="41" borderId="30" xfId="44" applyNumberFormat="1" applyFont="1" applyFill="1" applyBorder="1"/>
    <xf numFmtId="169" fontId="19" fillId="0" borderId="23" xfId="44" applyNumberFormat="1" applyFont="1" applyBorder="1"/>
    <xf numFmtId="169" fontId="19" fillId="35" borderId="30" xfId="44" applyNumberFormat="1" applyFont="1" applyFill="1" applyBorder="1"/>
    <xf numFmtId="0" fontId="19" fillId="40" borderId="20" xfId="0" applyFont="1" applyFill="1" applyBorder="1"/>
    <xf numFmtId="0" fontId="19" fillId="40" borderId="21" xfId="0" applyFont="1" applyFill="1" applyBorder="1" applyAlignment="1">
      <alignment horizontal="center"/>
    </xf>
    <xf numFmtId="169" fontId="19" fillId="40" borderId="22" xfId="44" applyNumberFormat="1" applyFont="1" applyFill="1" applyBorder="1"/>
    <xf numFmtId="0" fontId="19" fillId="35" borderId="20" xfId="0" applyFont="1" applyFill="1" applyBorder="1"/>
    <xf numFmtId="0" fontId="19" fillId="35" borderId="21" xfId="0" applyFont="1" applyFill="1" applyBorder="1" applyAlignment="1">
      <alignment horizontal="center"/>
    </xf>
    <xf numFmtId="169" fontId="19" fillId="35" borderId="22" xfId="44" applyNumberFormat="1" applyFont="1" applyFill="1" applyBorder="1"/>
    <xf numFmtId="0" fontId="19" fillId="41" borderId="27" xfId="0" applyFont="1" applyFill="1" applyBorder="1"/>
    <xf numFmtId="0" fontId="19" fillId="41" borderId="28" xfId="0" applyFont="1" applyFill="1" applyBorder="1" applyAlignment="1">
      <alignment horizontal="center"/>
    </xf>
    <xf numFmtId="169" fontId="19" fillId="41" borderId="29" xfId="44" applyNumberFormat="1" applyFont="1" applyFill="1" applyBorder="1"/>
    <xf numFmtId="0" fontId="19" fillId="0" borderId="24" xfId="0" applyFont="1" applyBorder="1"/>
    <xf numFmtId="0" fontId="19" fillId="0" borderId="25" xfId="0" applyFont="1" applyBorder="1" applyAlignment="1">
      <alignment horizontal="center"/>
    </xf>
    <xf numFmtId="169" fontId="19" fillId="0" borderId="26" xfId="44" applyNumberFormat="1" applyFont="1" applyBorder="1"/>
    <xf numFmtId="0" fontId="19" fillId="35" borderId="27" xfId="0" applyFont="1" applyFill="1" applyBorder="1"/>
    <xf numFmtId="0" fontId="19" fillId="35" borderId="28" xfId="0" applyFont="1" applyFill="1" applyBorder="1" applyAlignment="1">
      <alignment horizontal="center"/>
    </xf>
    <xf numFmtId="169" fontId="19" fillId="35" borderId="29" xfId="44" applyNumberFormat="1" applyFont="1" applyFill="1" applyBorder="1"/>
    <xf numFmtId="10" fontId="19" fillId="40" borderId="39" xfId="43" applyNumberFormat="1" applyFont="1" applyFill="1" applyBorder="1"/>
    <xf numFmtId="10" fontId="19" fillId="35" borderId="39" xfId="43" applyNumberFormat="1" applyFont="1" applyFill="1" applyBorder="1"/>
    <xf numFmtId="10" fontId="19" fillId="35" borderId="30" xfId="43" applyNumberFormat="1" applyFont="1" applyFill="1" applyBorder="1"/>
    <xf numFmtId="10" fontId="19" fillId="0" borderId="30" xfId="43" applyNumberFormat="1" applyFont="1" applyBorder="1"/>
    <xf numFmtId="10" fontId="19" fillId="41" borderId="30" xfId="43" applyNumberFormat="1" applyFont="1" applyFill="1" applyBorder="1"/>
    <xf numFmtId="10" fontId="19" fillId="34" borderId="23" xfId="43" applyNumberFormat="1" applyFont="1" applyFill="1" applyBorder="1"/>
    <xf numFmtId="0" fontId="19" fillId="34" borderId="24" xfId="0" applyFont="1" applyFill="1" applyBorder="1"/>
    <xf numFmtId="0" fontId="19" fillId="34" borderId="25" xfId="0" applyFont="1" applyFill="1" applyBorder="1" applyAlignment="1">
      <alignment horizontal="center"/>
    </xf>
    <xf numFmtId="169" fontId="19" fillId="34" borderId="26" xfId="44" applyNumberFormat="1" applyFont="1" applyFill="1" applyBorder="1"/>
    <xf numFmtId="169" fontId="19" fillId="34" borderId="23" xfId="44" applyNumberFormat="1" applyFont="1" applyFill="1" applyBorder="1"/>
    <xf numFmtId="44" fontId="19" fillId="0" borderId="51" xfId="42" applyFont="1" applyBorder="1" applyAlignment="1">
      <alignment horizontal="right" wrapText="1" indent="1"/>
    </xf>
    <xf numFmtId="168" fontId="19" fillId="0" borderId="51" xfId="43" applyNumberFormat="1" applyFont="1" applyBorder="1" applyAlignment="1">
      <alignment horizontal="right" wrapText="1" indent="1"/>
    </xf>
    <xf numFmtId="44" fontId="30" fillId="0" borderId="51" xfId="0" applyNumberFormat="1" applyFont="1" applyBorder="1" applyAlignment="1">
      <alignment horizontal="right" wrapText="1" indent="1"/>
    </xf>
    <xf numFmtId="44" fontId="30" fillId="0" borderId="51" xfId="42" applyFont="1" applyBorder="1" applyAlignment="1">
      <alignment horizontal="right" wrapText="1" indent="1"/>
    </xf>
    <xf numFmtId="44" fontId="19" fillId="41" borderId="58" xfId="42" applyFont="1" applyFill="1" applyBorder="1"/>
    <xf numFmtId="167" fontId="19" fillId="36" borderId="35" xfId="42" applyNumberFormat="1" applyFont="1" applyFill="1" applyBorder="1"/>
    <xf numFmtId="169" fontId="19" fillId="0" borderId="0" xfId="0" applyNumberFormat="1" applyFont="1"/>
    <xf numFmtId="0" fontId="19" fillId="39" borderId="27" xfId="0" applyFont="1" applyFill="1" applyBorder="1"/>
    <xf numFmtId="0" fontId="19" fillId="39" borderId="28" xfId="0" applyFont="1" applyFill="1" applyBorder="1" applyAlignment="1">
      <alignment horizontal="center"/>
    </xf>
    <xf numFmtId="169" fontId="19" fillId="39" borderId="29" xfId="44" applyNumberFormat="1" applyFont="1" applyFill="1" applyBorder="1"/>
    <xf numFmtId="169" fontId="19" fillId="39" borderId="30" xfId="44" applyNumberFormat="1" applyFont="1" applyFill="1" applyBorder="1"/>
    <xf numFmtId="10" fontId="19" fillId="39" borderId="30" xfId="43" applyNumberFormat="1" applyFont="1" applyFill="1" applyBorder="1"/>
    <xf numFmtId="0" fontId="19" fillId="0" borderId="28" xfId="0" applyFont="1" applyBorder="1"/>
    <xf numFmtId="0" fontId="28" fillId="0" borderId="29" xfId="0" applyFont="1" applyBorder="1" applyAlignment="1">
      <alignment horizontal="right"/>
    </xf>
    <xf numFmtId="0" fontId="19" fillId="0" borderId="25" xfId="0" applyFont="1" applyFill="1" applyBorder="1"/>
    <xf numFmtId="8" fontId="18" fillId="0" borderId="25" xfId="42" applyNumberFormat="1" applyFont="1" applyFill="1" applyBorder="1"/>
    <xf numFmtId="44" fontId="18" fillId="0" borderId="25" xfId="42" applyFont="1" applyBorder="1"/>
    <xf numFmtId="0" fontId="18" fillId="0" borderId="25" xfId="0" applyFont="1" applyBorder="1"/>
    <xf numFmtId="0" fontId="18" fillId="0" borderId="26" xfId="0" applyFont="1" applyBorder="1"/>
    <xf numFmtId="0" fontId="28" fillId="0" borderId="26" xfId="0" applyFont="1" applyBorder="1"/>
    <xf numFmtId="166" fontId="19" fillId="36" borderId="24" xfId="43" applyNumberFormat="1" applyFont="1" applyFill="1" applyBorder="1"/>
    <xf numFmtId="0" fontId="18" fillId="0" borderId="0" xfId="0" applyFont="1" applyBorder="1"/>
    <xf numFmtId="44" fontId="27" fillId="42" borderId="39" xfId="42" applyFont="1" applyFill="1" applyBorder="1" applyAlignment="1">
      <alignment horizontal="center" vertical="center" wrapText="1"/>
    </xf>
    <xf numFmtId="44" fontId="27" fillId="42" borderId="40" xfId="42" applyFont="1" applyFill="1" applyBorder="1" applyAlignment="1">
      <alignment horizontal="center" vertical="center" wrapText="1"/>
    </xf>
    <xf numFmtId="44" fontId="27" fillId="42" borderId="30" xfId="42" applyFont="1" applyFill="1" applyBorder="1" applyAlignment="1">
      <alignment horizontal="center" vertical="center" wrapText="1"/>
    </xf>
    <xf numFmtId="0" fontId="31" fillId="42" borderId="12" xfId="0" applyFont="1" applyFill="1" applyBorder="1" applyAlignment="1">
      <alignment horizontal="center" vertical="center" wrapText="1"/>
    </xf>
    <xf numFmtId="44" fontId="30" fillId="42" borderId="56" xfId="0" applyNumberFormat="1" applyFont="1" applyFill="1" applyBorder="1" applyAlignment="1">
      <alignment horizontal="right" wrapText="1" indent="1"/>
    </xf>
    <xf numFmtId="8" fontId="30" fillId="42" borderId="10" xfId="42" applyNumberFormat="1" applyFont="1" applyFill="1" applyBorder="1" applyAlignment="1">
      <alignment horizontal="right" wrapText="1" indent="1"/>
    </xf>
    <xf numFmtId="44" fontId="30" fillId="42" borderId="51" xfId="0" applyNumberFormat="1" applyFont="1" applyFill="1" applyBorder="1" applyAlignment="1">
      <alignment horizontal="right" wrapText="1" indent="1"/>
    </xf>
    <xf numFmtId="44" fontId="19" fillId="34" borderId="39" xfId="42" applyFont="1" applyFill="1" applyBorder="1" applyAlignment="1">
      <alignment horizontal="center" vertical="center" wrapText="1"/>
    </xf>
    <xf numFmtId="44" fontId="19" fillId="34" borderId="40" xfId="42" applyFont="1" applyFill="1" applyBorder="1" applyAlignment="1">
      <alignment horizontal="center" vertical="center" wrapText="1"/>
    </xf>
    <xf numFmtId="44" fontId="19" fillId="34" borderId="30" xfId="42" applyFont="1" applyFill="1" applyBorder="1" applyAlignment="1">
      <alignment horizontal="center" vertical="center" wrapText="1"/>
    </xf>
    <xf numFmtId="44" fontId="32" fillId="38" borderId="40" xfId="42" applyFont="1" applyFill="1" applyBorder="1" applyAlignment="1">
      <alignment horizontal="center" vertical="center" wrapText="1"/>
    </xf>
    <xf numFmtId="167" fontId="19" fillId="36" borderId="49" xfId="42" applyNumberFormat="1" applyFont="1" applyFill="1" applyBorder="1"/>
    <xf numFmtId="167" fontId="19" fillId="42" borderId="59" xfId="42" applyNumberFormat="1" applyFont="1" applyFill="1" applyBorder="1"/>
    <xf numFmtId="0" fontId="28" fillId="0" borderId="0" xfId="0" applyFont="1" applyBorder="1"/>
    <xf numFmtId="165" fontId="21" fillId="37" borderId="50" xfId="43" applyNumberFormat="1" applyFont="1" applyFill="1" applyBorder="1" applyAlignment="1">
      <alignment horizontal="center" vertical="center" wrapText="1"/>
    </xf>
    <xf numFmtId="165" fontId="21" fillId="37" borderId="53" xfId="43" applyNumberFormat="1" applyFont="1" applyFill="1" applyBorder="1" applyAlignment="1">
      <alignment horizontal="center" vertical="center" wrapText="1"/>
    </xf>
    <xf numFmtId="165" fontId="21" fillId="37" borderId="55" xfId="43" applyNumberFormat="1" applyFont="1" applyFill="1" applyBorder="1" applyAlignment="1">
      <alignment horizontal="center" vertical="center" wrapText="1"/>
    </xf>
    <xf numFmtId="167" fontId="19" fillId="42" borderId="60" xfId="42" applyNumberFormat="1" applyFont="1" applyFill="1" applyBorder="1"/>
    <xf numFmtId="0" fontId="19" fillId="36" borderId="24" xfId="0" applyFont="1" applyFill="1" applyBorder="1" applyAlignment="1">
      <alignment horizontal="center" wrapText="1"/>
    </xf>
    <xf numFmtId="0" fontId="19" fillId="36" borderId="41" xfId="0" applyFont="1" applyFill="1" applyBorder="1" applyAlignment="1">
      <alignment horizontal="center" wrapText="1"/>
    </xf>
    <xf numFmtId="0" fontId="19" fillId="41" borderId="25" xfId="0" applyFont="1" applyFill="1" applyBorder="1" applyAlignment="1">
      <alignment horizontal="right"/>
    </xf>
    <xf numFmtId="0" fontId="0" fillId="0" borderId="26" xfId="0" applyBorder="1" applyAlignment="1">
      <alignment horizontal="right"/>
    </xf>
    <xf numFmtId="0" fontId="19" fillId="35" borderId="25" xfId="0" applyFont="1" applyFill="1" applyBorder="1" applyAlignment="1">
      <alignment horizontal="right"/>
    </xf>
  </cellXfs>
  <cellStyles count="4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4" builtinId="3"/>
    <cellStyle name="Currency" xfId="42" builtinId="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Percent" xfId="43" builtinId="5"/>
    <cellStyle name="Title" xfId="1" builtinId="15" customBuiltin="1"/>
    <cellStyle name="Total" xfId="17" builtinId="25" customBuiltin="1"/>
    <cellStyle name="Warning Text" xfId="14" builtinId="11" customBuiltin="1"/>
  </cellStyles>
  <dxfs count="19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4" formatCode="_(&quot;$&quot;* #,##0.00_);_(&quot;$&quot;* \(#,##0.00\);_(&quot;$&quot;* &quot;-&quot;??_);_(@_)"/>
      <alignment horizontal="right" vertical="bottom" textRotation="0" wrapText="1" 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4" formatCode="_(&quot;$&quot;* #,##0.00_);_(&quot;$&quot;* \(#,##0.00\);_(&quot;$&quot;* &quot;-&quot;??_);_(@_)"/>
      <fill>
        <patternFill>
          <fgColor indexed="64"/>
          <bgColor theme="9" tint="-0.249977111117893"/>
        </patternFill>
      </fill>
      <alignment horizontal="right" vertical="bottom" textRotation="0" wrapText="1" indent="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4" formatCode="_(&quot;$&quot;* #,##0.00_);_(&quot;$&quot;* \(#,##0.00\);_(&quot;$&quot;* &quot;-&quot;??_);_(@_)"/>
      <alignment horizontal="right" vertical="bottom" textRotation="0" wrapText="1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4" formatCode="_(&quot;$&quot;* #,##0.00_);_(&quot;$&quot;* \(#,##0.00\);_(&quot;$&quot;* &quot;-&quot;??_);_(@_)"/>
      <fill>
        <patternFill>
          <fgColor indexed="64"/>
          <bgColor theme="9" tint="-0.249977111117893"/>
        </patternFill>
      </fill>
      <alignment horizontal="right" vertical="bottom" textRotation="0" wrapText="1" indent="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4" formatCode="_(&quot;$&quot;* #,##0.00_);_(&quot;$&quot;* \(#,##0.00\);_(&quot;$&quot;* &quot;-&quot;??_);_(@_)"/>
      <alignment horizontal="right" vertical="bottom" textRotation="0" wrapText="1" 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8" formatCode="0.000000%"/>
      <alignment horizontal="right" vertical="bottom" textRotation="0" wrapText="1" 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4" formatCode="_(&quot;$&quot;* #,##0.00_);_(&quot;$&quot;* \(#,##0.00\);_(&quot;$&quot;* &quot;-&quot;??_);_(@_)"/>
      <alignment horizontal="right" vertical="bottom" textRotation="0" wrapText="1" 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2" formatCode="&quot;$&quot;#,##0.00_);[Red]\(&quot;$&quot;#,##0.00\)"/>
      <alignment horizontal="right" vertical="bottom" textRotation="0" wrapText="1" indent="1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6" formatCode="0.00000%"/>
      <alignment horizontal="right" vertical="bottom" textRotation="0" wrapText="1" indent="1" justifyLastLine="0" shrinkToFit="0" readingOrder="0"/>
      <border diagonalUp="0" diagonalDown="0">
        <left style="thin">
          <color rgb="FF000000"/>
        </left>
        <right/>
        <top style="thin">
          <color rgb="FF000000"/>
        </top>
        <bottom style="thin">
          <color rgb="FF00000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6" formatCode="0.00000%"/>
      <alignment horizontal="right" vertical="bottom" textRotation="0" wrapText="1" indent="1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2" formatCode="&quot;$&quot;#,##0.00_);[Red]\(&quot;$&quot;#,##0.00\)"/>
      <alignment horizontal="right" vertical="bottom" textRotation="0" wrapText="1" indent="1" justifyLastLine="0" shrinkToFit="0" readingOrder="0"/>
      <border diagonalUp="0" diagonalDown="0">
        <left style="thin">
          <color rgb="FF000000"/>
        </left>
        <right/>
        <top style="thin">
          <color rgb="FF000000"/>
        </top>
        <bottom style="thin">
          <color rgb="FF00000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right" vertical="bottom" textRotation="0" wrapText="1" indent="1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right" vertical="bottom" textRotation="0" wrapText="1" indent="1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right" vertical="bottom" textRotation="0" wrapText="1" indent="1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left" vertical="bottom" textRotation="0" wrapText="0" indent="1" justifyLastLine="0" shrinkToFit="1" readingOrder="0"/>
      <border diagonalUp="0" diagonalDown="0">
        <left/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border outline="0">
        <left style="thin">
          <color rgb="FF000000"/>
        </left>
        <right style="thin">
          <color rgb="FF000000"/>
        </right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right" vertical="bottom" textRotation="0" wrapText="1" 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7:P433" totalsRowShown="0" headerRowDxfId="18" dataDxfId="17" tableBorderDxfId="16">
  <autoFilter ref="A7:P433"/>
  <tableColumns count="16">
    <tableColumn id="1" name="Column1" dataDxfId="15"/>
    <tableColumn id="2" name="Column2" dataDxfId="14"/>
    <tableColumn id="3" name="Column3" dataDxfId="13"/>
    <tableColumn id="4" name="Column4" dataDxfId="12"/>
    <tableColumn id="5" name="Column5" dataDxfId="11"/>
    <tableColumn id="6" name="Column6" dataDxfId="10"/>
    <tableColumn id="7" name="Column7" dataDxfId="9">
      <calculatedColumnFormula>Table1[[#This Row],[Column6]]/$F$434</calculatedColumnFormula>
    </tableColumn>
    <tableColumn id="10" name="Column72" dataDxfId="8"/>
    <tableColumn id="8" name="Column8" dataDxfId="7" dataCellStyle="Currency"/>
    <tableColumn id="9" name="Column9" dataDxfId="6" dataCellStyle="Currency">
      <calculatedColumnFormula>Table1[[#This Row],[Column6]]+Table1[[#This Row],[Column72]]+Table1[[#This Row],[Column8]]</calculatedColumnFormula>
    </tableColumn>
    <tableColumn id="11" name="Column10" dataDxfId="5">
      <calculatedColumnFormula>Table1[[#This Row],[Column9]]/$J$434</calculatedColumnFormula>
    </tableColumn>
    <tableColumn id="12" name="Column11" dataDxfId="4">
      <calculatedColumnFormula>$J$440*Table1[[#This Row],[Column10]]</calculatedColumnFormula>
    </tableColumn>
    <tableColumn id="16" name="Column114" dataDxfId="3"/>
    <tableColumn id="14" name="Column112" dataDxfId="2">
      <calculatedColumnFormula>Table1[[#This Row],[Column11]]+Table1[[#This Row],[Column8]]</calculatedColumnFormula>
    </tableColumn>
    <tableColumn id="15" name="Column113" dataDxfId="1"/>
    <tableColumn id="13" name="Column12" dataDxfId="0" dataCellStyle="Currency">
      <calculatedColumnFormula>Table1[[#This Row],[Column9]]+Table1[[#This Row],[Column11]]</calculatedColumnFormula>
    </tableColumn>
  </tableColumns>
  <tableStyleInfo name="TableStyleLight2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50"/>
  <sheetViews>
    <sheetView showGridLines="0" tabSelected="1" zoomScaleNormal="100" workbookViewId="0">
      <pane ySplit="7" topLeftCell="A8" activePane="bottomLeft" state="frozen"/>
      <selection pane="bottomLeft" activeCell="A4" sqref="A4"/>
    </sheetView>
  </sheetViews>
  <sheetFormatPr defaultRowHeight="13.8" x14ac:dyDescent="0.25"/>
  <cols>
    <col min="1" max="1" width="28.21875" style="3" customWidth="1"/>
    <col min="2" max="2" width="8.77734375" style="3" customWidth="1"/>
    <col min="3" max="3" width="11.88671875" style="3" customWidth="1"/>
    <col min="4" max="4" width="12.33203125" style="3" customWidth="1"/>
    <col min="5" max="5" width="11.77734375" style="3" customWidth="1"/>
    <col min="6" max="6" width="15.77734375" style="3" hidden="1" customWidth="1"/>
    <col min="7" max="7" width="14.6640625" style="1" hidden="1" customWidth="1"/>
    <col min="8" max="8" width="13.109375" style="1" hidden="1" customWidth="1"/>
    <col min="9" max="9" width="12.88671875" style="60" hidden="1" customWidth="1"/>
    <col min="10" max="10" width="16.33203125" style="59" hidden="1" customWidth="1"/>
    <col min="11" max="11" width="12.5546875" style="1" bestFit="1" customWidth="1"/>
    <col min="12" max="12" width="14.6640625" style="1" bestFit="1" customWidth="1"/>
    <col min="13" max="13" width="2.77734375" style="1" customWidth="1"/>
    <col min="14" max="14" width="14.88671875" style="1" customWidth="1"/>
    <col min="15" max="15" width="2.77734375" style="1" customWidth="1"/>
    <col min="16" max="16" width="16.33203125" style="59" bestFit="1" customWidth="1"/>
    <col min="17" max="16384" width="8.88671875" style="1"/>
  </cols>
  <sheetData>
    <row r="1" spans="1:16" ht="16.2" thickBot="1" x14ac:dyDescent="0.35">
      <c r="A1" s="38" t="s">
        <v>450</v>
      </c>
      <c r="B1" s="39"/>
      <c r="C1" s="39"/>
      <c r="D1" s="40"/>
      <c r="E1" s="39"/>
      <c r="F1" s="39"/>
      <c r="G1" s="41"/>
      <c r="H1" s="152" t="s">
        <v>484</v>
      </c>
      <c r="I1" s="153"/>
      <c r="J1" s="154"/>
      <c r="K1" s="155"/>
      <c r="L1" s="156"/>
      <c r="M1" s="159"/>
    </row>
    <row r="2" spans="1:16" ht="16.2" thickBot="1" x14ac:dyDescent="0.35">
      <c r="A2" s="38" t="s">
        <v>488</v>
      </c>
      <c r="B2" s="39"/>
      <c r="C2" s="157"/>
      <c r="D2" s="173"/>
      <c r="E2" s="173"/>
      <c r="F2" s="150"/>
      <c r="G2" s="151" t="s">
        <v>451</v>
      </c>
      <c r="H2" s="73"/>
    </row>
    <row r="3" spans="1:16" ht="7.8" customHeight="1" thickBot="1" x14ac:dyDescent="0.35">
      <c r="A3" s="2"/>
    </row>
    <row r="4" spans="1:16" s="15" customFormat="1" ht="14.4" thickBot="1" x14ac:dyDescent="0.3">
      <c r="A4" s="42" t="s">
        <v>490</v>
      </c>
      <c r="B4" s="52"/>
      <c r="C4" s="47" t="s">
        <v>3</v>
      </c>
      <c r="D4" s="48" t="s">
        <v>6</v>
      </c>
      <c r="E4" s="48" t="s">
        <v>7</v>
      </c>
      <c r="F4" s="48" t="s">
        <v>7</v>
      </c>
      <c r="G4" s="35" t="s">
        <v>447</v>
      </c>
      <c r="H4" s="61" t="s">
        <v>467</v>
      </c>
      <c r="I4" s="61" t="s">
        <v>452</v>
      </c>
      <c r="J4" s="53" t="s">
        <v>453</v>
      </c>
      <c r="K4" s="174" t="s">
        <v>476</v>
      </c>
      <c r="L4" s="87" t="s">
        <v>454</v>
      </c>
      <c r="M4" s="160"/>
      <c r="N4" s="87" t="s">
        <v>474</v>
      </c>
      <c r="O4" s="160"/>
      <c r="P4" s="167" t="s">
        <v>455</v>
      </c>
    </row>
    <row r="5" spans="1:16" s="15" customFormat="1" x14ac:dyDescent="0.25">
      <c r="A5" s="49" t="s">
        <v>0</v>
      </c>
      <c r="B5" s="14" t="s">
        <v>0</v>
      </c>
      <c r="C5" s="14" t="s">
        <v>4</v>
      </c>
      <c r="D5" s="14" t="s">
        <v>4</v>
      </c>
      <c r="E5" s="14" t="s">
        <v>4</v>
      </c>
      <c r="F5" s="14" t="s">
        <v>8</v>
      </c>
      <c r="G5" s="36" t="s">
        <v>448</v>
      </c>
      <c r="H5" s="62" t="s">
        <v>462</v>
      </c>
      <c r="I5" s="62" t="s">
        <v>462</v>
      </c>
      <c r="J5" s="54" t="s">
        <v>456</v>
      </c>
      <c r="K5" s="175" t="s">
        <v>477</v>
      </c>
      <c r="L5" s="88" t="s">
        <v>457</v>
      </c>
      <c r="M5" s="161"/>
      <c r="N5" s="170" t="s">
        <v>475</v>
      </c>
      <c r="O5" s="161"/>
      <c r="P5" s="168" t="s">
        <v>458</v>
      </c>
    </row>
    <row r="6" spans="1:16" s="15" customFormat="1" ht="28.2" thickBot="1" x14ac:dyDescent="0.3">
      <c r="A6" s="50" t="s">
        <v>1</v>
      </c>
      <c r="B6" s="51" t="s">
        <v>2</v>
      </c>
      <c r="C6" s="51" t="s">
        <v>5</v>
      </c>
      <c r="D6" s="51" t="s">
        <v>5</v>
      </c>
      <c r="E6" s="51" t="s">
        <v>5</v>
      </c>
      <c r="F6" s="51" t="s">
        <v>9</v>
      </c>
      <c r="G6" s="37" t="s">
        <v>449</v>
      </c>
      <c r="H6" s="63" t="s">
        <v>468</v>
      </c>
      <c r="I6" s="63" t="s">
        <v>459</v>
      </c>
      <c r="J6" s="89" t="s">
        <v>463</v>
      </c>
      <c r="K6" s="176" t="s">
        <v>7</v>
      </c>
      <c r="L6" s="90" t="s">
        <v>460</v>
      </c>
      <c r="M6" s="162"/>
      <c r="N6" s="90" t="s">
        <v>478</v>
      </c>
      <c r="O6" s="162"/>
      <c r="P6" s="169" t="s">
        <v>461</v>
      </c>
    </row>
    <row r="7" spans="1:16" s="20" customFormat="1" ht="6.6" hidden="1" customHeight="1" x14ac:dyDescent="0.2">
      <c r="A7" s="16" t="s">
        <v>436</v>
      </c>
      <c r="B7" s="17" t="s">
        <v>437</v>
      </c>
      <c r="C7" s="18" t="s">
        <v>438</v>
      </c>
      <c r="D7" s="18" t="s">
        <v>439</v>
      </c>
      <c r="E7" s="18" t="s">
        <v>440</v>
      </c>
      <c r="F7" s="19" t="s">
        <v>441</v>
      </c>
      <c r="G7" s="17" t="s">
        <v>446</v>
      </c>
      <c r="H7" s="17" t="s">
        <v>466</v>
      </c>
      <c r="I7" s="64" t="s">
        <v>464</v>
      </c>
      <c r="J7" s="71" t="s">
        <v>465</v>
      </c>
      <c r="K7" s="17" t="s">
        <v>469</v>
      </c>
      <c r="L7" s="76" t="s">
        <v>470</v>
      </c>
      <c r="M7" s="163" t="s">
        <v>487</v>
      </c>
      <c r="N7" s="76" t="s">
        <v>473</v>
      </c>
      <c r="O7" s="163" t="s">
        <v>486</v>
      </c>
      <c r="P7" s="77" t="s">
        <v>471</v>
      </c>
    </row>
    <row r="8" spans="1:16" x14ac:dyDescent="0.25">
      <c r="A8" s="21" t="s">
        <v>10</v>
      </c>
      <c r="B8" s="4">
        <v>7</v>
      </c>
      <c r="C8" s="5">
        <v>405</v>
      </c>
      <c r="D8" s="5">
        <v>4</v>
      </c>
      <c r="E8" s="5">
        <v>409</v>
      </c>
      <c r="F8" s="9">
        <v>13394.5</v>
      </c>
      <c r="G8" s="55">
        <f>Table1[[#This Row],[Column6]]/$F$434</f>
        <v>6.054098998360632E-4</v>
      </c>
      <c r="H8" s="55"/>
      <c r="I8" s="65"/>
      <c r="J8" s="72">
        <f>Table1[[#This Row],[Column6]]+Table1[[#This Row],[Column72]]+Table1[[#This Row],[Column8]]</f>
        <v>13394.5</v>
      </c>
      <c r="K8" s="91">
        <f>Table1[[#This Row],[Column9]]/$J$434</f>
        <v>6.0528933266178881E-4</v>
      </c>
      <c r="L8" s="75">
        <f>$J$440*Table1[[#This Row],[Column10]]</f>
        <v>1100.061004585526</v>
      </c>
      <c r="M8" s="164"/>
      <c r="N8" s="75">
        <f>Table1[[#This Row],[Column11]]+Table1[[#This Row],[Column8]]</f>
        <v>1100.061004585526</v>
      </c>
      <c r="O8" s="164"/>
      <c r="P8" s="78">
        <f>Table1[[#This Row],[Column6]]+Table1[[#This Row],[Column8]]+Table1[[#This Row],[Column11]]</f>
        <v>14494.561004585526</v>
      </c>
    </row>
    <row r="9" spans="1:16" x14ac:dyDescent="0.25">
      <c r="A9" s="21" t="s">
        <v>11</v>
      </c>
      <c r="B9" s="4">
        <v>14</v>
      </c>
      <c r="C9" s="6">
        <v>1215</v>
      </c>
      <c r="D9" s="5"/>
      <c r="E9" s="6">
        <v>1215</v>
      </c>
      <c r="F9" s="9">
        <v>99523</v>
      </c>
      <c r="G9" s="56">
        <f>Table1[[#This Row],[Column6]]/$F$434</f>
        <v>4.4982798507883469E-3</v>
      </c>
      <c r="H9" s="56"/>
      <c r="I9" s="66"/>
      <c r="J9" s="72">
        <f>Table1[[#This Row],[Column6]]+Table1[[#This Row],[Column72]]+Table1[[#This Row],[Column8]]</f>
        <v>99523</v>
      </c>
      <c r="K9" s="91">
        <f>Table1[[#This Row],[Column9]]/$J$434</f>
        <v>4.4973840198961673E-3</v>
      </c>
      <c r="L9" s="75">
        <f>$J$440*Table1[[#This Row],[Column10]]</f>
        <v>8173.6064324435629</v>
      </c>
      <c r="M9" s="164"/>
      <c r="N9" s="75">
        <f>Table1[[#This Row],[Column11]]+Table1[[#This Row],[Column8]]</f>
        <v>8173.6064324435629</v>
      </c>
      <c r="O9" s="164"/>
      <c r="P9" s="78">
        <f>Table1[[#This Row],[Column9]]+Table1[[#This Row],[Column11]]</f>
        <v>107696.60643244356</v>
      </c>
    </row>
    <row r="10" spans="1:16" x14ac:dyDescent="0.25">
      <c r="A10" s="21" t="s">
        <v>12</v>
      </c>
      <c r="B10" s="4">
        <v>63</v>
      </c>
      <c r="C10" s="5">
        <v>211</v>
      </c>
      <c r="D10" s="5"/>
      <c r="E10" s="5">
        <v>211</v>
      </c>
      <c r="F10" s="9">
        <v>7707.5</v>
      </c>
      <c r="G10" s="57">
        <f>Table1[[#This Row],[Column6]]/$F$434</f>
        <v>3.4836662831658194E-4</v>
      </c>
      <c r="H10" s="57"/>
      <c r="I10" s="66"/>
      <c r="J10" s="72">
        <f>Table1[[#This Row],[Column6]]+Table1[[#This Row],[Column72]]+Table1[[#This Row],[Column8]]</f>
        <v>7707.5</v>
      </c>
      <c r="K10" s="91">
        <f>Table1[[#This Row],[Column9]]/$J$434</f>
        <v>3.4829725122182515E-4</v>
      </c>
      <c r="L10" s="75">
        <f>$J$440*Table1[[#This Row],[Column10]]</f>
        <v>633.00012638343651</v>
      </c>
      <c r="M10" s="164"/>
      <c r="N10" s="75">
        <f>Table1[[#This Row],[Column11]]+Table1[[#This Row],[Column8]]</f>
        <v>633.00012638343651</v>
      </c>
      <c r="O10" s="164"/>
      <c r="P10" s="78">
        <f>Table1[[#This Row],[Column9]]+Table1[[#This Row],[Column11]]</f>
        <v>8340.5001263834365</v>
      </c>
    </row>
    <row r="11" spans="1:16" x14ac:dyDescent="0.25">
      <c r="A11" s="21" t="s">
        <v>13</v>
      </c>
      <c r="B11" s="4">
        <v>70</v>
      </c>
      <c r="C11" s="5">
        <v>255</v>
      </c>
      <c r="D11" s="5">
        <v>33</v>
      </c>
      <c r="E11" s="5">
        <v>288</v>
      </c>
      <c r="F11" s="9">
        <v>12145</v>
      </c>
      <c r="G11" s="57">
        <f>Table1[[#This Row],[Column6]]/$F$434</f>
        <v>5.4893450546933344E-4</v>
      </c>
      <c r="H11" s="57"/>
      <c r="I11" s="66"/>
      <c r="J11" s="72">
        <f>Table1[[#This Row],[Column6]]+Table1[[#This Row],[Column72]]+Table1[[#This Row],[Column8]]</f>
        <v>12145</v>
      </c>
      <c r="K11" s="91">
        <f>Table1[[#This Row],[Column9]]/$J$434</f>
        <v>5.4882518535051138E-4</v>
      </c>
      <c r="L11" s="75">
        <f>$J$440*Table1[[#This Row],[Column10]]</f>
        <v>997.44230099602157</v>
      </c>
      <c r="M11" s="164"/>
      <c r="N11" s="75">
        <f>Table1[[#This Row],[Column11]]+Table1[[#This Row],[Column8]]</f>
        <v>997.44230099602157</v>
      </c>
      <c r="O11" s="164"/>
      <c r="P11" s="78">
        <f>Table1[[#This Row],[Column9]]+Table1[[#This Row],[Column11]]</f>
        <v>13142.442300996021</v>
      </c>
    </row>
    <row r="12" spans="1:16" x14ac:dyDescent="0.25">
      <c r="A12" s="21" t="s">
        <v>14</v>
      </c>
      <c r="B12" s="4">
        <v>84</v>
      </c>
      <c r="C12" s="5">
        <v>356</v>
      </c>
      <c r="D12" s="5"/>
      <c r="E12" s="5">
        <v>356</v>
      </c>
      <c r="F12" s="9">
        <v>20178</v>
      </c>
      <c r="G12" s="57">
        <f>Table1[[#This Row],[Column6]]/$F$434</f>
        <v>9.1201321131002149E-4</v>
      </c>
      <c r="H12" s="57"/>
      <c r="I12" s="66"/>
      <c r="J12" s="72">
        <f>Table1[[#This Row],[Column6]]+Table1[[#This Row],[Column72]]+Table1[[#This Row],[Column8]]</f>
        <v>20178</v>
      </c>
      <c r="K12" s="91">
        <f>Table1[[#This Row],[Column9]]/$J$434</f>
        <v>9.1183158419124084E-4</v>
      </c>
      <c r="L12" s="75">
        <f>$J$440*Table1[[#This Row],[Column10]]</f>
        <v>1657.1750308355477</v>
      </c>
      <c r="M12" s="164"/>
      <c r="N12" s="75">
        <f>Table1[[#This Row],[Column11]]+Table1[[#This Row],[Column8]]</f>
        <v>1657.1750308355477</v>
      </c>
      <c r="O12" s="164"/>
      <c r="P12" s="78">
        <f>Table1[[#This Row],[Column9]]+Table1[[#This Row],[Column11]]</f>
        <v>21835.175030835548</v>
      </c>
    </row>
    <row r="13" spans="1:16" x14ac:dyDescent="0.25">
      <c r="A13" s="21" t="s">
        <v>15</v>
      </c>
      <c r="B13" s="4">
        <v>91</v>
      </c>
      <c r="C13" s="6">
        <v>1319</v>
      </c>
      <c r="D13" s="5"/>
      <c r="E13" s="6">
        <v>1319</v>
      </c>
      <c r="F13" s="9">
        <v>27115</v>
      </c>
      <c r="G13" s="57">
        <f>Table1[[#This Row],[Column6]]/$F$434</f>
        <v>1.225554476393658E-3</v>
      </c>
      <c r="H13" s="57"/>
      <c r="I13" s="66"/>
      <c r="J13" s="72">
        <f>Table1[[#This Row],[Column6]]+Table1[[#This Row],[Column72]]+Table1[[#This Row],[Column8]]</f>
        <v>27115</v>
      </c>
      <c r="K13" s="91">
        <f>Table1[[#This Row],[Column9]]/$J$434</f>
        <v>1.225310407639285E-3</v>
      </c>
      <c r="L13" s="75">
        <f>$J$440*Table1[[#This Row],[Column10]]</f>
        <v>2226.89567653414</v>
      </c>
      <c r="M13" s="164"/>
      <c r="N13" s="75">
        <f>Table1[[#This Row],[Column11]]+Table1[[#This Row],[Column8]]</f>
        <v>2226.89567653414</v>
      </c>
      <c r="O13" s="164"/>
      <c r="P13" s="78">
        <f>Table1[[#This Row],[Column9]]+Table1[[#This Row],[Column11]]</f>
        <v>29341.895676534139</v>
      </c>
    </row>
    <row r="14" spans="1:16" x14ac:dyDescent="0.25">
      <c r="A14" s="21" t="s">
        <v>16</v>
      </c>
      <c r="B14" s="4">
        <v>105</v>
      </c>
      <c r="C14" s="5">
        <v>375</v>
      </c>
      <c r="D14" s="5"/>
      <c r="E14" s="5">
        <v>375</v>
      </c>
      <c r="F14" s="9">
        <v>26511.5</v>
      </c>
      <c r="G14" s="57">
        <f>Table1[[#This Row],[Column6]]/$F$434</f>
        <v>1.1982772451008838E-3</v>
      </c>
      <c r="H14" s="57"/>
      <c r="I14" s="66"/>
      <c r="J14" s="72">
        <f>Table1[[#This Row],[Column6]]+Table1[[#This Row],[Column72]]+Table1[[#This Row],[Column8]]</f>
        <v>26511.5</v>
      </c>
      <c r="K14" s="91">
        <f>Table1[[#This Row],[Column9]]/$J$434</f>
        <v>1.1980386085977837E-3</v>
      </c>
      <c r="L14" s="75">
        <f>$J$440*Table1[[#This Row],[Column10]]</f>
        <v>2177.3315407868281</v>
      </c>
      <c r="M14" s="164"/>
      <c r="N14" s="75">
        <f>Table1[[#This Row],[Column11]]+Table1[[#This Row],[Column8]]</f>
        <v>2177.3315407868281</v>
      </c>
      <c r="O14" s="164"/>
      <c r="P14" s="78">
        <f>Table1[[#This Row],[Column9]]+Table1[[#This Row],[Column11]]</f>
        <v>28688.831540786829</v>
      </c>
    </row>
    <row r="15" spans="1:16" x14ac:dyDescent="0.25">
      <c r="A15" s="21" t="s">
        <v>17</v>
      </c>
      <c r="B15" s="4">
        <v>112</v>
      </c>
      <c r="C15" s="5">
        <v>816</v>
      </c>
      <c r="D15" s="5">
        <v>102</v>
      </c>
      <c r="E15" s="5">
        <v>918</v>
      </c>
      <c r="F15" s="9">
        <v>27667.5</v>
      </c>
      <c r="G15" s="57">
        <f>Table1[[#This Row],[Column6]]/$F$434</f>
        <v>1.2505265895490147E-3</v>
      </c>
      <c r="H15" s="57"/>
      <c r="I15" s="66"/>
      <c r="J15" s="72">
        <f>Table1[[#This Row],[Column6]]+Table1[[#This Row],[Column72]]+Table1[[#This Row],[Column8]]</f>
        <v>27667.5</v>
      </c>
      <c r="K15" s="91">
        <f>Table1[[#This Row],[Column9]]/$J$434</f>
        <v>1.2502775476068567E-3</v>
      </c>
      <c r="L15" s="75">
        <f>$J$440*Table1[[#This Row],[Column10]]</f>
        <v>2272.2712937675942</v>
      </c>
      <c r="M15" s="164"/>
      <c r="N15" s="75">
        <f>Table1[[#This Row],[Column11]]+Table1[[#This Row],[Column8]]</f>
        <v>2272.2712937675942</v>
      </c>
      <c r="O15" s="164"/>
      <c r="P15" s="78">
        <f>Table1[[#This Row],[Column9]]+Table1[[#This Row],[Column11]]</f>
        <v>29939.771293767593</v>
      </c>
    </row>
    <row r="16" spans="1:16" x14ac:dyDescent="0.25">
      <c r="A16" s="21" t="s">
        <v>18</v>
      </c>
      <c r="B16" s="4">
        <v>119</v>
      </c>
      <c r="C16" s="6">
        <v>1322</v>
      </c>
      <c r="D16" s="5"/>
      <c r="E16" s="6">
        <v>1322</v>
      </c>
      <c r="F16" s="9">
        <v>67147</v>
      </c>
      <c r="G16" s="57">
        <f>Table1[[#This Row],[Column6]]/$F$434</f>
        <v>3.0349366190818719E-3</v>
      </c>
      <c r="H16" s="57"/>
      <c r="I16" s="66"/>
      <c r="J16" s="72">
        <f>Table1[[#This Row],[Column6]]+Table1[[#This Row],[Column72]]+Table1[[#This Row],[Column8]]</f>
        <v>67147</v>
      </c>
      <c r="K16" s="91">
        <f>Table1[[#This Row],[Column9]]/$J$434</f>
        <v>3.0343322124932719E-3</v>
      </c>
      <c r="L16" s="75">
        <f>$J$440*Table1[[#This Row],[Column10]]</f>
        <v>5514.6363264701413</v>
      </c>
      <c r="M16" s="164"/>
      <c r="N16" s="75">
        <f>Table1[[#This Row],[Column11]]+Table1[[#This Row],[Column8]]</f>
        <v>5514.6363264701413</v>
      </c>
      <c r="O16" s="164"/>
      <c r="P16" s="78">
        <f>Table1[[#This Row],[Column9]]+Table1[[#This Row],[Column11]]</f>
        <v>72661.636326470136</v>
      </c>
    </row>
    <row r="17" spans="1:16" x14ac:dyDescent="0.25">
      <c r="A17" s="21" t="s">
        <v>19</v>
      </c>
      <c r="B17" s="4">
        <v>140</v>
      </c>
      <c r="C17" s="6">
        <v>1013</v>
      </c>
      <c r="D17" s="5">
        <v>123</v>
      </c>
      <c r="E17" s="6">
        <v>1136</v>
      </c>
      <c r="F17" s="9">
        <v>114780</v>
      </c>
      <c r="G17" s="57">
        <f>Table1[[#This Row],[Column6]]/$F$434</f>
        <v>5.1878717610350017E-3</v>
      </c>
      <c r="H17" s="57"/>
      <c r="I17" s="66"/>
      <c r="J17" s="72">
        <f>Table1[[#This Row],[Column6]]+Table1[[#This Row],[Column72]]+Table1[[#This Row],[Column8]]</f>
        <v>114780</v>
      </c>
      <c r="K17" s="91">
        <f>Table1[[#This Row],[Column9]]/$J$434</f>
        <v>5.1868385981499957E-3</v>
      </c>
      <c r="L17" s="75">
        <f>$J$440*Table1[[#This Row],[Column10]]</f>
        <v>9426.6304905988763</v>
      </c>
      <c r="M17" s="164"/>
      <c r="N17" s="75">
        <f>Table1[[#This Row],[Column11]]+Table1[[#This Row],[Column8]]</f>
        <v>9426.6304905988763</v>
      </c>
      <c r="O17" s="164"/>
      <c r="P17" s="78">
        <f>Table1[[#This Row],[Column9]]+Table1[[#This Row],[Column11]]</f>
        <v>124206.63049059888</v>
      </c>
    </row>
    <row r="18" spans="1:16" x14ac:dyDescent="0.25">
      <c r="A18" s="21" t="s">
        <v>20</v>
      </c>
      <c r="B18" s="4">
        <v>147</v>
      </c>
      <c r="C18" s="6">
        <v>3725</v>
      </c>
      <c r="D18" s="5">
        <v>140</v>
      </c>
      <c r="E18" s="6">
        <v>3865</v>
      </c>
      <c r="F18" s="9">
        <v>103228.5</v>
      </c>
      <c r="G18" s="57">
        <f>Table1[[#This Row],[Column6]]/$F$434</f>
        <v>4.6657625029099294E-3</v>
      </c>
      <c r="H18" s="57"/>
      <c r="I18" s="66">
        <v>-95</v>
      </c>
      <c r="J18" s="72">
        <f>Table1[[#This Row],[Column6]]+Table1[[#This Row],[Column72]]+Table1[[#This Row],[Column8]]</f>
        <v>103133.5</v>
      </c>
      <c r="K18" s="91">
        <f>Table1[[#This Row],[Column9]]/$J$434</f>
        <v>4.6605403255123067E-3</v>
      </c>
      <c r="L18" s="75">
        <f>$J$440*Table1[[#This Row],[Column10]]</f>
        <v>8470.1289048804611</v>
      </c>
      <c r="M18" s="164"/>
      <c r="N18" s="75">
        <f>Table1[[#This Row],[Column11]]+Table1[[#This Row],[Column8]]</f>
        <v>8375.1289048804611</v>
      </c>
      <c r="O18" s="164"/>
      <c r="P18" s="78">
        <f>Table1[[#This Row],[Column9]]+Table1[[#This Row],[Column11]]</f>
        <v>111603.62890488046</v>
      </c>
    </row>
    <row r="19" spans="1:16" x14ac:dyDescent="0.25">
      <c r="A19" s="21" t="s">
        <v>21</v>
      </c>
      <c r="B19" s="4">
        <v>154</v>
      </c>
      <c r="C19" s="5">
        <v>550</v>
      </c>
      <c r="D19" s="5">
        <v>75</v>
      </c>
      <c r="E19" s="5">
        <v>625</v>
      </c>
      <c r="F19" s="9">
        <v>38680</v>
      </c>
      <c r="G19" s="57">
        <f>Table1[[#This Row],[Column6]]/$F$434</f>
        <v>1.7482739128492234E-3</v>
      </c>
      <c r="H19" s="57"/>
      <c r="I19" s="66"/>
      <c r="J19" s="72">
        <f>Table1[[#This Row],[Column6]]+Table1[[#This Row],[Column72]]+Table1[[#This Row],[Column8]]</f>
        <v>38680</v>
      </c>
      <c r="K19" s="91">
        <f>Table1[[#This Row],[Column9]]/$J$434</f>
        <v>1.7479257446980472E-3</v>
      </c>
      <c r="L19" s="75">
        <f>$J$440*Table1[[#This Row],[Column10]]</f>
        <v>3176.7038454117842</v>
      </c>
      <c r="M19" s="164"/>
      <c r="N19" s="75">
        <f>Table1[[#This Row],[Column11]]+Table1[[#This Row],[Column8]]</f>
        <v>3176.7038454117842</v>
      </c>
      <c r="O19" s="164"/>
      <c r="P19" s="78">
        <f>Table1[[#This Row],[Column9]]+Table1[[#This Row],[Column11]]</f>
        <v>41856.703845411786</v>
      </c>
    </row>
    <row r="20" spans="1:16" x14ac:dyDescent="0.25">
      <c r="A20" s="21" t="s">
        <v>22</v>
      </c>
      <c r="B20" s="4">
        <v>161</v>
      </c>
      <c r="C20" s="5">
        <v>163</v>
      </c>
      <c r="D20" s="5"/>
      <c r="E20" s="5">
        <v>163</v>
      </c>
      <c r="F20" s="9">
        <v>11697.5</v>
      </c>
      <c r="G20" s="57">
        <f>Table1[[#This Row],[Column6]]/$F$434</f>
        <v>5.2870822377336585E-4</v>
      </c>
      <c r="H20" s="57"/>
      <c r="I20" s="66"/>
      <c r="J20" s="72">
        <f>Table1[[#This Row],[Column6]]+Table1[[#This Row],[Column72]]+Table1[[#This Row],[Column8]]</f>
        <v>11697.5</v>
      </c>
      <c r="K20" s="91">
        <f>Table1[[#This Row],[Column9]]/$J$434</f>
        <v>5.2860293171161853E-4</v>
      </c>
      <c r="L20" s="75">
        <f>$J$440*Table1[[#This Row],[Column10]]</f>
        <v>960.6901042322736</v>
      </c>
      <c r="M20" s="164"/>
      <c r="N20" s="75">
        <f>Table1[[#This Row],[Column11]]+Table1[[#This Row],[Column8]]</f>
        <v>960.6901042322736</v>
      </c>
      <c r="O20" s="164"/>
      <c r="P20" s="78">
        <f>Table1[[#This Row],[Column9]]+Table1[[#This Row],[Column11]]</f>
        <v>12658.190104232273</v>
      </c>
    </row>
    <row r="21" spans="1:16" x14ac:dyDescent="0.25">
      <c r="A21" s="21" t="s">
        <v>23</v>
      </c>
      <c r="B21" s="4">
        <v>2450</v>
      </c>
      <c r="C21" s="6">
        <v>1007</v>
      </c>
      <c r="D21" s="5"/>
      <c r="E21" s="6">
        <v>1007</v>
      </c>
      <c r="F21" s="9">
        <v>39747.5</v>
      </c>
      <c r="G21" s="57">
        <f>Table1[[#This Row],[Column6]]/$F$434</f>
        <v>1.7965231993530121E-3</v>
      </c>
      <c r="H21" s="57"/>
      <c r="I21" s="66"/>
      <c r="J21" s="72">
        <f>Table1[[#This Row],[Column6]]+Table1[[#This Row],[Column72]]+Table1[[#This Row],[Column8]]</f>
        <v>39747.5</v>
      </c>
      <c r="K21" s="91">
        <f>Table1[[#This Row],[Column9]]/$J$434</f>
        <v>1.796165422372948E-3</v>
      </c>
      <c r="L21" s="75">
        <f>$J$440*Table1[[#This Row],[Column10]]</f>
        <v>3264.3752868537977</v>
      </c>
      <c r="M21" s="164"/>
      <c r="N21" s="75">
        <f>Table1[[#This Row],[Column11]]+Table1[[#This Row],[Column8]]</f>
        <v>3264.3752868537977</v>
      </c>
      <c r="O21" s="164"/>
      <c r="P21" s="78">
        <f>Table1[[#This Row],[Column9]]+Table1[[#This Row],[Column11]]</f>
        <v>43011.875286853799</v>
      </c>
    </row>
    <row r="22" spans="1:16" x14ac:dyDescent="0.25">
      <c r="A22" s="21" t="s">
        <v>24</v>
      </c>
      <c r="B22" s="4">
        <v>170</v>
      </c>
      <c r="C22" s="6">
        <v>1690</v>
      </c>
      <c r="D22" s="5">
        <v>36</v>
      </c>
      <c r="E22" s="6">
        <v>1726</v>
      </c>
      <c r="F22" s="9">
        <v>205755</v>
      </c>
      <c r="G22" s="57">
        <f>Table1[[#This Row],[Column6]]/$F$434</f>
        <v>9.2997957326342289E-3</v>
      </c>
      <c r="H22" s="57"/>
      <c r="I22" s="66"/>
      <c r="J22" s="72">
        <f>Table1[[#This Row],[Column6]]+Table1[[#This Row],[Column72]]+Table1[[#This Row],[Column8]]</f>
        <v>205755</v>
      </c>
      <c r="K22" s="91">
        <f>Table1[[#This Row],[Column9]]/$J$434</f>
        <v>9.297943681498104E-3</v>
      </c>
      <c r="L22" s="75">
        <f>$J$440*Table1[[#This Row],[Column10]]</f>
        <v>16898.208368994354</v>
      </c>
      <c r="M22" s="164"/>
      <c r="N22" s="75">
        <f>Table1[[#This Row],[Column11]]+Table1[[#This Row],[Column8]]</f>
        <v>16898.208368994354</v>
      </c>
      <c r="O22" s="164"/>
      <c r="P22" s="78">
        <f>Table1[[#This Row],[Column9]]+Table1[[#This Row],[Column11]]</f>
        <v>222653.20836899435</v>
      </c>
    </row>
    <row r="23" spans="1:16" x14ac:dyDescent="0.25">
      <c r="A23" s="21" t="s">
        <v>25</v>
      </c>
      <c r="B23" s="4">
        <v>182</v>
      </c>
      <c r="C23" s="6">
        <v>1232</v>
      </c>
      <c r="D23" s="5">
        <v>37</v>
      </c>
      <c r="E23" s="6">
        <v>1269</v>
      </c>
      <c r="F23" s="9">
        <v>29712.5</v>
      </c>
      <c r="G23" s="57">
        <f>Table1[[#This Row],[Column6]]/$F$434</f>
        <v>1.3429573070199729E-3</v>
      </c>
      <c r="H23" s="57"/>
      <c r="I23" s="66"/>
      <c r="J23" s="72">
        <f>Table1[[#This Row],[Column6]]+Table1[[#This Row],[Column72]]+Table1[[#This Row],[Column8]]</f>
        <v>29712.5</v>
      </c>
      <c r="K23" s="91">
        <f>Table1[[#This Row],[Column9]]/$J$434</f>
        <v>1.3426898575320766E-3</v>
      </c>
      <c r="L23" s="75">
        <f>$J$440*Table1[[#This Row],[Column10]]</f>
        <v>2440.2226733918728</v>
      </c>
      <c r="M23" s="164"/>
      <c r="N23" s="75">
        <f>Table1[[#This Row],[Column11]]+Table1[[#This Row],[Column8]]</f>
        <v>2440.2226733918728</v>
      </c>
      <c r="O23" s="164"/>
      <c r="P23" s="78">
        <f>Table1[[#This Row],[Column9]]+Table1[[#This Row],[Column11]]</f>
        <v>32152.722673391872</v>
      </c>
    </row>
    <row r="24" spans="1:16" x14ac:dyDescent="0.25">
      <c r="A24" s="21" t="s">
        <v>26</v>
      </c>
      <c r="B24" s="4">
        <v>196</v>
      </c>
      <c r="C24" s="5">
        <v>388</v>
      </c>
      <c r="D24" s="5">
        <v>94</v>
      </c>
      <c r="E24" s="5">
        <v>482</v>
      </c>
      <c r="F24" s="9">
        <v>19014</v>
      </c>
      <c r="G24" s="57">
        <f>Table1[[#This Row],[Column6]]/$F$434</f>
        <v>8.5940227970308003E-4</v>
      </c>
      <c r="H24" s="57"/>
      <c r="I24" s="66"/>
      <c r="J24" s="72">
        <f>Table1[[#This Row],[Column6]]+Table1[[#This Row],[Column72]]+Table1[[#This Row],[Column8]]</f>
        <v>19014</v>
      </c>
      <c r="K24" s="91">
        <f>Table1[[#This Row],[Column9]]/$J$434</f>
        <v>8.5923113003331616E-4</v>
      </c>
      <c r="L24" s="75">
        <f>$J$440*Table1[[#This Row],[Column10]]</f>
        <v>1561.5782553428041</v>
      </c>
      <c r="M24" s="164"/>
      <c r="N24" s="75">
        <f>Table1[[#This Row],[Column11]]+Table1[[#This Row],[Column8]]</f>
        <v>1561.5782553428041</v>
      </c>
      <c r="O24" s="164"/>
      <c r="P24" s="78">
        <f>Table1[[#This Row],[Column9]]+Table1[[#This Row],[Column11]]</f>
        <v>20575.578255342803</v>
      </c>
    </row>
    <row r="25" spans="1:16" x14ac:dyDescent="0.25">
      <c r="A25" s="21" t="s">
        <v>27</v>
      </c>
      <c r="B25" s="4">
        <v>203</v>
      </c>
      <c r="C25" s="5">
        <v>612</v>
      </c>
      <c r="D25" s="5">
        <v>16</v>
      </c>
      <c r="E25" s="5">
        <v>628</v>
      </c>
      <c r="F25" s="9">
        <v>46375</v>
      </c>
      <c r="G25" s="57">
        <f>Table1[[#This Row],[Column6]]/$F$434</f>
        <v>2.0960755612301637E-3</v>
      </c>
      <c r="H25" s="57"/>
      <c r="I25" s="66"/>
      <c r="J25" s="72">
        <f>Table1[[#This Row],[Column6]]+Table1[[#This Row],[Column72]]+Table1[[#This Row],[Column8]]</f>
        <v>46375</v>
      </c>
      <c r="K25" s="91">
        <f>Table1[[#This Row],[Column9]]/$J$434</f>
        <v>2.0956581284997913E-3</v>
      </c>
      <c r="L25" s="75">
        <f>$J$440*Table1[[#This Row],[Column10]]</f>
        <v>3808.6773741202555</v>
      </c>
      <c r="M25" s="164"/>
      <c r="N25" s="75">
        <f>Table1[[#This Row],[Column11]]+Table1[[#This Row],[Column8]]</f>
        <v>3808.6773741202555</v>
      </c>
      <c r="O25" s="164"/>
      <c r="P25" s="78">
        <f>Table1[[#This Row],[Column9]]+Table1[[#This Row],[Column11]]</f>
        <v>50183.677374120256</v>
      </c>
    </row>
    <row r="26" spans="1:16" x14ac:dyDescent="0.25">
      <c r="A26" s="21" t="s">
        <v>28</v>
      </c>
      <c r="B26" s="4">
        <v>217</v>
      </c>
      <c r="C26" s="5">
        <v>598</v>
      </c>
      <c r="D26" s="5"/>
      <c r="E26" s="5">
        <v>598</v>
      </c>
      <c r="F26" s="9">
        <v>29163</v>
      </c>
      <c r="G26" s="57">
        <f>Table1[[#This Row],[Column6]]/$F$434</f>
        <v>1.3181207890491703E-3</v>
      </c>
      <c r="H26" s="57"/>
      <c r="I26" s="66"/>
      <c r="J26" s="72">
        <f>Table1[[#This Row],[Column6]]+Table1[[#This Row],[Column72]]+Table1[[#This Row],[Column8]]</f>
        <v>29163</v>
      </c>
      <c r="K26" s="91">
        <f>Table1[[#This Row],[Column9]]/$J$434</f>
        <v>1.3178582857453244E-3</v>
      </c>
      <c r="L26" s="75">
        <f>$J$440*Table1[[#This Row],[Column10]]</f>
        <v>2395.09343960041</v>
      </c>
      <c r="M26" s="164"/>
      <c r="N26" s="75">
        <f>Table1[[#This Row],[Column11]]+Table1[[#This Row],[Column8]]</f>
        <v>2395.09343960041</v>
      </c>
      <c r="O26" s="164"/>
      <c r="P26" s="78">
        <f>Table1[[#This Row],[Column9]]+Table1[[#This Row],[Column11]]</f>
        <v>31558.093439600409</v>
      </c>
    </row>
    <row r="27" spans="1:16" x14ac:dyDescent="0.25">
      <c r="A27" s="21" t="s">
        <v>29</v>
      </c>
      <c r="B27" s="4">
        <v>231</v>
      </c>
      <c r="C27" s="6">
        <v>1299</v>
      </c>
      <c r="D27" s="5">
        <v>27</v>
      </c>
      <c r="E27" s="6">
        <v>1326</v>
      </c>
      <c r="F27" s="9">
        <v>59515</v>
      </c>
      <c r="G27" s="57">
        <f>Table1[[#This Row],[Column6]]/$F$434</f>
        <v>2.6899824695765647E-3</v>
      </c>
      <c r="H27" s="57"/>
      <c r="I27" s="66"/>
      <c r="J27" s="72">
        <f>Table1[[#This Row],[Column6]]+Table1[[#This Row],[Column72]]+Table1[[#This Row],[Column8]]</f>
        <v>59515</v>
      </c>
      <c r="K27" s="91">
        <f>Table1[[#This Row],[Column9]]/$J$434</f>
        <v>2.6894467604887352E-3</v>
      </c>
      <c r="L27" s="75">
        <f>$J$440*Table1[[#This Row],[Column10]]</f>
        <v>4887.8368500434935</v>
      </c>
      <c r="M27" s="164"/>
      <c r="N27" s="75">
        <f>Table1[[#This Row],[Column11]]+Table1[[#This Row],[Column8]]</f>
        <v>4887.8368500434935</v>
      </c>
      <c r="O27" s="164"/>
      <c r="P27" s="78">
        <f>Table1[[#This Row],[Column9]]+Table1[[#This Row],[Column11]]</f>
        <v>64402.836850043495</v>
      </c>
    </row>
    <row r="28" spans="1:16" x14ac:dyDescent="0.25">
      <c r="A28" s="21" t="s">
        <v>30</v>
      </c>
      <c r="B28" s="4">
        <v>245</v>
      </c>
      <c r="C28" s="5">
        <v>509</v>
      </c>
      <c r="D28" s="5">
        <v>40</v>
      </c>
      <c r="E28" s="5">
        <v>549</v>
      </c>
      <c r="F28" s="9">
        <v>17009.5</v>
      </c>
      <c r="G28" s="57">
        <f>Table1[[#This Row],[Column6]]/$F$434</f>
        <v>7.6880209722360044E-4</v>
      </c>
      <c r="H28" s="57"/>
      <c r="I28" s="66"/>
      <c r="J28" s="72">
        <f>Table1[[#This Row],[Column6]]+Table1[[#This Row],[Column72]]+Table1[[#This Row],[Column8]]</f>
        <v>17009.5</v>
      </c>
      <c r="K28" s="91">
        <f>Table1[[#This Row],[Column9]]/$J$434</f>
        <v>7.6864899054915803E-4</v>
      </c>
      <c r="L28" s="75">
        <f>$J$440*Table1[[#This Row],[Column10]]</f>
        <v>1396.9530521854122</v>
      </c>
      <c r="M28" s="164"/>
      <c r="N28" s="75">
        <f>Table1[[#This Row],[Column11]]+Table1[[#This Row],[Column8]]</f>
        <v>1396.9530521854122</v>
      </c>
      <c r="O28" s="164"/>
      <c r="P28" s="78">
        <f>Table1[[#This Row],[Column9]]+Table1[[#This Row],[Column11]]</f>
        <v>18406.45305218541</v>
      </c>
    </row>
    <row r="29" spans="1:16" x14ac:dyDescent="0.25">
      <c r="A29" s="21" t="s">
        <v>31</v>
      </c>
      <c r="B29" s="4">
        <v>280</v>
      </c>
      <c r="C29" s="5">
        <v>924</v>
      </c>
      <c r="D29" s="5">
        <v>34</v>
      </c>
      <c r="E29" s="5">
        <v>958</v>
      </c>
      <c r="F29" s="9">
        <v>42007.5</v>
      </c>
      <c r="G29" s="57">
        <f>Table1[[#This Row],[Column6]]/$F$434</f>
        <v>1.8986715717170049E-3</v>
      </c>
      <c r="H29" s="57"/>
      <c r="I29" s="66"/>
      <c r="J29" s="72">
        <f>Table1[[#This Row],[Column6]]+Table1[[#This Row],[Column72]]+Table1[[#This Row],[Column8]]</f>
        <v>42007.5</v>
      </c>
      <c r="K29" s="91">
        <f>Table1[[#This Row],[Column9]]/$J$434</f>
        <v>1.8982934519235577E-3</v>
      </c>
      <c r="L29" s="75">
        <f>$J$440*Table1[[#This Row],[Column10]]</f>
        <v>3449.9841464874748</v>
      </c>
      <c r="M29" s="164"/>
      <c r="N29" s="75">
        <f>Table1[[#This Row],[Column11]]+Table1[[#This Row],[Column8]]</f>
        <v>3449.9841464874748</v>
      </c>
      <c r="O29" s="164"/>
      <c r="P29" s="78">
        <f>Table1[[#This Row],[Column9]]+Table1[[#This Row],[Column11]]</f>
        <v>45457.484146487477</v>
      </c>
    </row>
    <row r="30" spans="1:16" x14ac:dyDescent="0.25">
      <c r="A30" s="21" t="s">
        <v>32</v>
      </c>
      <c r="B30" s="4">
        <v>287</v>
      </c>
      <c r="C30" s="5">
        <v>239</v>
      </c>
      <c r="D30" s="5"/>
      <c r="E30" s="5">
        <v>239</v>
      </c>
      <c r="F30" s="9">
        <v>8045</v>
      </c>
      <c r="G30" s="57">
        <f>Table1[[#This Row],[Column6]]/$F$434</f>
        <v>3.6362108657890388E-4</v>
      </c>
      <c r="H30" s="57"/>
      <c r="I30" s="66"/>
      <c r="J30" s="72">
        <f>Table1[[#This Row],[Column6]]+Table1[[#This Row],[Column72]]+Table1[[#This Row],[Column8]]</f>
        <v>8045</v>
      </c>
      <c r="K30" s="91">
        <f>Table1[[#This Row],[Column9]]/$J$434</f>
        <v>3.6354867156400693E-4</v>
      </c>
      <c r="L30" s="75">
        <f>$J$440*Table1[[#This Row],[Column10]]</f>
        <v>660.7182636074923</v>
      </c>
      <c r="M30" s="164"/>
      <c r="N30" s="75">
        <f>Table1[[#This Row],[Column11]]+Table1[[#This Row],[Column8]]</f>
        <v>660.7182636074923</v>
      </c>
      <c r="O30" s="164"/>
      <c r="P30" s="78">
        <f>Table1[[#This Row],[Column9]]+Table1[[#This Row],[Column11]]</f>
        <v>8705.7182636074922</v>
      </c>
    </row>
    <row r="31" spans="1:16" x14ac:dyDescent="0.25">
      <c r="A31" s="21" t="s">
        <v>33</v>
      </c>
      <c r="B31" s="4">
        <v>308</v>
      </c>
      <c r="C31" s="6">
        <v>1115</v>
      </c>
      <c r="D31" s="5"/>
      <c r="E31" s="6">
        <v>1115</v>
      </c>
      <c r="F31" s="9">
        <v>67192</v>
      </c>
      <c r="G31" s="57">
        <f>Table1[[#This Row],[Column6]]/$F$434</f>
        <v>3.0369705468501814E-3</v>
      </c>
      <c r="H31" s="57"/>
      <c r="I31" s="66">
        <v>-20</v>
      </c>
      <c r="J31" s="72">
        <f>Table1[[#This Row],[Column6]]+Table1[[#This Row],[Column72]]+Table1[[#This Row],[Column8]]</f>
        <v>67172</v>
      </c>
      <c r="K31" s="91">
        <f>Table1[[#This Row],[Column9]]/$J$434</f>
        <v>3.0354619473334336E-3</v>
      </c>
      <c r="L31" s="75">
        <f>$J$440*Table1[[#This Row],[Column10]]</f>
        <v>5516.6895218200716</v>
      </c>
      <c r="M31" s="164"/>
      <c r="N31" s="75">
        <f>Table1[[#This Row],[Column11]]+Table1[[#This Row],[Column8]]</f>
        <v>5496.6895218200716</v>
      </c>
      <c r="O31" s="164"/>
      <c r="P31" s="78">
        <f>Table1[[#This Row],[Column9]]+Table1[[#This Row],[Column11]]</f>
        <v>72688.689521820066</v>
      </c>
    </row>
    <row r="32" spans="1:16" x14ac:dyDescent="0.25">
      <c r="A32" s="21" t="s">
        <v>34</v>
      </c>
      <c r="B32" s="4">
        <v>315</v>
      </c>
      <c r="C32" s="5">
        <v>376</v>
      </c>
      <c r="D32" s="5"/>
      <c r="E32" s="5">
        <v>376</v>
      </c>
      <c r="F32" s="9">
        <v>20854.5</v>
      </c>
      <c r="G32" s="57">
        <f>Table1[[#This Row],[Column6]]/$F$434</f>
        <v>9.425899254269423E-4</v>
      </c>
      <c r="H32" s="57"/>
      <c r="I32" s="66"/>
      <c r="J32" s="72">
        <f>Table1[[#This Row],[Column6]]+Table1[[#This Row],[Column72]]+Table1[[#This Row],[Column8]]</f>
        <v>20854.5</v>
      </c>
      <c r="K32" s="91">
        <f>Table1[[#This Row],[Column9]]/$J$434</f>
        <v>9.4240220896601404E-4</v>
      </c>
      <c r="L32" s="75">
        <f>$J$440*Table1[[#This Row],[Column10]]</f>
        <v>1712.7344970046549</v>
      </c>
      <c r="M32" s="164"/>
      <c r="N32" s="75">
        <f>Table1[[#This Row],[Column11]]+Table1[[#This Row],[Column8]]</f>
        <v>1712.7344970046549</v>
      </c>
      <c r="O32" s="164"/>
      <c r="P32" s="78">
        <f>Table1[[#This Row],[Column9]]+Table1[[#This Row],[Column11]]</f>
        <v>22567.234497004654</v>
      </c>
    </row>
    <row r="33" spans="1:16" x14ac:dyDescent="0.25">
      <c r="A33" s="21" t="s">
        <v>35</v>
      </c>
      <c r="B33" s="4">
        <v>336</v>
      </c>
      <c r="C33" s="6">
        <v>1202</v>
      </c>
      <c r="D33" s="5">
        <v>81</v>
      </c>
      <c r="E33" s="6">
        <v>1283</v>
      </c>
      <c r="F33" s="9">
        <v>45489</v>
      </c>
      <c r="G33" s="57">
        <f>Table1[[#This Row],[Column6]]/$F$434</f>
        <v>2.0560297833918904E-3</v>
      </c>
      <c r="H33" s="57"/>
      <c r="I33" s="66"/>
      <c r="J33" s="72">
        <f>Table1[[#This Row],[Column6]]+Table1[[#This Row],[Column72]]+Table1[[#This Row],[Column8]]</f>
        <v>45489</v>
      </c>
      <c r="K33" s="91">
        <f>Table1[[#This Row],[Column9]]/$J$434</f>
        <v>2.0556203257644638E-3</v>
      </c>
      <c r="L33" s="75">
        <f>$J$440*Table1[[#This Row],[Column10]]</f>
        <v>3735.9121309187344</v>
      </c>
      <c r="M33" s="164"/>
      <c r="N33" s="75">
        <f>Table1[[#This Row],[Column11]]+Table1[[#This Row],[Column8]]</f>
        <v>3735.9121309187344</v>
      </c>
      <c r="O33" s="164"/>
      <c r="P33" s="78">
        <f>Table1[[#This Row],[Column9]]+Table1[[#This Row],[Column11]]</f>
        <v>49224.912130918732</v>
      </c>
    </row>
    <row r="34" spans="1:16" x14ac:dyDescent="0.25">
      <c r="A34" s="21" t="s">
        <v>36</v>
      </c>
      <c r="B34" s="4">
        <v>4263</v>
      </c>
      <c r="C34" s="5">
        <v>175</v>
      </c>
      <c r="D34" s="5"/>
      <c r="E34" s="5">
        <v>175</v>
      </c>
      <c r="F34" s="9">
        <v>8520</v>
      </c>
      <c r="G34" s="57">
        <f>Table1[[#This Row],[Column6]]/$F$434</f>
        <v>3.8509032413328292E-4</v>
      </c>
      <c r="H34" s="57"/>
      <c r="I34" s="66"/>
      <c r="J34" s="72">
        <f>Table1[[#This Row],[Column6]]+Table1[[#This Row],[Column72]]+Table1[[#This Row],[Column8]]</f>
        <v>8520</v>
      </c>
      <c r="K34" s="91">
        <f>Table1[[#This Row],[Column9]]/$J$434</f>
        <v>3.8501363352707761E-4</v>
      </c>
      <c r="L34" s="75">
        <f>$J$440*Table1[[#This Row],[Column10]]</f>
        <v>699.72897525616349</v>
      </c>
      <c r="M34" s="164"/>
      <c r="N34" s="75">
        <f>Table1[[#This Row],[Column11]]+Table1[[#This Row],[Column8]]</f>
        <v>699.72897525616349</v>
      </c>
      <c r="O34" s="164"/>
      <c r="P34" s="78">
        <f>Table1[[#This Row],[Column9]]+Table1[[#This Row],[Column11]]</f>
        <v>9219.7289752561628</v>
      </c>
    </row>
    <row r="35" spans="1:16" x14ac:dyDescent="0.25">
      <c r="A35" s="21" t="s">
        <v>37</v>
      </c>
      <c r="B35" s="4">
        <v>350</v>
      </c>
      <c r="C35" s="5">
        <v>437</v>
      </c>
      <c r="D35" s="5"/>
      <c r="E35" s="5">
        <v>437</v>
      </c>
      <c r="F35" s="9">
        <v>21147.5</v>
      </c>
      <c r="G35" s="57">
        <f>Table1[[#This Row],[Column6]]/$F$434</f>
        <v>9.5583305511838035E-4</v>
      </c>
      <c r="H35" s="57"/>
      <c r="I35" s="66"/>
      <c r="J35" s="72">
        <f>Table1[[#This Row],[Column6]]+Table1[[#This Row],[Column72]]+Table1[[#This Row],[Column8]]</f>
        <v>21147.5</v>
      </c>
      <c r="K35" s="91">
        <f>Table1[[#This Row],[Column9]]/$J$434</f>
        <v>9.5564270129270808E-4</v>
      </c>
      <c r="L35" s="75">
        <f>$J$440*Table1[[#This Row],[Column10]]</f>
        <v>1736.7979465058352</v>
      </c>
      <c r="M35" s="164"/>
      <c r="N35" s="75">
        <f>Table1[[#This Row],[Column11]]+Table1[[#This Row],[Column8]]</f>
        <v>1736.7979465058352</v>
      </c>
      <c r="O35" s="164"/>
      <c r="P35" s="78">
        <f>Table1[[#This Row],[Column9]]+Table1[[#This Row],[Column11]]</f>
        <v>22884.297946505834</v>
      </c>
    </row>
    <row r="36" spans="1:16" x14ac:dyDescent="0.25">
      <c r="A36" s="21" t="s">
        <v>38</v>
      </c>
      <c r="B36" s="4">
        <v>364</v>
      </c>
      <c r="C36" s="5">
        <v>154</v>
      </c>
      <c r="D36" s="5"/>
      <c r="E36" s="5">
        <v>154</v>
      </c>
      <c r="F36" s="9">
        <v>8667.5</v>
      </c>
      <c r="G36" s="57">
        <f>Table1[[#This Row],[Column6]]/$F$434</f>
        <v>3.9175708737385328E-4</v>
      </c>
      <c r="H36" s="57"/>
      <c r="I36" s="66"/>
      <c r="J36" s="72">
        <f>Table1[[#This Row],[Column6]]+Table1[[#This Row],[Column72]]+Table1[[#This Row],[Column8]]</f>
        <v>8667.5</v>
      </c>
      <c r="K36" s="91">
        <f>Table1[[#This Row],[Column9]]/$J$434</f>
        <v>3.9167906908403111E-4</v>
      </c>
      <c r="L36" s="75">
        <f>$J$440*Table1[[#This Row],[Column10]]</f>
        <v>711.84282782075081</v>
      </c>
      <c r="M36" s="164"/>
      <c r="N36" s="75">
        <f>Table1[[#This Row],[Column11]]+Table1[[#This Row],[Column8]]</f>
        <v>711.84282782075081</v>
      </c>
      <c r="O36" s="164"/>
      <c r="P36" s="78">
        <f>Table1[[#This Row],[Column9]]+Table1[[#This Row],[Column11]]</f>
        <v>9379.3428278207502</v>
      </c>
    </row>
    <row r="37" spans="1:16" x14ac:dyDescent="0.25">
      <c r="A37" s="21" t="s">
        <v>39</v>
      </c>
      <c r="B37" s="4">
        <v>413</v>
      </c>
      <c r="C37" s="5">
        <v>818</v>
      </c>
      <c r="D37" s="5"/>
      <c r="E37" s="5">
        <v>818</v>
      </c>
      <c r="F37" s="9">
        <v>26823</v>
      </c>
      <c r="G37" s="57">
        <f>Table1[[#This Row],[Column6]]/$F$434</f>
        <v>1.2123565450970714E-3</v>
      </c>
      <c r="H37" s="57"/>
      <c r="I37" s="66"/>
      <c r="J37" s="72">
        <f>Table1[[#This Row],[Column6]]+Table1[[#This Row],[Column72]]+Table1[[#This Row],[Column8]]</f>
        <v>26823</v>
      </c>
      <c r="K37" s="91">
        <f>Table1[[#This Row],[Column9]]/$J$434</f>
        <v>1.2121151047061974E-3</v>
      </c>
      <c r="L37" s="75">
        <f>$J$440*Table1[[#This Row],[Column10]]</f>
        <v>2202.9143548469569</v>
      </c>
      <c r="M37" s="164"/>
      <c r="N37" s="75">
        <f>Table1[[#This Row],[Column11]]+Table1[[#This Row],[Column8]]</f>
        <v>2202.9143548469569</v>
      </c>
      <c r="O37" s="164"/>
      <c r="P37" s="78">
        <f>Table1[[#This Row],[Column9]]+Table1[[#This Row],[Column11]]</f>
        <v>29025.914354846958</v>
      </c>
    </row>
    <row r="38" spans="1:16" x14ac:dyDescent="0.25">
      <c r="A38" s="21" t="s">
        <v>40</v>
      </c>
      <c r="B38" s="4">
        <v>422</v>
      </c>
      <c r="C38" s="6">
        <v>1101</v>
      </c>
      <c r="D38" s="5"/>
      <c r="E38" s="6">
        <v>1101</v>
      </c>
      <c r="F38" s="9">
        <v>37000</v>
      </c>
      <c r="G38" s="57">
        <f>Table1[[#This Row],[Column6]]/$F$434</f>
        <v>1.6723406094989986E-3</v>
      </c>
      <c r="H38" s="57"/>
      <c r="I38" s="66"/>
      <c r="J38" s="72">
        <f>Table1[[#This Row],[Column6]]+Table1[[#This Row],[Column72]]+Table1[[#This Row],[Column8]]</f>
        <v>37000</v>
      </c>
      <c r="K38" s="91">
        <f>Table1[[#This Row],[Column9]]/$J$434</f>
        <v>1.6720075634391867E-3</v>
      </c>
      <c r="L38" s="75">
        <f>$J$440*Table1[[#This Row],[Column10]]</f>
        <v>3038.7291178964842</v>
      </c>
      <c r="M38" s="164"/>
      <c r="N38" s="75">
        <f>Table1[[#This Row],[Column11]]+Table1[[#This Row],[Column8]]</f>
        <v>3038.7291178964842</v>
      </c>
      <c r="O38" s="164"/>
      <c r="P38" s="78">
        <f>Table1[[#This Row],[Column9]]+Table1[[#This Row],[Column11]]</f>
        <v>40038.729117896481</v>
      </c>
    </row>
    <row r="39" spans="1:16" x14ac:dyDescent="0.25">
      <c r="A39" s="21" t="s">
        <v>41</v>
      </c>
      <c r="B39" s="4">
        <v>427</v>
      </c>
      <c r="C39" s="5">
        <v>102</v>
      </c>
      <c r="D39" s="5">
        <v>7</v>
      </c>
      <c r="E39" s="5">
        <v>109</v>
      </c>
      <c r="F39" s="9">
        <v>3235</v>
      </c>
      <c r="G39" s="57">
        <f>Table1[[#This Row],[Column6]]/$F$434</f>
        <v>1.4621680734403406E-4</v>
      </c>
      <c r="H39" s="57"/>
      <c r="I39" s="66"/>
      <c r="J39" s="72">
        <f>Table1[[#This Row],[Column6]]+Table1[[#This Row],[Column72]]+Table1[[#This Row],[Column8]]</f>
        <v>3235</v>
      </c>
      <c r="K39" s="91">
        <f>Table1[[#This Row],[Column9]]/$J$434</f>
        <v>1.4618768831691268E-4</v>
      </c>
      <c r="L39" s="75">
        <f>$J$440*Table1[[#This Row],[Column10]]</f>
        <v>265.68347828094937</v>
      </c>
      <c r="M39" s="164"/>
      <c r="N39" s="75">
        <f>Table1[[#This Row],[Column11]]+Table1[[#This Row],[Column8]]</f>
        <v>265.68347828094937</v>
      </c>
      <c r="O39" s="164"/>
      <c r="P39" s="78">
        <f>Table1[[#This Row],[Column9]]+Table1[[#This Row],[Column11]]</f>
        <v>3500.6834782809492</v>
      </c>
    </row>
    <row r="40" spans="1:16" x14ac:dyDescent="0.25">
      <c r="A40" s="21" t="s">
        <v>42</v>
      </c>
      <c r="B40" s="4">
        <v>434</v>
      </c>
      <c r="C40" s="5">
        <v>971</v>
      </c>
      <c r="D40" s="5">
        <v>79</v>
      </c>
      <c r="E40" s="6">
        <v>1050</v>
      </c>
      <c r="F40" s="9">
        <v>74456</v>
      </c>
      <c r="G40" s="57">
        <f>Table1[[#This Row],[Column6]]/$F$434</f>
        <v>3.3652916870502013E-3</v>
      </c>
      <c r="H40" s="57"/>
      <c r="I40" s="66"/>
      <c r="J40" s="72">
        <f>Table1[[#This Row],[Column6]]+Table1[[#This Row],[Column72]]+Table1[[#This Row],[Column8]]</f>
        <v>74456</v>
      </c>
      <c r="K40" s="91">
        <f>Table1[[#This Row],[Column9]]/$J$434</f>
        <v>3.3646214903629212E-3</v>
      </c>
      <c r="L40" s="75">
        <f>$J$440*Table1[[#This Row],[Column10]]</f>
        <v>6114.9085189756925</v>
      </c>
      <c r="M40" s="164"/>
      <c r="N40" s="75">
        <f>Table1[[#This Row],[Column11]]+Table1[[#This Row],[Column8]]</f>
        <v>6114.9085189756925</v>
      </c>
      <c r="O40" s="164"/>
      <c r="P40" s="78">
        <f>Table1[[#This Row],[Column9]]+Table1[[#This Row],[Column11]]</f>
        <v>80570.908518975688</v>
      </c>
    </row>
    <row r="41" spans="1:16" x14ac:dyDescent="0.25">
      <c r="A41" s="21" t="s">
        <v>43</v>
      </c>
      <c r="B41" s="4">
        <v>6013</v>
      </c>
      <c r="C41" s="5">
        <v>397</v>
      </c>
      <c r="D41" s="5"/>
      <c r="E41" s="5">
        <v>397</v>
      </c>
      <c r="F41" s="9">
        <v>18670</v>
      </c>
      <c r="G41" s="57">
        <f>Table1[[#This Row],[Column6]]/$F$434</f>
        <v>8.438540318742244E-4</v>
      </c>
      <c r="H41" s="57"/>
      <c r="I41" s="66"/>
      <c r="J41" s="72">
        <f>Table1[[#This Row],[Column6]]+Table1[[#This Row],[Column72]]+Table1[[#This Row],[Column8]]</f>
        <v>18670</v>
      </c>
      <c r="K41" s="91">
        <f>Table1[[#This Row],[Column9]]/$J$434</f>
        <v>8.436859786326923E-4</v>
      </c>
      <c r="L41" s="75">
        <f>$J$440*Table1[[#This Row],[Column10]]</f>
        <v>1533.3262873277665</v>
      </c>
      <c r="M41" s="164"/>
      <c r="N41" s="75">
        <f>Table1[[#This Row],[Column11]]+Table1[[#This Row],[Column8]]</f>
        <v>1533.3262873277665</v>
      </c>
      <c r="O41" s="164"/>
      <c r="P41" s="78">
        <f>Table1[[#This Row],[Column9]]+Table1[[#This Row],[Column11]]</f>
        <v>20203.326287327767</v>
      </c>
    </row>
    <row r="42" spans="1:16" x14ac:dyDescent="0.25">
      <c r="A42" s="21" t="s">
        <v>44</v>
      </c>
      <c r="B42" s="4">
        <v>441</v>
      </c>
      <c r="C42" s="5">
        <v>234</v>
      </c>
      <c r="D42" s="5"/>
      <c r="E42" s="5">
        <v>234</v>
      </c>
      <c r="F42" s="9">
        <v>28710</v>
      </c>
      <c r="G42" s="57">
        <f>Table1[[#This Row],[Column6]]/$F$434</f>
        <v>1.2976459161815202E-3</v>
      </c>
      <c r="H42" s="57"/>
      <c r="I42" s="66"/>
      <c r="J42" s="72">
        <f>Table1[[#This Row],[Column6]]+Table1[[#This Row],[Column72]]+Table1[[#This Row],[Column8]]</f>
        <v>28710</v>
      </c>
      <c r="K42" s="91">
        <f>Table1[[#This Row],[Column9]]/$J$434</f>
        <v>1.2973874904415959E-3</v>
      </c>
      <c r="L42" s="75">
        <f>$J$440*Table1[[#This Row],[Column10]]</f>
        <v>2357.8895398596774</v>
      </c>
      <c r="M42" s="164"/>
      <c r="N42" s="75">
        <f>Table1[[#This Row],[Column11]]+Table1[[#This Row],[Column8]]</f>
        <v>2357.8895398596774</v>
      </c>
      <c r="O42" s="164"/>
      <c r="P42" s="78">
        <f>Table1[[#This Row],[Column9]]+Table1[[#This Row],[Column11]]</f>
        <v>31067.889539859676</v>
      </c>
    </row>
    <row r="43" spans="1:16" x14ac:dyDescent="0.25">
      <c r="A43" s="21" t="s">
        <v>45</v>
      </c>
      <c r="B43" s="4">
        <v>2240</v>
      </c>
      <c r="C43" s="5">
        <v>318</v>
      </c>
      <c r="D43" s="5"/>
      <c r="E43" s="5">
        <v>318</v>
      </c>
      <c r="F43" s="9">
        <v>28977.5</v>
      </c>
      <c r="G43" s="57">
        <f>Table1[[#This Row],[Column6]]/$F$434</f>
        <v>1.3097364868042496E-3</v>
      </c>
      <c r="H43" s="57"/>
      <c r="I43" s="66"/>
      <c r="J43" s="72">
        <f>Table1[[#This Row],[Column6]]+Table1[[#This Row],[Column72]]+Table1[[#This Row],[Column8]]</f>
        <v>28977.5</v>
      </c>
      <c r="K43" s="91">
        <f>Table1[[#This Row],[Column9]]/$J$434</f>
        <v>1.3094756532313252E-3</v>
      </c>
      <c r="L43" s="75">
        <f>$J$440*Table1[[#This Row],[Column10]]</f>
        <v>2379.8587301039292</v>
      </c>
      <c r="M43" s="164"/>
      <c r="N43" s="75">
        <f>Table1[[#This Row],[Column11]]+Table1[[#This Row],[Column8]]</f>
        <v>2379.8587301039292</v>
      </c>
      <c r="O43" s="164"/>
      <c r="P43" s="78">
        <f>Table1[[#This Row],[Column9]]+Table1[[#This Row],[Column11]]</f>
        <v>31357.35873010393</v>
      </c>
    </row>
    <row r="44" spans="1:16" x14ac:dyDescent="0.25">
      <c r="A44" s="21" t="s">
        <v>46</v>
      </c>
      <c r="B44" s="4">
        <v>476</v>
      </c>
      <c r="C44" s="6">
        <v>1279</v>
      </c>
      <c r="D44" s="5"/>
      <c r="E44" s="6">
        <v>1279</v>
      </c>
      <c r="F44" s="9">
        <v>84187.5</v>
      </c>
      <c r="G44" s="57">
        <f>Table1[[#This Row],[Column6]]/$F$434</f>
        <v>3.8051398665458632E-3</v>
      </c>
      <c r="H44" s="57"/>
      <c r="I44" s="66"/>
      <c r="J44" s="72">
        <f>Table1[[#This Row],[Column6]]+Table1[[#This Row],[Column72]]+Table1[[#This Row],[Column8]]</f>
        <v>84187.5</v>
      </c>
      <c r="K44" s="91">
        <f>Table1[[#This Row],[Column9]]/$J$434</f>
        <v>3.8043820742442304E-3</v>
      </c>
      <c r="L44" s="75">
        <f>$J$440*Table1[[#This Row],[Column10]]</f>
        <v>6914.1353408894665</v>
      </c>
      <c r="M44" s="164"/>
      <c r="N44" s="75">
        <f>Table1[[#This Row],[Column11]]+Table1[[#This Row],[Column8]]</f>
        <v>6914.1353408894665</v>
      </c>
      <c r="O44" s="164"/>
      <c r="P44" s="78">
        <f>Table1[[#This Row],[Column9]]+Table1[[#This Row],[Column11]]</f>
        <v>91101.635340889465</v>
      </c>
    </row>
    <row r="45" spans="1:16" x14ac:dyDescent="0.25">
      <c r="A45" s="21" t="s">
        <v>47</v>
      </c>
      <c r="B45" s="4">
        <v>485</v>
      </c>
      <c r="C45" s="5">
        <v>463</v>
      </c>
      <c r="D45" s="5">
        <v>19</v>
      </c>
      <c r="E45" s="5">
        <v>482</v>
      </c>
      <c r="F45" s="9">
        <v>36015.5</v>
      </c>
      <c r="G45" s="57">
        <f>Table1[[#This Row],[Column6]]/$F$434</f>
        <v>1.6278427897678698E-3</v>
      </c>
      <c r="H45" s="57"/>
      <c r="I45" s="66"/>
      <c r="J45" s="72">
        <f>Table1[[#This Row],[Column6]]+Table1[[#This Row],[Column72]]+Table1[[#This Row],[Column8]]</f>
        <v>36015.5</v>
      </c>
      <c r="K45" s="91">
        <f>Table1[[#This Row],[Column9]]/$J$434</f>
        <v>1.6275186054336224E-3</v>
      </c>
      <c r="L45" s="75">
        <f>$J$440*Table1[[#This Row],[Column10]]</f>
        <v>2957.8742850162389</v>
      </c>
      <c r="M45" s="164"/>
      <c r="N45" s="75">
        <f>Table1[[#This Row],[Column11]]+Table1[[#This Row],[Column8]]</f>
        <v>2957.8742850162389</v>
      </c>
      <c r="O45" s="164"/>
      <c r="P45" s="78">
        <f>Table1[[#This Row],[Column9]]+Table1[[#This Row],[Column11]]</f>
        <v>38973.374285016238</v>
      </c>
    </row>
    <row r="46" spans="1:16" x14ac:dyDescent="0.25">
      <c r="A46" s="21" t="s">
        <v>48</v>
      </c>
      <c r="B46" s="4">
        <v>497</v>
      </c>
      <c r="C46" s="6">
        <v>1075</v>
      </c>
      <c r="D46" s="5">
        <v>106</v>
      </c>
      <c r="E46" s="6">
        <v>1181</v>
      </c>
      <c r="F46" s="9">
        <v>44814</v>
      </c>
      <c r="G46" s="57">
        <f>Table1[[#This Row],[Column6]]/$F$434</f>
        <v>2.0255208668672467E-3</v>
      </c>
      <c r="H46" s="57"/>
      <c r="I46" s="66"/>
      <c r="J46" s="72">
        <f>Table1[[#This Row],[Column6]]+Table1[[#This Row],[Column72]]+Table1[[#This Row],[Column8]]</f>
        <v>44814</v>
      </c>
      <c r="K46" s="91">
        <f>Table1[[#This Row],[Column9]]/$J$434</f>
        <v>2.0251174850801005E-3</v>
      </c>
      <c r="L46" s="75">
        <f>$J$440*Table1[[#This Row],[Column10]]</f>
        <v>3680.4758564706235</v>
      </c>
      <c r="M46" s="164"/>
      <c r="N46" s="75">
        <f>Table1[[#This Row],[Column11]]+Table1[[#This Row],[Column8]]</f>
        <v>3680.4758564706235</v>
      </c>
      <c r="O46" s="164"/>
      <c r="P46" s="78">
        <f>Table1[[#This Row],[Column9]]+Table1[[#This Row],[Column11]]</f>
        <v>48494.475856470621</v>
      </c>
    </row>
    <row r="47" spans="1:16" x14ac:dyDescent="0.25">
      <c r="A47" s="21" t="s">
        <v>49</v>
      </c>
      <c r="B47" s="4">
        <v>602</v>
      </c>
      <c r="C47" s="5">
        <v>803</v>
      </c>
      <c r="D47" s="5">
        <v>177</v>
      </c>
      <c r="E47" s="5">
        <v>980</v>
      </c>
      <c r="F47" s="9">
        <v>52240.5</v>
      </c>
      <c r="G47" s="57">
        <f>Table1[[#This Row],[Column6]]/$F$434</f>
        <v>2.3611867462306063E-3</v>
      </c>
      <c r="H47" s="57"/>
      <c r="I47" s="66"/>
      <c r="J47" s="72">
        <f>Table1[[#This Row],[Column6]]+Table1[[#This Row],[Column72]]+Table1[[#This Row],[Column8]]</f>
        <v>52240.5</v>
      </c>
      <c r="K47" s="91">
        <f>Table1[[#This Row],[Column9]]/$J$434</f>
        <v>2.3607165166985092E-3</v>
      </c>
      <c r="L47" s="75">
        <f>$J$440*Table1[[#This Row],[Column10]]</f>
        <v>4290.3980671208465</v>
      </c>
      <c r="M47" s="164"/>
      <c r="N47" s="75">
        <f>Table1[[#This Row],[Column11]]+Table1[[#This Row],[Column8]]</f>
        <v>4290.3980671208465</v>
      </c>
      <c r="O47" s="164"/>
      <c r="P47" s="78">
        <f>Table1[[#This Row],[Column9]]+Table1[[#This Row],[Column11]]</f>
        <v>56530.898067120848</v>
      </c>
    </row>
    <row r="48" spans="1:16" x14ac:dyDescent="0.25">
      <c r="A48" s="21" t="s">
        <v>50</v>
      </c>
      <c r="B48" s="4">
        <v>609</v>
      </c>
      <c r="C48" s="5">
        <v>356</v>
      </c>
      <c r="D48" s="5"/>
      <c r="E48" s="5">
        <v>356</v>
      </c>
      <c r="F48" s="9">
        <v>21972.5</v>
      </c>
      <c r="G48" s="57">
        <f>Table1[[#This Row],[Column6]]/$F$434</f>
        <v>9.931217308707229E-4</v>
      </c>
      <c r="H48" s="57"/>
      <c r="I48" s="66"/>
      <c r="J48" s="72">
        <f>Table1[[#This Row],[Column6]]+Table1[[#This Row],[Column72]]+Table1[[#This Row],[Column8]]</f>
        <v>21972.5</v>
      </c>
      <c r="K48" s="91">
        <f>Table1[[#This Row],[Column9]]/$J$434</f>
        <v>9.9292395101804138E-4</v>
      </c>
      <c r="L48" s="75">
        <f>$J$440*Table1[[#This Row],[Column10]]</f>
        <v>1804.5533930535271</v>
      </c>
      <c r="M48" s="164"/>
      <c r="N48" s="75">
        <f>Table1[[#This Row],[Column11]]+Table1[[#This Row],[Column8]]</f>
        <v>1804.5533930535271</v>
      </c>
      <c r="O48" s="164"/>
      <c r="P48" s="78">
        <f>Table1[[#This Row],[Column9]]+Table1[[#This Row],[Column11]]</f>
        <v>23777.053393053528</v>
      </c>
    </row>
    <row r="49" spans="1:16" x14ac:dyDescent="0.25">
      <c r="A49" s="21" t="s">
        <v>51</v>
      </c>
      <c r="B49" s="4">
        <v>623</v>
      </c>
      <c r="C49" s="5">
        <v>475</v>
      </c>
      <c r="D49" s="5"/>
      <c r="E49" s="5">
        <v>475</v>
      </c>
      <c r="F49" s="9">
        <v>16067</v>
      </c>
      <c r="G49" s="57">
        <f>Table1[[#This Row],[Column6]]/$F$434</f>
        <v>7.2620261007622729E-4</v>
      </c>
      <c r="H49" s="57"/>
      <c r="I49" s="66"/>
      <c r="J49" s="72">
        <f>Table1[[#This Row],[Column6]]+Table1[[#This Row],[Column72]]+Table1[[#This Row],[Column8]]</f>
        <v>16067</v>
      </c>
      <c r="K49" s="91">
        <f>Table1[[#This Row],[Column9]]/$J$434</f>
        <v>7.2605798707506524E-4</v>
      </c>
      <c r="L49" s="75">
        <f>$J$440*Table1[[#This Row],[Column10]]</f>
        <v>1319.5475874930491</v>
      </c>
      <c r="M49" s="164"/>
      <c r="N49" s="75">
        <f>Table1[[#This Row],[Column11]]+Table1[[#This Row],[Column8]]</f>
        <v>1319.5475874930491</v>
      </c>
      <c r="O49" s="164"/>
      <c r="P49" s="78">
        <f>Table1[[#This Row],[Column9]]+Table1[[#This Row],[Column11]]</f>
        <v>17386.547587493049</v>
      </c>
    </row>
    <row r="50" spans="1:16" x14ac:dyDescent="0.25">
      <c r="A50" s="21" t="s">
        <v>52</v>
      </c>
      <c r="B50" s="4">
        <v>637</v>
      </c>
      <c r="C50" s="5">
        <v>556</v>
      </c>
      <c r="D50" s="5"/>
      <c r="E50" s="5">
        <v>556</v>
      </c>
      <c r="F50" s="9">
        <v>34390</v>
      </c>
      <c r="G50" s="57">
        <f>Table1[[#This Row],[Column6]]/$F$434</f>
        <v>1.5543727989370422E-3</v>
      </c>
      <c r="H50" s="57"/>
      <c r="I50" s="66"/>
      <c r="J50" s="72">
        <f>Table1[[#This Row],[Column6]]+Table1[[#This Row],[Column72]]+Table1[[#This Row],[Column8]]</f>
        <v>34390</v>
      </c>
      <c r="K50" s="91">
        <f>Table1[[#This Row],[Column9]]/$J$434</f>
        <v>1.5540632461263143E-3</v>
      </c>
      <c r="L50" s="75">
        <f>$J$440*Table1[[#This Row],[Column10]]</f>
        <v>2824.3755233637862</v>
      </c>
      <c r="M50" s="164"/>
      <c r="N50" s="75">
        <f>Table1[[#This Row],[Column11]]+Table1[[#This Row],[Column8]]</f>
        <v>2824.3755233637862</v>
      </c>
      <c r="O50" s="164"/>
      <c r="P50" s="78">
        <f>Table1[[#This Row],[Column9]]+Table1[[#This Row],[Column11]]</f>
        <v>37214.375523363786</v>
      </c>
    </row>
    <row r="51" spans="1:16" x14ac:dyDescent="0.25">
      <c r="A51" s="21" t="s">
        <v>53</v>
      </c>
      <c r="B51" s="4">
        <v>657</v>
      </c>
      <c r="C51" s="5">
        <v>124</v>
      </c>
      <c r="D51" s="5"/>
      <c r="E51" s="5">
        <v>124</v>
      </c>
      <c r="F51" s="9">
        <v>4462.5</v>
      </c>
      <c r="G51" s="57">
        <f>Table1[[#This Row],[Column6]]/$F$434</f>
        <v>2.0169783702403464E-4</v>
      </c>
      <c r="H51" s="57"/>
      <c r="I51" s="66"/>
      <c r="J51" s="72">
        <f>Table1[[#This Row],[Column6]]+Table1[[#This Row],[Column72]]+Table1[[#This Row],[Column8]]</f>
        <v>4462.5</v>
      </c>
      <c r="K51" s="91">
        <f>Table1[[#This Row],[Column9]]/$J$434</f>
        <v>2.0165766896884784E-4</v>
      </c>
      <c r="L51" s="75">
        <f>$J$440*Table1[[#This Row],[Column10]]</f>
        <v>366.49536996251516</v>
      </c>
      <c r="M51" s="164"/>
      <c r="N51" s="75">
        <f>Table1[[#This Row],[Column11]]+Table1[[#This Row],[Column8]]</f>
        <v>366.49536996251516</v>
      </c>
      <c r="O51" s="164"/>
      <c r="P51" s="78">
        <f>Table1[[#This Row],[Column9]]+Table1[[#This Row],[Column11]]</f>
        <v>4828.9953699625148</v>
      </c>
    </row>
    <row r="52" spans="1:16" x14ac:dyDescent="0.25">
      <c r="A52" s="21" t="s">
        <v>54</v>
      </c>
      <c r="B52" s="4">
        <v>658</v>
      </c>
      <c r="C52" s="5">
        <v>546</v>
      </c>
      <c r="D52" s="5">
        <v>91</v>
      </c>
      <c r="E52" s="5">
        <v>637</v>
      </c>
      <c r="F52" s="9">
        <v>24630.5</v>
      </c>
      <c r="G52" s="57">
        <f>Table1[[#This Row],[Column6]]/$F$434</f>
        <v>1.1132590643855428E-3</v>
      </c>
      <c r="H52" s="57"/>
      <c r="I52" s="66"/>
      <c r="J52" s="72">
        <f>Table1[[#This Row],[Column6]]+Table1[[#This Row],[Column72]]+Table1[[#This Row],[Column8]]</f>
        <v>24630.5</v>
      </c>
      <c r="K52" s="91">
        <f>Table1[[#This Row],[Column9]]/$J$434</f>
        <v>1.1130373592240241E-3</v>
      </c>
      <c r="L52" s="75">
        <f>$J$440*Table1[[#This Row],[Column10]]</f>
        <v>2022.8491226580909</v>
      </c>
      <c r="M52" s="164"/>
      <c r="N52" s="75">
        <f>Table1[[#This Row],[Column11]]+Table1[[#This Row],[Column8]]</f>
        <v>2022.8491226580909</v>
      </c>
      <c r="O52" s="164"/>
      <c r="P52" s="78">
        <f>Table1[[#This Row],[Column9]]+Table1[[#This Row],[Column11]]</f>
        <v>26653.349122658092</v>
      </c>
    </row>
    <row r="53" spans="1:16" x14ac:dyDescent="0.25">
      <c r="A53" s="21" t="s">
        <v>55</v>
      </c>
      <c r="B53" s="4">
        <v>665</v>
      </c>
      <c r="C53" s="5">
        <v>613</v>
      </c>
      <c r="D53" s="5"/>
      <c r="E53" s="5">
        <v>613</v>
      </c>
      <c r="F53" s="9">
        <v>17952.5</v>
      </c>
      <c r="G53" s="57">
        <f>Table1[[#This Row],[Column6]]/$F$434</f>
        <v>8.1142418356839924E-4</v>
      </c>
      <c r="H53" s="57"/>
      <c r="I53" s="66"/>
      <c r="J53" s="72">
        <f>Table1[[#This Row],[Column6]]+Table1[[#This Row],[Column72]]+Table1[[#This Row],[Column8]]</f>
        <v>17952.5</v>
      </c>
      <c r="K53" s="91">
        <f>Table1[[#This Row],[Column9]]/$J$434</f>
        <v>8.1126258872005403E-4</v>
      </c>
      <c r="L53" s="75">
        <f>$J$440*Table1[[#This Row],[Column10]]</f>
        <v>1474.3995807847739</v>
      </c>
      <c r="M53" s="164"/>
      <c r="N53" s="75">
        <f>Table1[[#This Row],[Column11]]+Table1[[#This Row],[Column8]]</f>
        <v>1474.3995807847739</v>
      </c>
      <c r="O53" s="164"/>
      <c r="P53" s="78">
        <f>Table1[[#This Row],[Column9]]+Table1[[#This Row],[Column11]]</f>
        <v>19426.899580784775</v>
      </c>
    </row>
    <row r="54" spans="1:16" x14ac:dyDescent="0.25">
      <c r="A54" s="21" t="s">
        <v>56</v>
      </c>
      <c r="B54" s="4">
        <v>700</v>
      </c>
      <c r="C54" s="5">
        <v>459</v>
      </c>
      <c r="D54" s="5">
        <v>27</v>
      </c>
      <c r="E54" s="5">
        <v>486</v>
      </c>
      <c r="F54" s="9">
        <v>15267.5</v>
      </c>
      <c r="G54" s="57">
        <f>Table1[[#This Row],[Column6]]/$F$434</f>
        <v>6.9006649339259352E-4</v>
      </c>
      <c r="H54" s="57"/>
      <c r="I54" s="66"/>
      <c r="J54" s="72">
        <f>Table1[[#This Row],[Column6]]+Table1[[#This Row],[Column72]]+Table1[[#This Row],[Column8]]</f>
        <v>15267.5</v>
      </c>
      <c r="K54" s="91">
        <f>Table1[[#This Row],[Column9]]/$J$434</f>
        <v>6.8992906688669685E-4</v>
      </c>
      <c r="L54" s="75">
        <f>$J$440*Table1[[#This Row],[Column10]]</f>
        <v>1253.8864002022858</v>
      </c>
      <c r="M54" s="164"/>
      <c r="N54" s="75">
        <f>Table1[[#This Row],[Column11]]+Table1[[#This Row],[Column8]]</f>
        <v>1253.8864002022858</v>
      </c>
      <c r="O54" s="164"/>
      <c r="P54" s="78">
        <f>Table1[[#This Row],[Column9]]+Table1[[#This Row],[Column11]]</f>
        <v>16521.386400202286</v>
      </c>
    </row>
    <row r="55" spans="1:16" x14ac:dyDescent="0.25">
      <c r="A55" s="21" t="s">
        <v>57</v>
      </c>
      <c r="B55" s="4">
        <v>721</v>
      </c>
      <c r="C55" s="6">
        <v>1015</v>
      </c>
      <c r="D55" s="5">
        <v>126</v>
      </c>
      <c r="E55" s="6">
        <v>1141</v>
      </c>
      <c r="F55" s="9">
        <v>28187.5</v>
      </c>
      <c r="G55" s="57">
        <f>Table1[[#This Row],[Column6]]/$F$434</f>
        <v>1.2740297548717034E-3</v>
      </c>
      <c r="H55" s="57"/>
      <c r="I55" s="66"/>
      <c r="J55" s="72">
        <f>Table1[[#This Row],[Column6]]+Table1[[#This Row],[Column72]]+Table1[[#This Row],[Column8]]</f>
        <v>28187.5</v>
      </c>
      <c r="K55" s="91">
        <f>Table1[[#This Row],[Column9]]/$J$434</f>
        <v>1.2737760322822182E-3</v>
      </c>
      <c r="L55" s="75">
        <f>$J$440*Table1[[#This Row],[Column10]]</f>
        <v>2314.9777570461392</v>
      </c>
      <c r="M55" s="164"/>
      <c r="N55" s="75">
        <f>Table1[[#This Row],[Column11]]+Table1[[#This Row],[Column8]]</f>
        <v>2314.9777570461392</v>
      </c>
      <c r="O55" s="164"/>
      <c r="P55" s="78">
        <f>Table1[[#This Row],[Column9]]+Table1[[#This Row],[Column11]]</f>
        <v>30502.477757046137</v>
      </c>
    </row>
    <row r="56" spans="1:16" x14ac:dyDescent="0.25">
      <c r="A56" s="21" t="s">
        <v>58</v>
      </c>
      <c r="B56" s="4">
        <v>735</v>
      </c>
      <c r="C56" s="5">
        <v>499</v>
      </c>
      <c r="D56" s="5"/>
      <c r="E56" s="5">
        <v>499</v>
      </c>
      <c r="F56" s="9">
        <v>40269</v>
      </c>
      <c r="G56" s="57">
        <f>Table1[[#This Row],[Column6]]/$F$434</f>
        <v>1.8200941622679777E-3</v>
      </c>
      <c r="H56" s="57"/>
      <c r="I56" s="66"/>
      <c r="J56" s="72">
        <f>Table1[[#This Row],[Column6]]+Table1[[#This Row],[Column72]]+Table1[[#This Row],[Column8]]</f>
        <v>40269</v>
      </c>
      <c r="K56" s="91">
        <f>Table1[[#This Row],[Column9]]/$J$434</f>
        <v>1.8197316911387192E-3</v>
      </c>
      <c r="L56" s="75">
        <f>$J$440*Table1[[#This Row],[Column10]]</f>
        <v>3307.2049418533384</v>
      </c>
      <c r="M56" s="164"/>
      <c r="N56" s="75">
        <f>Table1[[#This Row],[Column11]]+Table1[[#This Row],[Column8]]</f>
        <v>3307.2049418533384</v>
      </c>
      <c r="O56" s="164"/>
      <c r="P56" s="78">
        <f>Table1[[#This Row],[Column9]]+Table1[[#This Row],[Column11]]</f>
        <v>43576.204941853335</v>
      </c>
    </row>
    <row r="57" spans="1:16" x14ac:dyDescent="0.25">
      <c r="A57" s="21" t="s">
        <v>59</v>
      </c>
      <c r="B57" s="4">
        <v>777</v>
      </c>
      <c r="C57" s="6">
        <v>2166</v>
      </c>
      <c r="D57" s="5">
        <v>353</v>
      </c>
      <c r="E57" s="6">
        <v>2519</v>
      </c>
      <c r="F57" s="9">
        <v>106167.5</v>
      </c>
      <c r="G57" s="57">
        <f>Table1[[#This Row],[Column6]]/$F$434</f>
        <v>4.798600585377971E-3</v>
      </c>
      <c r="H57" s="57"/>
      <c r="I57" s="66"/>
      <c r="J57" s="72">
        <f>Table1[[#This Row],[Column6]]+Table1[[#This Row],[Column72]]+Table1[[#This Row],[Column8]]</f>
        <v>106167.5</v>
      </c>
      <c r="K57" s="91">
        <f>Table1[[#This Row],[Column9]]/$J$434</f>
        <v>4.7976449457143204E-3</v>
      </c>
      <c r="L57" s="75">
        <f>$J$440*Table1[[#This Row],[Column10]]</f>
        <v>8719.3046925479739</v>
      </c>
      <c r="M57" s="164"/>
      <c r="N57" s="75">
        <f>Table1[[#This Row],[Column11]]+Table1[[#This Row],[Column8]]</f>
        <v>8719.3046925479739</v>
      </c>
      <c r="O57" s="164"/>
      <c r="P57" s="78">
        <f>Table1[[#This Row],[Column9]]+Table1[[#This Row],[Column11]]</f>
        <v>114886.80469254797</v>
      </c>
    </row>
    <row r="58" spans="1:16" x14ac:dyDescent="0.25">
      <c r="A58" s="21" t="s">
        <v>60</v>
      </c>
      <c r="B58" s="4">
        <v>840</v>
      </c>
      <c r="C58" s="5">
        <v>88</v>
      </c>
      <c r="D58" s="5"/>
      <c r="E58" s="5">
        <v>88</v>
      </c>
      <c r="F58" s="9">
        <v>3342.5</v>
      </c>
      <c r="G58" s="57">
        <f>Table1[[#This Row],[Column6]]/$F$434</f>
        <v>1.5107563479055142E-4</v>
      </c>
      <c r="H58" s="57"/>
      <c r="I58" s="66"/>
      <c r="J58" s="72">
        <f>Table1[[#This Row],[Column6]]+Table1[[#This Row],[Column72]]+Table1[[#This Row],[Column8]]</f>
        <v>3342.5</v>
      </c>
      <c r="K58" s="91">
        <f>Table1[[#This Row],[Column9]]/$J$434</f>
        <v>1.5104554812960761E-4</v>
      </c>
      <c r="L58" s="75">
        <f>$J$440*Table1[[#This Row],[Column10]]</f>
        <v>274.5122182856486</v>
      </c>
      <c r="M58" s="164"/>
      <c r="N58" s="75">
        <f>Table1[[#This Row],[Column11]]+Table1[[#This Row],[Column8]]</f>
        <v>274.5122182856486</v>
      </c>
      <c r="O58" s="164"/>
      <c r="P58" s="78">
        <f>Table1[[#This Row],[Column9]]+Table1[[#This Row],[Column11]]</f>
        <v>3617.0122182856485</v>
      </c>
    </row>
    <row r="59" spans="1:16" x14ac:dyDescent="0.25">
      <c r="A59" s="21" t="s">
        <v>61</v>
      </c>
      <c r="B59" s="4">
        <v>870</v>
      </c>
      <c r="C59" s="5">
        <v>498</v>
      </c>
      <c r="D59" s="5"/>
      <c r="E59" s="5">
        <v>498</v>
      </c>
      <c r="F59" s="9">
        <v>25100</v>
      </c>
      <c r="G59" s="57">
        <f>Table1[[#This Row],[Column6]]/$F$434</f>
        <v>1.1344797107682397E-3</v>
      </c>
      <c r="H59" s="57"/>
      <c r="I59" s="66"/>
      <c r="J59" s="72">
        <f>Table1[[#This Row],[Column6]]+Table1[[#This Row],[Column72]]+Table1[[#This Row],[Column8]]</f>
        <v>25100</v>
      </c>
      <c r="K59" s="91">
        <f>Table1[[#This Row],[Column9]]/$J$434</f>
        <v>1.134253779522259E-3</v>
      </c>
      <c r="L59" s="75">
        <f>$J$440*Table1[[#This Row],[Column10]]</f>
        <v>2061.408131329777</v>
      </c>
      <c r="M59" s="164"/>
      <c r="N59" s="75">
        <f>Table1[[#This Row],[Column11]]+Table1[[#This Row],[Column8]]</f>
        <v>2061.408131329777</v>
      </c>
      <c r="O59" s="164"/>
      <c r="P59" s="78">
        <f>Table1[[#This Row],[Column9]]+Table1[[#This Row],[Column11]]</f>
        <v>27161.408131329776</v>
      </c>
    </row>
    <row r="60" spans="1:16" x14ac:dyDescent="0.25">
      <c r="A60" s="21" t="s">
        <v>62</v>
      </c>
      <c r="B60" s="4">
        <v>882</v>
      </c>
      <c r="C60" s="5">
        <v>245</v>
      </c>
      <c r="D60" s="5">
        <v>21</v>
      </c>
      <c r="E60" s="5">
        <v>266</v>
      </c>
      <c r="F60" s="9">
        <v>11804.5</v>
      </c>
      <c r="G60" s="57">
        <f>Table1[[#This Row],[Column6]]/$F$434</f>
        <v>5.335444520224575E-4</v>
      </c>
      <c r="H60" s="57"/>
      <c r="I60" s="66"/>
      <c r="J60" s="72">
        <f>Table1[[#This Row],[Column6]]+Table1[[#This Row],[Column72]]+Table1[[#This Row],[Column8]]</f>
        <v>11804.5</v>
      </c>
      <c r="K60" s="91">
        <f>Table1[[#This Row],[Column9]]/$J$434</f>
        <v>5.3343819682751025E-4</v>
      </c>
      <c r="L60" s="75">
        <f>$J$440*Table1[[#This Row],[Column10]]</f>
        <v>969.47778032997428</v>
      </c>
      <c r="M60" s="164"/>
      <c r="N60" s="75">
        <f>Table1[[#This Row],[Column11]]+Table1[[#This Row],[Column8]]</f>
        <v>969.47778032997428</v>
      </c>
      <c r="O60" s="164"/>
      <c r="P60" s="78">
        <f>Table1[[#This Row],[Column9]]+Table1[[#This Row],[Column11]]</f>
        <v>12773.977780329975</v>
      </c>
    </row>
    <row r="61" spans="1:16" x14ac:dyDescent="0.25">
      <c r="A61" s="21" t="s">
        <v>63</v>
      </c>
      <c r="B61" s="4">
        <v>896</v>
      </c>
      <c r="C61" s="5">
        <v>502</v>
      </c>
      <c r="D61" s="5"/>
      <c r="E61" s="5">
        <v>502</v>
      </c>
      <c r="F61" s="9">
        <v>14419.5</v>
      </c>
      <c r="G61" s="57">
        <f>Table1[[#This Row],[Column6]]/$F$434</f>
        <v>6.517382545586706E-4</v>
      </c>
      <c r="H61" s="57"/>
      <c r="I61" s="66"/>
      <c r="J61" s="72">
        <f>Table1[[#This Row],[Column6]]+Table1[[#This Row],[Column72]]+Table1[[#This Row],[Column8]]</f>
        <v>14419.5</v>
      </c>
      <c r="K61" s="91">
        <f>Table1[[#This Row],[Column9]]/$J$434</f>
        <v>6.5160846110841493E-4</v>
      </c>
      <c r="L61" s="75">
        <f>$J$440*Table1[[#This Row],[Column10]]</f>
        <v>1184.2420139326582</v>
      </c>
      <c r="M61" s="164"/>
      <c r="N61" s="75">
        <f>Table1[[#This Row],[Column11]]+Table1[[#This Row],[Column8]]</f>
        <v>1184.2420139326582</v>
      </c>
      <c r="O61" s="164"/>
      <c r="P61" s="78">
        <f>Table1[[#This Row],[Column9]]+Table1[[#This Row],[Column11]]</f>
        <v>15603.742013932659</v>
      </c>
    </row>
    <row r="62" spans="1:16" x14ac:dyDescent="0.25">
      <c r="A62" s="21" t="s">
        <v>64</v>
      </c>
      <c r="B62" s="4">
        <v>903</v>
      </c>
      <c r="C62" s="5">
        <v>699</v>
      </c>
      <c r="D62" s="5"/>
      <c r="E62" s="5">
        <v>699</v>
      </c>
      <c r="F62" s="9">
        <v>24097.5</v>
      </c>
      <c r="G62" s="57">
        <f>Table1[[#This Row],[Column6]]/$F$434</f>
        <v>1.089168319929787E-3</v>
      </c>
      <c r="H62" s="66">
        <v>-5267.5</v>
      </c>
      <c r="I62" s="69"/>
      <c r="J62" s="72">
        <f>Table1[[#This Row],[Column6]]+Table1[[#This Row],[Column72]]+Table1[[#This Row],[Column8]]</f>
        <v>18830</v>
      </c>
      <c r="K62" s="91">
        <f>Table1[[#This Row],[Column9]]/$J$434</f>
        <v>8.509162816097266E-4</v>
      </c>
      <c r="L62" s="75">
        <f>$J$440*Table1[[#This Row],[Column10]]</f>
        <v>1546.4667375673189</v>
      </c>
      <c r="M62" s="164"/>
      <c r="N62" s="75">
        <f>Table1[[#This Row],[Column11]]+Table1[[#This Row],[Column8]]</f>
        <v>1546.4667375673189</v>
      </c>
      <c r="O62" s="164"/>
      <c r="P62" s="78">
        <f>Table1[[#This Row],[Column9]]+Table1[[#This Row],[Column11]]</f>
        <v>20376.46673756732</v>
      </c>
    </row>
    <row r="63" spans="1:16" x14ac:dyDescent="0.25">
      <c r="A63" s="21" t="s">
        <v>65</v>
      </c>
      <c r="B63" s="4">
        <v>910</v>
      </c>
      <c r="C63" s="5">
        <v>697</v>
      </c>
      <c r="D63" s="5">
        <v>187</v>
      </c>
      <c r="E63" s="5">
        <v>884</v>
      </c>
      <c r="F63" s="9">
        <v>80370</v>
      </c>
      <c r="G63" s="57">
        <f>Table1[[#This Row],[Column6]]/$F$434</f>
        <v>3.6325949942009328E-3</v>
      </c>
      <c r="H63" s="57"/>
      <c r="I63" s="66"/>
      <c r="J63" s="72">
        <f>Table1[[#This Row],[Column6]]+Table1[[#This Row],[Column72]]+Table1[[#This Row],[Column8]]</f>
        <v>80370</v>
      </c>
      <c r="K63" s="91">
        <f>Table1[[#This Row],[Column9]]/$J$434</f>
        <v>3.6318715641515524E-3</v>
      </c>
      <c r="L63" s="75">
        <f>$J$440*Table1[[#This Row],[Column10]]</f>
        <v>6600.6124109551474</v>
      </c>
      <c r="M63" s="164"/>
      <c r="N63" s="75">
        <f>Table1[[#This Row],[Column11]]+Table1[[#This Row],[Column8]]</f>
        <v>6600.6124109551474</v>
      </c>
      <c r="O63" s="164"/>
      <c r="P63" s="78">
        <f>Table1[[#This Row],[Column9]]+Table1[[#This Row],[Column11]]</f>
        <v>86970.612410955146</v>
      </c>
    </row>
    <row r="64" spans="1:16" x14ac:dyDescent="0.25">
      <c r="A64" s="21" t="s">
        <v>66</v>
      </c>
      <c r="B64" s="4">
        <v>980</v>
      </c>
      <c r="C64" s="5">
        <v>267</v>
      </c>
      <c r="D64" s="5">
        <v>27</v>
      </c>
      <c r="E64" s="5">
        <v>294</v>
      </c>
      <c r="F64" s="9">
        <v>21280</v>
      </c>
      <c r="G64" s="57">
        <f>Table1[[#This Row],[Column6]]/$F$434</f>
        <v>9.6182184243618078E-4</v>
      </c>
      <c r="H64" s="57"/>
      <c r="I64" s="66"/>
      <c r="J64" s="72">
        <f>Table1[[#This Row],[Column6]]+Table1[[#This Row],[Column72]]+Table1[[#This Row],[Column8]]</f>
        <v>21280</v>
      </c>
      <c r="K64" s="91">
        <f>Table1[[#This Row],[Column9]]/$J$434</f>
        <v>9.6163029594556471E-4</v>
      </c>
      <c r="L64" s="75">
        <f>$J$440*Table1[[#This Row],[Column10]]</f>
        <v>1747.6798818604645</v>
      </c>
      <c r="M64" s="164"/>
      <c r="N64" s="75">
        <f>Table1[[#This Row],[Column11]]+Table1[[#This Row],[Column8]]</f>
        <v>1747.6798818604645</v>
      </c>
      <c r="O64" s="164"/>
      <c r="P64" s="78">
        <f>Table1[[#This Row],[Column9]]+Table1[[#This Row],[Column11]]</f>
        <v>23027.679881860466</v>
      </c>
    </row>
    <row r="65" spans="1:16" x14ac:dyDescent="0.25">
      <c r="A65" s="21" t="s">
        <v>67</v>
      </c>
      <c r="B65" s="4">
        <v>994</v>
      </c>
      <c r="C65" s="5">
        <v>82</v>
      </c>
      <c r="D65" s="5">
        <v>17</v>
      </c>
      <c r="E65" s="5">
        <v>99</v>
      </c>
      <c r="F65" s="9">
        <v>7252.5</v>
      </c>
      <c r="G65" s="57">
        <f>Table1[[#This Row],[Column6]]/$F$434</f>
        <v>3.2780135865922939E-4</v>
      </c>
      <c r="H65" s="57"/>
      <c r="I65" s="66"/>
      <c r="J65" s="72">
        <f>Table1[[#This Row],[Column6]]+Table1[[#This Row],[Column72]]+Table1[[#This Row],[Column8]]</f>
        <v>7252.5</v>
      </c>
      <c r="K65" s="91">
        <f>Table1[[#This Row],[Column9]]/$J$434</f>
        <v>3.2773607713088384E-4</v>
      </c>
      <c r="L65" s="75">
        <f>$J$440*Table1[[#This Row],[Column10]]</f>
        <v>595.63197101470951</v>
      </c>
      <c r="M65" s="164"/>
      <c r="N65" s="75">
        <f>Table1[[#This Row],[Column11]]+Table1[[#This Row],[Column8]]</f>
        <v>595.63197101470951</v>
      </c>
      <c r="O65" s="164"/>
      <c r="P65" s="78">
        <f>Table1[[#This Row],[Column9]]+Table1[[#This Row],[Column11]]</f>
        <v>7848.1319710147091</v>
      </c>
    </row>
    <row r="66" spans="1:16" x14ac:dyDescent="0.25">
      <c r="A66" s="21" t="s">
        <v>68</v>
      </c>
      <c r="B66" s="4">
        <v>1029</v>
      </c>
      <c r="C66" s="5">
        <v>695</v>
      </c>
      <c r="D66" s="5">
        <v>33</v>
      </c>
      <c r="E66" s="5">
        <v>728</v>
      </c>
      <c r="F66" s="9">
        <v>35247.5</v>
      </c>
      <c r="G66" s="57">
        <f>Table1[[#This Row],[Column6]]/$F$434</f>
        <v>1.5931304225220528E-3</v>
      </c>
      <c r="H66" s="57"/>
      <c r="I66" s="66"/>
      <c r="J66" s="72">
        <f>Table1[[#This Row],[Column6]]+Table1[[#This Row],[Column72]]+Table1[[#This Row],[Column8]]</f>
        <v>35247.5</v>
      </c>
      <c r="K66" s="91">
        <f>Table1[[#This Row],[Column9]]/$J$434</f>
        <v>1.5928131511438576E-3</v>
      </c>
      <c r="L66" s="75">
        <f>$J$440*Table1[[#This Row],[Column10]]</f>
        <v>2894.8001238663874</v>
      </c>
      <c r="M66" s="164"/>
      <c r="N66" s="75">
        <f>Table1[[#This Row],[Column11]]+Table1[[#This Row],[Column8]]</f>
        <v>2894.8001238663874</v>
      </c>
      <c r="O66" s="164"/>
      <c r="P66" s="78">
        <f>Table1[[#This Row],[Column9]]+Table1[[#This Row],[Column11]]</f>
        <v>38142.300123866386</v>
      </c>
    </row>
    <row r="67" spans="1:16" x14ac:dyDescent="0.25">
      <c r="A67" s="21" t="s">
        <v>69</v>
      </c>
      <c r="B67" s="4">
        <v>1015</v>
      </c>
      <c r="C67" s="5">
        <v>811</v>
      </c>
      <c r="D67" s="5">
        <v>255</v>
      </c>
      <c r="E67" s="6">
        <v>1066</v>
      </c>
      <c r="F67" s="9">
        <v>37445</v>
      </c>
      <c r="G67" s="57">
        <f>Table1[[#This Row],[Column6]]/$F$434</f>
        <v>1.692453895207838E-3</v>
      </c>
      <c r="H67" s="57"/>
      <c r="I67" s="66"/>
      <c r="J67" s="72">
        <f>Table1[[#This Row],[Column6]]+Table1[[#This Row],[Column72]]+Table1[[#This Row],[Column8]]</f>
        <v>37445</v>
      </c>
      <c r="K67" s="91">
        <f>Table1[[#This Row],[Column9]]/$J$434</f>
        <v>1.6921168435940633E-3</v>
      </c>
      <c r="L67" s="75">
        <f>$J$440*Table1[[#This Row],[Column10]]</f>
        <v>3075.2759951252392</v>
      </c>
      <c r="M67" s="164"/>
      <c r="N67" s="75">
        <f>Table1[[#This Row],[Column11]]+Table1[[#This Row],[Column8]]</f>
        <v>3075.2759951252392</v>
      </c>
      <c r="O67" s="164"/>
      <c r="P67" s="78">
        <f>Table1[[#This Row],[Column9]]+Table1[[#This Row],[Column11]]</f>
        <v>40520.275995125237</v>
      </c>
    </row>
    <row r="68" spans="1:16" x14ac:dyDescent="0.25">
      <c r="A68" s="21" t="s">
        <v>70</v>
      </c>
      <c r="B68" s="4">
        <v>5054</v>
      </c>
      <c r="C68" s="5">
        <v>563</v>
      </c>
      <c r="D68" s="5"/>
      <c r="E68" s="5">
        <v>563</v>
      </c>
      <c r="F68" s="9">
        <v>26255</v>
      </c>
      <c r="G68" s="57">
        <f>Table1[[#This Row],[Column6]]/$F$434</f>
        <v>1.1866838568215191E-3</v>
      </c>
      <c r="H68" s="57"/>
      <c r="I68" s="66"/>
      <c r="J68" s="72">
        <f>Table1[[#This Row],[Column6]]+Table1[[#This Row],[Column72]]+Table1[[#This Row],[Column8]]</f>
        <v>26255</v>
      </c>
      <c r="K68" s="91">
        <f>Table1[[#This Row],[Column9]]/$J$434</f>
        <v>1.1864475291377256E-3</v>
      </c>
      <c r="L68" s="75">
        <f>$J$440*Table1[[#This Row],[Column10]]</f>
        <v>2156.2657564965457</v>
      </c>
      <c r="M68" s="164"/>
      <c r="N68" s="75">
        <f>Table1[[#This Row],[Column11]]+Table1[[#This Row],[Column8]]</f>
        <v>2156.2657564965457</v>
      </c>
      <c r="O68" s="164"/>
      <c r="P68" s="78">
        <f>Table1[[#This Row],[Column9]]+Table1[[#This Row],[Column11]]</f>
        <v>28411.265756496545</v>
      </c>
    </row>
    <row r="69" spans="1:16" x14ac:dyDescent="0.25">
      <c r="A69" s="21" t="s">
        <v>71</v>
      </c>
      <c r="B69" s="4">
        <v>1071</v>
      </c>
      <c r="C69" s="5">
        <v>541</v>
      </c>
      <c r="D69" s="5">
        <v>40</v>
      </c>
      <c r="E69" s="5">
        <v>581</v>
      </c>
      <c r="F69" s="9">
        <v>72315</v>
      </c>
      <c r="G69" s="57">
        <f>Table1[[#This Row],[Column6]]/$F$434</f>
        <v>3.2685219236735156E-3</v>
      </c>
      <c r="H69" s="57"/>
      <c r="I69" s="66"/>
      <c r="J69" s="72">
        <f>Table1[[#This Row],[Column6]]+Table1[[#This Row],[Column72]]+Table1[[#This Row],[Column8]]</f>
        <v>72315</v>
      </c>
      <c r="K69" s="91">
        <f>Table1[[#This Row],[Column9]]/$J$434</f>
        <v>3.2678709986514805E-3</v>
      </c>
      <c r="L69" s="75">
        <f>$J$440*Table1[[#This Row],[Column10]]</f>
        <v>5939.0728692076827</v>
      </c>
      <c r="M69" s="164"/>
      <c r="N69" s="75">
        <f>Table1[[#This Row],[Column11]]+Table1[[#This Row],[Column8]]</f>
        <v>5939.0728692076827</v>
      </c>
      <c r="O69" s="164"/>
      <c r="P69" s="78">
        <f>Table1[[#This Row],[Column9]]+Table1[[#This Row],[Column11]]</f>
        <v>78254.072869207681</v>
      </c>
    </row>
    <row r="70" spans="1:16" x14ac:dyDescent="0.25">
      <c r="A70" s="21" t="s">
        <v>72</v>
      </c>
      <c r="B70" s="4">
        <v>1080</v>
      </c>
      <c r="C70" s="5">
        <v>637</v>
      </c>
      <c r="D70" s="5">
        <v>26</v>
      </c>
      <c r="E70" s="5">
        <v>663</v>
      </c>
      <c r="F70" s="9">
        <v>66387.5</v>
      </c>
      <c r="G70" s="57">
        <f>Table1[[#This Row],[Column6]]/$F$434</f>
        <v>3.0006084381922911E-3</v>
      </c>
      <c r="H70" s="57"/>
      <c r="I70" s="66"/>
      <c r="J70" s="72">
        <f>Table1[[#This Row],[Column6]]+Table1[[#This Row],[Column72]]+Table1[[#This Row],[Column8]]</f>
        <v>66387.5</v>
      </c>
      <c r="K70" s="91">
        <f>Table1[[#This Row],[Column9]]/$J$434</f>
        <v>3.0000108680491625E-3</v>
      </c>
      <c r="L70" s="75">
        <f>$J$440*Table1[[#This Row],[Column10]]</f>
        <v>5452.260251739267</v>
      </c>
      <c r="M70" s="164"/>
      <c r="N70" s="75">
        <f>Table1[[#This Row],[Column11]]+Table1[[#This Row],[Column8]]</f>
        <v>5452.260251739267</v>
      </c>
      <c r="O70" s="164"/>
      <c r="P70" s="78">
        <f>Table1[[#This Row],[Column9]]+Table1[[#This Row],[Column11]]</f>
        <v>71839.760251739266</v>
      </c>
    </row>
    <row r="71" spans="1:16" x14ac:dyDescent="0.25">
      <c r="A71" s="21" t="s">
        <v>73</v>
      </c>
      <c r="B71" s="4">
        <v>1085</v>
      </c>
      <c r="C71" s="5">
        <v>448</v>
      </c>
      <c r="D71" s="5">
        <v>51</v>
      </c>
      <c r="E71" s="5">
        <v>499</v>
      </c>
      <c r="F71" s="9">
        <v>24762.5</v>
      </c>
      <c r="G71" s="57">
        <f>Table1[[#This Row],[Column6]]/$F$434</f>
        <v>1.1192252525059176E-3</v>
      </c>
      <c r="H71" s="57"/>
      <c r="I71" s="66"/>
      <c r="J71" s="72">
        <f>Table1[[#This Row],[Column6]]+Table1[[#This Row],[Column72]]+Table1[[#This Row],[Column8]]</f>
        <v>24762.5</v>
      </c>
      <c r="K71" s="91">
        <f>Table1[[#This Row],[Column9]]/$J$434</f>
        <v>1.1190023591800774E-3</v>
      </c>
      <c r="L71" s="75">
        <f>$J$440*Table1[[#This Row],[Column10]]</f>
        <v>2033.6899941057216</v>
      </c>
      <c r="M71" s="164"/>
      <c r="N71" s="75">
        <f>Table1[[#This Row],[Column11]]+Table1[[#This Row],[Column8]]</f>
        <v>2033.6899941057216</v>
      </c>
      <c r="O71" s="164"/>
      <c r="P71" s="78">
        <f>Table1[[#This Row],[Column9]]+Table1[[#This Row],[Column11]]</f>
        <v>26796.18999410572</v>
      </c>
    </row>
    <row r="72" spans="1:16" x14ac:dyDescent="0.25">
      <c r="A72" s="21" t="s">
        <v>74</v>
      </c>
      <c r="B72" s="4">
        <v>1092</v>
      </c>
      <c r="C72" s="6">
        <v>4065</v>
      </c>
      <c r="D72" s="5">
        <v>332</v>
      </c>
      <c r="E72" s="6">
        <v>4397</v>
      </c>
      <c r="F72" s="9">
        <v>205205</v>
      </c>
      <c r="G72" s="57">
        <f>Table1[[#This Row],[Column6]]/$F$434</f>
        <v>9.2749366154660003E-3</v>
      </c>
      <c r="H72" s="57"/>
      <c r="I72" s="66"/>
      <c r="J72" s="72">
        <f>Table1[[#This Row],[Column6]]+Table1[[#This Row],[Column72]]+Table1[[#This Row],[Column8]]</f>
        <v>205205</v>
      </c>
      <c r="K72" s="91">
        <f>Table1[[#This Row],[Column9]]/$J$434</f>
        <v>9.2730895150145484E-3</v>
      </c>
      <c r="L72" s="75">
        <f>$J$440*Table1[[#This Row],[Column10]]</f>
        <v>16853.038071295894</v>
      </c>
      <c r="M72" s="164"/>
      <c r="N72" s="75">
        <f>Table1[[#This Row],[Column11]]+Table1[[#This Row],[Column8]]</f>
        <v>16853.038071295894</v>
      </c>
      <c r="O72" s="164"/>
      <c r="P72" s="78">
        <f>Table1[[#This Row],[Column9]]+Table1[[#This Row],[Column11]]</f>
        <v>222058.03807129589</v>
      </c>
    </row>
    <row r="73" spans="1:16" x14ac:dyDescent="0.25">
      <c r="A73" s="21" t="s">
        <v>75</v>
      </c>
      <c r="B73" s="4">
        <v>1120</v>
      </c>
      <c r="C73" s="5">
        <v>313</v>
      </c>
      <c r="D73" s="5"/>
      <c r="E73" s="5">
        <v>313</v>
      </c>
      <c r="F73" s="9">
        <v>9351.5</v>
      </c>
      <c r="G73" s="57">
        <f>Table1[[#This Row],[Column6]]/$F$434</f>
        <v>4.2267278945215905E-4</v>
      </c>
      <c r="H73" s="57"/>
      <c r="I73" s="66"/>
      <c r="J73" s="72">
        <f>Table1[[#This Row],[Column6]]+Table1[[#This Row],[Column72]]+Table1[[#This Row],[Column8]]</f>
        <v>9351.5</v>
      </c>
      <c r="K73" s="91">
        <f>Table1[[#This Row],[Column9]]/$J$434</f>
        <v>4.2258861431085284E-4</v>
      </c>
      <c r="L73" s="75">
        <f>$J$440*Table1[[#This Row],[Column10]]</f>
        <v>768.01825259483712</v>
      </c>
      <c r="M73" s="164"/>
      <c r="N73" s="75">
        <f>Table1[[#This Row],[Column11]]+Table1[[#This Row],[Column8]]</f>
        <v>768.01825259483712</v>
      </c>
      <c r="O73" s="164"/>
      <c r="P73" s="78">
        <f>Table1[[#This Row],[Column9]]+Table1[[#This Row],[Column11]]</f>
        <v>10119.518252594837</v>
      </c>
    </row>
    <row r="74" spans="1:16" x14ac:dyDescent="0.25">
      <c r="A74" s="21" t="s">
        <v>76</v>
      </c>
      <c r="B74" s="4">
        <v>1127</v>
      </c>
      <c r="C74" s="5">
        <v>721</v>
      </c>
      <c r="D74" s="5"/>
      <c r="E74" s="5">
        <v>721</v>
      </c>
      <c r="F74" s="9">
        <v>25213.5</v>
      </c>
      <c r="G74" s="57">
        <f>Table1[[#This Row],[Column6]]/$F$434</f>
        <v>1.1396097285838649E-3</v>
      </c>
      <c r="H74" s="57"/>
      <c r="I74" s="66"/>
      <c r="J74" s="72">
        <f>Table1[[#This Row],[Column6]]+Table1[[#This Row],[Column72]]+Table1[[#This Row],[Column8]]</f>
        <v>25213.5</v>
      </c>
      <c r="K74" s="91">
        <f>Table1[[#This Row],[Column9]]/$J$434</f>
        <v>1.1393827756965929E-3</v>
      </c>
      <c r="L74" s="75">
        <f>$J$440*Table1[[#This Row],[Column10]]</f>
        <v>2070.72963821846</v>
      </c>
      <c r="M74" s="164"/>
      <c r="N74" s="75">
        <f>Table1[[#This Row],[Column11]]+Table1[[#This Row],[Column8]]</f>
        <v>2070.72963821846</v>
      </c>
      <c r="O74" s="164"/>
      <c r="P74" s="78">
        <f>Table1[[#This Row],[Column9]]+Table1[[#This Row],[Column11]]</f>
        <v>27284.229638218461</v>
      </c>
    </row>
    <row r="75" spans="1:16" x14ac:dyDescent="0.25">
      <c r="A75" s="21" t="s">
        <v>77</v>
      </c>
      <c r="B75" s="4">
        <v>1134</v>
      </c>
      <c r="C75" s="5">
        <v>895</v>
      </c>
      <c r="D75" s="5"/>
      <c r="E75" s="5">
        <v>895</v>
      </c>
      <c r="F75" s="9">
        <v>32119.5</v>
      </c>
      <c r="G75" s="57">
        <f>Table1[[#This Row],[Column6]]/$F$434</f>
        <v>1.4517498434271105E-3</v>
      </c>
      <c r="H75" s="57"/>
      <c r="I75" s="66"/>
      <c r="J75" s="72">
        <f>Table1[[#This Row],[Column6]]+Table1[[#This Row],[Column72]]+Table1[[#This Row],[Column8]]</f>
        <v>32119.5</v>
      </c>
      <c r="K75" s="91">
        <f>Table1[[#This Row],[Column9]]/$J$434</f>
        <v>1.4514607279428368E-3</v>
      </c>
      <c r="L75" s="75">
        <f>$J$440*Table1[[#This Row],[Column10]]</f>
        <v>2637.9043216831387</v>
      </c>
      <c r="M75" s="164"/>
      <c r="N75" s="75">
        <f>Table1[[#This Row],[Column11]]+Table1[[#This Row],[Column8]]</f>
        <v>2637.9043216831387</v>
      </c>
      <c r="O75" s="164"/>
      <c r="P75" s="78">
        <f>Table1[[#This Row],[Column9]]+Table1[[#This Row],[Column11]]</f>
        <v>34757.404321683141</v>
      </c>
    </row>
    <row r="76" spans="1:16" x14ac:dyDescent="0.25">
      <c r="A76" s="21" t="s">
        <v>78</v>
      </c>
      <c r="B76" s="4">
        <v>1141</v>
      </c>
      <c r="C76" s="5">
        <v>669</v>
      </c>
      <c r="D76" s="5">
        <v>128</v>
      </c>
      <c r="E76" s="5">
        <v>797</v>
      </c>
      <c r="F76" s="9">
        <v>38291.5</v>
      </c>
      <c r="G76" s="57">
        <f>Table1[[#This Row],[Column6]]/$F$434</f>
        <v>1.7307143364494839E-3</v>
      </c>
      <c r="H76" s="57"/>
      <c r="I76" s="66"/>
      <c r="J76" s="72">
        <f>Table1[[#This Row],[Column6]]+Table1[[#This Row],[Column72]]+Table1[[#This Row],[Column8]]</f>
        <v>38291.5</v>
      </c>
      <c r="K76" s="91">
        <f>Table1[[#This Row],[Column9]]/$J$434</f>
        <v>1.7303696652819357E-3</v>
      </c>
      <c r="L76" s="75">
        <f>$J$440*Table1[[#This Row],[Column10]]</f>
        <v>3144.7971896738713</v>
      </c>
      <c r="M76" s="164"/>
      <c r="N76" s="75">
        <f>Table1[[#This Row],[Column11]]+Table1[[#This Row],[Column8]]</f>
        <v>3144.7971896738713</v>
      </c>
      <c r="O76" s="164"/>
      <c r="P76" s="78">
        <f>Table1[[#This Row],[Column9]]+Table1[[#This Row],[Column11]]</f>
        <v>41436.297189673875</v>
      </c>
    </row>
    <row r="77" spans="1:16" x14ac:dyDescent="0.25">
      <c r="A77" s="21" t="s">
        <v>79</v>
      </c>
      <c r="B77" s="4">
        <v>1155</v>
      </c>
      <c r="C77" s="5">
        <v>651</v>
      </c>
      <c r="D77" s="5">
        <v>14</v>
      </c>
      <c r="E77" s="5">
        <v>665</v>
      </c>
      <c r="F77" s="9">
        <v>71300</v>
      </c>
      <c r="G77" s="57">
        <f>Table1[[#This Row],[Column6]]/$F$434</f>
        <v>3.2226455528994217E-3</v>
      </c>
      <c r="H77" s="57"/>
      <c r="I77" s="66"/>
      <c r="J77" s="72">
        <f>Table1[[#This Row],[Column6]]+Table1[[#This Row],[Column72]]+Table1[[#This Row],[Column8]]</f>
        <v>71300</v>
      </c>
      <c r="K77" s="91">
        <f>Table1[[#This Row],[Column9]]/$J$434</f>
        <v>3.2220037641409191E-3</v>
      </c>
      <c r="L77" s="75">
        <f>$J$440*Table1[[#This Row],[Column10]]</f>
        <v>5855.7131380005221</v>
      </c>
      <c r="M77" s="164"/>
      <c r="N77" s="75">
        <f>Table1[[#This Row],[Column11]]+Table1[[#This Row],[Column8]]</f>
        <v>5855.7131380005221</v>
      </c>
      <c r="O77" s="164"/>
      <c r="P77" s="78">
        <f>Table1[[#This Row],[Column9]]+Table1[[#This Row],[Column11]]</f>
        <v>77155.713138000516</v>
      </c>
    </row>
    <row r="78" spans="1:16" x14ac:dyDescent="0.25">
      <c r="A78" s="21" t="s">
        <v>80</v>
      </c>
      <c r="B78" s="4">
        <v>1162</v>
      </c>
      <c r="C78" s="5">
        <v>604</v>
      </c>
      <c r="D78" s="5">
        <v>41</v>
      </c>
      <c r="E78" s="5">
        <v>645</v>
      </c>
      <c r="F78" s="9">
        <v>40622.5</v>
      </c>
      <c r="G78" s="57">
        <f>Table1[[#This Row],[Column6]]/$F$434</f>
        <v>1.8360717948479209E-3</v>
      </c>
      <c r="H78" s="57"/>
      <c r="I78" s="66"/>
      <c r="J78" s="72">
        <f>Table1[[#This Row],[Column6]]+Table1[[#This Row],[Column72]]+Table1[[#This Row],[Column8]]</f>
        <v>40622.5</v>
      </c>
      <c r="K78" s="91">
        <f>Table1[[#This Row],[Column9]]/$J$434</f>
        <v>1.8357061417786044E-3</v>
      </c>
      <c r="L78" s="75">
        <f>$J$440*Table1[[#This Row],[Column10]]</f>
        <v>3336.2371241013498</v>
      </c>
      <c r="M78" s="164"/>
      <c r="N78" s="75">
        <f>Table1[[#This Row],[Column11]]+Table1[[#This Row],[Column8]]</f>
        <v>3336.2371241013498</v>
      </c>
      <c r="O78" s="164"/>
      <c r="P78" s="78">
        <f>Table1[[#This Row],[Column9]]+Table1[[#This Row],[Column11]]</f>
        <v>43958.737124101346</v>
      </c>
    </row>
    <row r="79" spans="1:16" x14ac:dyDescent="0.25">
      <c r="A79" s="21" t="s">
        <v>81</v>
      </c>
      <c r="B79" s="4">
        <v>1169</v>
      </c>
      <c r="C79" s="5">
        <v>745</v>
      </c>
      <c r="D79" s="5">
        <v>25</v>
      </c>
      <c r="E79" s="5">
        <v>770</v>
      </c>
      <c r="F79" s="9">
        <v>52063.5</v>
      </c>
      <c r="G79" s="57">
        <f>Table1[[#This Row],[Column6]]/$F$434</f>
        <v>2.3531866303419221E-3</v>
      </c>
      <c r="H79" s="57"/>
      <c r="I79" s="66"/>
      <c r="J79" s="72">
        <f>Table1[[#This Row],[Column6]]+Table1[[#This Row],[Column72]]+Table1[[#This Row],[Column8]]</f>
        <v>52063.5</v>
      </c>
      <c r="K79" s="91">
        <f>Table1[[#This Row],[Column9]]/$J$434</f>
        <v>2.3527179940301649E-3</v>
      </c>
      <c r="L79" s="75">
        <f>$J$440*Table1[[#This Row],[Column10]]</f>
        <v>4275.8614440433412</v>
      </c>
      <c r="M79" s="164"/>
      <c r="N79" s="75">
        <f>Table1[[#This Row],[Column11]]+Table1[[#This Row],[Column8]]</f>
        <v>4275.8614440433412</v>
      </c>
      <c r="O79" s="164"/>
      <c r="P79" s="78">
        <f>Table1[[#This Row],[Column9]]+Table1[[#This Row],[Column11]]</f>
        <v>56339.361444043345</v>
      </c>
    </row>
    <row r="80" spans="1:16" x14ac:dyDescent="0.25">
      <c r="A80" s="21" t="s">
        <v>82</v>
      </c>
      <c r="B80" s="4">
        <v>1176</v>
      </c>
      <c r="C80" s="6">
        <v>1011</v>
      </c>
      <c r="D80" s="5"/>
      <c r="E80" s="6">
        <v>1011</v>
      </c>
      <c r="F80" s="9">
        <v>57318</v>
      </c>
      <c r="G80" s="57">
        <f>Table1[[#This Row],[Column6]]/$F$434</f>
        <v>2.5906815960882053E-3</v>
      </c>
      <c r="H80" s="57"/>
      <c r="I80" s="66"/>
      <c r="J80" s="72">
        <f>Table1[[#This Row],[Column6]]+Table1[[#This Row],[Column72]]+Table1[[#This Row],[Column8]]</f>
        <v>57318</v>
      </c>
      <c r="K80" s="91">
        <f>Table1[[#This Row],[Column9]]/$J$434</f>
        <v>2.5901656627353325E-3</v>
      </c>
      <c r="L80" s="75">
        <f>$J$440*Table1[[#This Row],[Column10]]</f>
        <v>4707.4020426916404</v>
      </c>
      <c r="M80" s="164"/>
      <c r="N80" s="75">
        <f>Table1[[#This Row],[Column11]]+Table1[[#This Row],[Column8]]</f>
        <v>4707.4020426916404</v>
      </c>
      <c r="O80" s="164"/>
      <c r="P80" s="78">
        <f>Table1[[#This Row],[Column9]]+Table1[[#This Row],[Column11]]</f>
        <v>62025.40204269164</v>
      </c>
    </row>
    <row r="81" spans="1:16" x14ac:dyDescent="0.25">
      <c r="A81" s="21" t="s">
        <v>83</v>
      </c>
      <c r="B81" s="4">
        <v>1183</v>
      </c>
      <c r="C81" s="5">
        <v>275</v>
      </c>
      <c r="D81" s="5">
        <v>61</v>
      </c>
      <c r="E81" s="5">
        <v>336</v>
      </c>
      <c r="F81" s="9">
        <v>20917.5</v>
      </c>
      <c r="G81" s="57">
        <f>Table1[[#This Row],[Column6]]/$F$434</f>
        <v>9.4543742430257575E-4</v>
      </c>
      <c r="H81" s="57"/>
      <c r="I81" s="66"/>
      <c r="J81" s="72">
        <f>Table1[[#This Row],[Column6]]+Table1[[#This Row],[Column72]]+Table1[[#This Row],[Column8]]</f>
        <v>20917.5</v>
      </c>
      <c r="K81" s="91">
        <f>Table1[[#This Row],[Column9]]/$J$434</f>
        <v>9.4524914076322129E-4</v>
      </c>
      <c r="L81" s="75">
        <f>$J$440*Table1[[#This Row],[Column10]]</f>
        <v>1717.9085492864788</v>
      </c>
      <c r="M81" s="164"/>
      <c r="N81" s="75">
        <f>Table1[[#This Row],[Column11]]+Table1[[#This Row],[Column8]]</f>
        <v>1717.9085492864788</v>
      </c>
      <c r="O81" s="164"/>
      <c r="P81" s="78">
        <f>Table1[[#This Row],[Column9]]+Table1[[#This Row],[Column11]]</f>
        <v>22635.40854928648</v>
      </c>
    </row>
    <row r="82" spans="1:16" x14ac:dyDescent="0.25">
      <c r="A82" s="21" t="s">
        <v>84</v>
      </c>
      <c r="B82" s="4">
        <v>1204</v>
      </c>
      <c r="C82" s="5">
        <v>362</v>
      </c>
      <c r="D82" s="5"/>
      <c r="E82" s="5">
        <v>362</v>
      </c>
      <c r="F82" s="9">
        <v>14167.5</v>
      </c>
      <c r="G82" s="57">
        <f>Table1[[#This Row],[Column6]]/$F$434</f>
        <v>6.4034825905613679E-4</v>
      </c>
      <c r="H82" s="57"/>
      <c r="I82" s="66"/>
      <c r="J82" s="72">
        <f>Table1[[#This Row],[Column6]]+Table1[[#This Row],[Column72]]+Table1[[#This Row],[Column8]]</f>
        <v>14167.5</v>
      </c>
      <c r="K82" s="91">
        <f>Table1[[#This Row],[Column9]]/$J$434</f>
        <v>6.4022073391958585E-4</v>
      </c>
      <c r="L82" s="75">
        <f>$J$440*Table1[[#This Row],[Column10]]</f>
        <v>1163.5458048053633</v>
      </c>
      <c r="M82" s="164"/>
      <c r="N82" s="75">
        <f>Table1[[#This Row],[Column11]]+Table1[[#This Row],[Column8]]</f>
        <v>1163.5458048053633</v>
      </c>
      <c r="O82" s="164"/>
      <c r="P82" s="78">
        <f>Table1[[#This Row],[Column9]]+Table1[[#This Row],[Column11]]</f>
        <v>15331.045804805362</v>
      </c>
    </row>
    <row r="83" spans="1:16" x14ac:dyDescent="0.25">
      <c r="A83" s="21" t="s">
        <v>85</v>
      </c>
      <c r="B83" s="4">
        <v>1218</v>
      </c>
      <c r="C83" s="5">
        <v>723</v>
      </c>
      <c r="D83" s="5"/>
      <c r="E83" s="5">
        <v>723</v>
      </c>
      <c r="F83" s="9">
        <v>48167.5</v>
      </c>
      <c r="G83" s="57">
        <f>Table1[[#This Row],[Column6]]/$F$434</f>
        <v>2.1770936840011627E-3</v>
      </c>
      <c r="H83" s="57"/>
      <c r="I83" s="66"/>
      <c r="J83" s="72">
        <f>Table1[[#This Row],[Column6]]+Table1[[#This Row],[Column72]]+Table1[[#This Row],[Column8]]</f>
        <v>48167.5</v>
      </c>
      <c r="K83" s="91">
        <f>Table1[[#This Row],[Column9]]/$J$434</f>
        <v>2.1766601165393792E-3</v>
      </c>
      <c r="L83" s="75">
        <f>$J$440*Table1[[#This Row],[Column10]]</f>
        <v>3955.891480710241</v>
      </c>
      <c r="M83" s="164"/>
      <c r="N83" s="75">
        <f>Table1[[#This Row],[Column11]]+Table1[[#This Row],[Column8]]</f>
        <v>3955.891480710241</v>
      </c>
      <c r="O83" s="164"/>
      <c r="P83" s="78">
        <f>Table1[[#This Row],[Column9]]+Table1[[#This Row],[Column11]]</f>
        <v>52123.391480710241</v>
      </c>
    </row>
    <row r="84" spans="1:16" x14ac:dyDescent="0.25">
      <c r="A84" s="21" t="s">
        <v>86</v>
      </c>
      <c r="B84" s="4">
        <v>1232</v>
      </c>
      <c r="C84" s="5">
        <v>612</v>
      </c>
      <c r="D84" s="5"/>
      <c r="E84" s="5">
        <v>612</v>
      </c>
      <c r="F84" s="9">
        <v>55005</v>
      </c>
      <c r="G84" s="57">
        <f>Table1[[#This Row],[Column6]]/$F$434</f>
        <v>2.4861377087970924E-3</v>
      </c>
      <c r="H84" s="57"/>
      <c r="I84" s="66"/>
      <c r="J84" s="72">
        <f>Table1[[#This Row],[Column6]]+Table1[[#This Row],[Column72]]+Table1[[#This Row],[Column8]]</f>
        <v>55005</v>
      </c>
      <c r="K84" s="91">
        <f>Table1[[#This Row],[Column9]]/$J$434</f>
        <v>2.4856425953235801E-3</v>
      </c>
      <c r="L84" s="75">
        <f>$J$440*Table1[[#This Row],[Column10]]</f>
        <v>4517.4404089161117</v>
      </c>
      <c r="M84" s="164"/>
      <c r="N84" s="75">
        <f>Table1[[#This Row],[Column11]]+Table1[[#This Row],[Column8]]</f>
        <v>4517.4404089161117</v>
      </c>
      <c r="O84" s="164"/>
      <c r="P84" s="78">
        <f>Table1[[#This Row],[Column9]]+Table1[[#This Row],[Column11]]</f>
        <v>59522.440408916111</v>
      </c>
    </row>
    <row r="85" spans="1:16" x14ac:dyDescent="0.25">
      <c r="A85" s="21" t="s">
        <v>87</v>
      </c>
      <c r="B85" s="4">
        <v>1246</v>
      </c>
      <c r="C85" s="5">
        <v>453</v>
      </c>
      <c r="D85" s="5">
        <v>95</v>
      </c>
      <c r="E85" s="5">
        <v>548</v>
      </c>
      <c r="F85" s="9">
        <v>35625</v>
      </c>
      <c r="G85" s="57">
        <f>Table1[[#This Row],[Column6]]/$F$434</f>
        <v>1.6101928165784278E-3</v>
      </c>
      <c r="H85" s="57"/>
      <c r="I85" s="66"/>
      <c r="J85" s="72">
        <f>Table1[[#This Row],[Column6]]+Table1[[#This Row],[Column72]]+Table1[[#This Row],[Column8]]</f>
        <v>35625</v>
      </c>
      <c r="K85" s="91">
        <f>Table1[[#This Row],[Column9]]/$J$434</f>
        <v>1.6098721472302981E-3</v>
      </c>
      <c r="L85" s="75">
        <f>$J$440*Table1[[#This Row],[Column10]]</f>
        <v>2925.8033736503312</v>
      </c>
      <c r="M85" s="164"/>
      <c r="N85" s="75">
        <f>Table1[[#This Row],[Column11]]+Table1[[#This Row],[Column8]]</f>
        <v>2925.8033736503312</v>
      </c>
      <c r="O85" s="164"/>
      <c r="P85" s="78">
        <f>Table1[[#This Row],[Column9]]+Table1[[#This Row],[Column11]]</f>
        <v>38550.803373650328</v>
      </c>
    </row>
    <row r="86" spans="1:16" x14ac:dyDescent="0.25">
      <c r="A86" s="21" t="s">
        <v>88</v>
      </c>
      <c r="B86" s="4">
        <v>1260</v>
      </c>
      <c r="C86" s="6">
        <v>1027</v>
      </c>
      <c r="D86" s="5"/>
      <c r="E86" s="6">
        <v>1027</v>
      </c>
      <c r="F86" s="9">
        <v>42431.5</v>
      </c>
      <c r="G86" s="57">
        <f>Table1[[#This Row],[Column6]]/$F$434</f>
        <v>1.9178356911339666E-3</v>
      </c>
      <c r="H86" s="57"/>
      <c r="I86" s="66"/>
      <c r="J86" s="72">
        <f>Table1[[#This Row],[Column6]]+Table1[[#This Row],[Column72]]+Table1[[#This Row],[Column8]]</f>
        <v>42431.5</v>
      </c>
      <c r="K86" s="91">
        <f>Table1[[#This Row],[Column9]]/$J$434</f>
        <v>1.9174537548126986E-3</v>
      </c>
      <c r="L86" s="75">
        <f>$J$440*Table1[[#This Row],[Column10]]</f>
        <v>3484.8063396222883</v>
      </c>
      <c r="M86" s="164"/>
      <c r="N86" s="75">
        <f>Table1[[#This Row],[Column11]]+Table1[[#This Row],[Column8]]</f>
        <v>3484.8063396222883</v>
      </c>
      <c r="O86" s="164"/>
      <c r="P86" s="78">
        <f>Table1[[#This Row],[Column9]]+Table1[[#This Row],[Column11]]</f>
        <v>45916.306339622286</v>
      </c>
    </row>
    <row r="87" spans="1:16" x14ac:dyDescent="0.25">
      <c r="A87" s="21" t="s">
        <v>89</v>
      </c>
      <c r="B87" s="4">
        <v>4970</v>
      </c>
      <c r="C87" s="6">
        <v>5630</v>
      </c>
      <c r="D87" s="5">
        <v>114</v>
      </c>
      <c r="E87" s="6">
        <v>5744</v>
      </c>
      <c r="F87" s="9">
        <v>220169.5</v>
      </c>
      <c r="G87" s="57">
        <f>Table1[[#This Row],[Column6]]/$F$434</f>
        <v>9.9513079952186431E-3</v>
      </c>
      <c r="H87" s="57"/>
      <c r="I87" s="66"/>
      <c r="J87" s="72">
        <f>Table1[[#This Row],[Column6]]+Table1[[#This Row],[Column72]]+Table1[[#This Row],[Column8]]</f>
        <v>220169.5</v>
      </c>
      <c r="K87" s="91">
        <f>Table1[[#This Row],[Column9]]/$J$434</f>
        <v>9.9493261956384877E-3</v>
      </c>
      <c r="L87" s="75">
        <f>$J$440*Table1[[#This Row],[Column10]]</f>
        <v>18082.039743857029</v>
      </c>
      <c r="M87" s="164"/>
      <c r="N87" s="75">
        <f>Table1[[#This Row],[Column11]]+Table1[[#This Row],[Column8]]</f>
        <v>18082.039743857029</v>
      </c>
      <c r="O87" s="164"/>
      <c r="P87" s="78">
        <f>Table1[[#This Row],[Column9]]+Table1[[#This Row],[Column11]]</f>
        <v>238251.53974385702</v>
      </c>
    </row>
    <row r="88" spans="1:16" x14ac:dyDescent="0.25">
      <c r="A88" s="21" t="s">
        <v>91</v>
      </c>
      <c r="B88" s="4">
        <v>1295</v>
      </c>
      <c r="C88" s="5">
        <v>609</v>
      </c>
      <c r="D88" s="5">
        <v>22</v>
      </c>
      <c r="E88" s="5">
        <v>631</v>
      </c>
      <c r="F88" s="9">
        <v>31955</v>
      </c>
      <c r="G88" s="57">
        <f>Table1[[#This Row],[Column6]]/$F$434</f>
        <v>1.4443147074740675E-3</v>
      </c>
      <c r="H88" s="57"/>
      <c r="I88" s="66"/>
      <c r="J88" s="72">
        <f>Table1[[#This Row],[Column6]]+Table1[[#This Row],[Column72]]+Table1[[#This Row],[Column8]]</f>
        <v>31955</v>
      </c>
      <c r="K88" s="91">
        <f>Table1[[#This Row],[Column9]]/$J$434</f>
        <v>1.4440270726945733E-3</v>
      </c>
      <c r="L88" s="75">
        <f>$J$440*Table1[[#This Row],[Column10]]</f>
        <v>2624.3942962805991</v>
      </c>
      <c r="M88" s="164"/>
      <c r="N88" s="75">
        <f>Table1[[#This Row],[Column11]]+Table1[[#This Row],[Column8]]</f>
        <v>2624.3942962805991</v>
      </c>
      <c r="O88" s="164"/>
      <c r="P88" s="78">
        <f>Table1[[#This Row],[Column9]]+Table1[[#This Row],[Column11]]</f>
        <v>34579.394296280596</v>
      </c>
    </row>
    <row r="89" spans="1:16" x14ac:dyDescent="0.25">
      <c r="A89" s="21" t="s">
        <v>92</v>
      </c>
      <c r="B89" s="4">
        <v>1309</v>
      </c>
      <c r="C89" s="5">
        <v>240</v>
      </c>
      <c r="D89" s="5"/>
      <c r="E89" s="5">
        <v>240</v>
      </c>
      <c r="F89" s="9">
        <v>11215</v>
      </c>
      <c r="G89" s="57">
        <f>Table1[[#This Row],[Column6]]/$F$434</f>
        <v>5.0689999825760191E-4</v>
      </c>
      <c r="H89" s="57"/>
      <c r="I89" s="66"/>
      <c r="J89" s="72">
        <f>Table1[[#This Row],[Column6]]+Table1[[#This Row],[Column72]]+Table1[[#This Row],[Column8]]</f>
        <v>11215</v>
      </c>
      <c r="K89" s="91">
        <f>Table1[[#This Row],[Column9]]/$J$434</f>
        <v>5.0679904929649944E-4</v>
      </c>
      <c r="L89" s="75">
        <f>$J$440*Table1[[#This Row],[Column10]]</f>
        <v>921.06343397862361</v>
      </c>
      <c r="M89" s="164"/>
      <c r="N89" s="75">
        <f>Table1[[#This Row],[Column11]]+Table1[[#This Row],[Column8]]</f>
        <v>921.06343397862361</v>
      </c>
      <c r="O89" s="164"/>
      <c r="P89" s="78">
        <f>Table1[[#This Row],[Column9]]+Table1[[#This Row],[Column11]]</f>
        <v>12136.063433978623</v>
      </c>
    </row>
    <row r="90" spans="1:16" x14ac:dyDescent="0.25">
      <c r="A90" s="21" t="s">
        <v>93</v>
      </c>
      <c r="B90" s="4">
        <v>1316</v>
      </c>
      <c r="C90" s="6">
        <v>1706</v>
      </c>
      <c r="D90" s="5">
        <v>85</v>
      </c>
      <c r="E90" s="6">
        <v>1791</v>
      </c>
      <c r="F90" s="9">
        <v>61430</v>
      </c>
      <c r="G90" s="57">
        <f>Table1[[#This Row],[Column6]]/$F$434</f>
        <v>2.7765373957168511E-3</v>
      </c>
      <c r="H90" s="57"/>
      <c r="I90" s="66"/>
      <c r="J90" s="72">
        <f>Table1[[#This Row],[Column6]]+Table1[[#This Row],[Column72]]+Table1[[#This Row],[Column8]]</f>
        <v>61430</v>
      </c>
      <c r="K90" s="91">
        <f>Table1[[#This Row],[Column9]]/$J$434</f>
        <v>2.7759844492451146E-3</v>
      </c>
      <c r="L90" s="75">
        <f>$J$440*Table1[[#This Row],[Column10]]</f>
        <v>5045.1116138481366</v>
      </c>
      <c r="M90" s="164"/>
      <c r="N90" s="75">
        <f>Table1[[#This Row],[Column11]]+Table1[[#This Row],[Column8]]</f>
        <v>5045.1116138481366</v>
      </c>
      <c r="O90" s="164"/>
      <c r="P90" s="78">
        <f>Table1[[#This Row],[Column9]]+Table1[[#This Row],[Column11]]</f>
        <v>66475.11161384813</v>
      </c>
    </row>
    <row r="91" spans="1:16" x14ac:dyDescent="0.25">
      <c r="A91" s="21" t="s">
        <v>94</v>
      </c>
      <c r="B91" s="4">
        <v>1380</v>
      </c>
      <c r="C91" s="5">
        <v>747</v>
      </c>
      <c r="D91" s="5">
        <v>59</v>
      </c>
      <c r="E91" s="5">
        <v>806</v>
      </c>
      <c r="F91" s="9">
        <v>28500</v>
      </c>
      <c r="G91" s="57">
        <f>Table1[[#This Row],[Column6]]/$F$434</f>
        <v>1.2881542532627423E-3</v>
      </c>
      <c r="H91" s="57"/>
      <c r="I91" s="66">
        <v>-220</v>
      </c>
      <c r="J91" s="72">
        <f>Table1[[#This Row],[Column6]]+Table1[[#This Row],[Column72]]+Table1[[#This Row],[Column8]]</f>
        <v>28280</v>
      </c>
      <c r="K91" s="91">
        <f>Table1[[#This Row],[Column9]]/$J$434</f>
        <v>1.2779560511908161E-3</v>
      </c>
      <c r="L91" s="75">
        <f>$J$440*Table1[[#This Row],[Column10]]</f>
        <v>2322.5745798408802</v>
      </c>
      <c r="M91" s="164"/>
      <c r="N91" s="75">
        <f>Table1[[#This Row],[Column11]]+Table1[[#This Row],[Column8]]</f>
        <v>2102.5745798408802</v>
      </c>
      <c r="O91" s="164"/>
      <c r="P91" s="78">
        <f>Table1[[#This Row],[Column9]]+Table1[[#This Row],[Column11]]</f>
        <v>30602.574579840879</v>
      </c>
    </row>
    <row r="92" spans="1:16" x14ac:dyDescent="0.25">
      <c r="A92" s="21" t="s">
        <v>95</v>
      </c>
      <c r="B92" s="4">
        <v>1407</v>
      </c>
      <c r="C92" s="5">
        <v>935</v>
      </c>
      <c r="D92" s="5">
        <v>63</v>
      </c>
      <c r="E92" s="5">
        <v>998</v>
      </c>
      <c r="F92" s="9">
        <v>59577.5</v>
      </c>
      <c r="G92" s="57">
        <f>Table1[[#This Row],[Column6]]/$F$434</f>
        <v>2.6928073692547728E-3</v>
      </c>
      <c r="H92" s="57"/>
      <c r="I92" s="66"/>
      <c r="J92" s="72">
        <f>Table1[[#This Row],[Column6]]+Table1[[#This Row],[Column72]]+Table1[[#This Row],[Column8]]</f>
        <v>59577.5</v>
      </c>
      <c r="K92" s="91">
        <f>Table1[[#This Row],[Column9]]/$J$434</f>
        <v>2.692271097589139E-3</v>
      </c>
      <c r="L92" s="75">
        <f>$J$440*Table1[[#This Row],[Column10]]</f>
        <v>4892.9698384183184</v>
      </c>
      <c r="M92" s="164"/>
      <c r="N92" s="75">
        <f>Table1[[#This Row],[Column11]]+Table1[[#This Row],[Column8]]</f>
        <v>4892.9698384183184</v>
      </c>
      <c r="O92" s="164"/>
      <c r="P92" s="78">
        <f>Table1[[#This Row],[Column9]]+Table1[[#This Row],[Column11]]</f>
        <v>64470.469838418321</v>
      </c>
    </row>
    <row r="93" spans="1:16" x14ac:dyDescent="0.25">
      <c r="A93" s="21" t="s">
        <v>96</v>
      </c>
      <c r="B93" s="4">
        <v>1414</v>
      </c>
      <c r="C93" s="6">
        <v>1738</v>
      </c>
      <c r="D93" s="5">
        <v>163</v>
      </c>
      <c r="E93" s="6">
        <v>1901</v>
      </c>
      <c r="F93" s="9">
        <v>75602.5</v>
      </c>
      <c r="G93" s="57">
        <f>Table1[[#This Row],[Column6]]/$F$434</f>
        <v>3.4171116467472443E-3</v>
      </c>
      <c r="H93" s="57"/>
      <c r="I93" s="66"/>
      <c r="J93" s="72">
        <f>Table1[[#This Row],[Column6]]+Table1[[#This Row],[Column72]]+Table1[[#This Row],[Column8]]</f>
        <v>75602.5</v>
      </c>
      <c r="K93" s="91">
        <f>Table1[[#This Row],[Column9]]/$J$434</f>
        <v>3.4164311301327329E-3</v>
      </c>
      <c r="L93" s="75">
        <f>$J$440*Table1[[#This Row],[Column10]]</f>
        <v>6209.0680577234853</v>
      </c>
      <c r="M93" s="164"/>
      <c r="N93" s="75">
        <f>Table1[[#This Row],[Column11]]+Table1[[#This Row],[Column8]]</f>
        <v>6209.0680577234853</v>
      </c>
      <c r="O93" s="164"/>
      <c r="P93" s="78">
        <f>Table1[[#This Row],[Column9]]+Table1[[#This Row],[Column11]]</f>
        <v>81811.568057723489</v>
      </c>
    </row>
    <row r="94" spans="1:16" x14ac:dyDescent="0.25">
      <c r="A94" s="21" t="s">
        <v>97</v>
      </c>
      <c r="B94" s="4">
        <v>1421</v>
      </c>
      <c r="C94" s="5">
        <v>527</v>
      </c>
      <c r="D94" s="5">
        <v>33</v>
      </c>
      <c r="E94" s="5">
        <v>560</v>
      </c>
      <c r="F94" s="9">
        <v>53573</v>
      </c>
      <c r="G94" s="57">
        <f>Table1[[#This Row],[Column6]]/$F$434</f>
        <v>2.4214136073699962E-3</v>
      </c>
      <c r="H94" s="57"/>
      <c r="I94" s="66"/>
      <c r="J94" s="72">
        <f>Table1[[#This Row],[Column6]]+Table1[[#This Row],[Column72]]+Table1[[#This Row],[Column8]]</f>
        <v>53573</v>
      </c>
      <c r="K94" s="91">
        <f>Table1[[#This Row],[Column9]]/$J$434</f>
        <v>2.4209313836791231E-3</v>
      </c>
      <c r="L94" s="75">
        <f>$J$440*Table1[[#This Row],[Column10]]</f>
        <v>4399.8333792721178</v>
      </c>
      <c r="M94" s="164"/>
      <c r="N94" s="75">
        <f>Table1[[#This Row],[Column11]]+Table1[[#This Row],[Column8]]</f>
        <v>4399.8333792721178</v>
      </c>
      <c r="O94" s="164"/>
      <c r="P94" s="78">
        <f>Table1[[#This Row],[Column9]]+Table1[[#This Row],[Column11]]</f>
        <v>57972.833379272117</v>
      </c>
    </row>
    <row r="95" spans="1:16" x14ac:dyDescent="0.25">
      <c r="A95" s="21" t="s">
        <v>98</v>
      </c>
      <c r="B95" s="4">
        <v>2744</v>
      </c>
      <c r="C95" s="5">
        <v>614</v>
      </c>
      <c r="D95" s="5">
        <v>8</v>
      </c>
      <c r="E95" s="5">
        <v>622</v>
      </c>
      <c r="F95" s="9">
        <v>66460</v>
      </c>
      <c r="G95" s="57">
        <f>Table1[[#This Row],[Column6]]/$F$434</f>
        <v>3.003885321819012E-3</v>
      </c>
      <c r="H95" s="57"/>
      <c r="I95" s="66"/>
      <c r="J95" s="72">
        <f>Table1[[#This Row],[Column6]]+Table1[[#This Row],[Column72]]+Table1[[#This Row],[Column8]]</f>
        <v>66460</v>
      </c>
      <c r="K95" s="91">
        <f>Table1[[#This Row],[Column9]]/$J$434</f>
        <v>3.0032870990856311E-3</v>
      </c>
      <c r="L95" s="75">
        <f>$J$440*Table1[[#This Row],[Column10]]</f>
        <v>5458.2145182540635</v>
      </c>
      <c r="M95" s="164"/>
      <c r="N95" s="75">
        <f>Table1[[#This Row],[Column11]]+Table1[[#This Row],[Column8]]</f>
        <v>5458.2145182540635</v>
      </c>
      <c r="O95" s="164"/>
      <c r="P95" s="78">
        <f>Table1[[#This Row],[Column9]]+Table1[[#This Row],[Column11]]</f>
        <v>71918.21451825407</v>
      </c>
    </row>
    <row r="96" spans="1:16" x14ac:dyDescent="0.25">
      <c r="A96" s="21" t="s">
        <v>99</v>
      </c>
      <c r="B96" s="4">
        <v>1428</v>
      </c>
      <c r="C96" s="5">
        <v>425</v>
      </c>
      <c r="D96" s="5">
        <v>63</v>
      </c>
      <c r="E96" s="5">
        <v>488</v>
      </c>
      <c r="F96" s="9">
        <v>30780</v>
      </c>
      <c r="G96" s="57">
        <f>Table1[[#This Row],[Column6]]/$F$434</f>
        <v>1.3912065935237615E-3</v>
      </c>
      <c r="H96" s="57"/>
      <c r="I96" s="66"/>
      <c r="J96" s="72">
        <f>Table1[[#This Row],[Column6]]+Table1[[#This Row],[Column72]]+Table1[[#This Row],[Column8]]</f>
        <v>30780</v>
      </c>
      <c r="K96" s="91">
        <f>Table1[[#This Row],[Column9]]/$J$434</f>
        <v>1.3909295352069774E-3</v>
      </c>
      <c r="L96" s="75">
        <f>$J$440*Table1[[#This Row],[Column10]]</f>
        <v>2527.8941148338859</v>
      </c>
      <c r="M96" s="164"/>
      <c r="N96" s="75">
        <f>Table1[[#This Row],[Column11]]+Table1[[#This Row],[Column8]]</f>
        <v>2527.8941148338859</v>
      </c>
      <c r="O96" s="164"/>
      <c r="P96" s="78">
        <f>Table1[[#This Row],[Column9]]+Table1[[#This Row],[Column11]]</f>
        <v>33307.894114833885</v>
      </c>
    </row>
    <row r="97" spans="1:16" x14ac:dyDescent="0.25">
      <c r="A97" s="21" t="s">
        <v>100</v>
      </c>
      <c r="B97" s="4">
        <v>1449</v>
      </c>
      <c r="C97" s="5">
        <v>60</v>
      </c>
      <c r="D97" s="5"/>
      <c r="E97" s="5">
        <v>60</v>
      </c>
      <c r="F97" s="9">
        <v>1335</v>
      </c>
      <c r="G97" s="57">
        <f>Table1[[#This Row],[Column6]]/$F$434</f>
        <v>6.033985712651792E-5</v>
      </c>
      <c r="H97" s="57"/>
      <c r="I97" s="66"/>
      <c r="J97" s="72">
        <f>Table1[[#This Row],[Column6]]+Table1[[#This Row],[Column72]]+Table1[[#This Row],[Column8]]</f>
        <v>1335</v>
      </c>
      <c r="K97" s="91">
        <f>Table1[[#This Row],[Column9]]/$J$434</f>
        <v>6.0327840464630116E-5</v>
      </c>
      <c r="L97" s="75">
        <f>$J$440*Table1[[#This Row],[Column10]]</f>
        <v>109.64063168626504</v>
      </c>
      <c r="M97" s="164"/>
      <c r="N97" s="75">
        <f>Table1[[#This Row],[Column11]]+Table1[[#This Row],[Column8]]</f>
        <v>109.64063168626504</v>
      </c>
      <c r="O97" s="164"/>
      <c r="P97" s="78">
        <f>Table1[[#This Row],[Column9]]+Table1[[#This Row],[Column11]]</f>
        <v>1444.6406316862651</v>
      </c>
    </row>
    <row r="98" spans="1:16" x14ac:dyDescent="0.25">
      <c r="A98" s="21" t="s">
        <v>101</v>
      </c>
      <c r="B98" s="4">
        <v>1491</v>
      </c>
      <c r="C98" s="5">
        <v>327</v>
      </c>
      <c r="D98" s="5"/>
      <c r="E98" s="5">
        <v>327</v>
      </c>
      <c r="F98" s="9">
        <v>63020</v>
      </c>
      <c r="G98" s="57">
        <f>Table1[[#This Row],[Column6]]/$F$434</f>
        <v>2.8484028435304567E-3</v>
      </c>
      <c r="H98" s="57"/>
      <c r="I98" s="66"/>
      <c r="J98" s="72">
        <f>Table1[[#This Row],[Column6]]+Table1[[#This Row],[Column72]]+Table1[[#This Row],[Column8]]</f>
        <v>63020</v>
      </c>
      <c r="K98" s="91">
        <f>Table1[[#This Row],[Column9]]/$J$434</f>
        <v>2.8478355850793933E-3</v>
      </c>
      <c r="L98" s="75">
        <f>$J$440*Table1[[#This Row],[Column10]]</f>
        <v>5175.6948381036882</v>
      </c>
      <c r="M98" s="164"/>
      <c r="N98" s="75">
        <f>Table1[[#This Row],[Column11]]+Table1[[#This Row],[Column8]]</f>
        <v>5175.6948381036882</v>
      </c>
      <c r="O98" s="164"/>
      <c r="P98" s="78">
        <f>Table1[[#This Row],[Column9]]+Table1[[#This Row],[Column11]]</f>
        <v>68195.694838103693</v>
      </c>
    </row>
    <row r="99" spans="1:16" x14ac:dyDescent="0.25">
      <c r="A99" s="21" t="s">
        <v>102</v>
      </c>
      <c r="B99" s="4">
        <v>1499</v>
      </c>
      <c r="C99" s="5">
        <v>773</v>
      </c>
      <c r="D99" s="5">
        <v>117</v>
      </c>
      <c r="E99" s="5">
        <v>890</v>
      </c>
      <c r="F99" s="9">
        <v>86492.5</v>
      </c>
      <c r="G99" s="57">
        <f>Table1[[#This Row],[Column6]]/$F$434</f>
        <v>3.9093221666781659E-3</v>
      </c>
      <c r="H99" s="57"/>
      <c r="I99" s="66"/>
      <c r="J99" s="72">
        <f>Table1[[#This Row],[Column6]]+Table1[[#This Row],[Column72]]+Table1[[#This Row],[Column8]]</f>
        <v>86492.5</v>
      </c>
      <c r="K99" s="91">
        <f>Table1[[#This Row],[Column9]]/$J$434</f>
        <v>3.9085436265071313E-3</v>
      </c>
      <c r="L99" s="75">
        <f>$J$440*Table1[[#This Row],[Column10]]</f>
        <v>7103.4399521530186</v>
      </c>
      <c r="M99" s="164"/>
      <c r="N99" s="75">
        <f>Table1[[#This Row],[Column11]]+Table1[[#This Row],[Column8]]</f>
        <v>7103.4399521530186</v>
      </c>
      <c r="O99" s="164"/>
      <c r="P99" s="78">
        <f>Table1[[#This Row],[Column9]]+Table1[[#This Row],[Column11]]</f>
        <v>93595.939952153014</v>
      </c>
    </row>
    <row r="100" spans="1:16" x14ac:dyDescent="0.25">
      <c r="A100" s="21" t="s">
        <v>103</v>
      </c>
      <c r="B100" s="4">
        <v>1540</v>
      </c>
      <c r="C100" s="6">
        <v>1192</v>
      </c>
      <c r="D100" s="5">
        <v>96</v>
      </c>
      <c r="E100" s="6">
        <v>1288</v>
      </c>
      <c r="F100" s="9">
        <v>48524</v>
      </c>
      <c r="G100" s="57">
        <f>Table1[[#This Row],[Column6]]/$F$434</f>
        <v>2.1932069117656596E-3</v>
      </c>
      <c r="H100" s="57"/>
      <c r="I100" s="66"/>
      <c r="J100" s="72">
        <f>Table1[[#This Row],[Column6]]+Table1[[#This Row],[Column72]]+Table1[[#This Row],[Column8]]</f>
        <v>48524</v>
      </c>
      <c r="K100" s="91">
        <f>Table1[[#This Row],[Column9]]/$J$434</f>
        <v>2.1927701353600835E-3</v>
      </c>
      <c r="L100" s="75">
        <f>$J$440*Table1[[#This Row],[Column10]]</f>
        <v>3985.1700464002433</v>
      </c>
      <c r="M100" s="164"/>
      <c r="N100" s="75">
        <f>Table1[[#This Row],[Column11]]+Table1[[#This Row],[Column8]]</f>
        <v>3985.1700464002433</v>
      </c>
      <c r="O100" s="164"/>
      <c r="P100" s="78">
        <f>Table1[[#This Row],[Column9]]+Table1[[#This Row],[Column11]]</f>
        <v>52509.170046400242</v>
      </c>
    </row>
    <row r="101" spans="1:16" x14ac:dyDescent="0.25">
      <c r="A101" s="21" t="s">
        <v>104</v>
      </c>
      <c r="B101" s="4">
        <v>1554</v>
      </c>
      <c r="C101" s="6">
        <v>4960</v>
      </c>
      <c r="D101" s="5">
        <v>732</v>
      </c>
      <c r="E101" s="6">
        <v>5692</v>
      </c>
      <c r="F101" s="9">
        <v>243445</v>
      </c>
      <c r="G101" s="57">
        <f>Table1[[#This Row],[Column6]]/$F$434</f>
        <v>1.100332323458064E-2</v>
      </c>
      <c r="H101" s="57"/>
      <c r="I101" s="66"/>
      <c r="J101" s="72">
        <f>Table1[[#This Row],[Column6]]+Table1[[#This Row],[Column72]]+Table1[[#This Row],[Column8]]</f>
        <v>243445</v>
      </c>
      <c r="K101" s="91">
        <f>Table1[[#This Row],[Column9]]/$J$434</f>
        <v>1.1001131926525751E-2</v>
      </c>
      <c r="L101" s="75">
        <f>$J$440*Table1[[#This Row],[Column10]]</f>
        <v>19993.605678548909</v>
      </c>
      <c r="M101" s="164"/>
      <c r="N101" s="75">
        <f>Table1[[#This Row],[Column11]]+Table1[[#This Row],[Column8]]</f>
        <v>19993.605678548909</v>
      </c>
      <c r="O101" s="164"/>
      <c r="P101" s="78">
        <f>Table1[[#This Row],[Column9]]+Table1[[#This Row],[Column11]]</f>
        <v>263438.60567854892</v>
      </c>
    </row>
    <row r="102" spans="1:16" x14ac:dyDescent="0.25">
      <c r="A102" s="21" t="s">
        <v>105</v>
      </c>
      <c r="B102" s="4">
        <v>1561</v>
      </c>
      <c r="C102" s="5">
        <v>418</v>
      </c>
      <c r="D102" s="5">
        <v>54</v>
      </c>
      <c r="E102" s="5">
        <v>472</v>
      </c>
      <c r="F102" s="9">
        <v>18060</v>
      </c>
      <c r="G102" s="57">
        <f>Table1[[#This Row],[Column6]]/$F$434</f>
        <v>8.1628301101491663E-4</v>
      </c>
      <c r="H102" s="57"/>
      <c r="I102" s="66"/>
      <c r="J102" s="72">
        <f>Table1[[#This Row],[Column6]]+Table1[[#This Row],[Column72]]+Table1[[#This Row],[Column8]]</f>
        <v>18060</v>
      </c>
      <c r="K102" s="91">
        <f>Table1[[#This Row],[Column9]]/$J$434</f>
        <v>8.1612044853274896E-4</v>
      </c>
      <c r="L102" s="75">
        <f>$J$440*Table1[[#This Row],[Column10]]</f>
        <v>1483.2283207894732</v>
      </c>
      <c r="M102" s="164"/>
      <c r="N102" s="75">
        <f>Table1[[#This Row],[Column11]]+Table1[[#This Row],[Column8]]</f>
        <v>1483.2283207894732</v>
      </c>
      <c r="O102" s="164"/>
      <c r="P102" s="78">
        <f>Table1[[#This Row],[Column9]]+Table1[[#This Row],[Column11]]</f>
        <v>19543.228320789472</v>
      </c>
    </row>
    <row r="103" spans="1:16" x14ac:dyDescent="0.25">
      <c r="A103" s="21" t="s">
        <v>106</v>
      </c>
      <c r="B103" s="4">
        <v>1568</v>
      </c>
      <c r="C103" s="5">
        <v>824</v>
      </c>
      <c r="D103" s="5"/>
      <c r="E103" s="5">
        <v>824</v>
      </c>
      <c r="F103" s="9">
        <v>30320</v>
      </c>
      <c r="G103" s="57">
        <f>Table1[[#This Row],[Column6]]/$F$434</f>
        <v>1.3704153318921525E-3</v>
      </c>
      <c r="H103" s="57"/>
      <c r="I103" s="66"/>
      <c r="J103" s="72">
        <f>Table1[[#This Row],[Column6]]+Table1[[#This Row],[Column72]]+Table1[[#This Row],[Column8]]</f>
        <v>30320</v>
      </c>
      <c r="K103" s="91">
        <f>Table1[[#This Row],[Column9]]/$J$434</f>
        <v>1.3701424141480038E-3</v>
      </c>
      <c r="L103" s="75">
        <f>$J$440*Table1[[#This Row],[Column10]]</f>
        <v>2490.1153203951731</v>
      </c>
      <c r="M103" s="164"/>
      <c r="N103" s="75">
        <f>Table1[[#This Row],[Column11]]+Table1[[#This Row],[Column8]]</f>
        <v>2490.1153203951731</v>
      </c>
      <c r="O103" s="164"/>
      <c r="P103" s="78">
        <f>Table1[[#This Row],[Column9]]+Table1[[#This Row],[Column11]]</f>
        <v>32810.115320395176</v>
      </c>
    </row>
    <row r="104" spans="1:16" x14ac:dyDescent="0.25">
      <c r="A104" s="21" t="s">
        <v>107</v>
      </c>
      <c r="B104" s="4">
        <v>1582</v>
      </c>
      <c r="C104" s="5">
        <v>304</v>
      </c>
      <c r="D104" s="5"/>
      <c r="E104" s="5">
        <v>304</v>
      </c>
      <c r="F104" s="9">
        <v>36956</v>
      </c>
      <c r="G104" s="57">
        <f>Table1[[#This Row],[Column6]]/$F$434</f>
        <v>1.6703518801255404E-3</v>
      </c>
      <c r="H104" s="57"/>
      <c r="I104" s="66"/>
      <c r="J104" s="72">
        <f>Table1[[#This Row],[Column6]]+Table1[[#This Row],[Column72]]+Table1[[#This Row],[Column8]]</f>
        <v>36956</v>
      </c>
      <c r="K104" s="91">
        <f>Table1[[#This Row],[Column9]]/$J$434</f>
        <v>1.6700192301205023E-3</v>
      </c>
      <c r="L104" s="75">
        <f>$J$440*Table1[[#This Row],[Column10]]</f>
        <v>3035.1154940806077</v>
      </c>
      <c r="M104" s="164"/>
      <c r="N104" s="75">
        <f>Table1[[#This Row],[Column11]]+Table1[[#This Row],[Column8]]</f>
        <v>3035.1154940806077</v>
      </c>
      <c r="O104" s="164"/>
      <c r="P104" s="78">
        <f>Table1[[#This Row],[Column9]]+Table1[[#This Row],[Column11]]</f>
        <v>39991.115494080608</v>
      </c>
    </row>
    <row r="105" spans="1:16" x14ac:dyDescent="0.25">
      <c r="A105" s="21" t="s">
        <v>108</v>
      </c>
      <c r="B105" s="4">
        <v>1600</v>
      </c>
      <c r="C105" s="5">
        <v>475</v>
      </c>
      <c r="D105" s="5"/>
      <c r="E105" s="5">
        <v>475</v>
      </c>
      <c r="F105" s="9">
        <v>22219.5</v>
      </c>
      <c r="G105" s="57">
        <f>Table1[[#This Row],[Column6]]/$F$434</f>
        <v>1.0042857343989999E-3</v>
      </c>
      <c r="H105" s="57"/>
      <c r="I105" s="66"/>
      <c r="J105" s="72">
        <f>Table1[[#This Row],[Column6]]+Table1[[#This Row],[Column72]]+Table1[[#This Row],[Column8]]</f>
        <v>22219.5</v>
      </c>
      <c r="K105" s="91">
        <f>Table1[[#This Row],[Column9]]/$J$434</f>
        <v>1.004085731238838E-3</v>
      </c>
      <c r="L105" s="75">
        <f>$J$440*Table1[[#This Row],[Column10]]</f>
        <v>1824.8389631108359</v>
      </c>
      <c r="M105" s="164"/>
      <c r="N105" s="75">
        <f>Table1[[#This Row],[Column11]]+Table1[[#This Row],[Column8]]</f>
        <v>1824.8389631108359</v>
      </c>
      <c r="O105" s="164"/>
      <c r="P105" s="78">
        <f>Table1[[#This Row],[Column9]]+Table1[[#This Row],[Column11]]</f>
        <v>24044.338963110837</v>
      </c>
    </row>
    <row r="106" spans="1:16" x14ac:dyDescent="0.25">
      <c r="A106" s="21" t="s">
        <v>109</v>
      </c>
      <c r="B106" s="4">
        <v>1645</v>
      </c>
      <c r="C106" s="5">
        <v>777</v>
      </c>
      <c r="D106" s="5"/>
      <c r="E106" s="5">
        <v>777</v>
      </c>
      <c r="F106" s="9">
        <v>40055</v>
      </c>
      <c r="G106" s="57">
        <f>Table1[[#This Row],[Column6]]/$F$434</f>
        <v>1.8104217057697944E-3</v>
      </c>
      <c r="H106" s="57"/>
      <c r="I106" s="66"/>
      <c r="J106" s="72">
        <f>Table1[[#This Row],[Column6]]+Table1[[#This Row],[Column72]]+Table1[[#This Row],[Column8]]</f>
        <v>40055</v>
      </c>
      <c r="K106" s="91">
        <f>Table1[[#This Row],[Column9]]/$J$434</f>
        <v>1.8100611609069357E-3</v>
      </c>
      <c r="L106" s="75">
        <f>$J$440*Table1[[#This Row],[Column10]]</f>
        <v>3289.6295896579372</v>
      </c>
      <c r="M106" s="164"/>
      <c r="N106" s="75">
        <f>Table1[[#This Row],[Column11]]+Table1[[#This Row],[Column8]]</f>
        <v>3289.6295896579372</v>
      </c>
      <c r="O106" s="164"/>
      <c r="P106" s="78">
        <f>Table1[[#This Row],[Column9]]+Table1[[#This Row],[Column11]]</f>
        <v>43344.62958965794</v>
      </c>
    </row>
    <row r="107" spans="1:16" x14ac:dyDescent="0.25">
      <c r="A107" s="21" t="s">
        <v>110</v>
      </c>
      <c r="B107" s="4">
        <v>1631</v>
      </c>
      <c r="C107" s="5">
        <v>286</v>
      </c>
      <c r="D107" s="5"/>
      <c r="E107" s="5">
        <v>286</v>
      </c>
      <c r="F107" s="9">
        <v>9600</v>
      </c>
      <c r="G107" s="57">
        <f>Table1[[#This Row],[Column6]]/$F$434</f>
        <v>4.3390459057271317E-4</v>
      </c>
      <c r="H107" s="57"/>
      <c r="I107" s="66"/>
      <c r="J107" s="72">
        <f>Table1[[#This Row],[Column6]]+Table1[[#This Row],[Column72]]+Table1[[#This Row],[Column8]]</f>
        <v>9600</v>
      </c>
      <c r="K107" s="91">
        <f>Table1[[#This Row],[Column9]]/$J$434</f>
        <v>4.3381817862205924E-4</v>
      </c>
      <c r="L107" s="75">
        <f>$J$440*Table1[[#This Row],[Column10]]</f>
        <v>788.4270143731419</v>
      </c>
      <c r="M107" s="164"/>
      <c r="N107" s="75">
        <f>Table1[[#This Row],[Column11]]+Table1[[#This Row],[Column8]]</f>
        <v>788.4270143731419</v>
      </c>
      <c r="O107" s="164"/>
      <c r="P107" s="78">
        <f>Table1[[#This Row],[Column9]]+Table1[[#This Row],[Column11]]</f>
        <v>10388.427014373141</v>
      </c>
    </row>
    <row r="108" spans="1:16" x14ac:dyDescent="0.25">
      <c r="A108" s="21" t="s">
        <v>111</v>
      </c>
      <c r="B108" s="4">
        <v>1638</v>
      </c>
      <c r="C108" s="6">
        <v>1730</v>
      </c>
      <c r="D108" s="5"/>
      <c r="E108" s="6">
        <v>1730</v>
      </c>
      <c r="F108" s="9">
        <v>57057.5</v>
      </c>
      <c r="G108" s="57">
        <f>Table1[[#This Row],[Column6]]/$F$434</f>
        <v>2.5789074142294355E-3</v>
      </c>
      <c r="H108" s="57"/>
      <c r="I108" s="66"/>
      <c r="J108" s="72">
        <f>Table1[[#This Row],[Column6]]+Table1[[#This Row],[Column72]]+Table1[[#This Row],[Column8]]</f>
        <v>57057.5</v>
      </c>
      <c r="K108" s="91">
        <f>Table1[[#This Row],[Column9]]/$J$434</f>
        <v>2.5783938257008484E-3</v>
      </c>
      <c r="L108" s="75">
        <f>$J$440*Table1[[#This Row],[Column10]]</f>
        <v>4686.0077471453687</v>
      </c>
      <c r="M108" s="164"/>
      <c r="N108" s="75">
        <f>Table1[[#This Row],[Column11]]+Table1[[#This Row],[Column8]]</f>
        <v>4686.0077471453687</v>
      </c>
      <c r="O108" s="164"/>
      <c r="P108" s="78">
        <f>Table1[[#This Row],[Column9]]+Table1[[#This Row],[Column11]]</f>
        <v>61743.50774714537</v>
      </c>
    </row>
    <row r="109" spans="1:16" x14ac:dyDescent="0.25">
      <c r="A109" s="21" t="s">
        <v>112</v>
      </c>
      <c r="B109" s="4">
        <v>1659</v>
      </c>
      <c r="C109" s="6">
        <v>1427</v>
      </c>
      <c r="D109" s="5">
        <v>71</v>
      </c>
      <c r="E109" s="6">
        <v>1498</v>
      </c>
      <c r="F109" s="9">
        <v>113641.5</v>
      </c>
      <c r="G109" s="57">
        <f>Table1[[#This Row],[Column6]]/$F$434</f>
        <v>5.1364133884967689E-3</v>
      </c>
      <c r="H109" s="57"/>
      <c r="I109" s="66"/>
      <c r="J109" s="72">
        <f>Table1[[#This Row],[Column6]]+Table1[[#This Row],[Column72]]+Table1[[#This Row],[Column8]]</f>
        <v>113641.5</v>
      </c>
      <c r="K109" s="91">
        <f>Table1[[#This Row],[Column9]]/$J$434</f>
        <v>5.1353904735290364E-3</v>
      </c>
      <c r="L109" s="75">
        <f>$J$440*Table1[[#This Row],[Column10]]</f>
        <v>9333.1279743630639</v>
      </c>
      <c r="M109" s="164"/>
      <c r="N109" s="75">
        <f>Table1[[#This Row],[Column11]]+Table1[[#This Row],[Column8]]</f>
        <v>9333.1279743630639</v>
      </c>
      <c r="O109" s="164"/>
      <c r="P109" s="78">
        <f>Table1[[#This Row],[Column9]]+Table1[[#This Row],[Column11]]</f>
        <v>122974.62797436306</v>
      </c>
    </row>
    <row r="110" spans="1:16" x14ac:dyDescent="0.25">
      <c r="A110" s="21" t="s">
        <v>113</v>
      </c>
      <c r="B110" s="4">
        <v>714</v>
      </c>
      <c r="C110" s="6">
        <v>5100</v>
      </c>
      <c r="D110" s="6">
        <v>1190</v>
      </c>
      <c r="E110" s="6">
        <v>6290</v>
      </c>
      <c r="F110" s="9">
        <v>147907.5</v>
      </c>
      <c r="G110" s="57">
        <f>Table1[[#This Row],[Column6]]/$F$434</f>
        <v>6.6851815864722467E-3</v>
      </c>
      <c r="H110" s="57"/>
      <c r="I110" s="66"/>
      <c r="J110" s="72">
        <f>Table1[[#This Row],[Column6]]+Table1[[#This Row],[Column72]]+Table1[[#This Row],[Column8]]</f>
        <v>147907.5</v>
      </c>
      <c r="K110" s="91">
        <f>Table1[[#This Row],[Column9]]/$J$434</f>
        <v>6.6838502348481486E-3</v>
      </c>
      <c r="L110" s="75">
        <f>$J$440*Table1[[#This Row],[Column10]]</f>
        <v>12147.319648791196</v>
      </c>
      <c r="M110" s="164"/>
      <c r="N110" s="75">
        <f>Table1[[#This Row],[Column11]]+Table1[[#This Row],[Column8]]</f>
        <v>12147.319648791196</v>
      </c>
      <c r="O110" s="164"/>
      <c r="P110" s="78">
        <f>Table1[[#This Row],[Column9]]+Table1[[#This Row],[Column11]]</f>
        <v>160054.81964879119</v>
      </c>
    </row>
    <row r="111" spans="1:16" x14ac:dyDescent="0.25">
      <c r="A111" s="21" t="s">
        <v>114</v>
      </c>
      <c r="B111" s="4">
        <v>1666</v>
      </c>
      <c r="C111" s="5">
        <v>214</v>
      </c>
      <c r="D111" s="5"/>
      <c r="E111" s="5">
        <v>214</v>
      </c>
      <c r="F111" s="9">
        <v>9865</v>
      </c>
      <c r="G111" s="57">
        <f>Table1[[#This Row],[Column6]]/$F$434</f>
        <v>4.4588216520831408E-4</v>
      </c>
      <c r="H111" s="57"/>
      <c r="I111" s="66"/>
      <c r="J111" s="72">
        <f>Table1[[#This Row],[Column6]]+Table1[[#This Row],[Column72]]+Table1[[#This Row],[Column8]]</f>
        <v>9865</v>
      </c>
      <c r="K111" s="91">
        <f>Table1[[#This Row],[Column9]]/$J$434</f>
        <v>4.4579336792777233E-4</v>
      </c>
      <c r="L111" s="75">
        <f>$J$440*Table1[[#This Row],[Column10]]</f>
        <v>810.19088508240043</v>
      </c>
      <c r="M111" s="164"/>
      <c r="N111" s="75">
        <f>Table1[[#This Row],[Column11]]+Table1[[#This Row],[Column8]]</f>
        <v>810.19088508240043</v>
      </c>
      <c r="O111" s="164"/>
      <c r="P111" s="78">
        <f>Table1[[#This Row],[Column9]]+Table1[[#This Row],[Column11]]</f>
        <v>10675.1908850824</v>
      </c>
    </row>
    <row r="112" spans="1:16" x14ac:dyDescent="0.25">
      <c r="A112" s="21" t="s">
        <v>115</v>
      </c>
      <c r="B112" s="4">
        <v>1687</v>
      </c>
      <c r="C112" s="5">
        <v>202</v>
      </c>
      <c r="D112" s="5">
        <v>12</v>
      </c>
      <c r="E112" s="5">
        <v>214</v>
      </c>
      <c r="F112" s="9">
        <v>6852.5</v>
      </c>
      <c r="G112" s="57">
        <f>Table1[[#This Row],[Column6]]/$F$434</f>
        <v>3.0972200071869969E-4</v>
      </c>
      <c r="H112" s="57"/>
      <c r="I112" s="66"/>
      <c r="J112" s="72">
        <f>Table1[[#This Row],[Column6]]+Table1[[#This Row],[Column72]]+Table1[[#This Row],[Column8]]</f>
        <v>6852.5</v>
      </c>
      <c r="K112" s="91">
        <f>Table1[[#This Row],[Column9]]/$J$434</f>
        <v>3.0966031968829804E-4</v>
      </c>
      <c r="L112" s="75">
        <f>$J$440*Table1[[#This Row],[Column10]]</f>
        <v>562.78084541582859</v>
      </c>
      <c r="M112" s="164"/>
      <c r="N112" s="75">
        <f>Table1[[#This Row],[Column11]]+Table1[[#This Row],[Column8]]</f>
        <v>562.78084541582859</v>
      </c>
      <c r="O112" s="164"/>
      <c r="P112" s="78">
        <f>Table1[[#This Row],[Column9]]+Table1[[#This Row],[Column11]]</f>
        <v>7415.2808454158285</v>
      </c>
    </row>
    <row r="113" spans="1:16" x14ac:dyDescent="0.25">
      <c r="A113" s="21" t="s">
        <v>116</v>
      </c>
      <c r="B113" s="4">
        <v>1694</v>
      </c>
      <c r="C113" s="5">
        <v>745</v>
      </c>
      <c r="D113" s="5"/>
      <c r="E113" s="5">
        <v>745</v>
      </c>
      <c r="F113" s="9">
        <v>33637.5</v>
      </c>
      <c r="G113" s="57">
        <f>Table1[[#This Row],[Column6]]/$F$434</f>
        <v>1.5203610068114208E-3</v>
      </c>
      <c r="H113" s="57"/>
      <c r="I113" s="66"/>
      <c r="J113" s="72">
        <f>Table1[[#This Row],[Column6]]+Table1[[#This Row],[Column72]]+Table1[[#This Row],[Column8]]</f>
        <v>33637.5</v>
      </c>
      <c r="K113" s="91">
        <f>Table1[[#This Row],[Column9]]/$J$434</f>
        <v>1.5200582274374499E-3</v>
      </c>
      <c r="L113" s="75">
        <f>$J$440*Table1[[#This Row],[Column10]]</f>
        <v>2762.5743433308917</v>
      </c>
      <c r="M113" s="164"/>
      <c r="N113" s="75">
        <f>Table1[[#This Row],[Column11]]+Table1[[#This Row],[Column8]]</f>
        <v>2762.5743433308917</v>
      </c>
      <c r="O113" s="164"/>
      <c r="P113" s="78">
        <f>Table1[[#This Row],[Column9]]+Table1[[#This Row],[Column11]]</f>
        <v>36400.074343330889</v>
      </c>
    </row>
    <row r="114" spans="1:16" x14ac:dyDescent="0.25">
      <c r="A114" s="21" t="s">
        <v>117</v>
      </c>
      <c r="B114" s="4">
        <v>1729</v>
      </c>
      <c r="C114" s="5">
        <v>387</v>
      </c>
      <c r="D114" s="5">
        <v>7</v>
      </c>
      <c r="E114" s="5">
        <v>394</v>
      </c>
      <c r="F114" s="9">
        <v>27667.5</v>
      </c>
      <c r="G114" s="57">
        <f>Table1[[#This Row],[Column6]]/$F$434</f>
        <v>1.2505265895490147E-3</v>
      </c>
      <c r="H114" s="57"/>
      <c r="I114" s="66"/>
      <c r="J114" s="72">
        <f>Table1[[#This Row],[Column6]]+Table1[[#This Row],[Column72]]+Table1[[#This Row],[Column8]]</f>
        <v>27667.5</v>
      </c>
      <c r="K114" s="91">
        <f>Table1[[#This Row],[Column9]]/$J$434</f>
        <v>1.2502775476068567E-3</v>
      </c>
      <c r="L114" s="75">
        <f>$J$440*Table1[[#This Row],[Column10]]</f>
        <v>2272.2712937675942</v>
      </c>
      <c r="M114" s="164"/>
      <c r="N114" s="75">
        <f>Table1[[#This Row],[Column11]]+Table1[[#This Row],[Column8]]</f>
        <v>2272.2712937675942</v>
      </c>
      <c r="O114" s="164"/>
      <c r="P114" s="78">
        <f>Table1[[#This Row],[Column9]]+Table1[[#This Row],[Column11]]</f>
        <v>29939.771293767593</v>
      </c>
    </row>
    <row r="115" spans="1:16" x14ac:dyDescent="0.25">
      <c r="A115" s="21" t="s">
        <v>118</v>
      </c>
      <c r="B115" s="4">
        <v>1736</v>
      </c>
      <c r="C115" s="5">
        <v>168</v>
      </c>
      <c r="D115" s="5">
        <v>22</v>
      </c>
      <c r="E115" s="5">
        <v>190</v>
      </c>
      <c r="F115" s="9">
        <v>7032.5</v>
      </c>
      <c r="G115" s="57">
        <f>Table1[[#This Row],[Column6]]/$F$434</f>
        <v>3.1785771179193806E-4</v>
      </c>
      <c r="H115" s="57"/>
      <c r="I115" s="66"/>
      <c r="J115" s="72">
        <f>Table1[[#This Row],[Column6]]+Table1[[#This Row],[Column72]]+Table1[[#This Row],[Column8]]</f>
        <v>7032.5</v>
      </c>
      <c r="K115" s="91">
        <f>Table1[[#This Row],[Column9]]/$J$434</f>
        <v>3.1779441053746165E-4</v>
      </c>
      <c r="L115" s="75">
        <f>$J$440*Table1[[#This Row],[Column10]]</f>
        <v>577.56385193532503</v>
      </c>
      <c r="M115" s="164"/>
      <c r="N115" s="75">
        <f>Table1[[#This Row],[Column11]]+Table1[[#This Row],[Column8]]</f>
        <v>577.56385193532503</v>
      </c>
      <c r="O115" s="164"/>
      <c r="P115" s="78">
        <f>Table1[[#This Row],[Column9]]+Table1[[#This Row],[Column11]]</f>
        <v>7610.0638519353251</v>
      </c>
    </row>
    <row r="116" spans="1:16" x14ac:dyDescent="0.25">
      <c r="A116" s="21" t="s">
        <v>119</v>
      </c>
      <c r="B116" s="4">
        <v>1813</v>
      </c>
      <c r="C116" s="5">
        <v>239</v>
      </c>
      <c r="D116" s="5"/>
      <c r="E116" s="5">
        <v>239</v>
      </c>
      <c r="F116" s="9">
        <v>14395</v>
      </c>
      <c r="G116" s="57">
        <f>Table1[[#This Row],[Column6]]/$F$434</f>
        <v>6.5063089388481309E-4</v>
      </c>
      <c r="H116" s="57"/>
      <c r="I116" s="66"/>
      <c r="J116" s="72">
        <f>Table1[[#This Row],[Column6]]+Table1[[#This Row],[Column72]]+Table1[[#This Row],[Column8]]</f>
        <v>14395</v>
      </c>
      <c r="K116" s="91">
        <f>Table1[[#This Row],[Column9]]/$J$434</f>
        <v>6.5050132096505656E-4</v>
      </c>
      <c r="L116" s="75">
        <f>$J$440*Table1[[#This Row],[Column10]]</f>
        <v>1182.2298824897268</v>
      </c>
      <c r="M116" s="164"/>
      <c r="N116" s="75">
        <f>Table1[[#This Row],[Column11]]+Table1[[#This Row],[Column8]]</f>
        <v>1182.2298824897268</v>
      </c>
      <c r="O116" s="164"/>
      <c r="P116" s="78">
        <f>Table1[[#This Row],[Column9]]+Table1[[#This Row],[Column11]]</f>
        <v>15577.229882489726</v>
      </c>
    </row>
    <row r="117" spans="1:16" x14ac:dyDescent="0.25">
      <c r="A117" s="21" t="s">
        <v>120</v>
      </c>
      <c r="B117" s="4">
        <v>5757</v>
      </c>
      <c r="C117" s="5">
        <v>692</v>
      </c>
      <c r="D117" s="5">
        <v>24</v>
      </c>
      <c r="E117" s="5">
        <v>716</v>
      </c>
      <c r="F117" s="9">
        <v>94144.5</v>
      </c>
      <c r="G117" s="57">
        <f>Table1[[#This Row],[Column6]]/$F$434</f>
        <v>4.2551802840804995E-3</v>
      </c>
      <c r="H117" s="57"/>
      <c r="I117" s="66"/>
      <c r="J117" s="72">
        <f>Table1[[#This Row],[Column6]]+Table1[[#This Row],[Column72]]+Table1[[#This Row],[Column8]]</f>
        <v>94144.5</v>
      </c>
      <c r="K117" s="91">
        <f>Table1[[#This Row],[Column9]]/$J$434</f>
        <v>4.2543328663837976E-3</v>
      </c>
      <c r="L117" s="75">
        <f>$J$440*Table1[[#This Row],[Column10]]</f>
        <v>7731.8819848596104</v>
      </c>
      <c r="M117" s="164"/>
      <c r="N117" s="75">
        <f>Table1[[#This Row],[Column11]]+Table1[[#This Row],[Column8]]</f>
        <v>7731.8819848596104</v>
      </c>
      <c r="O117" s="164"/>
      <c r="P117" s="78">
        <f>Table1[[#This Row],[Column9]]+Table1[[#This Row],[Column11]]</f>
        <v>101876.38198485962</v>
      </c>
    </row>
    <row r="118" spans="1:16" x14ac:dyDescent="0.25">
      <c r="A118" s="21" t="s">
        <v>121</v>
      </c>
      <c r="B118" s="4">
        <v>1855</v>
      </c>
      <c r="C118" s="5">
        <v>350</v>
      </c>
      <c r="D118" s="5"/>
      <c r="E118" s="5">
        <v>350</v>
      </c>
      <c r="F118" s="9">
        <v>43670</v>
      </c>
      <c r="G118" s="57">
        <f>Table1[[#This Row],[Column6]]/$F$434</f>
        <v>1.9738139031573315E-3</v>
      </c>
      <c r="H118" s="57"/>
      <c r="I118" s="66"/>
      <c r="J118" s="72">
        <f>Table1[[#This Row],[Column6]]+Table1[[#This Row],[Column72]]+Table1[[#This Row],[Column8]]</f>
        <v>43670</v>
      </c>
      <c r="K118" s="91">
        <f>Table1[[#This Row],[Column9]]/$J$434</f>
        <v>1.973420818794305E-3</v>
      </c>
      <c r="L118" s="75">
        <f>$J$440*Table1[[#This Row],[Column10]]</f>
        <v>3586.5216372578234</v>
      </c>
      <c r="M118" s="164"/>
      <c r="N118" s="75">
        <f>Table1[[#This Row],[Column11]]+Table1[[#This Row],[Column8]]</f>
        <v>3586.5216372578234</v>
      </c>
      <c r="O118" s="164"/>
      <c r="P118" s="78">
        <f>Table1[[#This Row],[Column9]]+Table1[[#This Row],[Column11]]</f>
        <v>47256.521637257822</v>
      </c>
    </row>
    <row r="119" spans="1:16" x14ac:dyDescent="0.25">
      <c r="A119" s="21" t="s">
        <v>122</v>
      </c>
      <c r="B119" s="4">
        <v>1862</v>
      </c>
      <c r="C119" s="5">
        <v>698</v>
      </c>
      <c r="D119" s="5">
        <v>185</v>
      </c>
      <c r="E119" s="5">
        <v>883</v>
      </c>
      <c r="F119" s="9">
        <v>34625</v>
      </c>
      <c r="G119" s="57">
        <f>Table1[[#This Row],[Column6]]/$F$434</f>
        <v>1.5649944217271034E-3</v>
      </c>
      <c r="H119" s="57"/>
      <c r="I119" s="66"/>
      <c r="J119" s="72">
        <f>Table1[[#This Row],[Column6]]+Table1[[#This Row],[Column72]]+Table1[[#This Row],[Column8]]</f>
        <v>34625</v>
      </c>
      <c r="K119" s="91">
        <f>Table1[[#This Row],[Column9]]/$J$434</f>
        <v>1.5646827536238334E-3</v>
      </c>
      <c r="L119" s="75">
        <f>$J$440*Table1[[#This Row],[Column10]]</f>
        <v>2843.6755596531289</v>
      </c>
      <c r="M119" s="164"/>
      <c r="N119" s="75">
        <f>Table1[[#This Row],[Column11]]+Table1[[#This Row],[Column8]]</f>
        <v>2843.6755596531289</v>
      </c>
      <c r="O119" s="164"/>
      <c r="P119" s="78">
        <f>Table1[[#This Row],[Column9]]+Table1[[#This Row],[Column11]]</f>
        <v>37468.675559653129</v>
      </c>
    </row>
    <row r="120" spans="1:16" x14ac:dyDescent="0.25">
      <c r="A120" s="21" t="s">
        <v>123</v>
      </c>
      <c r="B120" s="4">
        <v>1870</v>
      </c>
      <c r="C120" s="5">
        <v>158</v>
      </c>
      <c r="D120" s="5"/>
      <c r="E120" s="5">
        <v>158</v>
      </c>
      <c r="F120" s="9">
        <v>5015</v>
      </c>
      <c r="G120" s="57">
        <f>Table1[[#This Row],[Column6]]/$F$434</f>
        <v>2.2666995017939131E-4</v>
      </c>
      <c r="H120" s="57"/>
      <c r="I120" s="66"/>
      <c r="J120" s="72">
        <f>Table1[[#This Row],[Column6]]+Table1[[#This Row],[Column72]]+Table1[[#This Row],[Column8]]</f>
        <v>5015</v>
      </c>
      <c r="K120" s="91">
        <f>Table1[[#This Row],[Column9]]/$J$434</f>
        <v>2.2662480893641948E-4</v>
      </c>
      <c r="L120" s="75">
        <f>$J$440*Table1[[#This Row],[Column10]]</f>
        <v>411.87098719596941</v>
      </c>
      <c r="M120" s="164"/>
      <c r="N120" s="75">
        <f>Table1[[#This Row],[Column11]]+Table1[[#This Row],[Column8]]</f>
        <v>411.87098719596941</v>
      </c>
      <c r="O120" s="164"/>
      <c r="P120" s="78">
        <f>Table1[[#This Row],[Column9]]+Table1[[#This Row],[Column11]]</f>
        <v>5426.8709871959691</v>
      </c>
    </row>
    <row r="121" spans="1:16" x14ac:dyDescent="0.25">
      <c r="A121" s="21" t="s">
        <v>124</v>
      </c>
      <c r="B121" s="4">
        <v>1883</v>
      </c>
      <c r="C121" s="5">
        <v>360</v>
      </c>
      <c r="D121" s="5">
        <v>30</v>
      </c>
      <c r="E121" s="5">
        <v>390</v>
      </c>
      <c r="F121" s="9">
        <v>19230</v>
      </c>
      <c r="G121" s="57">
        <f>Table1[[#This Row],[Column6]]/$F$434</f>
        <v>8.6916513299096609E-4</v>
      </c>
      <c r="H121" s="57"/>
      <c r="I121" s="66"/>
      <c r="J121" s="72">
        <f>Table1[[#This Row],[Column6]]+Table1[[#This Row],[Column72]]+Table1[[#This Row],[Column8]]</f>
        <v>19230</v>
      </c>
      <c r="K121" s="91">
        <f>Table1[[#This Row],[Column9]]/$J$434</f>
        <v>8.6899203905231245E-4</v>
      </c>
      <c r="L121" s="75">
        <f>$J$440*Table1[[#This Row],[Column10]]</f>
        <v>1579.3178631661999</v>
      </c>
      <c r="M121" s="164"/>
      <c r="N121" s="75">
        <f>Table1[[#This Row],[Column11]]+Table1[[#This Row],[Column8]]</f>
        <v>1579.3178631661999</v>
      </c>
      <c r="O121" s="164"/>
      <c r="P121" s="78">
        <f>Table1[[#This Row],[Column9]]+Table1[[#This Row],[Column11]]</f>
        <v>20809.317863166201</v>
      </c>
    </row>
    <row r="122" spans="1:16" x14ac:dyDescent="0.25">
      <c r="A122" s="21" t="s">
        <v>125</v>
      </c>
      <c r="B122" s="4">
        <v>1890</v>
      </c>
      <c r="C122" s="5">
        <v>744</v>
      </c>
      <c r="D122" s="5">
        <v>154</v>
      </c>
      <c r="E122" s="5">
        <v>898</v>
      </c>
      <c r="F122" s="9">
        <v>18470.5</v>
      </c>
      <c r="G122" s="57">
        <f>Table1[[#This Row],[Column6]]/$F$434</f>
        <v>8.348369521013853E-4</v>
      </c>
      <c r="H122" s="57"/>
      <c r="I122" s="66"/>
      <c r="J122" s="72">
        <f>Table1[[#This Row],[Column6]]+Table1[[#This Row],[Column72]]+Table1[[#This Row],[Column8]]</f>
        <v>18470.5</v>
      </c>
      <c r="K122" s="91">
        <f>Table1[[#This Row],[Column9]]/$J$434</f>
        <v>8.3467069460820269E-4</v>
      </c>
      <c r="L122" s="75">
        <f>$J$440*Table1[[#This Row],[Column10]]</f>
        <v>1516.9417884353247</v>
      </c>
      <c r="M122" s="164"/>
      <c r="N122" s="75">
        <f>Table1[[#This Row],[Column11]]+Table1[[#This Row],[Column8]]</f>
        <v>1516.9417884353247</v>
      </c>
      <c r="O122" s="164"/>
      <c r="P122" s="78">
        <f>Table1[[#This Row],[Column9]]+Table1[[#This Row],[Column11]]</f>
        <v>19987.441788435324</v>
      </c>
    </row>
    <row r="123" spans="1:16" x14ac:dyDescent="0.25">
      <c r="A123" s="21" t="s">
        <v>126</v>
      </c>
      <c r="B123" s="4">
        <v>1900</v>
      </c>
      <c r="C123" s="6">
        <v>3224</v>
      </c>
      <c r="D123" s="5">
        <v>165</v>
      </c>
      <c r="E123" s="6">
        <v>3389</v>
      </c>
      <c r="F123" s="9">
        <v>80586</v>
      </c>
      <c r="G123" s="57">
        <f>Table1[[#This Row],[Column6]]/$F$434</f>
        <v>3.6423578474888189E-3</v>
      </c>
      <c r="H123" s="57"/>
      <c r="I123" s="66"/>
      <c r="J123" s="72">
        <f>Table1[[#This Row],[Column6]]+Table1[[#This Row],[Column72]]+Table1[[#This Row],[Column8]]</f>
        <v>80586</v>
      </c>
      <c r="K123" s="91">
        <f>Table1[[#This Row],[Column9]]/$J$434</f>
        <v>3.6416324731705484E-3</v>
      </c>
      <c r="L123" s="75">
        <f>$J$440*Table1[[#This Row],[Column10]]</f>
        <v>6618.3520187785425</v>
      </c>
      <c r="M123" s="164"/>
      <c r="N123" s="75">
        <f>Table1[[#This Row],[Column11]]+Table1[[#This Row],[Column8]]</f>
        <v>6618.3520187785425</v>
      </c>
      <c r="O123" s="164"/>
      <c r="P123" s="78">
        <f>Table1[[#This Row],[Column9]]+Table1[[#This Row],[Column11]]</f>
        <v>87204.352018778547</v>
      </c>
    </row>
    <row r="124" spans="1:16" x14ac:dyDescent="0.25">
      <c r="A124" s="21" t="s">
        <v>127</v>
      </c>
      <c r="B124" s="4">
        <v>1939</v>
      </c>
      <c r="C124" s="5">
        <v>415</v>
      </c>
      <c r="D124" s="5"/>
      <c r="E124" s="5">
        <v>415</v>
      </c>
      <c r="F124" s="9">
        <v>28334</v>
      </c>
      <c r="G124" s="57">
        <f>Table1[[#This Row],[Column6]]/$F$434</f>
        <v>1.2806513197174223E-3</v>
      </c>
      <c r="H124" s="57"/>
      <c r="I124" s="66"/>
      <c r="J124" s="72">
        <f>Table1[[#This Row],[Column6]]+Table1[[#This Row],[Column72]]+Table1[[#This Row],[Column8]]</f>
        <v>28334</v>
      </c>
      <c r="K124" s="91">
        <f>Table1[[#This Row],[Column9]]/$J$434</f>
        <v>1.2803962784455653E-3</v>
      </c>
      <c r="L124" s="75">
        <f>$J$440*Table1[[#This Row],[Column10]]</f>
        <v>2327.0094817967292</v>
      </c>
      <c r="M124" s="164"/>
      <c r="N124" s="75">
        <f>Table1[[#This Row],[Column11]]+Table1[[#This Row],[Column8]]</f>
        <v>2327.0094817967292</v>
      </c>
      <c r="O124" s="164"/>
      <c r="P124" s="78">
        <f>Table1[[#This Row],[Column9]]+Table1[[#This Row],[Column11]]</f>
        <v>30661.009481796729</v>
      </c>
    </row>
    <row r="125" spans="1:16" x14ac:dyDescent="0.25">
      <c r="A125" s="21" t="s">
        <v>128</v>
      </c>
      <c r="B125" s="4">
        <v>1953</v>
      </c>
      <c r="C125" s="6">
        <v>1205</v>
      </c>
      <c r="D125" s="5">
        <v>184</v>
      </c>
      <c r="E125" s="6">
        <v>1389</v>
      </c>
      <c r="F125" s="9">
        <v>50717.5</v>
      </c>
      <c r="G125" s="57">
        <f>Table1[[#This Row],[Column6]]/$F$434</f>
        <v>2.2923495908720396E-3</v>
      </c>
      <c r="H125" s="57"/>
      <c r="I125" s="66"/>
      <c r="J125" s="72">
        <f>Table1[[#This Row],[Column6]]+Table1[[#This Row],[Column72]]+Table1[[#This Row],[Column8]]</f>
        <v>50717.5</v>
      </c>
      <c r="K125" s="91">
        <f>Table1[[#This Row],[Column9]]/$J$434</f>
        <v>2.2918930702358637E-3</v>
      </c>
      <c r="L125" s="75">
        <f>$J$440*Table1[[#This Row],[Column10]]</f>
        <v>4165.3174064031073</v>
      </c>
      <c r="M125" s="164"/>
      <c r="N125" s="75">
        <f>Table1[[#This Row],[Column11]]+Table1[[#This Row],[Column8]]</f>
        <v>4165.3174064031073</v>
      </c>
      <c r="O125" s="164"/>
      <c r="P125" s="78">
        <f>Table1[[#This Row],[Column9]]+Table1[[#This Row],[Column11]]</f>
        <v>54882.817406403105</v>
      </c>
    </row>
    <row r="126" spans="1:16" x14ac:dyDescent="0.25">
      <c r="A126" s="21" t="s">
        <v>129</v>
      </c>
      <c r="B126" s="4">
        <v>4843</v>
      </c>
      <c r="C126" s="5">
        <v>140</v>
      </c>
      <c r="D126" s="5">
        <v>10</v>
      </c>
      <c r="E126" s="5">
        <v>150</v>
      </c>
      <c r="F126" s="9">
        <v>3590</v>
      </c>
      <c r="G126" s="57">
        <f>Table1[[#This Row],[Column6]]/$F$434</f>
        <v>1.6226223751625418E-4</v>
      </c>
      <c r="H126" s="57"/>
      <c r="I126" s="66"/>
      <c r="J126" s="72">
        <f>Table1[[#This Row],[Column6]]+Table1[[#This Row],[Column72]]+Table1[[#This Row],[Column8]]</f>
        <v>3590</v>
      </c>
      <c r="K126" s="91">
        <f>Table1[[#This Row],[Column9]]/$J$434</f>
        <v>1.6222992304720758E-4</v>
      </c>
      <c r="L126" s="75">
        <f>$J$440*Table1[[#This Row],[Column10]]</f>
        <v>294.83885224995618</v>
      </c>
      <c r="M126" s="164"/>
      <c r="N126" s="75">
        <f>Table1[[#This Row],[Column11]]+Table1[[#This Row],[Column8]]</f>
        <v>294.83885224995618</v>
      </c>
      <c r="O126" s="164"/>
      <c r="P126" s="78">
        <f>Table1[[#This Row],[Column9]]+Table1[[#This Row],[Column11]]</f>
        <v>3884.8388522499563</v>
      </c>
    </row>
    <row r="127" spans="1:16" x14ac:dyDescent="0.25">
      <c r="A127" s="21" t="s">
        <v>130</v>
      </c>
      <c r="B127" s="4">
        <v>2009</v>
      </c>
      <c r="C127" s="6">
        <v>1211</v>
      </c>
      <c r="D127" s="5"/>
      <c r="E127" s="6">
        <v>1211</v>
      </c>
      <c r="F127" s="9">
        <v>57743</v>
      </c>
      <c r="G127" s="57">
        <f>Table1[[#This Row],[Column6]]/$F$434</f>
        <v>2.6098909139000183E-3</v>
      </c>
      <c r="H127" s="57"/>
      <c r="I127" s="66"/>
      <c r="J127" s="72">
        <f>Table1[[#This Row],[Column6]]+Table1[[#This Row],[Column72]]+Table1[[#This Row],[Column8]]</f>
        <v>57743</v>
      </c>
      <c r="K127" s="91">
        <f>Table1[[#This Row],[Column9]]/$J$434</f>
        <v>2.6093711550180801E-3</v>
      </c>
      <c r="L127" s="75">
        <f>$J$440*Table1[[#This Row],[Column10]]</f>
        <v>4742.3063636404513</v>
      </c>
      <c r="M127" s="164"/>
      <c r="N127" s="75">
        <f>Table1[[#This Row],[Column11]]+Table1[[#This Row],[Column8]]</f>
        <v>4742.3063636404513</v>
      </c>
      <c r="O127" s="164"/>
      <c r="P127" s="78">
        <f>Table1[[#This Row],[Column9]]+Table1[[#This Row],[Column11]]</f>
        <v>62485.306363640455</v>
      </c>
    </row>
    <row r="128" spans="1:16" x14ac:dyDescent="0.25">
      <c r="A128" s="21" t="s">
        <v>131</v>
      </c>
      <c r="B128" s="4">
        <v>2044</v>
      </c>
      <c r="C128" s="5">
        <v>118</v>
      </c>
      <c r="D128" s="5">
        <v>4</v>
      </c>
      <c r="E128" s="5">
        <v>122</v>
      </c>
      <c r="F128" s="9">
        <v>2132.5</v>
      </c>
      <c r="G128" s="57">
        <f>Table1[[#This Row],[Column6]]/$F$434</f>
        <v>9.6385577020449047E-5</v>
      </c>
      <c r="H128" s="57"/>
      <c r="I128" s="66"/>
      <c r="J128" s="72">
        <f>Table1[[#This Row],[Column6]]+Table1[[#This Row],[Column72]]+Table1[[#This Row],[Column8]]</f>
        <v>2132.5</v>
      </c>
      <c r="K128" s="91">
        <f>Table1[[#This Row],[Column9]]/$J$434</f>
        <v>9.6366381865785553E-5</v>
      </c>
      <c r="L128" s="75">
        <f>$J$440*Table1[[#This Row],[Column10]]</f>
        <v>175.13756334903385</v>
      </c>
      <c r="M128" s="164"/>
      <c r="N128" s="75">
        <f>Table1[[#This Row],[Column11]]+Table1[[#This Row],[Column8]]</f>
        <v>175.13756334903385</v>
      </c>
      <c r="O128" s="164"/>
      <c r="P128" s="78">
        <f>Table1[[#This Row],[Column9]]+Table1[[#This Row],[Column11]]</f>
        <v>2307.6375633490338</v>
      </c>
    </row>
    <row r="129" spans="1:16" x14ac:dyDescent="0.25">
      <c r="A129" s="21" t="s">
        <v>132</v>
      </c>
      <c r="B129" s="4">
        <v>2051</v>
      </c>
      <c r="C129" s="5">
        <v>412</v>
      </c>
      <c r="D129" s="5"/>
      <c r="E129" s="5">
        <v>412</v>
      </c>
      <c r="F129" s="9">
        <v>8935</v>
      </c>
      <c r="G129" s="57">
        <f>Table1[[#This Row],[Column6]]/$F$434</f>
        <v>4.038476579965825E-4</v>
      </c>
      <c r="H129" s="57"/>
      <c r="I129" s="66"/>
      <c r="J129" s="72">
        <f>Table1[[#This Row],[Column6]]+Table1[[#This Row],[Column72]]+Table1[[#This Row],[Column8]]</f>
        <v>8935</v>
      </c>
      <c r="K129" s="91">
        <f>Table1[[#This Row],[Column9]]/$J$434</f>
        <v>4.0376723187376034E-4</v>
      </c>
      <c r="L129" s="75">
        <f>$J$440*Table1[[#This Row],[Column10]]</f>
        <v>733.81201806500235</v>
      </c>
      <c r="M129" s="164"/>
      <c r="N129" s="75">
        <f>Table1[[#This Row],[Column11]]+Table1[[#This Row],[Column8]]</f>
        <v>733.81201806500235</v>
      </c>
      <c r="O129" s="164"/>
      <c r="P129" s="78">
        <f>Table1[[#This Row],[Column9]]+Table1[[#This Row],[Column11]]</f>
        <v>9668.8120180650021</v>
      </c>
    </row>
    <row r="130" spans="1:16" x14ac:dyDescent="0.25">
      <c r="A130" s="21" t="s">
        <v>133</v>
      </c>
      <c r="B130" s="4">
        <v>2058</v>
      </c>
      <c r="C130" s="6">
        <v>3112</v>
      </c>
      <c r="D130" s="5">
        <v>389</v>
      </c>
      <c r="E130" s="6">
        <v>3501</v>
      </c>
      <c r="F130" s="9">
        <v>115937.5</v>
      </c>
      <c r="G130" s="57">
        <f>Table1[[#This Row],[Column6]]/$F$434</f>
        <v>5.2401889030754094E-3</v>
      </c>
      <c r="H130" s="57"/>
      <c r="I130" s="66"/>
      <c r="J130" s="72">
        <f>Table1[[#This Row],[Column6]]+Table1[[#This Row],[Column72]]+Table1[[#This Row],[Column8]]</f>
        <v>115937.5</v>
      </c>
      <c r="K130" s="91">
        <f>Table1[[#This Row],[Column9]]/$J$434</f>
        <v>5.239145321249479E-3</v>
      </c>
      <c r="L130" s="75">
        <f>$J$440*Table1[[#This Row],[Column10]]</f>
        <v>9521.69343530064</v>
      </c>
      <c r="M130" s="164"/>
      <c r="N130" s="75">
        <f>Table1[[#This Row],[Column11]]+Table1[[#This Row],[Column8]]</f>
        <v>9521.69343530064</v>
      </c>
      <c r="O130" s="164"/>
      <c r="P130" s="78">
        <f>Table1[[#This Row],[Column9]]+Table1[[#This Row],[Column11]]</f>
        <v>125459.19343530064</v>
      </c>
    </row>
    <row r="131" spans="1:16" x14ac:dyDescent="0.25">
      <c r="A131" s="21" t="s">
        <v>134</v>
      </c>
      <c r="B131" s="4">
        <v>2114</v>
      </c>
      <c r="C131" s="5">
        <v>658</v>
      </c>
      <c r="D131" s="5"/>
      <c r="E131" s="5">
        <v>658</v>
      </c>
      <c r="F131" s="9">
        <v>57355.5</v>
      </c>
      <c r="G131" s="57">
        <f>Table1[[#This Row],[Column6]]/$F$434</f>
        <v>2.5923765358951303E-3</v>
      </c>
      <c r="H131" s="57"/>
      <c r="I131" s="66">
        <v>-153</v>
      </c>
      <c r="J131" s="72">
        <f>Table1[[#This Row],[Column6]]+Table1[[#This Row],[Column72]]+Table1[[#This Row],[Column8]]</f>
        <v>57202.5</v>
      </c>
      <c r="K131" s="91">
        <f>Table1[[#This Row],[Column9]]/$J$434</f>
        <v>2.584946287773786E-3</v>
      </c>
      <c r="L131" s="75">
        <f>$J$440*Table1[[#This Row],[Column10]]</f>
        <v>4697.9162801749635</v>
      </c>
      <c r="M131" s="164"/>
      <c r="N131" s="75">
        <f>Table1[[#This Row],[Column11]]+Table1[[#This Row],[Column8]]</f>
        <v>4544.9162801749635</v>
      </c>
      <c r="O131" s="164"/>
      <c r="P131" s="78">
        <f>Table1[[#This Row],[Column9]]+Table1[[#This Row],[Column11]]</f>
        <v>61900.416280174963</v>
      </c>
    </row>
    <row r="132" spans="1:16" x14ac:dyDescent="0.25">
      <c r="A132" s="21" t="s">
        <v>135</v>
      </c>
      <c r="B132" s="4">
        <v>2128</v>
      </c>
      <c r="C132" s="5">
        <v>588</v>
      </c>
      <c r="D132" s="5"/>
      <c r="E132" s="5">
        <v>588</v>
      </c>
      <c r="F132" s="9">
        <v>21426</v>
      </c>
      <c r="G132" s="57">
        <f>Table1[[#This Row],[Column6]]/$F$434</f>
        <v>9.6842080808447412E-4</v>
      </c>
      <c r="H132" s="57"/>
      <c r="I132" s="66"/>
      <c r="J132" s="72">
        <f>Table1[[#This Row],[Column6]]+Table1[[#This Row],[Column72]]+Table1[[#This Row],[Column8]]</f>
        <v>21426</v>
      </c>
      <c r="K132" s="91">
        <f>Table1[[#This Row],[Column9]]/$J$434</f>
        <v>9.6822794741210851E-4</v>
      </c>
      <c r="L132" s="75">
        <f>$J$440*Table1[[#This Row],[Column10]]</f>
        <v>1759.6705427040561</v>
      </c>
      <c r="M132" s="164"/>
      <c r="N132" s="75">
        <f>Table1[[#This Row],[Column11]]+Table1[[#This Row],[Column8]]</f>
        <v>1759.6705427040561</v>
      </c>
      <c r="O132" s="164"/>
      <c r="P132" s="78">
        <f>Table1[[#This Row],[Column9]]+Table1[[#This Row],[Column11]]</f>
        <v>23185.670542704058</v>
      </c>
    </row>
    <row r="133" spans="1:16" x14ac:dyDescent="0.25">
      <c r="A133" s="21" t="s">
        <v>136</v>
      </c>
      <c r="B133" s="4">
        <v>2135</v>
      </c>
      <c r="C133" s="5">
        <v>424</v>
      </c>
      <c r="D133" s="5">
        <v>43</v>
      </c>
      <c r="E133" s="5">
        <v>467</v>
      </c>
      <c r="F133" s="9">
        <v>44022.5</v>
      </c>
      <c r="G133" s="57">
        <f>Table1[[#This Row],[Column6]]/$F$434</f>
        <v>1.9897463373424232E-3</v>
      </c>
      <c r="H133" s="57"/>
      <c r="I133" s="66"/>
      <c r="J133" s="72">
        <f>Table1[[#This Row],[Column6]]+Table1[[#This Row],[Column72]]+Table1[[#This Row],[Column8]]</f>
        <v>44022.5</v>
      </c>
      <c r="K133" s="91">
        <f>Table1[[#This Row],[Column9]]/$J$434</f>
        <v>1.9893500800405835E-3</v>
      </c>
      <c r="L133" s="75">
        <f>$J$440*Table1[[#This Row],[Column10]]</f>
        <v>3615.4716916918369</v>
      </c>
      <c r="M133" s="164"/>
      <c r="N133" s="75">
        <f>Table1[[#This Row],[Column11]]+Table1[[#This Row],[Column8]]</f>
        <v>3615.4716916918369</v>
      </c>
      <c r="O133" s="164"/>
      <c r="P133" s="78">
        <f>Table1[[#This Row],[Column9]]+Table1[[#This Row],[Column11]]</f>
        <v>47637.971691691841</v>
      </c>
    </row>
    <row r="134" spans="1:16" x14ac:dyDescent="0.25">
      <c r="A134" s="21" t="s">
        <v>137</v>
      </c>
      <c r="B134" s="4">
        <v>2142</v>
      </c>
      <c r="C134" s="5">
        <v>114</v>
      </c>
      <c r="D134" s="5"/>
      <c r="E134" s="5">
        <v>114</v>
      </c>
      <c r="F134" s="9">
        <v>5602.5</v>
      </c>
      <c r="G134" s="57">
        <f>Table1[[#This Row],[Column6]]/$F$434</f>
        <v>2.5322400715454429E-4</v>
      </c>
      <c r="H134" s="57"/>
      <c r="I134" s="66"/>
      <c r="J134" s="72">
        <f>Table1[[#This Row],[Column6]]+Table1[[#This Row],[Column72]]+Table1[[#This Row],[Column8]]</f>
        <v>5602.5</v>
      </c>
      <c r="K134" s="91">
        <f>Table1[[#This Row],[Column9]]/$J$434</f>
        <v>2.5317357768021739E-4</v>
      </c>
      <c r="L134" s="75">
        <f>$J$440*Table1[[#This Row],[Column10]]</f>
        <v>460.12107791932578</v>
      </c>
      <c r="M134" s="164"/>
      <c r="N134" s="75">
        <f>Table1[[#This Row],[Column11]]+Table1[[#This Row],[Column8]]</f>
        <v>460.12107791932578</v>
      </c>
      <c r="O134" s="164"/>
      <c r="P134" s="78">
        <f>Table1[[#This Row],[Column9]]+Table1[[#This Row],[Column11]]</f>
        <v>6062.6210779193261</v>
      </c>
    </row>
    <row r="135" spans="1:16" x14ac:dyDescent="0.25">
      <c r="A135" s="21" t="s">
        <v>138</v>
      </c>
      <c r="B135" s="4">
        <v>2184</v>
      </c>
      <c r="C135" s="5">
        <v>870</v>
      </c>
      <c r="D135" s="5"/>
      <c r="E135" s="5">
        <v>870</v>
      </c>
      <c r="F135" s="9">
        <v>19560</v>
      </c>
      <c r="G135" s="57">
        <f>Table1[[#This Row],[Column6]]/$F$434</f>
        <v>8.8408060329190307E-4</v>
      </c>
      <c r="H135" s="57"/>
      <c r="I135" s="66"/>
      <c r="J135" s="72">
        <f>Table1[[#This Row],[Column6]]+Table1[[#This Row],[Column72]]+Table1[[#This Row],[Column8]]</f>
        <v>19560</v>
      </c>
      <c r="K135" s="91">
        <f>Table1[[#This Row],[Column9]]/$J$434</f>
        <v>8.8390453894244571E-4</v>
      </c>
      <c r="L135" s="75">
        <f>$J$440*Table1[[#This Row],[Column10]]</f>
        <v>1606.4200417852765</v>
      </c>
      <c r="M135" s="164"/>
      <c r="N135" s="75">
        <f>Table1[[#This Row],[Column11]]+Table1[[#This Row],[Column8]]</f>
        <v>1606.4200417852765</v>
      </c>
      <c r="O135" s="164"/>
      <c r="P135" s="78">
        <f>Table1[[#This Row],[Column9]]+Table1[[#This Row],[Column11]]</f>
        <v>21166.420041785277</v>
      </c>
    </row>
    <row r="136" spans="1:16" x14ac:dyDescent="0.25">
      <c r="A136" s="21" t="s">
        <v>139</v>
      </c>
      <c r="B136" s="4">
        <v>2198</v>
      </c>
      <c r="C136" s="5">
        <v>572</v>
      </c>
      <c r="D136" s="5"/>
      <c r="E136" s="5">
        <v>572</v>
      </c>
      <c r="F136" s="9">
        <v>26612.5</v>
      </c>
      <c r="G136" s="57">
        <f>Table1[[#This Row],[Column6]]/$F$434</f>
        <v>1.2028422829808677E-3</v>
      </c>
      <c r="H136" s="57"/>
      <c r="I136" s="66"/>
      <c r="J136" s="72">
        <f>Table1[[#This Row],[Column6]]+Table1[[#This Row],[Column72]]+Table1[[#This Row],[Column8]]</f>
        <v>26612.5</v>
      </c>
      <c r="K136" s="91">
        <f>Table1[[#This Row],[Column9]]/$J$434</f>
        <v>1.2026027373520367E-3</v>
      </c>
      <c r="L136" s="75">
        <f>$J$440*Table1[[#This Row],[Column10]]</f>
        <v>2185.6264500005459</v>
      </c>
      <c r="M136" s="164"/>
      <c r="N136" s="75">
        <f>Table1[[#This Row],[Column11]]+Table1[[#This Row],[Column8]]</f>
        <v>2185.6264500005459</v>
      </c>
      <c r="O136" s="164"/>
      <c r="P136" s="78">
        <f>Table1[[#This Row],[Column9]]+Table1[[#This Row],[Column11]]</f>
        <v>28798.126450000545</v>
      </c>
    </row>
    <row r="137" spans="1:16" x14ac:dyDescent="0.25">
      <c r="A137" s="21" t="s">
        <v>140</v>
      </c>
      <c r="B137" s="4">
        <v>2212</v>
      </c>
      <c r="C137" s="5">
        <v>72</v>
      </c>
      <c r="D137" s="5"/>
      <c r="E137" s="5">
        <v>72</v>
      </c>
      <c r="F137" s="9">
        <v>5365</v>
      </c>
      <c r="G137" s="57">
        <f>Table1[[#This Row],[Column6]]/$F$434</f>
        <v>2.424893883773548E-4</v>
      </c>
      <c r="H137" s="57"/>
      <c r="I137" s="66"/>
      <c r="J137" s="72">
        <f>Table1[[#This Row],[Column6]]+Table1[[#This Row],[Column72]]+Table1[[#This Row],[Column8]]</f>
        <v>5365</v>
      </c>
      <c r="K137" s="91">
        <f>Table1[[#This Row],[Column9]]/$J$434</f>
        <v>2.4244109669868208E-4</v>
      </c>
      <c r="L137" s="75">
        <f>$J$440*Table1[[#This Row],[Column10]]</f>
        <v>440.61572209499025</v>
      </c>
      <c r="M137" s="164"/>
      <c r="N137" s="75">
        <f>Table1[[#This Row],[Column11]]+Table1[[#This Row],[Column8]]</f>
        <v>440.61572209499025</v>
      </c>
      <c r="O137" s="164"/>
      <c r="P137" s="78">
        <f>Table1[[#This Row],[Column9]]+Table1[[#This Row],[Column11]]</f>
        <v>5805.6157220949899</v>
      </c>
    </row>
    <row r="138" spans="1:16" x14ac:dyDescent="0.25">
      <c r="A138" s="21" t="s">
        <v>141</v>
      </c>
      <c r="B138" s="4">
        <v>2217</v>
      </c>
      <c r="C138" s="5">
        <v>765</v>
      </c>
      <c r="D138" s="5">
        <v>47</v>
      </c>
      <c r="E138" s="5">
        <v>812</v>
      </c>
      <c r="F138" s="9">
        <v>22972.5</v>
      </c>
      <c r="G138" s="57">
        <f>Table1[[#This Row],[Column6]]/$F$434</f>
        <v>1.0383201257220473E-3</v>
      </c>
      <c r="H138" s="57"/>
      <c r="I138" s="66"/>
      <c r="J138" s="72">
        <f>Table1[[#This Row],[Column6]]+Table1[[#This Row],[Column72]]+Table1[[#This Row],[Column8]]</f>
        <v>22972.5</v>
      </c>
      <c r="K138" s="91">
        <f>Table1[[#This Row],[Column9]]/$J$434</f>
        <v>1.0381133446245058E-3</v>
      </c>
      <c r="L138" s="75">
        <f>$J$440*Table1[[#This Row],[Column10]]</f>
        <v>1886.6812070507292</v>
      </c>
      <c r="M138" s="164"/>
      <c r="N138" s="75">
        <f>Table1[[#This Row],[Column11]]+Table1[[#This Row],[Column8]]</f>
        <v>1886.6812070507292</v>
      </c>
      <c r="O138" s="164"/>
      <c r="P138" s="78">
        <f>Table1[[#This Row],[Column9]]+Table1[[#This Row],[Column11]]</f>
        <v>24859.181207050729</v>
      </c>
    </row>
    <row r="139" spans="1:16" x14ac:dyDescent="0.25">
      <c r="A139" s="21" t="s">
        <v>142</v>
      </c>
      <c r="B139" s="4">
        <v>2226</v>
      </c>
      <c r="C139" s="5">
        <v>174</v>
      </c>
      <c r="D139" s="5"/>
      <c r="E139" s="5">
        <v>174</v>
      </c>
      <c r="F139" s="9">
        <v>5557.5</v>
      </c>
      <c r="G139" s="57">
        <f>Table1[[#This Row],[Column6]]/$F$434</f>
        <v>2.5119007938623471E-4</v>
      </c>
      <c r="H139" s="57"/>
      <c r="I139" s="66"/>
      <c r="J139" s="72">
        <f>Table1[[#This Row],[Column6]]+Table1[[#This Row],[Column72]]+Table1[[#This Row],[Column8]]</f>
        <v>5557.5</v>
      </c>
      <c r="K139" s="91">
        <f>Table1[[#This Row],[Column9]]/$J$434</f>
        <v>2.5114005496792649E-4</v>
      </c>
      <c r="L139" s="75">
        <f>$J$440*Table1[[#This Row],[Column10]]</f>
        <v>456.42532628945168</v>
      </c>
      <c r="M139" s="164"/>
      <c r="N139" s="75">
        <f>Table1[[#This Row],[Column11]]+Table1[[#This Row],[Column8]]</f>
        <v>456.42532628945168</v>
      </c>
      <c r="O139" s="164"/>
      <c r="P139" s="78">
        <f>Table1[[#This Row],[Column9]]+Table1[[#This Row],[Column11]]</f>
        <v>6013.9253262894517</v>
      </c>
    </row>
    <row r="140" spans="1:16" x14ac:dyDescent="0.25">
      <c r="A140" s="21" t="s">
        <v>143</v>
      </c>
      <c r="B140" s="4">
        <v>2233</v>
      </c>
      <c r="C140" s="5">
        <v>796</v>
      </c>
      <c r="D140" s="5"/>
      <c r="E140" s="5">
        <v>796</v>
      </c>
      <c r="F140" s="9">
        <v>45831</v>
      </c>
      <c r="G140" s="57">
        <f>Table1[[#This Row],[Column6]]/$F$434</f>
        <v>2.0714876344310432E-3</v>
      </c>
      <c r="H140" s="57"/>
      <c r="I140" s="66"/>
      <c r="J140" s="72">
        <f>Table1[[#This Row],[Column6]]+Table1[[#This Row],[Column72]]+Table1[[#This Row],[Column8]]</f>
        <v>45831</v>
      </c>
      <c r="K140" s="91">
        <f>Table1[[#This Row],[Column9]]/$J$434</f>
        <v>2.0710750983778748E-3</v>
      </c>
      <c r="L140" s="75">
        <f>$J$440*Table1[[#This Row],[Column10]]</f>
        <v>3763.9998433057776</v>
      </c>
      <c r="M140" s="164"/>
      <c r="N140" s="75">
        <f>Table1[[#This Row],[Column11]]+Table1[[#This Row],[Column8]]</f>
        <v>3763.9998433057776</v>
      </c>
      <c r="O140" s="164"/>
      <c r="P140" s="78">
        <f>Table1[[#This Row],[Column9]]+Table1[[#This Row],[Column11]]</f>
        <v>49594.999843305777</v>
      </c>
    </row>
    <row r="141" spans="1:16" x14ac:dyDescent="0.25">
      <c r="A141" s="21" t="s">
        <v>144</v>
      </c>
      <c r="B141" s="4">
        <v>2289</v>
      </c>
      <c r="C141" s="6">
        <v>9658</v>
      </c>
      <c r="D141" s="5">
        <v>950</v>
      </c>
      <c r="E141" s="6">
        <v>10608</v>
      </c>
      <c r="F141" s="9">
        <v>266286.5</v>
      </c>
      <c r="G141" s="57">
        <f>Table1[[#This Row],[Column6]]/$F$434</f>
        <v>1.2035722370577165E-2</v>
      </c>
      <c r="H141" s="57"/>
      <c r="I141" s="66"/>
      <c r="J141" s="72">
        <f>Table1[[#This Row],[Column6]]+Table1[[#This Row],[Column72]]+Table1[[#This Row],[Column8]]</f>
        <v>266286.5</v>
      </c>
      <c r="K141" s="91">
        <f>Table1[[#This Row],[Column9]]/$J$434</f>
        <v>1.203332546058781E-2</v>
      </c>
      <c r="L141" s="75">
        <f>$J$440*Table1[[#This Row],[Column10]]</f>
        <v>21869.528141966006</v>
      </c>
      <c r="M141" s="164"/>
      <c r="N141" s="75">
        <f>Table1[[#This Row],[Column11]]+Table1[[#This Row],[Column8]]</f>
        <v>21869.528141966006</v>
      </c>
      <c r="O141" s="164"/>
      <c r="P141" s="78">
        <f>Table1[[#This Row],[Column9]]+Table1[[#This Row],[Column11]]</f>
        <v>288156.02814196603</v>
      </c>
    </row>
    <row r="142" spans="1:16" x14ac:dyDescent="0.25">
      <c r="A142" s="21" t="s">
        <v>145</v>
      </c>
      <c r="B142" s="4">
        <v>2310</v>
      </c>
      <c r="C142" s="5">
        <v>67</v>
      </c>
      <c r="D142" s="5">
        <v>12</v>
      </c>
      <c r="E142" s="5">
        <v>79</v>
      </c>
      <c r="F142" s="9">
        <v>2900</v>
      </c>
      <c r="G142" s="57">
        <f>Table1[[#This Row],[Column6]]/$F$434</f>
        <v>1.3107534506884042E-4</v>
      </c>
      <c r="H142" s="57"/>
      <c r="I142" s="66"/>
      <c r="J142" s="72">
        <f>Table1[[#This Row],[Column6]]+Table1[[#This Row],[Column72]]+Table1[[#This Row],[Column8]]</f>
        <v>2900</v>
      </c>
      <c r="K142" s="91">
        <f>Table1[[#This Row],[Column9]]/$J$434</f>
        <v>1.3104924145874707E-4</v>
      </c>
      <c r="L142" s="75">
        <f>$J$440*Table1[[#This Row],[Column10]]</f>
        <v>238.17066059188662</v>
      </c>
      <c r="M142" s="164"/>
      <c r="N142" s="75">
        <f>Table1[[#This Row],[Column11]]+Table1[[#This Row],[Column8]]</f>
        <v>238.17066059188662</v>
      </c>
      <c r="O142" s="164"/>
      <c r="P142" s="78">
        <f>Table1[[#This Row],[Column9]]+Table1[[#This Row],[Column11]]</f>
        <v>3138.1706605918866</v>
      </c>
    </row>
    <row r="143" spans="1:16" x14ac:dyDescent="0.25">
      <c r="A143" s="21" t="s">
        <v>146</v>
      </c>
      <c r="B143" s="4">
        <v>2296</v>
      </c>
      <c r="C143" s="5">
        <v>542</v>
      </c>
      <c r="D143" s="5">
        <v>41</v>
      </c>
      <c r="E143" s="5">
        <v>583</v>
      </c>
      <c r="F143" s="9">
        <v>11400</v>
      </c>
      <c r="G143" s="57">
        <f>Table1[[#This Row],[Column6]]/$F$434</f>
        <v>5.1526170130509683E-4</v>
      </c>
      <c r="H143" s="57"/>
      <c r="I143" s="66"/>
      <c r="J143" s="72">
        <f>Table1[[#This Row],[Column6]]+Table1[[#This Row],[Column72]]+Table1[[#This Row],[Column8]]</f>
        <v>11400</v>
      </c>
      <c r="K143" s="91">
        <f>Table1[[#This Row],[Column9]]/$J$434</f>
        <v>5.1515908711369533E-4</v>
      </c>
      <c r="L143" s="75">
        <f>$J$440*Table1[[#This Row],[Column10]]</f>
        <v>936.25707956810595</v>
      </c>
      <c r="M143" s="164"/>
      <c r="N143" s="75">
        <f>Table1[[#This Row],[Column11]]+Table1[[#This Row],[Column8]]</f>
        <v>936.25707956810595</v>
      </c>
      <c r="O143" s="164"/>
      <c r="P143" s="78">
        <f>Table1[[#This Row],[Column9]]+Table1[[#This Row],[Column11]]</f>
        <v>12336.257079568106</v>
      </c>
    </row>
    <row r="144" spans="1:16" x14ac:dyDescent="0.25">
      <c r="A144" s="21" t="s">
        <v>147</v>
      </c>
      <c r="B144" s="4">
        <v>2303</v>
      </c>
      <c r="C144" s="6">
        <v>2092</v>
      </c>
      <c r="D144" s="5"/>
      <c r="E144" s="6">
        <v>2092</v>
      </c>
      <c r="F144" s="9">
        <v>45167.5</v>
      </c>
      <c r="G144" s="57">
        <f>Table1[[#This Row],[Column6]]/$F$434</f>
        <v>2.0414984994471899E-3</v>
      </c>
      <c r="H144" s="57"/>
      <c r="I144" s="66"/>
      <c r="J144" s="72">
        <f>Table1[[#This Row],[Column6]]+Table1[[#This Row],[Column72]]+Table1[[#This Row],[Column8]]</f>
        <v>45167.5</v>
      </c>
      <c r="K144" s="91">
        <f>Table1[[#This Row],[Column9]]/$J$434</f>
        <v>2.0410919357199855E-3</v>
      </c>
      <c r="L144" s="75">
        <f>$J$440*Table1[[#This Row],[Column10]]</f>
        <v>3709.508038718634</v>
      </c>
      <c r="M144" s="164"/>
      <c r="N144" s="75">
        <f>Table1[[#This Row],[Column11]]+Table1[[#This Row],[Column8]]</f>
        <v>3709.508038718634</v>
      </c>
      <c r="O144" s="164"/>
      <c r="P144" s="78">
        <f>Table1[[#This Row],[Column9]]+Table1[[#This Row],[Column11]]</f>
        <v>48877.008038718632</v>
      </c>
    </row>
    <row r="145" spans="1:16" x14ac:dyDescent="0.25">
      <c r="A145" s="21" t="s">
        <v>148</v>
      </c>
      <c r="B145" s="4">
        <v>2394</v>
      </c>
      <c r="C145" s="5">
        <v>315</v>
      </c>
      <c r="D145" s="5">
        <v>20</v>
      </c>
      <c r="E145" s="5">
        <v>335</v>
      </c>
      <c r="F145" s="9">
        <v>14972.5</v>
      </c>
      <c r="G145" s="57">
        <f>Table1[[#This Row],[Column6]]/$F$434</f>
        <v>6.7673296691145291E-4</v>
      </c>
      <c r="H145" s="57"/>
      <c r="I145" s="66"/>
      <c r="J145" s="72">
        <f>Table1[[#This Row],[Column6]]+Table1[[#This Row],[Column72]]+Table1[[#This Row],[Column8]]</f>
        <v>14972.5</v>
      </c>
      <c r="K145" s="91">
        <f>Table1[[#This Row],[Column9]]/$J$434</f>
        <v>6.7659819577278984E-4</v>
      </c>
      <c r="L145" s="75">
        <f>$J$440*Table1[[#This Row],[Column10]]</f>
        <v>1229.6586950731112</v>
      </c>
      <c r="M145" s="164"/>
      <c r="N145" s="75">
        <f>Table1[[#This Row],[Column11]]+Table1[[#This Row],[Column8]]</f>
        <v>1229.6586950731112</v>
      </c>
      <c r="O145" s="164"/>
      <c r="P145" s="78">
        <f>Table1[[#This Row],[Column9]]+Table1[[#This Row],[Column11]]</f>
        <v>16202.158695073111</v>
      </c>
    </row>
    <row r="146" spans="1:16" x14ac:dyDescent="0.25">
      <c r="A146" s="21" t="s">
        <v>149</v>
      </c>
      <c r="B146" s="4">
        <v>2415</v>
      </c>
      <c r="C146" s="5">
        <v>177</v>
      </c>
      <c r="D146" s="5"/>
      <c r="E146" s="5">
        <v>177</v>
      </c>
      <c r="F146" s="9">
        <v>4405.5</v>
      </c>
      <c r="G146" s="57">
        <f>Table1[[#This Row],[Column6]]/$F$434</f>
        <v>1.9912152851750916E-4</v>
      </c>
      <c r="H146" s="57"/>
      <c r="I146" s="66"/>
      <c r="J146" s="72">
        <f>Table1[[#This Row],[Column6]]+Table1[[#This Row],[Column72]]+Table1[[#This Row],[Column8]]</f>
        <v>4405.5</v>
      </c>
      <c r="K146" s="91">
        <f>Table1[[#This Row],[Column9]]/$J$434</f>
        <v>1.9908187353327939E-4</v>
      </c>
      <c r="L146" s="75">
        <f>$J$440*Table1[[#This Row],[Column10]]</f>
        <v>361.81408456467466</v>
      </c>
      <c r="M146" s="164"/>
      <c r="N146" s="75">
        <f>Table1[[#This Row],[Column11]]+Table1[[#This Row],[Column8]]</f>
        <v>361.81408456467466</v>
      </c>
      <c r="O146" s="164"/>
      <c r="P146" s="78">
        <f>Table1[[#This Row],[Column9]]+Table1[[#This Row],[Column11]]</f>
        <v>4767.3140845646749</v>
      </c>
    </row>
    <row r="147" spans="1:16" x14ac:dyDescent="0.25">
      <c r="A147" s="21" t="s">
        <v>150</v>
      </c>
      <c r="B147" s="4">
        <v>2420</v>
      </c>
      <c r="C147" s="6">
        <v>4787</v>
      </c>
      <c r="D147" s="5">
        <v>102</v>
      </c>
      <c r="E147" s="6">
        <v>4889</v>
      </c>
      <c r="F147" s="9">
        <v>118672.5</v>
      </c>
      <c r="G147" s="57">
        <f>Table1[[#This Row],[Column6]]/$F$434</f>
        <v>5.3638065129937816E-3</v>
      </c>
      <c r="H147" s="57"/>
      <c r="I147" s="66"/>
      <c r="J147" s="72">
        <f>Table1[[#This Row],[Column6]]+Table1[[#This Row],[Column72]]+Table1[[#This Row],[Column8]]</f>
        <v>118672.5</v>
      </c>
      <c r="K147" s="91">
        <f>Table1[[#This Row],[Column9]]/$J$434</f>
        <v>5.3627383127631588E-3</v>
      </c>
      <c r="L147" s="75">
        <f>$J$440*Table1[[#This Row],[Column10]]</f>
        <v>9746.3130065829864</v>
      </c>
      <c r="M147" s="164"/>
      <c r="N147" s="75">
        <f>Table1[[#This Row],[Column11]]+Table1[[#This Row],[Column8]]</f>
        <v>9746.3130065829864</v>
      </c>
      <c r="O147" s="164"/>
      <c r="P147" s="78">
        <f>Table1[[#This Row],[Column9]]+Table1[[#This Row],[Column11]]</f>
        <v>128418.81300658299</v>
      </c>
    </row>
    <row r="148" spans="1:16" x14ac:dyDescent="0.25">
      <c r="A148" s="21" t="s">
        <v>151</v>
      </c>
      <c r="B148" s="4">
        <v>2443</v>
      </c>
      <c r="C148" s="5">
        <v>579</v>
      </c>
      <c r="D148" s="5">
        <v>58</v>
      </c>
      <c r="E148" s="5">
        <v>637</v>
      </c>
      <c r="F148" s="9">
        <v>18675</v>
      </c>
      <c r="G148" s="57">
        <f>Table1[[#This Row],[Column6]]/$F$434</f>
        <v>8.4408002384848101E-4</v>
      </c>
      <c r="H148" s="57"/>
      <c r="I148" s="66"/>
      <c r="J148" s="72">
        <f>Table1[[#This Row],[Column6]]+Table1[[#This Row],[Column72]]+Table1[[#This Row],[Column8]]</f>
        <v>18675</v>
      </c>
      <c r="K148" s="91">
        <f>Table1[[#This Row],[Column9]]/$J$434</f>
        <v>8.4391192560072468E-4</v>
      </c>
      <c r="L148" s="75">
        <f>$J$440*Table1[[#This Row],[Column10]]</f>
        <v>1533.7369263977525</v>
      </c>
      <c r="M148" s="164"/>
      <c r="N148" s="75">
        <f>Table1[[#This Row],[Column11]]+Table1[[#This Row],[Column8]]</f>
        <v>1533.7369263977525</v>
      </c>
      <c r="O148" s="164"/>
      <c r="P148" s="78">
        <f>Table1[[#This Row],[Column9]]+Table1[[#This Row],[Column11]]</f>
        <v>20208.736926397753</v>
      </c>
    </row>
    <row r="149" spans="1:16" x14ac:dyDescent="0.25">
      <c r="A149" s="21" t="s">
        <v>152</v>
      </c>
      <c r="B149" s="4">
        <v>2436</v>
      </c>
      <c r="C149" s="5">
        <v>663</v>
      </c>
      <c r="D149" s="5">
        <v>10</v>
      </c>
      <c r="E149" s="5">
        <v>673</v>
      </c>
      <c r="F149" s="9">
        <v>74320</v>
      </c>
      <c r="G149" s="57">
        <f>Table1[[#This Row],[Column6]]/$F$434</f>
        <v>3.359144705350421E-3</v>
      </c>
      <c r="H149" s="57"/>
      <c r="I149" s="66"/>
      <c r="J149" s="72">
        <f>Table1[[#This Row],[Column6]]+Table1[[#This Row],[Column72]]+Table1[[#This Row],[Column8]]</f>
        <v>74320</v>
      </c>
      <c r="K149" s="91">
        <f>Table1[[#This Row],[Column9]]/$J$434</f>
        <v>3.358475732832442E-3</v>
      </c>
      <c r="L149" s="75">
        <f>$J$440*Table1[[#This Row],[Column10]]</f>
        <v>6103.7391362720737</v>
      </c>
      <c r="M149" s="164"/>
      <c r="N149" s="75">
        <f>Table1[[#This Row],[Column11]]+Table1[[#This Row],[Column8]]</f>
        <v>6103.7391362720737</v>
      </c>
      <c r="O149" s="164"/>
      <c r="P149" s="78">
        <f>Table1[[#This Row],[Column9]]+Table1[[#This Row],[Column11]]</f>
        <v>80423.739136272081</v>
      </c>
    </row>
    <row r="150" spans="1:16" x14ac:dyDescent="0.25">
      <c r="A150" s="21" t="s">
        <v>153</v>
      </c>
      <c r="B150" s="4">
        <v>2460</v>
      </c>
      <c r="C150" s="5">
        <v>573</v>
      </c>
      <c r="D150" s="5">
        <v>127</v>
      </c>
      <c r="E150" s="5">
        <v>700</v>
      </c>
      <c r="F150" s="9">
        <v>18072.5</v>
      </c>
      <c r="G150" s="57">
        <f>Table1[[#This Row],[Column6]]/$F$434</f>
        <v>8.1684799095055815E-4</v>
      </c>
      <c r="H150" s="57"/>
      <c r="I150" s="66"/>
      <c r="J150" s="72">
        <f>Table1[[#This Row],[Column6]]+Table1[[#This Row],[Column72]]+Table1[[#This Row],[Column8]]</f>
        <v>18072.5</v>
      </c>
      <c r="K150" s="91">
        <f>Table1[[#This Row],[Column9]]/$J$434</f>
        <v>8.1668531595282981E-4</v>
      </c>
      <c r="L150" s="75">
        <f>$J$440*Table1[[#This Row],[Column10]]</f>
        <v>1484.2549184644383</v>
      </c>
      <c r="M150" s="164"/>
      <c r="N150" s="75">
        <f>Table1[[#This Row],[Column11]]+Table1[[#This Row],[Column8]]</f>
        <v>1484.2549184644383</v>
      </c>
      <c r="O150" s="164"/>
      <c r="P150" s="78">
        <f>Table1[[#This Row],[Column9]]+Table1[[#This Row],[Column11]]</f>
        <v>19556.754918464438</v>
      </c>
    </row>
    <row r="151" spans="1:16" x14ac:dyDescent="0.25">
      <c r="A151" s="21" t="s">
        <v>154</v>
      </c>
      <c r="B151" s="4">
        <v>2478</v>
      </c>
      <c r="C151" s="6">
        <v>1103</v>
      </c>
      <c r="D151" s="5">
        <v>6</v>
      </c>
      <c r="E151" s="6">
        <v>1109</v>
      </c>
      <c r="F151" s="9">
        <v>148910</v>
      </c>
      <c r="G151" s="57">
        <f>Table1[[#This Row],[Column6]]/$F$434</f>
        <v>6.7304929773106996E-3</v>
      </c>
      <c r="H151" s="57"/>
      <c r="I151" s="66"/>
      <c r="J151" s="72">
        <f>Table1[[#This Row],[Column6]]+Table1[[#This Row],[Column72]]+Table1[[#This Row],[Column8]]</f>
        <v>148910</v>
      </c>
      <c r="K151" s="91">
        <f>Table1[[#This Row],[Column9]]/$J$434</f>
        <v>6.7291526019386295E-3</v>
      </c>
      <c r="L151" s="75">
        <f>$J$440*Table1[[#This Row],[Column10]]</f>
        <v>12229.652782323392</v>
      </c>
      <c r="M151" s="164"/>
      <c r="N151" s="75">
        <f>Table1[[#This Row],[Column11]]+Table1[[#This Row],[Column8]]</f>
        <v>12229.652782323392</v>
      </c>
      <c r="O151" s="164"/>
      <c r="P151" s="78">
        <f>Table1[[#This Row],[Column9]]+Table1[[#This Row],[Column11]]</f>
        <v>161139.65278232339</v>
      </c>
    </row>
    <row r="152" spans="1:16" x14ac:dyDescent="0.25">
      <c r="A152" s="21" t="s">
        <v>155</v>
      </c>
      <c r="B152" s="4">
        <v>2523</v>
      </c>
      <c r="C152" s="5">
        <v>42</v>
      </c>
      <c r="D152" s="5">
        <v>4</v>
      </c>
      <c r="E152" s="5">
        <v>46</v>
      </c>
      <c r="F152" s="9">
        <v>1490</v>
      </c>
      <c r="G152" s="57">
        <f>Table1[[#This Row],[Column6]]/$F$434</f>
        <v>6.7345608328473193E-5</v>
      </c>
      <c r="H152" s="57"/>
      <c r="I152" s="66"/>
      <c r="J152" s="72">
        <f>Table1[[#This Row],[Column6]]+Table1[[#This Row],[Column72]]+Table1[[#This Row],[Column8]]</f>
        <v>1490</v>
      </c>
      <c r="K152" s="91">
        <f>Table1[[#This Row],[Column9]]/$J$434</f>
        <v>6.7332196473632108E-5</v>
      </c>
      <c r="L152" s="75">
        <f>$J$440*Table1[[#This Row],[Column10]]</f>
        <v>122.37044285583139</v>
      </c>
      <c r="M152" s="164"/>
      <c r="N152" s="75">
        <f>Table1[[#This Row],[Column11]]+Table1[[#This Row],[Column8]]</f>
        <v>122.37044285583139</v>
      </c>
      <c r="O152" s="164"/>
      <c r="P152" s="78">
        <f>Table1[[#This Row],[Column9]]+Table1[[#This Row],[Column11]]</f>
        <v>1612.3704428558315</v>
      </c>
    </row>
    <row r="153" spans="1:16" x14ac:dyDescent="0.25">
      <c r="A153" s="21" t="s">
        <v>156</v>
      </c>
      <c r="B153" s="4">
        <v>2527</v>
      </c>
      <c r="C153" s="5">
        <v>93</v>
      </c>
      <c r="D153" s="5"/>
      <c r="E153" s="5">
        <v>93</v>
      </c>
      <c r="F153" s="9">
        <v>6895</v>
      </c>
      <c r="G153" s="57">
        <f>Table1[[#This Row],[Column6]]/$F$434</f>
        <v>3.1164293249988096E-4</v>
      </c>
      <c r="H153" s="57"/>
      <c r="I153" s="66"/>
      <c r="J153" s="72">
        <f>Table1[[#This Row],[Column6]]+Table1[[#This Row],[Column72]]+Table1[[#This Row],[Column8]]</f>
        <v>6895</v>
      </c>
      <c r="K153" s="91">
        <f>Table1[[#This Row],[Column9]]/$J$434</f>
        <v>3.1158086891657275E-4</v>
      </c>
      <c r="L153" s="75">
        <f>$J$440*Table1[[#This Row],[Column10]]</f>
        <v>566.27127751070964</v>
      </c>
      <c r="M153" s="164"/>
      <c r="N153" s="75">
        <f>Table1[[#This Row],[Column11]]+Table1[[#This Row],[Column8]]</f>
        <v>566.27127751070964</v>
      </c>
      <c r="O153" s="164"/>
      <c r="P153" s="78">
        <f>Table1[[#This Row],[Column9]]+Table1[[#This Row],[Column11]]</f>
        <v>7461.2712775107093</v>
      </c>
    </row>
    <row r="154" spans="1:16" x14ac:dyDescent="0.25">
      <c r="A154" s="21" t="s">
        <v>157</v>
      </c>
      <c r="B154" s="4">
        <v>2534</v>
      </c>
      <c r="C154" s="5">
        <v>160</v>
      </c>
      <c r="D154" s="5">
        <v>43</v>
      </c>
      <c r="E154" s="5">
        <v>203</v>
      </c>
      <c r="F154" s="9">
        <v>7900</v>
      </c>
      <c r="G154" s="57">
        <f>Table1[[#This Row],[Column6]]/$F$434</f>
        <v>3.5706731932546188E-4</v>
      </c>
      <c r="H154" s="57"/>
      <c r="I154" s="66"/>
      <c r="J154" s="72">
        <f>Table1[[#This Row],[Column6]]+Table1[[#This Row],[Column72]]+Table1[[#This Row],[Column8]]</f>
        <v>7900</v>
      </c>
      <c r="K154" s="91">
        <f>Table1[[#This Row],[Column9]]/$J$434</f>
        <v>3.5699620949106961E-4</v>
      </c>
      <c r="L154" s="75">
        <f>$J$440*Table1[[#This Row],[Column10]]</f>
        <v>648.80973057789799</v>
      </c>
      <c r="M154" s="164"/>
      <c r="N154" s="75">
        <f>Table1[[#This Row],[Column11]]+Table1[[#This Row],[Column8]]</f>
        <v>648.80973057789799</v>
      </c>
      <c r="O154" s="164"/>
      <c r="P154" s="78">
        <f>Table1[[#This Row],[Column9]]+Table1[[#This Row],[Column11]]</f>
        <v>8548.8097305778974</v>
      </c>
    </row>
    <row r="155" spans="1:16" x14ac:dyDescent="0.25">
      <c r="A155" s="21" t="s">
        <v>158</v>
      </c>
      <c r="B155" s="4">
        <v>2541</v>
      </c>
      <c r="C155" s="5">
        <v>198</v>
      </c>
      <c r="D155" s="5">
        <v>4</v>
      </c>
      <c r="E155" s="5">
        <v>202</v>
      </c>
      <c r="F155" s="9">
        <v>18360</v>
      </c>
      <c r="G155" s="57">
        <f>Table1[[#This Row],[Column6]]/$F$434</f>
        <v>8.2984252947031396E-4</v>
      </c>
      <c r="H155" s="57"/>
      <c r="I155" s="66"/>
      <c r="J155" s="72">
        <f>Table1[[#This Row],[Column6]]+Table1[[#This Row],[Column72]]+Table1[[#This Row],[Column8]]</f>
        <v>18360</v>
      </c>
      <c r="K155" s="91">
        <f>Table1[[#This Row],[Column9]]/$J$434</f>
        <v>8.2967726661468835E-4</v>
      </c>
      <c r="L155" s="75">
        <f>$J$440*Table1[[#This Row],[Column10]]</f>
        <v>1507.8666649886338</v>
      </c>
      <c r="M155" s="164"/>
      <c r="N155" s="75">
        <f>Table1[[#This Row],[Column11]]+Table1[[#This Row],[Column8]]</f>
        <v>1507.8666649886338</v>
      </c>
      <c r="O155" s="164"/>
      <c r="P155" s="78">
        <f>Table1[[#This Row],[Column9]]+Table1[[#This Row],[Column11]]</f>
        <v>19867.866664988633</v>
      </c>
    </row>
    <row r="156" spans="1:16" x14ac:dyDescent="0.25">
      <c r="A156" s="21" t="s">
        <v>159</v>
      </c>
      <c r="B156" s="4">
        <v>2562</v>
      </c>
      <c r="C156" s="6">
        <v>3379</v>
      </c>
      <c r="D156" s="5">
        <v>56</v>
      </c>
      <c r="E156" s="6">
        <v>3435</v>
      </c>
      <c r="F156" s="9">
        <v>94893</v>
      </c>
      <c r="G156" s="57">
        <f>Table1[[#This Row],[Column6]]/$F$434</f>
        <v>4.289011282626716E-3</v>
      </c>
      <c r="H156" s="57"/>
      <c r="I156" s="66"/>
      <c r="J156" s="72">
        <f>Table1[[#This Row],[Column6]]+Table1[[#This Row],[Column72]]+Table1[[#This Row],[Column8]]</f>
        <v>94893</v>
      </c>
      <c r="K156" s="91">
        <f>Table1[[#This Row],[Column9]]/$J$434</f>
        <v>4.2881571274982367E-3</v>
      </c>
      <c r="L156" s="75">
        <f>$J$440*Table1[[#This Row],[Column10]]</f>
        <v>7793.3546536365166</v>
      </c>
      <c r="M156" s="164"/>
      <c r="N156" s="75">
        <f>Table1[[#This Row],[Column11]]+Table1[[#This Row],[Column8]]</f>
        <v>7793.3546536365166</v>
      </c>
      <c r="O156" s="164"/>
      <c r="P156" s="78">
        <f>Table1[[#This Row],[Column9]]+Table1[[#This Row],[Column11]]</f>
        <v>102686.35465363652</v>
      </c>
    </row>
    <row r="157" spans="1:16" x14ac:dyDescent="0.25">
      <c r="A157" s="21" t="s">
        <v>160</v>
      </c>
      <c r="B157" s="4">
        <v>2576</v>
      </c>
      <c r="C157" s="5">
        <v>201</v>
      </c>
      <c r="D157" s="5">
        <v>14</v>
      </c>
      <c r="E157" s="5">
        <v>215</v>
      </c>
      <c r="F157" s="9">
        <v>9467.5</v>
      </c>
      <c r="G157" s="57">
        <f>Table1[[#This Row],[Column6]]/$F$434</f>
        <v>4.2791580325491268E-4</v>
      </c>
      <c r="H157" s="57"/>
      <c r="I157" s="66"/>
      <c r="J157" s="72">
        <f>Table1[[#This Row],[Column6]]+Table1[[#This Row],[Column72]]+Table1[[#This Row],[Column8]]</f>
        <v>9467.5</v>
      </c>
      <c r="K157" s="91">
        <f>Table1[[#This Row],[Column9]]/$J$434</f>
        <v>4.2783058396920272E-4</v>
      </c>
      <c r="L157" s="75">
        <f>$J$440*Table1[[#This Row],[Column10]]</f>
        <v>777.54507901851264</v>
      </c>
      <c r="M157" s="164"/>
      <c r="N157" s="75">
        <f>Table1[[#This Row],[Column11]]+Table1[[#This Row],[Column8]]</f>
        <v>777.54507901851264</v>
      </c>
      <c r="O157" s="164"/>
      <c r="P157" s="78">
        <f>Table1[[#This Row],[Column9]]+Table1[[#This Row],[Column11]]</f>
        <v>10245.045079018513</v>
      </c>
    </row>
    <row r="158" spans="1:16" x14ac:dyDescent="0.25">
      <c r="A158" s="21" t="s">
        <v>161</v>
      </c>
      <c r="B158" s="4">
        <v>2583</v>
      </c>
      <c r="C158" s="6">
        <v>2886</v>
      </c>
      <c r="D158" s="5">
        <v>315</v>
      </c>
      <c r="E158" s="6">
        <v>3201</v>
      </c>
      <c r="F158" s="9">
        <v>127665.5</v>
      </c>
      <c r="G158" s="57">
        <f>Table1[[#This Row],[Column6]]/$F$434</f>
        <v>5.7702756778917411E-3</v>
      </c>
      <c r="H158" s="57"/>
      <c r="I158" s="66"/>
      <c r="J158" s="72">
        <f>Table1[[#This Row],[Column6]]+Table1[[#This Row],[Column72]]+Table1[[#This Row],[Column8]]</f>
        <v>127665.5</v>
      </c>
      <c r="K158" s="91">
        <f>Table1[[#This Row],[Column9]]/$J$434</f>
        <v>5.7691265294660945E-3</v>
      </c>
      <c r="L158" s="75">
        <f>$J$440*Table1[[#This Row],[Column10]]</f>
        <v>10484.888437859829</v>
      </c>
      <c r="M158" s="164"/>
      <c r="N158" s="75">
        <f>Table1[[#This Row],[Column11]]+Table1[[#This Row],[Column8]]</f>
        <v>10484.888437859829</v>
      </c>
      <c r="O158" s="164"/>
      <c r="P158" s="78">
        <f>Table1[[#This Row],[Column9]]+Table1[[#This Row],[Column11]]</f>
        <v>138150.38843785983</v>
      </c>
    </row>
    <row r="159" spans="1:16" x14ac:dyDescent="0.25">
      <c r="A159" s="21" t="s">
        <v>163</v>
      </c>
      <c r="B159" s="4">
        <v>2605</v>
      </c>
      <c r="C159" s="5">
        <v>374</v>
      </c>
      <c r="D159" s="5">
        <v>24</v>
      </c>
      <c r="E159" s="5">
        <v>398</v>
      </c>
      <c r="F159" s="9">
        <v>18437.5</v>
      </c>
      <c r="G159" s="57">
        <f>Table1[[#This Row],[Column6]]/$F$434</f>
        <v>8.3334540507129149E-4</v>
      </c>
      <c r="H159" s="57"/>
      <c r="I159" s="66"/>
      <c r="J159" s="72">
        <f>Table1[[#This Row],[Column6]]+Table1[[#This Row],[Column72]]+Table1[[#This Row],[Column8]]</f>
        <v>18437.5</v>
      </c>
      <c r="K159" s="91">
        <f>Table1[[#This Row],[Column9]]/$J$434</f>
        <v>8.3317944461918931E-4</v>
      </c>
      <c r="L159" s="75">
        <f>$J$440*Table1[[#This Row],[Column10]]</f>
        <v>1514.231570573417</v>
      </c>
      <c r="M159" s="164"/>
      <c r="N159" s="75">
        <f>Table1[[#This Row],[Column11]]+Table1[[#This Row],[Column8]]</f>
        <v>1514.231570573417</v>
      </c>
      <c r="O159" s="164"/>
      <c r="P159" s="78">
        <f>Table1[[#This Row],[Column9]]+Table1[[#This Row],[Column11]]</f>
        <v>19951.731570573418</v>
      </c>
    </row>
    <row r="160" spans="1:16" x14ac:dyDescent="0.25">
      <c r="A160" s="21" t="s">
        <v>162</v>
      </c>
      <c r="B160" s="4">
        <v>2604</v>
      </c>
      <c r="C160" s="6">
        <v>4241</v>
      </c>
      <c r="D160" s="5">
        <v>244</v>
      </c>
      <c r="E160" s="6">
        <v>4485</v>
      </c>
      <c r="F160" s="9">
        <v>141152.5</v>
      </c>
      <c r="G160" s="57">
        <f>Table1[[#This Row],[Column6]]/$F$434</f>
        <v>6.3798664292515515E-3</v>
      </c>
      <c r="H160" s="57"/>
      <c r="I160" s="66"/>
      <c r="J160" s="72">
        <f>Table1[[#This Row],[Column6]]+Table1[[#This Row],[Column72]]+Table1[[#This Row],[Column8]]</f>
        <v>141152.5</v>
      </c>
      <c r="K160" s="91">
        <f>Table1[[#This Row],[Column9]]/$J$434</f>
        <v>6.3785958810364807E-3</v>
      </c>
      <c r="L160" s="75">
        <f>$J$440*Table1[[#This Row],[Column10]]</f>
        <v>11592.546265240095</v>
      </c>
      <c r="M160" s="164"/>
      <c r="N160" s="75">
        <f>Table1[[#This Row],[Column11]]+Table1[[#This Row],[Column8]]</f>
        <v>11592.546265240095</v>
      </c>
      <c r="O160" s="164"/>
      <c r="P160" s="78">
        <f>Table1[[#This Row],[Column9]]+Table1[[#This Row],[Column11]]</f>
        <v>152745.04626524009</v>
      </c>
    </row>
    <row r="161" spans="1:16" x14ac:dyDescent="0.25">
      <c r="A161" s="21" t="s">
        <v>164</v>
      </c>
      <c r="B161" s="4">
        <v>2611</v>
      </c>
      <c r="C161" s="6">
        <v>4523</v>
      </c>
      <c r="D161" s="5">
        <v>207</v>
      </c>
      <c r="E161" s="6">
        <v>4730</v>
      </c>
      <c r="F161" s="9">
        <v>174965</v>
      </c>
      <c r="G161" s="57">
        <f>Table1[[#This Row],[Column6]]/$F$434</f>
        <v>7.9081371551619536E-3</v>
      </c>
      <c r="H161" s="57"/>
      <c r="I161" s="66"/>
      <c r="J161" s="72">
        <f>Table1[[#This Row],[Column6]]+Table1[[#This Row],[Column72]]+Table1[[#This Row],[Column8]]</f>
        <v>174965</v>
      </c>
      <c r="K161" s="91">
        <f>Table1[[#This Row],[Column9]]/$J$434</f>
        <v>7.9065622523550629E-3</v>
      </c>
      <c r="L161" s="75">
        <f>$J$440*Table1[[#This Row],[Column10]]</f>
        <v>14369.492976020498</v>
      </c>
      <c r="M161" s="164"/>
      <c r="N161" s="75">
        <f>Table1[[#This Row],[Column11]]+Table1[[#This Row],[Column8]]</f>
        <v>14369.492976020498</v>
      </c>
      <c r="O161" s="164"/>
      <c r="P161" s="78">
        <f>Table1[[#This Row],[Column9]]+Table1[[#This Row],[Column11]]</f>
        <v>189334.4929760205</v>
      </c>
    </row>
    <row r="162" spans="1:16" x14ac:dyDescent="0.25">
      <c r="A162" s="21" t="s">
        <v>165</v>
      </c>
      <c r="B162" s="4">
        <v>2618</v>
      </c>
      <c r="C162" s="5">
        <v>506</v>
      </c>
      <c r="D162" s="5">
        <v>3</v>
      </c>
      <c r="E162" s="5">
        <v>509</v>
      </c>
      <c r="F162" s="9">
        <v>40042.5</v>
      </c>
      <c r="G162" s="57">
        <f>Table1[[#This Row],[Column6]]/$F$434</f>
        <v>1.8098567258341529E-3</v>
      </c>
      <c r="H162" s="57"/>
      <c r="I162" s="66"/>
      <c r="J162" s="72">
        <f>Table1[[#This Row],[Column6]]+Table1[[#This Row],[Column72]]+Table1[[#This Row],[Column8]]</f>
        <v>40042.5</v>
      </c>
      <c r="K162" s="91">
        <f>Table1[[#This Row],[Column9]]/$J$434</f>
        <v>1.8094962934868549E-3</v>
      </c>
      <c r="L162" s="75">
        <f>$J$440*Table1[[#This Row],[Column10]]</f>
        <v>3288.6029919829721</v>
      </c>
      <c r="M162" s="164"/>
      <c r="N162" s="75">
        <f>Table1[[#This Row],[Column11]]+Table1[[#This Row],[Column8]]</f>
        <v>3288.6029919829721</v>
      </c>
      <c r="O162" s="164"/>
      <c r="P162" s="78">
        <f>Table1[[#This Row],[Column9]]+Table1[[#This Row],[Column11]]</f>
        <v>43331.102991982974</v>
      </c>
    </row>
    <row r="163" spans="1:16" x14ac:dyDescent="0.25">
      <c r="A163" s="21" t="s">
        <v>166</v>
      </c>
      <c r="B163" s="4">
        <v>2625</v>
      </c>
      <c r="C163" s="5">
        <v>286</v>
      </c>
      <c r="D163" s="5">
        <v>6</v>
      </c>
      <c r="E163" s="5">
        <v>292</v>
      </c>
      <c r="F163" s="9">
        <v>9510</v>
      </c>
      <c r="G163" s="57">
        <f>Table1[[#This Row],[Column6]]/$F$434</f>
        <v>4.2983673503609396E-4</v>
      </c>
      <c r="H163" s="57"/>
      <c r="I163" s="66"/>
      <c r="J163" s="72">
        <f>Table1[[#This Row],[Column6]]+Table1[[#This Row],[Column72]]+Table1[[#This Row],[Column8]]</f>
        <v>9510</v>
      </c>
      <c r="K163" s="91">
        <f>Table1[[#This Row],[Column9]]/$J$434</f>
        <v>4.2975113319747743E-4</v>
      </c>
      <c r="L163" s="75">
        <f>$J$440*Table1[[#This Row],[Column10]]</f>
        <v>781.03551111339368</v>
      </c>
      <c r="M163" s="164"/>
      <c r="N163" s="75">
        <f>Table1[[#This Row],[Column11]]+Table1[[#This Row],[Column8]]</f>
        <v>781.03551111339368</v>
      </c>
      <c r="O163" s="164"/>
      <c r="P163" s="78">
        <f>Table1[[#This Row],[Column9]]+Table1[[#This Row],[Column11]]</f>
        <v>10291.035511113394</v>
      </c>
    </row>
    <row r="164" spans="1:16" x14ac:dyDescent="0.25">
      <c r="A164" s="21" t="s">
        <v>167</v>
      </c>
      <c r="B164" s="4">
        <v>2632</v>
      </c>
      <c r="C164" s="5">
        <v>258</v>
      </c>
      <c r="D164" s="5">
        <v>46</v>
      </c>
      <c r="E164" s="5">
        <v>304</v>
      </c>
      <c r="F164" s="9">
        <v>10871.5</v>
      </c>
      <c r="G164" s="57">
        <f>Table1[[#This Row],[Column6]]/$F$434</f>
        <v>4.9137434962617202E-4</v>
      </c>
      <c r="H164" s="57"/>
      <c r="I164" s="66">
        <v>625</v>
      </c>
      <c r="J164" s="72">
        <f>Table1[[#This Row],[Column6]]+Table1[[#This Row],[Column72]]+Table1[[#This Row],[Column8]]</f>
        <v>11496.5</v>
      </c>
      <c r="K164" s="91">
        <f>Table1[[#This Row],[Column9]]/$J$434</f>
        <v>5.1951986359671917E-4</v>
      </c>
      <c r="L164" s="75">
        <f>$J$440*Table1[[#This Row],[Column10]]</f>
        <v>944.18241361883599</v>
      </c>
      <c r="M164" s="164"/>
      <c r="N164" s="75">
        <f>Table1[[#This Row],[Column11]]+Table1[[#This Row],[Column8]]</f>
        <v>1569.1824136188361</v>
      </c>
      <c r="O164" s="164"/>
      <c r="P164" s="78">
        <f>Table1[[#This Row],[Column9]]+Table1[[#This Row],[Column11]]</f>
        <v>12440.682413618835</v>
      </c>
    </row>
    <row r="165" spans="1:16" x14ac:dyDescent="0.25">
      <c r="A165" s="21" t="s">
        <v>168</v>
      </c>
      <c r="B165" s="4">
        <v>2639</v>
      </c>
      <c r="C165" s="5">
        <v>434</v>
      </c>
      <c r="D165" s="5"/>
      <c r="E165" s="5">
        <v>434</v>
      </c>
      <c r="F165" s="9">
        <v>24715</v>
      </c>
      <c r="G165" s="57">
        <f>Table1[[#This Row],[Column6]]/$F$434</f>
        <v>1.1170783287504798E-3</v>
      </c>
      <c r="H165" s="57"/>
      <c r="I165" s="66"/>
      <c r="J165" s="72">
        <f>Table1[[#This Row],[Column6]]+Table1[[#This Row],[Column72]]+Table1[[#This Row],[Column8]]</f>
        <v>24715</v>
      </c>
      <c r="K165" s="91">
        <f>Table1[[#This Row],[Column9]]/$J$434</f>
        <v>1.1168558629837703E-3</v>
      </c>
      <c r="L165" s="75">
        <f>$J$440*Table1[[#This Row],[Column10]]</f>
        <v>2029.7889229408545</v>
      </c>
      <c r="M165" s="164"/>
      <c r="N165" s="75">
        <f>Table1[[#This Row],[Column11]]+Table1[[#This Row],[Column8]]</f>
        <v>2029.7889229408545</v>
      </c>
      <c r="O165" s="164"/>
      <c r="P165" s="78">
        <f>Table1[[#This Row],[Column9]]+Table1[[#This Row],[Column11]]</f>
        <v>26744.788922940854</v>
      </c>
    </row>
    <row r="166" spans="1:16" x14ac:dyDescent="0.25">
      <c r="A166" s="21" t="s">
        <v>169</v>
      </c>
      <c r="B166" s="4">
        <v>2646</v>
      </c>
      <c r="C166" s="5">
        <v>756</v>
      </c>
      <c r="D166" s="5"/>
      <c r="E166" s="5">
        <v>756</v>
      </c>
      <c r="F166" s="9">
        <v>39500</v>
      </c>
      <c r="G166" s="57">
        <f>Table1[[#This Row],[Column6]]/$F$434</f>
        <v>1.7853365966273094E-3</v>
      </c>
      <c r="H166" s="57"/>
      <c r="I166" s="66"/>
      <c r="J166" s="72">
        <f>Table1[[#This Row],[Column6]]+Table1[[#This Row],[Column72]]+Table1[[#This Row],[Column8]]</f>
        <v>39500</v>
      </c>
      <c r="K166" s="91">
        <f>Table1[[#This Row],[Column9]]/$J$434</f>
        <v>1.784981047455348E-3</v>
      </c>
      <c r="L166" s="75">
        <f>$J$440*Table1[[#This Row],[Column10]]</f>
        <v>3244.0486528894899</v>
      </c>
      <c r="M166" s="164"/>
      <c r="N166" s="75">
        <f>Table1[[#This Row],[Column11]]+Table1[[#This Row],[Column8]]</f>
        <v>3244.0486528894899</v>
      </c>
      <c r="O166" s="164"/>
      <c r="P166" s="78">
        <f>Table1[[#This Row],[Column9]]+Table1[[#This Row],[Column11]]</f>
        <v>42744.048652889491</v>
      </c>
    </row>
    <row r="167" spans="1:16" x14ac:dyDescent="0.25">
      <c r="A167" s="21" t="s">
        <v>170</v>
      </c>
      <c r="B167" s="4">
        <v>2660</v>
      </c>
      <c r="C167" s="5">
        <v>241</v>
      </c>
      <c r="D167" s="5"/>
      <c r="E167" s="5">
        <v>241</v>
      </c>
      <c r="F167" s="9">
        <v>17692.5</v>
      </c>
      <c r="G167" s="57">
        <f>Table1[[#This Row],[Column6]]/$F$434</f>
        <v>7.9967260090705499E-4</v>
      </c>
      <c r="H167" s="57"/>
      <c r="I167" s="66"/>
      <c r="J167" s="72">
        <f>Table1[[#This Row],[Column6]]+Table1[[#This Row],[Column72]]+Table1[[#This Row],[Column8]]</f>
        <v>17692.5</v>
      </c>
      <c r="K167" s="91">
        <f>Table1[[#This Row],[Column9]]/$J$434</f>
        <v>7.9951334638237326E-4</v>
      </c>
      <c r="L167" s="75">
        <f>$J$440*Table1[[#This Row],[Column10]]</f>
        <v>1453.0463491455014</v>
      </c>
      <c r="M167" s="164"/>
      <c r="N167" s="75">
        <f>Table1[[#This Row],[Column11]]+Table1[[#This Row],[Column8]]</f>
        <v>1453.0463491455014</v>
      </c>
      <c r="O167" s="164"/>
      <c r="P167" s="78">
        <f>Table1[[#This Row],[Column9]]+Table1[[#This Row],[Column11]]</f>
        <v>19145.546349145501</v>
      </c>
    </row>
    <row r="168" spans="1:16" x14ac:dyDescent="0.25">
      <c r="A168" s="21" t="s">
        <v>171</v>
      </c>
      <c r="B168" s="4">
        <v>2695</v>
      </c>
      <c r="C168" s="5">
        <v>477</v>
      </c>
      <c r="D168" s="5">
        <v>127</v>
      </c>
      <c r="E168" s="5">
        <v>604</v>
      </c>
      <c r="F168" s="9">
        <v>25467.5</v>
      </c>
      <c r="G168" s="57">
        <f>Table1[[#This Row],[Column6]]/$F$434</f>
        <v>1.1510901208761012E-3</v>
      </c>
      <c r="H168" s="57"/>
      <c r="I168" s="66"/>
      <c r="J168" s="72">
        <f>Table1[[#This Row],[Column6]]+Table1[[#This Row],[Column72]]+Table1[[#This Row],[Column8]]</f>
        <v>25467.5</v>
      </c>
      <c r="K168" s="91">
        <f>Table1[[#This Row],[Column9]]/$J$434</f>
        <v>1.1508608816726347E-3</v>
      </c>
      <c r="L168" s="75">
        <f>$J$440*Table1[[#This Row],[Column10]]</f>
        <v>2091.5901029737488</v>
      </c>
      <c r="M168" s="164"/>
      <c r="N168" s="75">
        <f>Table1[[#This Row],[Column11]]+Table1[[#This Row],[Column8]]</f>
        <v>2091.5901029737488</v>
      </c>
      <c r="O168" s="164"/>
      <c r="P168" s="78">
        <f>Table1[[#This Row],[Column9]]+Table1[[#This Row],[Column11]]</f>
        <v>27559.090102973751</v>
      </c>
    </row>
    <row r="169" spans="1:16" x14ac:dyDescent="0.25">
      <c r="A169" s="21" t="s">
        <v>172</v>
      </c>
      <c r="B169" s="4">
        <v>2702</v>
      </c>
      <c r="C169" s="5">
        <v>641</v>
      </c>
      <c r="D169" s="5">
        <v>63</v>
      </c>
      <c r="E169" s="5">
        <v>704</v>
      </c>
      <c r="F169" s="9">
        <v>62303.5</v>
      </c>
      <c r="G169" s="57">
        <f>Table1[[#This Row],[Column6]]/$F$434</f>
        <v>2.8160181936194829E-3</v>
      </c>
      <c r="H169" s="57"/>
      <c r="I169" s="66"/>
      <c r="J169" s="72">
        <f>Table1[[#This Row],[Column6]]+Table1[[#This Row],[Column72]]+Table1[[#This Row],[Column8]]</f>
        <v>62303.5</v>
      </c>
      <c r="K169" s="91">
        <f>Table1[[#This Row],[Column9]]/$J$434</f>
        <v>2.8154573845603614E-3</v>
      </c>
      <c r="L169" s="75">
        <f>$J$440*Table1[[#This Row],[Column10]]</f>
        <v>5116.8502593746925</v>
      </c>
      <c r="M169" s="164"/>
      <c r="N169" s="75">
        <f>Table1[[#This Row],[Column11]]+Table1[[#This Row],[Column8]]</f>
        <v>5116.8502593746925</v>
      </c>
      <c r="O169" s="164"/>
      <c r="P169" s="78">
        <f>Table1[[#This Row],[Column9]]+Table1[[#This Row],[Column11]]</f>
        <v>67420.350259374696</v>
      </c>
    </row>
    <row r="170" spans="1:16" x14ac:dyDescent="0.25">
      <c r="A170" s="21" t="s">
        <v>173</v>
      </c>
      <c r="B170" s="4">
        <v>2730</v>
      </c>
      <c r="C170" s="5">
        <v>312</v>
      </c>
      <c r="D170" s="5">
        <v>33</v>
      </c>
      <c r="E170" s="5">
        <v>345</v>
      </c>
      <c r="F170" s="9">
        <v>11791</v>
      </c>
      <c r="G170" s="57">
        <f>Table1[[#This Row],[Column6]]/$F$434</f>
        <v>5.329342736919647E-4</v>
      </c>
      <c r="H170" s="57"/>
      <c r="I170" s="66"/>
      <c r="J170" s="72">
        <f>Table1[[#This Row],[Column6]]+Table1[[#This Row],[Column72]]+Table1[[#This Row],[Column8]]</f>
        <v>11791</v>
      </c>
      <c r="K170" s="91">
        <f>Table1[[#This Row],[Column9]]/$J$434</f>
        <v>5.3282814001382297E-4</v>
      </c>
      <c r="L170" s="75">
        <f>$J$440*Table1[[#This Row],[Column10]]</f>
        <v>968.36905484101203</v>
      </c>
      <c r="M170" s="164"/>
      <c r="N170" s="75">
        <f>Table1[[#This Row],[Column11]]+Table1[[#This Row],[Column8]]</f>
        <v>968.36905484101203</v>
      </c>
      <c r="O170" s="164"/>
      <c r="P170" s="78">
        <f>Table1[[#This Row],[Column9]]+Table1[[#This Row],[Column11]]</f>
        <v>12759.369054841012</v>
      </c>
    </row>
    <row r="171" spans="1:16" x14ac:dyDescent="0.25">
      <c r="A171" s="21" t="s">
        <v>174</v>
      </c>
      <c r="B171" s="4">
        <v>2737</v>
      </c>
      <c r="C171" s="5">
        <v>181</v>
      </c>
      <c r="D171" s="5"/>
      <c r="E171" s="5">
        <v>181</v>
      </c>
      <c r="F171" s="9">
        <v>7450.5</v>
      </c>
      <c r="G171" s="57">
        <f>Table1[[#This Row],[Column6]]/$F$434</f>
        <v>3.3675064083979158E-4</v>
      </c>
      <c r="H171" s="57"/>
      <c r="I171" s="66"/>
      <c r="J171" s="72">
        <f>Table1[[#This Row],[Column6]]+Table1[[#This Row],[Column72]]+Table1[[#This Row],[Column8]]</f>
        <v>7450.5</v>
      </c>
      <c r="K171" s="91">
        <f>Table1[[#This Row],[Column9]]/$J$434</f>
        <v>3.366835770649638E-4</v>
      </c>
      <c r="L171" s="75">
        <f>$J$440*Table1[[#This Row],[Column10]]</f>
        <v>611.89327818615561</v>
      </c>
      <c r="M171" s="164"/>
      <c r="N171" s="75">
        <f>Table1[[#This Row],[Column11]]+Table1[[#This Row],[Column8]]</f>
        <v>611.89327818615561</v>
      </c>
      <c r="O171" s="164"/>
      <c r="P171" s="78">
        <f>Table1[[#This Row],[Column9]]+Table1[[#This Row],[Column11]]</f>
        <v>8062.3932781861558</v>
      </c>
    </row>
    <row r="172" spans="1:16" x14ac:dyDescent="0.25">
      <c r="A172" s="21" t="s">
        <v>175</v>
      </c>
      <c r="B172" s="4">
        <v>2758</v>
      </c>
      <c r="C172" s="6">
        <v>1904</v>
      </c>
      <c r="D172" s="5">
        <v>87</v>
      </c>
      <c r="E172" s="6">
        <v>1991</v>
      </c>
      <c r="F172" s="9">
        <v>84915</v>
      </c>
      <c r="G172" s="57">
        <f>Table1[[#This Row],[Column6]]/$F$434</f>
        <v>3.8380216988002018E-3</v>
      </c>
      <c r="H172" s="57"/>
      <c r="I172" s="66"/>
      <c r="J172" s="72">
        <f>Table1[[#This Row],[Column6]]+Table1[[#This Row],[Column72]]+Table1[[#This Row],[Column8]]</f>
        <v>84915</v>
      </c>
      <c r="K172" s="91">
        <f>Table1[[#This Row],[Column9]]/$J$434</f>
        <v>3.8372573580929335E-3</v>
      </c>
      <c r="L172" s="75">
        <f>$J$440*Table1[[#This Row],[Column10]]</f>
        <v>6973.8833255724312</v>
      </c>
      <c r="M172" s="164"/>
      <c r="N172" s="75">
        <f>Table1[[#This Row],[Column11]]+Table1[[#This Row],[Column8]]</f>
        <v>6973.8833255724312</v>
      </c>
      <c r="O172" s="164"/>
      <c r="P172" s="78">
        <f>Table1[[#This Row],[Column9]]+Table1[[#This Row],[Column11]]</f>
        <v>91888.883325572431</v>
      </c>
    </row>
    <row r="173" spans="1:16" x14ac:dyDescent="0.25">
      <c r="A173" s="21" t="s">
        <v>176</v>
      </c>
      <c r="B173" s="4">
        <v>2793</v>
      </c>
      <c r="C173" s="6">
        <v>7350</v>
      </c>
      <c r="D173" s="5">
        <v>616</v>
      </c>
      <c r="E173" s="6">
        <v>7966</v>
      </c>
      <c r="F173" s="9">
        <v>239072.5</v>
      </c>
      <c r="G173" s="57">
        <f>Table1[[#This Row],[Column6]]/$F$434</f>
        <v>1.0805693253093225E-2</v>
      </c>
      <c r="H173" s="57"/>
      <c r="I173" s="66"/>
      <c r="J173" s="72">
        <f>Table1[[#This Row],[Column6]]+Table1[[#This Row],[Column72]]+Table1[[#This Row],[Column8]]</f>
        <v>239072.5</v>
      </c>
      <c r="K173" s="91">
        <f>Table1[[#This Row],[Column9]]/$J$434</f>
        <v>1.0803541302981485E-2</v>
      </c>
      <c r="L173" s="75">
        <f>$J$440*Table1[[#This Row],[Column10]]</f>
        <v>19634.501811846141</v>
      </c>
      <c r="M173" s="164"/>
      <c r="N173" s="75">
        <f>Table1[[#This Row],[Column11]]+Table1[[#This Row],[Column8]]</f>
        <v>19634.501811846141</v>
      </c>
      <c r="O173" s="164"/>
      <c r="P173" s="78">
        <f>Table1[[#This Row],[Column9]]+Table1[[#This Row],[Column11]]</f>
        <v>258707.00181184613</v>
      </c>
    </row>
    <row r="174" spans="1:16" x14ac:dyDescent="0.25">
      <c r="A174" s="21" t="s">
        <v>177</v>
      </c>
      <c r="B174" s="4">
        <v>1376</v>
      </c>
      <c r="C174" s="6">
        <v>2504</v>
      </c>
      <c r="D174" s="5">
        <v>214</v>
      </c>
      <c r="E174" s="6">
        <v>2718</v>
      </c>
      <c r="F174" s="9">
        <v>114912.5</v>
      </c>
      <c r="G174" s="57">
        <f>Table1[[#This Row],[Column6]]/$F$434</f>
        <v>5.1938605483528022E-3</v>
      </c>
      <c r="H174" s="57"/>
      <c r="I174" s="66"/>
      <c r="J174" s="72">
        <f>Table1[[#This Row],[Column6]]+Table1[[#This Row],[Column72]]+Table1[[#This Row],[Column8]]</f>
        <v>114912.5</v>
      </c>
      <c r="K174" s="91">
        <f>Table1[[#This Row],[Column9]]/$J$434</f>
        <v>5.1928261928028529E-3</v>
      </c>
      <c r="L174" s="75">
        <f>$J$440*Table1[[#This Row],[Column10]]</f>
        <v>9437.5124259535078</v>
      </c>
      <c r="M174" s="164"/>
      <c r="N174" s="75">
        <f>Table1[[#This Row],[Column11]]+Table1[[#This Row],[Column8]]</f>
        <v>9437.5124259535078</v>
      </c>
      <c r="O174" s="164"/>
      <c r="P174" s="78">
        <f>Table1[[#This Row],[Column9]]+Table1[[#This Row],[Column11]]</f>
        <v>124350.01242595351</v>
      </c>
    </row>
    <row r="175" spans="1:16" x14ac:dyDescent="0.25">
      <c r="A175" s="21" t="s">
        <v>178</v>
      </c>
      <c r="B175" s="4">
        <v>2800</v>
      </c>
      <c r="C175" s="6">
        <v>1205</v>
      </c>
      <c r="D175" s="5">
        <v>97</v>
      </c>
      <c r="E175" s="6">
        <v>1302</v>
      </c>
      <c r="F175" s="9">
        <v>76504</v>
      </c>
      <c r="G175" s="57">
        <f>Table1[[#This Row],[Column6]]/$F$434</f>
        <v>3.4578579997057131E-3</v>
      </c>
      <c r="H175" s="57"/>
      <c r="I175" s="66"/>
      <c r="J175" s="72">
        <f>Table1[[#This Row],[Column6]]+Table1[[#This Row],[Column72]]+Table1[[#This Row],[Column8]]</f>
        <v>76504</v>
      </c>
      <c r="K175" s="91">
        <f>Table1[[#This Row],[Column9]]/$J$434</f>
        <v>3.4571693684689606E-3</v>
      </c>
      <c r="L175" s="75">
        <f>$J$440*Table1[[#This Row],[Column10]]</f>
        <v>6283.1062820419629</v>
      </c>
      <c r="M175" s="164"/>
      <c r="N175" s="75">
        <f>Table1[[#This Row],[Column11]]+Table1[[#This Row],[Column8]]</f>
        <v>6283.1062820419629</v>
      </c>
      <c r="O175" s="164"/>
      <c r="P175" s="78">
        <f>Table1[[#This Row],[Column9]]+Table1[[#This Row],[Column11]]</f>
        <v>82787.106282041961</v>
      </c>
    </row>
    <row r="176" spans="1:16" x14ac:dyDescent="0.25">
      <c r="A176" s="21" t="s">
        <v>179</v>
      </c>
      <c r="B176" s="4">
        <v>2814</v>
      </c>
      <c r="C176" s="5">
        <v>545</v>
      </c>
      <c r="D176" s="5">
        <v>19</v>
      </c>
      <c r="E176" s="5">
        <v>564</v>
      </c>
      <c r="F176" s="9">
        <v>45235</v>
      </c>
      <c r="G176" s="57">
        <f>Table1[[#This Row],[Column6]]/$F$434</f>
        <v>2.0445493910996541E-3</v>
      </c>
      <c r="H176" s="57"/>
      <c r="I176" s="66"/>
      <c r="J176" s="72">
        <f>Table1[[#This Row],[Column6]]+Table1[[#This Row],[Column72]]+Table1[[#This Row],[Column8]]</f>
        <v>45235</v>
      </c>
      <c r="K176" s="91">
        <f>Table1[[#This Row],[Column9]]/$J$434</f>
        <v>2.0441422197884219E-3</v>
      </c>
      <c r="L176" s="75">
        <f>$J$440*Table1[[#This Row],[Column10]]</f>
        <v>3715.0516661634451</v>
      </c>
      <c r="M176" s="164"/>
      <c r="N176" s="75">
        <f>Table1[[#This Row],[Column11]]+Table1[[#This Row],[Column8]]</f>
        <v>3715.0516661634451</v>
      </c>
      <c r="O176" s="164"/>
      <c r="P176" s="78">
        <f>Table1[[#This Row],[Column9]]+Table1[[#This Row],[Column11]]</f>
        <v>48950.051666163446</v>
      </c>
    </row>
    <row r="177" spans="1:16" x14ac:dyDescent="0.25">
      <c r="A177" s="21" t="s">
        <v>180</v>
      </c>
      <c r="B177" s="4">
        <v>5960</v>
      </c>
      <c r="C177" s="5">
        <v>557</v>
      </c>
      <c r="D177" s="5"/>
      <c r="E177" s="5">
        <v>557</v>
      </c>
      <c r="F177" s="9">
        <v>29046</v>
      </c>
      <c r="G177" s="57">
        <f>Table1[[#This Row],[Column6]]/$F$434</f>
        <v>1.3128325768515653E-3</v>
      </c>
      <c r="H177" s="57"/>
      <c r="I177" s="66"/>
      <c r="J177" s="72">
        <f>Table1[[#This Row],[Column6]]+Table1[[#This Row],[Column72]]+Table1[[#This Row],[Column8]]</f>
        <v>29046</v>
      </c>
      <c r="K177" s="91">
        <f>Table1[[#This Row],[Column9]]/$J$434</f>
        <v>1.312571126693368E-3</v>
      </c>
      <c r="L177" s="75">
        <f>$J$440*Table1[[#This Row],[Column10]]</f>
        <v>2385.4844853627374</v>
      </c>
      <c r="M177" s="164"/>
      <c r="N177" s="75">
        <f>Table1[[#This Row],[Column11]]+Table1[[#This Row],[Column8]]</f>
        <v>2385.4844853627374</v>
      </c>
      <c r="O177" s="164"/>
      <c r="P177" s="78">
        <f>Table1[[#This Row],[Column9]]+Table1[[#This Row],[Column11]]</f>
        <v>31431.484485362736</v>
      </c>
    </row>
    <row r="178" spans="1:16" x14ac:dyDescent="0.25">
      <c r="A178" s="21" t="s">
        <v>181</v>
      </c>
      <c r="B178" s="4">
        <v>2828</v>
      </c>
      <c r="C178" s="5">
        <v>850</v>
      </c>
      <c r="D178" s="5">
        <v>49</v>
      </c>
      <c r="E178" s="5">
        <v>899</v>
      </c>
      <c r="F178" s="9">
        <v>46664</v>
      </c>
      <c r="G178" s="57">
        <f>Table1[[#This Row],[Column6]]/$F$434</f>
        <v>2.1091378973421967E-3</v>
      </c>
      <c r="H178" s="57"/>
      <c r="I178" s="66"/>
      <c r="J178" s="72">
        <f>Table1[[#This Row],[Column6]]+Table1[[#This Row],[Column72]]+Table1[[#This Row],[Column8]]</f>
        <v>46664</v>
      </c>
      <c r="K178" s="91">
        <f>Table1[[#This Row],[Column9]]/$J$434</f>
        <v>2.1087178632520596E-3</v>
      </c>
      <c r="L178" s="75">
        <f>$J$440*Table1[[#This Row],[Column10]]</f>
        <v>3832.4123123654472</v>
      </c>
      <c r="M178" s="164"/>
      <c r="N178" s="75">
        <f>Table1[[#This Row],[Column11]]+Table1[[#This Row],[Column8]]</f>
        <v>3832.4123123654472</v>
      </c>
      <c r="O178" s="164"/>
      <c r="P178" s="78">
        <f>Table1[[#This Row],[Column9]]+Table1[[#This Row],[Column11]]</f>
        <v>50496.41231236545</v>
      </c>
    </row>
    <row r="179" spans="1:16" x14ac:dyDescent="0.25">
      <c r="A179" s="21" t="s">
        <v>182</v>
      </c>
      <c r="B179" s="4">
        <v>2835</v>
      </c>
      <c r="C179" s="6">
        <v>2765</v>
      </c>
      <c r="D179" s="5">
        <v>56</v>
      </c>
      <c r="E179" s="6">
        <v>2821</v>
      </c>
      <c r="F179" s="9">
        <v>68743</v>
      </c>
      <c r="G179" s="57">
        <f>Table1[[#This Row],[Column6]]/$F$434</f>
        <v>3.1070732572645856E-3</v>
      </c>
      <c r="H179" s="57"/>
      <c r="I179" s="66"/>
      <c r="J179" s="72">
        <f>Table1[[#This Row],[Column6]]+Table1[[#This Row],[Column72]]+Table1[[#This Row],[Column8]]</f>
        <v>68743</v>
      </c>
      <c r="K179" s="91">
        <f>Table1[[#This Row],[Column9]]/$J$434</f>
        <v>3.1064544846891896E-3</v>
      </c>
      <c r="L179" s="75">
        <f>$J$440*Table1[[#This Row],[Column10]]</f>
        <v>5645.7123176096766</v>
      </c>
      <c r="M179" s="164"/>
      <c r="N179" s="75">
        <f>Table1[[#This Row],[Column11]]+Table1[[#This Row],[Column8]]</f>
        <v>5645.7123176096766</v>
      </c>
      <c r="O179" s="164"/>
      <c r="P179" s="78">
        <f>Table1[[#This Row],[Column9]]+Table1[[#This Row],[Column11]]</f>
        <v>74388.712317609679</v>
      </c>
    </row>
    <row r="180" spans="1:16" x14ac:dyDescent="0.25">
      <c r="A180" s="21" t="s">
        <v>183</v>
      </c>
      <c r="B180" s="4">
        <v>2842</v>
      </c>
      <c r="C180" s="5">
        <v>154</v>
      </c>
      <c r="D180" s="5"/>
      <c r="E180" s="5">
        <v>154</v>
      </c>
      <c r="F180" s="9">
        <v>4380</v>
      </c>
      <c r="G180" s="57">
        <f>Table1[[#This Row],[Column6]]/$F$434</f>
        <v>1.9796896944880037E-4</v>
      </c>
      <c r="H180" s="57"/>
      <c r="I180" s="66"/>
      <c r="J180" s="72">
        <f>Table1[[#This Row],[Column6]]+Table1[[#This Row],[Column72]]+Table1[[#This Row],[Column8]]</f>
        <v>4380</v>
      </c>
      <c r="K180" s="91">
        <f>Table1[[#This Row],[Column9]]/$J$434</f>
        <v>1.9792954399631453E-4</v>
      </c>
      <c r="L180" s="75">
        <f>$J$440*Table1[[#This Row],[Column10]]</f>
        <v>359.71982530774596</v>
      </c>
      <c r="M180" s="164"/>
      <c r="N180" s="75">
        <f>Table1[[#This Row],[Column11]]+Table1[[#This Row],[Column8]]</f>
        <v>359.71982530774596</v>
      </c>
      <c r="O180" s="164"/>
      <c r="P180" s="78">
        <f>Table1[[#This Row],[Column9]]+Table1[[#This Row],[Column11]]</f>
        <v>4739.7198253077459</v>
      </c>
    </row>
    <row r="181" spans="1:16" x14ac:dyDescent="0.25">
      <c r="A181" s="21" t="s">
        <v>184</v>
      </c>
      <c r="B181" s="4">
        <v>1848</v>
      </c>
      <c r="C181" s="5">
        <v>661</v>
      </c>
      <c r="D181" s="5"/>
      <c r="E181" s="5">
        <v>661</v>
      </c>
      <c r="F181" s="9">
        <v>14868.5</v>
      </c>
      <c r="G181" s="57">
        <f>Table1[[#This Row],[Column6]]/$F$434</f>
        <v>6.7203233384691521E-4</v>
      </c>
      <c r="H181" s="57"/>
      <c r="I181" s="66"/>
      <c r="J181" s="72">
        <f>Table1[[#This Row],[Column6]]+Table1[[#This Row],[Column72]]+Table1[[#This Row],[Column8]]</f>
        <v>14868.5</v>
      </c>
      <c r="K181" s="91">
        <f>Table1[[#This Row],[Column9]]/$J$434</f>
        <v>6.7189849883771754E-4</v>
      </c>
      <c r="L181" s="75">
        <f>$J$440*Table1[[#This Row],[Column10]]</f>
        <v>1221.1174024174022</v>
      </c>
      <c r="M181" s="164"/>
      <c r="N181" s="75">
        <f>Table1[[#This Row],[Column11]]+Table1[[#This Row],[Column8]]</f>
        <v>1221.1174024174022</v>
      </c>
      <c r="O181" s="164"/>
      <c r="P181" s="78">
        <f>Table1[[#This Row],[Column9]]+Table1[[#This Row],[Column11]]</f>
        <v>16089.617402417402</v>
      </c>
    </row>
    <row r="182" spans="1:16" x14ac:dyDescent="0.25">
      <c r="A182" s="21" t="s">
        <v>185</v>
      </c>
      <c r="B182" s="4">
        <v>2849</v>
      </c>
      <c r="C182" s="6">
        <v>1610</v>
      </c>
      <c r="D182" s="5">
        <v>107</v>
      </c>
      <c r="E182" s="6">
        <v>1717</v>
      </c>
      <c r="F182" s="9">
        <v>67595.5</v>
      </c>
      <c r="G182" s="57">
        <f>Table1[[#This Row],[Column6]]/$F$434</f>
        <v>3.0552080991726907E-3</v>
      </c>
      <c r="H182" s="57"/>
      <c r="I182" s="66"/>
      <c r="J182" s="72">
        <f>Table1[[#This Row],[Column6]]+Table1[[#This Row],[Column72]]+Table1[[#This Row],[Column8]]</f>
        <v>67595.5</v>
      </c>
      <c r="K182" s="91">
        <f>Table1[[#This Row],[Column9]]/$J$434</f>
        <v>3.0545996555257715E-3</v>
      </c>
      <c r="L182" s="75">
        <f>$J$440*Table1[[#This Row],[Column10]]</f>
        <v>5551.4706510478863</v>
      </c>
      <c r="M182" s="164"/>
      <c r="N182" s="75">
        <f>Table1[[#This Row],[Column11]]+Table1[[#This Row],[Column8]]</f>
        <v>5551.4706510478863</v>
      </c>
      <c r="O182" s="164"/>
      <c r="P182" s="78">
        <f>Table1[[#This Row],[Column9]]+Table1[[#This Row],[Column11]]</f>
        <v>73146.970651047886</v>
      </c>
    </row>
    <row r="183" spans="1:16" x14ac:dyDescent="0.25">
      <c r="A183" s="21" t="s">
        <v>186</v>
      </c>
      <c r="B183" s="4">
        <v>2856</v>
      </c>
      <c r="C183" s="5">
        <v>604</v>
      </c>
      <c r="D183" s="5">
        <v>39</v>
      </c>
      <c r="E183" s="5">
        <v>643</v>
      </c>
      <c r="F183" s="9">
        <v>22405</v>
      </c>
      <c r="G183" s="57">
        <f>Table1[[#This Row],[Column6]]/$F$434</f>
        <v>1.0126700366439206E-3</v>
      </c>
      <c r="H183" s="57"/>
      <c r="I183" s="66"/>
      <c r="J183" s="72">
        <f>Table1[[#This Row],[Column6]]+Table1[[#This Row],[Column72]]+Table1[[#This Row],[Column8]]</f>
        <v>22405</v>
      </c>
      <c r="K183" s="91">
        <f>Table1[[#This Row],[Column9]]/$J$434</f>
        <v>1.0124683637528372E-3</v>
      </c>
      <c r="L183" s="75">
        <f>$J$440*Table1[[#This Row],[Column10]]</f>
        <v>1840.0736726073169</v>
      </c>
      <c r="M183" s="164"/>
      <c r="N183" s="75">
        <f>Table1[[#This Row],[Column11]]+Table1[[#This Row],[Column8]]</f>
        <v>1840.0736726073169</v>
      </c>
      <c r="O183" s="164"/>
      <c r="P183" s="78">
        <f>Table1[[#This Row],[Column9]]+Table1[[#This Row],[Column11]]</f>
        <v>24245.073672607316</v>
      </c>
    </row>
    <row r="184" spans="1:16" x14ac:dyDescent="0.25">
      <c r="A184" s="21" t="s">
        <v>187</v>
      </c>
      <c r="B184" s="4">
        <v>2863</v>
      </c>
      <c r="C184" s="5">
        <v>206</v>
      </c>
      <c r="D184" s="5">
        <v>2</v>
      </c>
      <c r="E184" s="5">
        <v>208</v>
      </c>
      <c r="F184" s="9">
        <v>9386.5</v>
      </c>
      <c r="G184" s="57">
        <f>Table1[[#This Row],[Column6]]/$F$434</f>
        <v>4.2425473327195541E-4</v>
      </c>
      <c r="H184" s="57"/>
      <c r="I184" s="66"/>
      <c r="J184" s="72">
        <f>Table1[[#This Row],[Column6]]+Table1[[#This Row],[Column72]]+Table1[[#This Row],[Column8]]</f>
        <v>9386.5</v>
      </c>
      <c r="K184" s="91">
        <f>Table1[[#This Row],[Column9]]/$J$434</f>
        <v>4.2417024308707908E-4</v>
      </c>
      <c r="L184" s="75">
        <f>$J$440*Table1[[#This Row],[Column10]]</f>
        <v>770.89272608473925</v>
      </c>
      <c r="M184" s="164"/>
      <c r="N184" s="75">
        <f>Table1[[#This Row],[Column11]]+Table1[[#This Row],[Column8]]</f>
        <v>770.89272608473925</v>
      </c>
      <c r="O184" s="164"/>
      <c r="P184" s="78">
        <f>Table1[[#This Row],[Column9]]+Table1[[#This Row],[Column11]]</f>
        <v>10157.392726084739</v>
      </c>
    </row>
    <row r="185" spans="1:16" x14ac:dyDescent="0.25">
      <c r="A185" s="21" t="s">
        <v>188</v>
      </c>
      <c r="B185" s="4">
        <v>3862</v>
      </c>
      <c r="C185" s="5">
        <v>434</v>
      </c>
      <c r="D185" s="5">
        <v>25</v>
      </c>
      <c r="E185" s="5">
        <v>459</v>
      </c>
      <c r="F185" s="9">
        <v>10168</v>
      </c>
      <c r="G185" s="57">
        <f>Table1[[#This Row],[Column6]]/$F$434</f>
        <v>4.5957727884826535E-4</v>
      </c>
      <c r="H185" s="57"/>
      <c r="I185" s="66"/>
      <c r="J185" s="72">
        <f>Table1[[#This Row],[Column6]]+Table1[[#This Row],[Column72]]+Table1[[#This Row],[Column8]]</f>
        <v>10168</v>
      </c>
      <c r="K185" s="91">
        <f>Table1[[#This Row],[Column9]]/$J$434</f>
        <v>4.5948575419053108E-4</v>
      </c>
      <c r="L185" s="75">
        <f>$J$440*Table1[[#This Row],[Column10]]</f>
        <v>835.07561272355281</v>
      </c>
      <c r="M185" s="164"/>
      <c r="N185" s="75">
        <f>Table1[[#This Row],[Column11]]+Table1[[#This Row],[Column8]]</f>
        <v>835.07561272355281</v>
      </c>
      <c r="O185" s="164"/>
      <c r="P185" s="78">
        <f>Table1[[#This Row],[Column9]]+Table1[[#This Row],[Column11]]</f>
        <v>11003.075612723553</v>
      </c>
    </row>
    <row r="186" spans="1:16" x14ac:dyDescent="0.25">
      <c r="A186" s="21" t="s">
        <v>189</v>
      </c>
      <c r="B186" s="4">
        <v>2885</v>
      </c>
      <c r="C186" s="6">
        <v>1741</v>
      </c>
      <c r="D186" s="5">
        <v>66</v>
      </c>
      <c r="E186" s="6">
        <v>1807</v>
      </c>
      <c r="F186" s="9">
        <v>53925</v>
      </c>
      <c r="G186" s="57">
        <f>Table1[[#This Row],[Column6]]/$F$434</f>
        <v>2.4373234423576621E-3</v>
      </c>
      <c r="H186" s="57"/>
      <c r="I186" s="66"/>
      <c r="J186" s="72">
        <f>Table1[[#This Row],[Column6]]+Table1[[#This Row],[Column72]]+Table1[[#This Row],[Column8]]</f>
        <v>53925</v>
      </c>
      <c r="K186" s="91">
        <f>Table1[[#This Row],[Column9]]/$J$434</f>
        <v>2.4368380502285984E-3</v>
      </c>
      <c r="L186" s="75">
        <f>$J$440*Table1[[#This Row],[Column10]]</f>
        <v>4428.7423697991326</v>
      </c>
      <c r="M186" s="164"/>
      <c r="N186" s="75">
        <f>Table1[[#This Row],[Column11]]+Table1[[#This Row],[Column8]]</f>
        <v>4428.7423697991326</v>
      </c>
      <c r="O186" s="164"/>
      <c r="P186" s="78">
        <f>Table1[[#This Row],[Column9]]+Table1[[#This Row],[Column11]]</f>
        <v>58353.742369799133</v>
      </c>
    </row>
    <row r="187" spans="1:16" x14ac:dyDescent="0.25">
      <c r="A187" s="21" t="s">
        <v>190</v>
      </c>
      <c r="B187" s="4">
        <v>2884</v>
      </c>
      <c r="C187" s="6">
        <v>1111</v>
      </c>
      <c r="D187" s="5"/>
      <c r="E187" s="6">
        <v>1111</v>
      </c>
      <c r="F187" s="9">
        <v>50742.5</v>
      </c>
      <c r="G187" s="57">
        <f>Table1[[#This Row],[Column6]]/$F$434</f>
        <v>2.2934795507433227E-3</v>
      </c>
      <c r="H187" s="57"/>
      <c r="I187" s="66"/>
      <c r="J187" s="72">
        <f>Table1[[#This Row],[Column6]]+Table1[[#This Row],[Column72]]+Table1[[#This Row],[Column8]]</f>
        <v>50742.5</v>
      </c>
      <c r="K187" s="91">
        <f>Table1[[#This Row],[Column9]]/$J$434</f>
        <v>2.293022805076025E-3</v>
      </c>
      <c r="L187" s="75">
        <f>$J$440*Table1[[#This Row],[Column10]]</f>
        <v>4167.3706017530367</v>
      </c>
      <c r="M187" s="164"/>
      <c r="N187" s="75">
        <f>Table1[[#This Row],[Column11]]+Table1[[#This Row],[Column8]]</f>
        <v>4167.3706017530367</v>
      </c>
      <c r="O187" s="164"/>
      <c r="P187" s="78">
        <f>Table1[[#This Row],[Column9]]+Table1[[#This Row],[Column11]]</f>
        <v>54909.870601753035</v>
      </c>
    </row>
    <row r="188" spans="1:16" x14ac:dyDescent="0.25">
      <c r="A188" s="21" t="s">
        <v>191</v>
      </c>
      <c r="B188" s="4">
        <v>2891</v>
      </c>
      <c r="C188" s="5">
        <v>209</v>
      </c>
      <c r="D188" s="5"/>
      <c r="E188" s="5">
        <v>209</v>
      </c>
      <c r="F188" s="9">
        <v>16715</v>
      </c>
      <c r="G188" s="57">
        <f>Table1[[#This Row],[Column6]]/$F$434</f>
        <v>7.5549116993988547E-4</v>
      </c>
      <c r="H188" s="57"/>
      <c r="I188" s="66"/>
      <c r="J188" s="72">
        <f>Table1[[#This Row],[Column6]]+Table1[[#This Row],[Column72]]+Table1[[#This Row],[Column8]]</f>
        <v>16715</v>
      </c>
      <c r="K188" s="91">
        <f>Table1[[#This Row],[Column9]]/$J$434</f>
        <v>7.5534071413205423E-4</v>
      </c>
      <c r="L188" s="75">
        <f>$J$440*Table1[[#This Row],[Column10]]</f>
        <v>1372.7664109632362</v>
      </c>
      <c r="M188" s="164"/>
      <c r="N188" s="75">
        <f>Table1[[#This Row],[Column11]]+Table1[[#This Row],[Column8]]</f>
        <v>1372.7664109632362</v>
      </c>
      <c r="O188" s="164"/>
      <c r="P188" s="78">
        <f>Table1[[#This Row],[Column9]]+Table1[[#This Row],[Column11]]</f>
        <v>18087.766410963235</v>
      </c>
    </row>
    <row r="189" spans="1:16" x14ac:dyDescent="0.25">
      <c r="A189" s="21" t="s">
        <v>192</v>
      </c>
      <c r="B189" s="4">
        <v>2898</v>
      </c>
      <c r="C189" s="5">
        <v>521</v>
      </c>
      <c r="D189" s="5">
        <v>17</v>
      </c>
      <c r="E189" s="5">
        <v>538</v>
      </c>
      <c r="F189" s="9">
        <v>19960</v>
      </c>
      <c r="G189" s="57">
        <f>Table1[[#This Row],[Column6]]/$F$434</f>
        <v>9.0215996123243277E-4</v>
      </c>
      <c r="H189" s="57"/>
      <c r="I189" s="66"/>
      <c r="J189" s="72">
        <f>Table1[[#This Row],[Column6]]+Table1[[#This Row],[Column72]]+Table1[[#This Row],[Column8]]</f>
        <v>19960</v>
      </c>
      <c r="K189" s="91">
        <f>Table1[[#This Row],[Column9]]/$J$434</f>
        <v>9.0198029638503157E-4</v>
      </c>
      <c r="L189" s="75">
        <f>$J$440*Table1[[#This Row],[Column10]]</f>
        <v>1639.2711673841575</v>
      </c>
      <c r="M189" s="164"/>
      <c r="N189" s="75">
        <f>Table1[[#This Row],[Column11]]+Table1[[#This Row],[Column8]]</f>
        <v>1639.2711673841575</v>
      </c>
      <c r="O189" s="164"/>
      <c r="P189" s="78">
        <f>Table1[[#This Row],[Column9]]+Table1[[#This Row],[Column11]]</f>
        <v>21599.271167384159</v>
      </c>
    </row>
    <row r="190" spans="1:16" x14ac:dyDescent="0.25">
      <c r="A190" s="21" t="s">
        <v>193</v>
      </c>
      <c r="B190" s="4">
        <v>3647</v>
      </c>
      <c r="C190" s="5">
        <v>454</v>
      </c>
      <c r="D190" s="5"/>
      <c r="E190" s="5">
        <v>454</v>
      </c>
      <c r="F190" s="9">
        <v>71902.5</v>
      </c>
      <c r="G190" s="57">
        <f>Table1[[#This Row],[Column6]]/$F$434</f>
        <v>3.2498775857973446E-3</v>
      </c>
      <c r="H190" s="57"/>
      <c r="I190" s="66"/>
      <c r="J190" s="72">
        <f>Table1[[#This Row],[Column6]]+Table1[[#This Row],[Column72]]+Table1[[#This Row],[Column8]]</f>
        <v>71902.5</v>
      </c>
      <c r="K190" s="91">
        <f>Table1[[#This Row],[Column9]]/$J$434</f>
        <v>3.2492303737888142E-3</v>
      </c>
      <c r="L190" s="75">
        <f>$J$440*Table1[[#This Row],[Column10]]</f>
        <v>5905.195145933837</v>
      </c>
      <c r="M190" s="164"/>
      <c r="N190" s="75">
        <f>Table1[[#This Row],[Column11]]+Table1[[#This Row],[Column8]]</f>
        <v>5905.195145933837</v>
      </c>
      <c r="O190" s="164"/>
      <c r="P190" s="78">
        <f>Table1[[#This Row],[Column9]]+Table1[[#This Row],[Column11]]</f>
        <v>77807.695145933831</v>
      </c>
    </row>
    <row r="191" spans="1:16" x14ac:dyDescent="0.25">
      <c r="A191" s="21" t="s">
        <v>194</v>
      </c>
      <c r="B191" s="4">
        <v>2912</v>
      </c>
      <c r="C191" s="5">
        <v>270</v>
      </c>
      <c r="D191" s="5">
        <v>33</v>
      </c>
      <c r="E191" s="5">
        <v>303</v>
      </c>
      <c r="F191" s="9">
        <v>18695</v>
      </c>
      <c r="G191" s="57">
        <f>Table1[[#This Row],[Column6]]/$F$434</f>
        <v>8.4498399174550755E-4</v>
      </c>
      <c r="H191" s="57"/>
      <c r="I191" s="66"/>
      <c r="J191" s="72">
        <f>Table1[[#This Row],[Column6]]+Table1[[#This Row],[Column72]]+Table1[[#This Row],[Column8]]</f>
        <v>18695</v>
      </c>
      <c r="K191" s="91">
        <f>Table1[[#This Row],[Column9]]/$J$434</f>
        <v>8.4481571347285388E-4</v>
      </c>
      <c r="L191" s="75">
        <f>$J$440*Table1[[#This Row],[Column10]]</f>
        <v>1535.3794826776966</v>
      </c>
      <c r="M191" s="164"/>
      <c r="N191" s="75">
        <f>Table1[[#This Row],[Column11]]+Table1[[#This Row],[Column8]]</f>
        <v>1535.3794826776966</v>
      </c>
      <c r="O191" s="164"/>
      <c r="P191" s="78">
        <f>Table1[[#This Row],[Column9]]+Table1[[#This Row],[Column11]]</f>
        <v>20230.379482677698</v>
      </c>
    </row>
    <row r="192" spans="1:16" x14ac:dyDescent="0.25">
      <c r="A192" s="21" t="s">
        <v>195</v>
      </c>
      <c r="B192" s="4">
        <v>2940</v>
      </c>
      <c r="C192" s="5">
        <v>164</v>
      </c>
      <c r="D192" s="5"/>
      <c r="E192" s="5">
        <v>164</v>
      </c>
      <c r="F192" s="9">
        <v>10740</v>
      </c>
      <c r="G192" s="57">
        <f>Table1[[#This Row],[Column6]]/$F$434</f>
        <v>4.8543076070322282E-4</v>
      </c>
      <c r="H192" s="57"/>
      <c r="I192" s="66"/>
      <c r="J192" s="72">
        <f>Table1[[#This Row],[Column6]]+Table1[[#This Row],[Column72]]+Table1[[#This Row],[Column8]]</f>
        <v>10740</v>
      </c>
      <c r="K192" s="91">
        <f>Table1[[#This Row],[Column9]]/$J$434</f>
        <v>4.8533408733342876E-4</v>
      </c>
      <c r="L192" s="75">
        <f>$J$440*Table1[[#This Row],[Column10]]</f>
        <v>882.05272232995242</v>
      </c>
      <c r="M192" s="164"/>
      <c r="N192" s="75">
        <f>Table1[[#This Row],[Column11]]+Table1[[#This Row],[Column8]]</f>
        <v>882.05272232995242</v>
      </c>
      <c r="O192" s="164"/>
      <c r="P192" s="78">
        <f>Table1[[#This Row],[Column9]]+Table1[[#This Row],[Column11]]</f>
        <v>11622.052722329952</v>
      </c>
    </row>
    <row r="193" spans="1:16" x14ac:dyDescent="0.25">
      <c r="A193" s="21" t="s">
        <v>196</v>
      </c>
      <c r="B193" s="4">
        <v>2961</v>
      </c>
      <c r="C193" s="5">
        <v>249</v>
      </c>
      <c r="D193" s="5"/>
      <c r="E193" s="5">
        <v>249</v>
      </c>
      <c r="F193" s="9">
        <v>10875</v>
      </c>
      <c r="G193" s="57">
        <f>Table1[[#This Row],[Column6]]/$F$434</f>
        <v>4.9153254400815161E-4</v>
      </c>
      <c r="H193" s="57"/>
      <c r="I193" s="66"/>
      <c r="J193" s="72">
        <f>Table1[[#This Row],[Column6]]+Table1[[#This Row],[Column72]]+Table1[[#This Row],[Column8]]</f>
        <v>10875</v>
      </c>
      <c r="K193" s="91">
        <f>Table1[[#This Row],[Column9]]/$J$434</f>
        <v>4.9143465547030153E-4</v>
      </c>
      <c r="L193" s="75">
        <f>$J$440*Table1[[#This Row],[Column10]]</f>
        <v>893.1399772195748</v>
      </c>
      <c r="M193" s="164"/>
      <c r="N193" s="75">
        <f>Table1[[#This Row],[Column11]]+Table1[[#This Row],[Column8]]</f>
        <v>893.1399772195748</v>
      </c>
      <c r="O193" s="164"/>
      <c r="P193" s="78">
        <f>Table1[[#This Row],[Column9]]+Table1[[#This Row],[Column11]]</f>
        <v>11768.139977219575</v>
      </c>
    </row>
    <row r="194" spans="1:16" x14ac:dyDescent="0.25">
      <c r="A194" s="21" t="s">
        <v>197</v>
      </c>
      <c r="B194" s="4">
        <v>3087</v>
      </c>
      <c r="C194" s="5">
        <v>82</v>
      </c>
      <c r="D194" s="5">
        <v>3</v>
      </c>
      <c r="E194" s="5">
        <v>85</v>
      </c>
      <c r="F194" s="9">
        <v>1687.5</v>
      </c>
      <c r="G194" s="57">
        <f>Table1[[#This Row],[Column6]]/$F$434</f>
        <v>7.627229131160974E-5</v>
      </c>
      <c r="H194" s="57"/>
      <c r="I194" s="66"/>
      <c r="J194" s="72">
        <f>Table1[[#This Row],[Column6]]+Table1[[#This Row],[Column72]]+Table1[[#This Row],[Column8]]</f>
        <v>1687.5</v>
      </c>
      <c r="K194" s="91">
        <f>Table1[[#This Row],[Column9]]/$J$434</f>
        <v>7.6257101710908859E-5</v>
      </c>
      <c r="L194" s="75">
        <f>$J$440*Table1[[#This Row],[Column10]]</f>
        <v>138.59068612027886</v>
      </c>
      <c r="M194" s="164"/>
      <c r="N194" s="75">
        <f>Table1[[#This Row],[Column11]]+Table1[[#This Row],[Column8]]</f>
        <v>138.59068612027886</v>
      </c>
      <c r="O194" s="164"/>
      <c r="P194" s="78">
        <f>Table1[[#This Row],[Column9]]+Table1[[#This Row],[Column11]]</f>
        <v>1826.0906861202789</v>
      </c>
    </row>
    <row r="195" spans="1:16" x14ac:dyDescent="0.25">
      <c r="A195" s="21" t="s">
        <v>198</v>
      </c>
      <c r="B195" s="4">
        <v>3094</v>
      </c>
      <c r="C195" s="5">
        <v>77</v>
      </c>
      <c r="D195" s="5"/>
      <c r="E195" s="5">
        <v>77</v>
      </c>
      <c r="F195" s="9">
        <v>2107.5</v>
      </c>
      <c r="G195" s="57">
        <f>Table1[[#This Row],[Column6]]/$F$434</f>
        <v>9.5255617149165941E-5</v>
      </c>
      <c r="H195" s="57"/>
      <c r="I195" s="66"/>
      <c r="J195" s="72">
        <f>Table1[[#This Row],[Column6]]+Table1[[#This Row],[Column72]]+Table1[[#This Row],[Column8]]</f>
        <v>2107.5</v>
      </c>
      <c r="K195" s="91">
        <f>Table1[[#This Row],[Column9]]/$J$434</f>
        <v>9.523664702562395E-5</v>
      </c>
      <c r="L195" s="75">
        <f>$J$440*Table1[[#This Row],[Column10]]</f>
        <v>173.08436799910382</v>
      </c>
      <c r="M195" s="164"/>
      <c r="N195" s="75">
        <f>Table1[[#This Row],[Column11]]+Table1[[#This Row],[Column8]]</f>
        <v>173.08436799910382</v>
      </c>
      <c r="O195" s="164"/>
      <c r="P195" s="78">
        <f>Table1[[#This Row],[Column9]]+Table1[[#This Row],[Column11]]</f>
        <v>2280.584367999104</v>
      </c>
    </row>
    <row r="196" spans="1:16" x14ac:dyDescent="0.25">
      <c r="A196" s="21" t="s">
        <v>199</v>
      </c>
      <c r="B196" s="4">
        <v>3129</v>
      </c>
      <c r="C196" s="5">
        <v>20</v>
      </c>
      <c r="D196" s="5"/>
      <c r="E196" s="5">
        <v>20</v>
      </c>
      <c r="F196" s="9">
        <v>817.5</v>
      </c>
      <c r="G196" s="57">
        <f>Table1[[#This Row],[Column6]]/$F$434</f>
        <v>3.6949687790957605E-5</v>
      </c>
      <c r="H196" s="57"/>
      <c r="I196" s="66"/>
      <c r="J196" s="72">
        <f>Table1[[#This Row],[Column6]]+Table1[[#This Row],[Column72]]+Table1[[#This Row],[Column8]]</f>
        <v>817.5</v>
      </c>
      <c r="K196" s="91">
        <f>Table1[[#This Row],[Column9]]/$J$434</f>
        <v>3.6942329273284731E-5</v>
      </c>
      <c r="L196" s="75">
        <f>$J$440*Table1[[#This Row],[Column10]]</f>
        <v>67.139487942712861</v>
      </c>
      <c r="M196" s="164"/>
      <c r="N196" s="75">
        <f>Table1[[#This Row],[Column11]]+Table1[[#This Row],[Column8]]</f>
        <v>67.139487942712861</v>
      </c>
      <c r="O196" s="164"/>
      <c r="P196" s="78">
        <f>Table1[[#This Row],[Column9]]+Table1[[#This Row],[Column11]]</f>
        <v>884.63948794271289</v>
      </c>
    </row>
    <row r="197" spans="1:16" x14ac:dyDescent="0.25">
      <c r="A197" s="21" t="s">
        <v>200</v>
      </c>
      <c r="B197" s="4">
        <v>3150</v>
      </c>
      <c r="C197" s="5">
        <v>789</v>
      </c>
      <c r="D197" s="5">
        <v>11</v>
      </c>
      <c r="E197" s="5">
        <v>800</v>
      </c>
      <c r="F197" s="9">
        <v>33631.5</v>
      </c>
      <c r="G197" s="57">
        <f>Table1[[#This Row],[Column6]]/$F$434</f>
        <v>1.5200898164423127E-3</v>
      </c>
      <c r="H197" s="57"/>
      <c r="I197" s="66"/>
      <c r="J197" s="72">
        <f>Table1[[#This Row],[Column6]]+Table1[[#This Row],[Column72]]+Table1[[#This Row],[Column8]]</f>
        <v>33631.5</v>
      </c>
      <c r="K197" s="91">
        <f>Table1[[#This Row],[Column9]]/$J$434</f>
        <v>1.519787091075811E-3</v>
      </c>
      <c r="L197" s="75">
        <f>$J$440*Table1[[#This Row],[Column10]]</f>
        <v>2762.0815764469085</v>
      </c>
      <c r="M197" s="164"/>
      <c r="N197" s="75">
        <f>Table1[[#This Row],[Column11]]+Table1[[#This Row],[Column8]]</f>
        <v>2762.0815764469085</v>
      </c>
      <c r="O197" s="164"/>
      <c r="P197" s="78">
        <f>Table1[[#This Row],[Column9]]+Table1[[#This Row],[Column11]]</f>
        <v>36393.581576446908</v>
      </c>
    </row>
    <row r="198" spans="1:16" x14ac:dyDescent="0.25">
      <c r="A198" s="21" t="s">
        <v>201</v>
      </c>
      <c r="B198" s="4">
        <v>3171</v>
      </c>
      <c r="C198" s="5">
        <v>832</v>
      </c>
      <c r="D198" s="5">
        <v>23</v>
      </c>
      <c r="E198" s="5">
        <v>855</v>
      </c>
      <c r="F198" s="9">
        <v>29055</v>
      </c>
      <c r="G198" s="57">
        <f>Table1[[#This Row],[Column6]]/$F$434</f>
        <v>1.3132393624052273E-3</v>
      </c>
      <c r="H198" s="57"/>
      <c r="I198" s="66"/>
      <c r="J198" s="72">
        <f>Table1[[#This Row],[Column6]]+Table1[[#This Row],[Column72]]+Table1[[#This Row],[Column8]]</f>
        <v>29055</v>
      </c>
      <c r="K198" s="91">
        <f>Table1[[#This Row],[Column9]]/$J$434</f>
        <v>1.3129778312358262E-3</v>
      </c>
      <c r="L198" s="75">
        <f>$J$440*Table1[[#This Row],[Column10]]</f>
        <v>2386.223635688712</v>
      </c>
      <c r="M198" s="164"/>
      <c r="N198" s="75">
        <f>Table1[[#This Row],[Column11]]+Table1[[#This Row],[Column8]]</f>
        <v>2386.223635688712</v>
      </c>
      <c r="O198" s="164"/>
      <c r="P198" s="78">
        <f>Table1[[#This Row],[Column9]]+Table1[[#This Row],[Column11]]</f>
        <v>31441.223635688712</v>
      </c>
    </row>
    <row r="199" spans="1:16" x14ac:dyDescent="0.25">
      <c r="A199" s="21" t="s">
        <v>202</v>
      </c>
      <c r="B199" s="4">
        <v>3206</v>
      </c>
      <c r="C199" s="5">
        <v>260</v>
      </c>
      <c r="D199" s="5">
        <v>23</v>
      </c>
      <c r="E199" s="5">
        <v>283</v>
      </c>
      <c r="F199" s="9">
        <v>22485</v>
      </c>
      <c r="G199" s="57">
        <f>Table1[[#This Row],[Column6]]/$F$434</f>
        <v>1.0162859082320265E-3</v>
      </c>
      <c r="H199" s="57"/>
      <c r="I199" s="66"/>
      <c r="J199" s="72">
        <f>Table1[[#This Row],[Column6]]+Table1[[#This Row],[Column72]]+Table1[[#This Row],[Column8]]</f>
        <v>22485</v>
      </c>
      <c r="K199" s="91">
        <f>Table1[[#This Row],[Column9]]/$J$434</f>
        <v>1.0160835152413544E-3</v>
      </c>
      <c r="L199" s="75">
        <f>$J$440*Table1[[#This Row],[Column10]]</f>
        <v>1846.6438977270934</v>
      </c>
      <c r="M199" s="164"/>
      <c r="N199" s="75">
        <f>Table1[[#This Row],[Column11]]+Table1[[#This Row],[Column8]]</f>
        <v>1846.6438977270934</v>
      </c>
      <c r="O199" s="164"/>
      <c r="P199" s="78">
        <f>Table1[[#This Row],[Column9]]+Table1[[#This Row],[Column11]]</f>
        <v>24331.643897727092</v>
      </c>
    </row>
    <row r="200" spans="1:16" x14ac:dyDescent="0.25">
      <c r="A200" s="21" t="s">
        <v>203</v>
      </c>
      <c r="B200" s="4">
        <v>3213</v>
      </c>
      <c r="C200" s="5">
        <v>391</v>
      </c>
      <c r="D200" s="5"/>
      <c r="E200" s="5">
        <v>391</v>
      </c>
      <c r="F200" s="9">
        <v>17677.5</v>
      </c>
      <c r="G200" s="57">
        <f>Table1[[#This Row],[Column6]]/$F$434</f>
        <v>7.9899462498428506E-4</v>
      </c>
      <c r="H200" s="57"/>
      <c r="I200" s="66"/>
      <c r="J200" s="72">
        <f>Table1[[#This Row],[Column6]]+Table1[[#This Row],[Column72]]+Table1[[#This Row],[Column8]]</f>
        <v>17677.5</v>
      </c>
      <c r="K200" s="91">
        <f>Table1[[#This Row],[Column9]]/$J$434</f>
        <v>7.9883550547827633E-4</v>
      </c>
      <c r="L200" s="75">
        <f>$J$440*Table1[[#This Row],[Column10]]</f>
        <v>1451.8144319355433</v>
      </c>
      <c r="M200" s="164"/>
      <c r="N200" s="75">
        <f>Table1[[#This Row],[Column11]]+Table1[[#This Row],[Column8]]</f>
        <v>1451.8144319355433</v>
      </c>
      <c r="O200" s="164"/>
      <c r="P200" s="78">
        <f>Table1[[#This Row],[Column9]]+Table1[[#This Row],[Column11]]</f>
        <v>19129.314431935542</v>
      </c>
    </row>
    <row r="201" spans="1:16" x14ac:dyDescent="0.25">
      <c r="A201" s="21" t="s">
        <v>204</v>
      </c>
      <c r="B201" s="4">
        <v>3220</v>
      </c>
      <c r="C201" s="6">
        <v>1535</v>
      </c>
      <c r="D201" s="5">
        <v>131</v>
      </c>
      <c r="E201" s="6">
        <v>1666</v>
      </c>
      <c r="F201" s="9">
        <v>124585</v>
      </c>
      <c r="G201" s="57">
        <f>Table1[[#This Row],[Column6]]/$F$434</f>
        <v>5.6310420225522363E-3</v>
      </c>
      <c r="H201" s="57"/>
      <c r="I201" s="66"/>
      <c r="J201" s="72">
        <f>Table1[[#This Row],[Column6]]+Table1[[#This Row],[Column72]]+Table1[[#This Row],[Column8]]</f>
        <v>124585</v>
      </c>
      <c r="K201" s="91">
        <f>Table1[[#This Row],[Column9]]/$J$434</f>
        <v>5.6299206024613803E-3</v>
      </c>
      <c r="L201" s="75">
        <f>$J$440*Table1[[#This Row],[Column10]]</f>
        <v>10231.893706841445</v>
      </c>
      <c r="M201" s="164"/>
      <c r="N201" s="75">
        <f>Table1[[#This Row],[Column11]]+Table1[[#This Row],[Column8]]</f>
        <v>10231.893706841445</v>
      </c>
      <c r="O201" s="164"/>
      <c r="P201" s="78">
        <f>Table1[[#This Row],[Column9]]+Table1[[#This Row],[Column11]]</f>
        <v>134816.89370684145</v>
      </c>
    </row>
    <row r="202" spans="1:16" x14ac:dyDescent="0.25">
      <c r="A202" s="21" t="s">
        <v>205</v>
      </c>
      <c r="B202" s="4">
        <v>3269</v>
      </c>
      <c r="C202" s="6">
        <v>7240</v>
      </c>
      <c r="D202" s="5">
        <v>892</v>
      </c>
      <c r="E202" s="6">
        <v>8132</v>
      </c>
      <c r="F202" s="9">
        <v>225422</v>
      </c>
      <c r="G202" s="57">
        <f>Table1[[#This Row],[Column6]]/$F$434</f>
        <v>1.0188712564175223E-2</v>
      </c>
      <c r="H202" s="57"/>
      <c r="I202" s="66"/>
      <c r="J202" s="72">
        <f>Table1[[#This Row],[Column6]]+Table1[[#This Row],[Column72]]+Table1[[#This Row],[Column8]]</f>
        <v>225422</v>
      </c>
      <c r="K202" s="91">
        <f>Table1[[#This Row],[Column9]]/$J$434</f>
        <v>1.0186683485556442E-2</v>
      </c>
      <c r="L202" s="75">
        <f>$J$440*Table1[[#This Row],[Column10]]</f>
        <v>18513.416086877332</v>
      </c>
      <c r="M202" s="164"/>
      <c r="N202" s="75">
        <f>Table1[[#This Row],[Column11]]+Table1[[#This Row],[Column8]]</f>
        <v>18513.416086877332</v>
      </c>
      <c r="O202" s="164"/>
      <c r="P202" s="78">
        <f>Table1[[#This Row],[Column9]]+Table1[[#This Row],[Column11]]</f>
        <v>243935.41608687735</v>
      </c>
    </row>
    <row r="203" spans="1:16" x14ac:dyDescent="0.25">
      <c r="A203" s="21" t="s">
        <v>206</v>
      </c>
      <c r="B203" s="4">
        <v>3276</v>
      </c>
      <c r="C203" s="5">
        <v>604</v>
      </c>
      <c r="D203" s="5">
        <v>78</v>
      </c>
      <c r="E203" s="5">
        <v>682</v>
      </c>
      <c r="F203" s="9">
        <v>24276</v>
      </c>
      <c r="G203" s="57">
        <f>Table1[[#This Row],[Column6]]/$F$434</f>
        <v>1.0972362334107483E-3</v>
      </c>
      <c r="H203" s="57"/>
      <c r="I203" s="66"/>
      <c r="J203" s="72">
        <f>Table1[[#This Row],[Column6]]+Table1[[#This Row],[Column72]]+Table1[[#This Row],[Column8]]</f>
        <v>24276</v>
      </c>
      <c r="K203" s="91">
        <f>Table1[[#This Row],[Column9]]/$J$434</f>
        <v>1.0970177191905323E-3</v>
      </c>
      <c r="L203" s="75">
        <f>$J$440*Table1[[#This Row],[Column10]]</f>
        <v>1993.7348125960823</v>
      </c>
      <c r="M203" s="164"/>
      <c r="N203" s="75">
        <f>Table1[[#This Row],[Column11]]+Table1[[#This Row],[Column8]]</f>
        <v>1993.7348125960823</v>
      </c>
      <c r="O203" s="164"/>
      <c r="P203" s="78">
        <f>Table1[[#This Row],[Column9]]+Table1[[#This Row],[Column11]]</f>
        <v>26269.734812596082</v>
      </c>
    </row>
    <row r="204" spans="1:16" x14ac:dyDescent="0.25">
      <c r="A204" s="21" t="s">
        <v>207</v>
      </c>
      <c r="B204" s="4">
        <v>3290</v>
      </c>
      <c r="C204" s="6">
        <v>1506</v>
      </c>
      <c r="D204" s="5">
        <v>79</v>
      </c>
      <c r="E204" s="6">
        <v>1585</v>
      </c>
      <c r="F204" s="9">
        <v>52068.5</v>
      </c>
      <c r="G204" s="57">
        <f>Table1[[#This Row],[Column6]]/$F$434</f>
        <v>2.3534126223161787E-3</v>
      </c>
      <c r="H204" s="57"/>
      <c r="I204" s="66"/>
      <c r="J204" s="72">
        <f>Table1[[#This Row],[Column6]]+Table1[[#This Row],[Column72]]+Table1[[#This Row],[Column8]]</f>
        <v>52068.5</v>
      </c>
      <c r="K204" s="91">
        <f>Table1[[#This Row],[Column9]]/$J$434</f>
        <v>2.352943940998197E-3</v>
      </c>
      <c r="L204" s="75">
        <f>$J$440*Table1[[#This Row],[Column10]]</f>
        <v>4276.2720831133265</v>
      </c>
      <c r="M204" s="164"/>
      <c r="N204" s="75">
        <f>Table1[[#This Row],[Column11]]+Table1[[#This Row],[Column8]]</f>
        <v>4276.2720831133265</v>
      </c>
      <c r="O204" s="164"/>
      <c r="P204" s="78">
        <f>Table1[[#This Row],[Column9]]+Table1[[#This Row],[Column11]]</f>
        <v>56344.772083113327</v>
      </c>
    </row>
    <row r="205" spans="1:16" x14ac:dyDescent="0.25">
      <c r="A205" s="21" t="s">
        <v>208</v>
      </c>
      <c r="B205" s="4">
        <v>3297</v>
      </c>
      <c r="C205" s="6">
        <v>1297</v>
      </c>
      <c r="D205" s="5"/>
      <c r="E205" s="6">
        <v>1297</v>
      </c>
      <c r="F205" s="9">
        <v>130130</v>
      </c>
      <c r="G205" s="57">
        <f>Table1[[#This Row],[Column6]]/$F$434</f>
        <v>5.8816671220028299E-3</v>
      </c>
      <c r="H205" s="57"/>
      <c r="I205" s="66"/>
      <c r="J205" s="72">
        <f>Table1[[#This Row],[Column6]]+Table1[[#This Row],[Column72]]+Table1[[#This Row],[Column8]]</f>
        <v>130130</v>
      </c>
      <c r="K205" s="91">
        <f>Table1[[#This Row],[Column9]]/$J$434</f>
        <v>5.8804957900092259E-3</v>
      </c>
      <c r="L205" s="75">
        <f>$J$440*Table1[[#This Row],[Column10]]</f>
        <v>10687.292435455933</v>
      </c>
      <c r="M205" s="164"/>
      <c r="N205" s="75">
        <f>Table1[[#This Row],[Column11]]+Table1[[#This Row],[Column8]]</f>
        <v>10687.292435455933</v>
      </c>
      <c r="O205" s="164"/>
      <c r="P205" s="78">
        <f>Table1[[#This Row],[Column9]]+Table1[[#This Row],[Column11]]</f>
        <v>140817.29243545592</v>
      </c>
    </row>
    <row r="206" spans="1:16" x14ac:dyDescent="0.25">
      <c r="A206" s="21" t="s">
        <v>209</v>
      </c>
      <c r="B206" s="4">
        <v>1897</v>
      </c>
      <c r="C206" s="5">
        <v>408</v>
      </c>
      <c r="D206" s="5">
        <v>104</v>
      </c>
      <c r="E206" s="5">
        <v>512</v>
      </c>
      <c r="F206" s="9">
        <v>9285</v>
      </c>
      <c r="G206" s="57">
        <f>Table1[[#This Row],[Column6]]/$F$434</f>
        <v>4.1966709619454601E-4</v>
      </c>
      <c r="H206" s="57"/>
      <c r="I206" s="66"/>
      <c r="J206" s="72">
        <f>Table1[[#This Row],[Column6]]+Table1[[#This Row],[Column72]]+Table1[[#This Row],[Column8]]</f>
        <v>9285</v>
      </c>
      <c r="K206" s="91">
        <f>Table1[[#This Row],[Column9]]/$J$434</f>
        <v>4.1958351963602292E-4</v>
      </c>
      <c r="L206" s="75">
        <f>$J$440*Table1[[#This Row],[Column10]]</f>
        <v>762.55675296402319</v>
      </c>
      <c r="M206" s="164"/>
      <c r="N206" s="75">
        <f>Table1[[#This Row],[Column11]]+Table1[[#This Row],[Column8]]</f>
        <v>762.55675296402319</v>
      </c>
      <c r="O206" s="164"/>
      <c r="P206" s="78">
        <f>Table1[[#This Row],[Column9]]+Table1[[#This Row],[Column11]]</f>
        <v>10047.556752964023</v>
      </c>
    </row>
    <row r="207" spans="1:16" x14ac:dyDescent="0.25">
      <c r="A207" s="21" t="s">
        <v>210</v>
      </c>
      <c r="B207" s="4">
        <v>3304</v>
      </c>
      <c r="C207" s="5">
        <v>441</v>
      </c>
      <c r="D207" s="5">
        <v>108</v>
      </c>
      <c r="E207" s="5">
        <v>549</v>
      </c>
      <c r="F207" s="9">
        <v>26210</v>
      </c>
      <c r="G207" s="57">
        <f>Table1[[#This Row],[Column6]]/$F$434</f>
        <v>1.1846499290532097E-3</v>
      </c>
      <c r="H207" s="57"/>
      <c r="I207" s="66"/>
      <c r="J207" s="72">
        <f>Table1[[#This Row],[Column6]]+Table1[[#This Row],[Column72]]+Table1[[#This Row],[Column8]]</f>
        <v>26210</v>
      </c>
      <c r="K207" s="91">
        <f>Table1[[#This Row],[Column9]]/$J$434</f>
        <v>1.1844140064254348E-3</v>
      </c>
      <c r="L207" s="75">
        <f>$J$440*Table1[[#This Row],[Column10]]</f>
        <v>2152.5700048666718</v>
      </c>
      <c r="M207" s="164"/>
      <c r="N207" s="75">
        <f>Table1[[#This Row],[Column11]]+Table1[[#This Row],[Column8]]</f>
        <v>2152.5700048666718</v>
      </c>
      <c r="O207" s="164"/>
      <c r="P207" s="78">
        <f>Table1[[#This Row],[Column9]]+Table1[[#This Row],[Column11]]</f>
        <v>28362.570004866673</v>
      </c>
    </row>
    <row r="208" spans="1:16" x14ac:dyDescent="0.25">
      <c r="A208" s="21" t="s">
        <v>211</v>
      </c>
      <c r="B208" s="4">
        <v>3311</v>
      </c>
      <c r="C208" s="5">
        <v>565</v>
      </c>
      <c r="D208" s="5">
        <v>38</v>
      </c>
      <c r="E208" s="5">
        <v>603</v>
      </c>
      <c r="F208" s="9">
        <v>47035</v>
      </c>
      <c r="G208" s="57">
        <f>Table1[[#This Row],[Column6]]/$F$434</f>
        <v>2.1259065018320381E-3</v>
      </c>
      <c r="H208" s="57"/>
      <c r="I208" s="66"/>
      <c r="J208" s="72">
        <f>Table1[[#This Row],[Column6]]+Table1[[#This Row],[Column72]]+Table1[[#This Row],[Column8]]</f>
        <v>47035</v>
      </c>
      <c r="K208" s="91">
        <f>Table1[[#This Row],[Column9]]/$J$434</f>
        <v>2.1254831282800581E-3</v>
      </c>
      <c r="L208" s="75">
        <f>$J$440*Table1[[#This Row],[Column10]]</f>
        <v>3862.8817313584095</v>
      </c>
      <c r="M208" s="164"/>
      <c r="N208" s="75">
        <f>Table1[[#This Row],[Column11]]+Table1[[#This Row],[Column8]]</f>
        <v>3862.8817313584095</v>
      </c>
      <c r="O208" s="164"/>
      <c r="P208" s="78">
        <f>Table1[[#This Row],[Column9]]+Table1[[#This Row],[Column11]]</f>
        <v>50897.881731358408</v>
      </c>
    </row>
    <row r="209" spans="1:16" x14ac:dyDescent="0.25">
      <c r="A209" s="21" t="s">
        <v>212</v>
      </c>
      <c r="B209" s="4">
        <v>3318</v>
      </c>
      <c r="C209" s="5">
        <v>471</v>
      </c>
      <c r="D209" s="5"/>
      <c r="E209" s="5">
        <v>471</v>
      </c>
      <c r="F209" s="9">
        <v>21122</v>
      </c>
      <c r="G209" s="57">
        <f>Table1[[#This Row],[Column6]]/$F$434</f>
        <v>9.5468049604967157E-4</v>
      </c>
      <c r="H209" s="57"/>
      <c r="I209" s="66"/>
      <c r="J209" s="72">
        <f>Table1[[#This Row],[Column6]]+Table1[[#This Row],[Column72]]+Table1[[#This Row],[Column8]]</f>
        <v>21122</v>
      </c>
      <c r="K209" s="91">
        <f>Table1[[#This Row],[Column9]]/$J$434</f>
        <v>9.5449037175574327E-4</v>
      </c>
      <c r="L209" s="75">
        <f>$J$440*Table1[[#This Row],[Column10]]</f>
        <v>1734.7036872489066</v>
      </c>
      <c r="M209" s="164"/>
      <c r="N209" s="75">
        <f>Table1[[#This Row],[Column11]]+Table1[[#This Row],[Column8]]</f>
        <v>1734.7036872489066</v>
      </c>
      <c r="O209" s="164"/>
      <c r="P209" s="78">
        <f>Table1[[#This Row],[Column9]]+Table1[[#This Row],[Column11]]</f>
        <v>22856.703687248908</v>
      </c>
    </row>
    <row r="210" spans="1:16" x14ac:dyDescent="0.25">
      <c r="A210" s="21" t="s">
        <v>213</v>
      </c>
      <c r="B210" s="4">
        <v>3325</v>
      </c>
      <c r="C210" s="5">
        <v>546</v>
      </c>
      <c r="D210" s="5">
        <v>22</v>
      </c>
      <c r="E210" s="5">
        <v>568</v>
      </c>
      <c r="F210" s="9">
        <v>60527.5</v>
      </c>
      <c r="G210" s="57">
        <f>Table1[[#This Row],[Column6]]/$F$434</f>
        <v>2.7357458443635308E-3</v>
      </c>
      <c r="H210" s="66">
        <v>-9947.5</v>
      </c>
      <c r="I210" s="69"/>
      <c r="J210" s="72">
        <f>Table1[[#This Row],[Column6]]+Table1[[#This Row],[Column72]]+Table1[[#This Row],[Column8]]</f>
        <v>50580</v>
      </c>
      <c r="K210" s="91">
        <f>Table1[[#This Row],[Column9]]/$J$434</f>
        <v>2.2856795286149748E-3</v>
      </c>
      <c r="L210" s="75">
        <f>$J$440*Table1[[#This Row],[Column10]]</f>
        <v>4154.0248319784914</v>
      </c>
      <c r="M210" s="164"/>
      <c r="N210" s="75">
        <f>Table1[[#This Row],[Column11]]+Table1[[#This Row],[Column8]]</f>
        <v>4154.0248319784914</v>
      </c>
      <c r="O210" s="164"/>
      <c r="P210" s="78">
        <f>Table1[[#This Row],[Column9]]+Table1[[#This Row],[Column11]]</f>
        <v>54734.024831978488</v>
      </c>
    </row>
    <row r="211" spans="1:16" x14ac:dyDescent="0.25">
      <c r="A211" s="21" t="s">
        <v>214</v>
      </c>
      <c r="B211" s="4">
        <v>3332</v>
      </c>
      <c r="C211" s="5">
        <v>398</v>
      </c>
      <c r="D211" s="5">
        <v>9</v>
      </c>
      <c r="E211" s="5">
        <v>407</v>
      </c>
      <c r="F211" s="9">
        <v>9415</v>
      </c>
      <c r="G211" s="57">
        <f>Table1[[#This Row],[Column6]]/$F$434</f>
        <v>4.2554288752521814E-4</v>
      </c>
      <c r="H211" s="57"/>
      <c r="I211" s="66"/>
      <c r="J211" s="72">
        <f>Table1[[#This Row],[Column6]]+Table1[[#This Row],[Column72]]+Table1[[#This Row],[Column8]]</f>
        <v>9415</v>
      </c>
      <c r="K211" s="91">
        <f>Table1[[#This Row],[Column9]]/$J$434</f>
        <v>4.254581408048633E-4</v>
      </c>
      <c r="L211" s="75">
        <f>$J$440*Table1[[#This Row],[Column10]]</f>
        <v>773.23336878365944</v>
      </c>
      <c r="M211" s="164"/>
      <c r="N211" s="75">
        <f>Table1[[#This Row],[Column11]]+Table1[[#This Row],[Column8]]</f>
        <v>773.23336878365944</v>
      </c>
      <c r="O211" s="164"/>
      <c r="P211" s="78">
        <f>Table1[[#This Row],[Column9]]+Table1[[#This Row],[Column11]]</f>
        <v>10188.23336878366</v>
      </c>
    </row>
    <row r="212" spans="1:16" x14ac:dyDescent="0.25">
      <c r="A212" s="21" t="s">
        <v>215</v>
      </c>
      <c r="B212" s="4">
        <v>3339</v>
      </c>
      <c r="C212" s="6">
        <v>1163</v>
      </c>
      <c r="D212" s="5">
        <v>106</v>
      </c>
      <c r="E212" s="6">
        <v>1269</v>
      </c>
      <c r="F212" s="9">
        <v>102960</v>
      </c>
      <c r="G212" s="57">
        <f>Table1[[#This Row],[Column6]]/$F$434</f>
        <v>4.6536267338923489E-3</v>
      </c>
      <c r="H212" s="57"/>
      <c r="I212" s="66"/>
      <c r="J212" s="72">
        <f>Table1[[#This Row],[Column6]]+Table1[[#This Row],[Column72]]+Table1[[#This Row],[Column8]]</f>
        <v>102960</v>
      </c>
      <c r="K212" s="91">
        <f>Table1[[#This Row],[Column9]]/$J$434</f>
        <v>4.6526999657215858E-3</v>
      </c>
      <c r="L212" s="75">
        <f>$J$440*Table1[[#This Row],[Column10]]</f>
        <v>8455.8797291519477</v>
      </c>
      <c r="M212" s="164"/>
      <c r="N212" s="75">
        <f>Table1[[#This Row],[Column11]]+Table1[[#This Row],[Column8]]</f>
        <v>8455.8797291519477</v>
      </c>
      <c r="O212" s="164"/>
      <c r="P212" s="78">
        <f>Table1[[#This Row],[Column9]]+Table1[[#This Row],[Column11]]</f>
        <v>111415.87972915194</v>
      </c>
    </row>
    <row r="213" spans="1:16" x14ac:dyDescent="0.25">
      <c r="A213" s="21" t="s">
        <v>216</v>
      </c>
      <c r="B213" s="4">
        <v>3360</v>
      </c>
      <c r="C213" s="5">
        <v>789</v>
      </c>
      <c r="D213" s="5">
        <v>26</v>
      </c>
      <c r="E213" s="5">
        <v>815</v>
      </c>
      <c r="F213" s="9">
        <v>71608</v>
      </c>
      <c r="G213" s="57">
        <f>Table1[[#This Row],[Column6]]/$F$434</f>
        <v>3.2365666585136297E-3</v>
      </c>
      <c r="H213" s="57"/>
      <c r="I213" s="66"/>
      <c r="J213" s="72">
        <f>Table1[[#This Row],[Column6]]+Table1[[#This Row],[Column72]]+Table1[[#This Row],[Column8]]</f>
        <v>71608</v>
      </c>
      <c r="K213" s="91">
        <f>Table1[[#This Row],[Column9]]/$J$434</f>
        <v>3.2359220973717101E-3</v>
      </c>
      <c r="L213" s="75">
        <f>$J$440*Table1[[#This Row],[Column10]]</f>
        <v>5881.0085047116609</v>
      </c>
      <c r="M213" s="164"/>
      <c r="N213" s="75">
        <f>Table1[[#This Row],[Column11]]+Table1[[#This Row],[Column8]]</f>
        <v>5881.0085047116609</v>
      </c>
      <c r="O213" s="164"/>
      <c r="P213" s="78">
        <f>Table1[[#This Row],[Column9]]+Table1[[#This Row],[Column11]]</f>
        <v>77489.008504711659</v>
      </c>
    </row>
    <row r="214" spans="1:16" x14ac:dyDescent="0.25">
      <c r="A214" s="21" t="s">
        <v>217</v>
      </c>
      <c r="B214" s="4">
        <v>3367</v>
      </c>
      <c r="C214" s="5">
        <v>424</v>
      </c>
      <c r="D214" s="5">
        <v>54</v>
      </c>
      <c r="E214" s="5">
        <v>478</v>
      </c>
      <c r="F214" s="9">
        <v>19807.5</v>
      </c>
      <c r="G214" s="57">
        <f>Table1[[#This Row],[Column6]]/$F$434</f>
        <v>8.952672060176058E-4</v>
      </c>
      <c r="H214" s="57"/>
      <c r="I214" s="66"/>
      <c r="J214" s="72">
        <f>Table1[[#This Row],[Column6]]+Table1[[#This Row],[Column72]]+Table1[[#This Row],[Column8]]</f>
        <v>19807.5</v>
      </c>
      <c r="K214" s="91">
        <f>Table1[[#This Row],[Column9]]/$J$434</f>
        <v>8.9508891386004574E-4</v>
      </c>
      <c r="L214" s="75">
        <f>$J$440*Table1[[#This Row],[Column10]]</f>
        <v>1626.7466757495843</v>
      </c>
      <c r="M214" s="164"/>
      <c r="N214" s="75">
        <f>Table1[[#This Row],[Column11]]+Table1[[#This Row],[Column8]]</f>
        <v>1626.7466757495843</v>
      </c>
      <c r="O214" s="164"/>
      <c r="P214" s="78">
        <f>Table1[[#This Row],[Column9]]+Table1[[#This Row],[Column11]]</f>
        <v>21434.246675749586</v>
      </c>
    </row>
    <row r="215" spans="1:16" x14ac:dyDescent="0.25">
      <c r="A215" s="21" t="s">
        <v>218</v>
      </c>
      <c r="B215" s="4">
        <v>3381</v>
      </c>
      <c r="C215" s="5">
        <v>724</v>
      </c>
      <c r="D215" s="5">
        <v>13</v>
      </c>
      <c r="E215" s="5">
        <v>737</v>
      </c>
      <c r="F215" s="9">
        <v>19005</v>
      </c>
      <c r="G215" s="57">
        <f>Table1[[#This Row],[Column6]]/$F$434</f>
        <v>8.5899549414941809E-4</v>
      </c>
      <c r="H215" s="57"/>
      <c r="I215" s="66"/>
      <c r="J215" s="72">
        <f>Table1[[#This Row],[Column6]]+Table1[[#This Row],[Column72]]+Table1[[#This Row],[Column8]]</f>
        <v>19005</v>
      </c>
      <c r="K215" s="91">
        <f>Table1[[#This Row],[Column9]]/$J$434</f>
        <v>8.5882442549085794E-4</v>
      </c>
      <c r="L215" s="75">
        <f>$J$440*Table1[[#This Row],[Column10]]</f>
        <v>1560.8391050168293</v>
      </c>
      <c r="M215" s="164"/>
      <c r="N215" s="75">
        <f>Table1[[#This Row],[Column11]]+Table1[[#This Row],[Column8]]</f>
        <v>1560.8391050168293</v>
      </c>
      <c r="O215" s="164"/>
      <c r="P215" s="78">
        <f>Table1[[#This Row],[Column9]]+Table1[[#This Row],[Column11]]</f>
        <v>20565.839105016828</v>
      </c>
    </row>
    <row r="216" spans="1:16" x14ac:dyDescent="0.25">
      <c r="A216" s="21" t="s">
        <v>219</v>
      </c>
      <c r="B216" s="4">
        <v>3409</v>
      </c>
      <c r="C216" s="6">
        <v>1297</v>
      </c>
      <c r="D216" s="5">
        <v>96</v>
      </c>
      <c r="E216" s="6">
        <v>1393</v>
      </c>
      <c r="F216" s="9">
        <v>116320</v>
      </c>
      <c r="G216" s="57">
        <f>Table1[[#This Row],[Column6]]/$F$434</f>
        <v>5.2574772891060412E-3</v>
      </c>
      <c r="H216" s="57"/>
      <c r="I216" s="66"/>
      <c r="J216" s="72">
        <f>Table1[[#This Row],[Column6]]+Table1[[#This Row],[Column72]]+Table1[[#This Row],[Column8]]</f>
        <v>116320</v>
      </c>
      <c r="K216" s="91">
        <f>Table1[[#This Row],[Column9]]/$J$434</f>
        <v>5.2564302643039514E-3</v>
      </c>
      <c r="L216" s="75">
        <f>$J$440*Table1[[#This Row],[Column10]]</f>
        <v>9553.1073241545691</v>
      </c>
      <c r="M216" s="164"/>
      <c r="N216" s="75">
        <f>Table1[[#This Row],[Column11]]+Table1[[#This Row],[Column8]]</f>
        <v>9553.1073241545691</v>
      </c>
      <c r="O216" s="164"/>
      <c r="P216" s="78">
        <f>Table1[[#This Row],[Column9]]+Table1[[#This Row],[Column11]]</f>
        <v>125873.10732415457</v>
      </c>
    </row>
    <row r="217" spans="1:16" x14ac:dyDescent="0.25">
      <c r="A217" s="21" t="s">
        <v>220</v>
      </c>
      <c r="B217" s="4">
        <v>3427</v>
      </c>
      <c r="C217" s="5">
        <v>224</v>
      </c>
      <c r="D217" s="5"/>
      <c r="E217" s="5">
        <v>224</v>
      </c>
      <c r="F217" s="9">
        <v>10615</v>
      </c>
      <c r="G217" s="57">
        <f>Table1[[#This Row],[Column6]]/$F$434</f>
        <v>4.797809613468073E-4</v>
      </c>
      <c r="H217" s="57"/>
      <c r="I217" s="66"/>
      <c r="J217" s="72">
        <f>Table1[[#This Row],[Column6]]+Table1[[#This Row],[Column72]]+Table1[[#This Row],[Column8]]</f>
        <v>10615</v>
      </c>
      <c r="K217" s="91">
        <f>Table1[[#This Row],[Column9]]/$J$434</f>
        <v>4.7968541313262071E-4</v>
      </c>
      <c r="L217" s="75">
        <f>$J$440*Table1[[#This Row],[Column10]]</f>
        <v>871.78674558030218</v>
      </c>
      <c r="M217" s="164"/>
      <c r="N217" s="75">
        <f>Table1[[#This Row],[Column11]]+Table1[[#This Row],[Column8]]</f>
        <v>871.78674558030218</v>
      </c>
      <c r="O217" s="164"/>
      <c r="P217" s="78">
        <f>Table1[[#This Row],[Column9]]+Table1[[#This Row],[Column11]]</f>
        <v>11486.786745580303</v>
      </c>
    </row>
    <row r="218" spans="1:16" x14ac:dyDescent="0.25">
      <c r="A218" s="21" t="s">
        <v>221</v>
      </c>
      <c r="B218" s="4">
        <v>3428</v>
      </c>
      <c r="C218" s="5">
        <v>887</v>
      </c>
      <c r="D218" s="5"/>
      <c r="E218" s="5">
        <v>887</v>
      </c>
      <c r="F218" s="9">
        <v>65846</v>
      </c>
      <c r="G218" s="57">
        <f>Table1[[#This Row],[Column6]]/$F$434</f>
        <v>2.976133507380299E-3</v>
      </c>
      <c r="H218" s="57"/>
      <c r="I218" s="66"/>
      <c r="J218" s="72">
        <f>Table1[[#This Row],[Column6]]+Table1[[#This Row],[Column72]]+Table1[[#This Row],[Column8]]</f>
        <v>65846</v>
      </c>
      <c r="K218" s="91">
        <f>Table1[[#This Row],[Column9]]/$J$434</f>
        <v>2.975540811411262E-3</v>
      </c>
      <c r="L218" s="75">
        <f>$J$440*Table1[[#This Row],[Column10]]</f>
        <v>5407.7880404597818</v>
      </c>
      <c r="M218" s="164"/>
      <c r="N218" s="75">
        <f>Table1[[#This Row],[Column11]]+Table1[[#This Row],[Column8]]</f>
        <v>5407.7880404597818</v>
      </c>
      <c r="O218" s="164"/>
      <c r="P218" s="78">
        <f>Table1[[#This Row],[Column9]]+Table1[[#This Row],[Column11]]</f>
        <v>71253.788040459782</v>
      </c>
    </row>
    <row r="219" spans="1:16" x14ac:dyDescent="0.25">
      <c r="A219" s="21" t="s">
        <v>222</v>
      </c>
      <c r="B219" s="4">
        <v>3430</v>
      </c>
      <c r="C219" s="6">
        <v>1901</v>
      </c>
      <c r="D219" s="5">
        <v>91</v>
      </c>
      <c r="E219" s="6">
        <v>1992</v>
      </c>
      <c r="F219" s="9">
        <v>49657.5</v>
      </c>
      <c r="G219" s="57">
        <f>Table1[[#This Row],[Column6]]/$F$434</f>
        <v>2.2444392923296357E-3</v>
      </c>
      <c r="H219" s="57"/>
      <c r="I219" s="66"/>
      <c r="J219" s="72">
        <f>Table1[[#This Row],[Column6]]+Table1[[#This Row],[Column72]]+Table1[[#This Row],[Column8]]</f>
        <v>49657.5</v>
      </c>
      <c r="K219" s="91">
        <f>Table1[[#This Row],[Column9]]/$J$434</f>
        <v>2.2439923130130111E-3</v>
      </c>
      <c r="L219" s="75">
        <f>$J$440*Table1[[#This Row],[Column10]]</f>
        <v>4078.2619235660723</v>
      </c>
      <c r="M219" s="164"/>
      <c r="N219" s="75">
        <f>Table1[[#This Row],[Column11]]+Table1[[#This Row],[Column8]]</f>
        <v>4078.2619235660723</v>
      </c>
      <c r="O219" s="164"/>
      <c r="P219" s="78">
        <f>Table1[[#This Row],[Column9]]+Table1[[#This Row],[Column11]]</f>
        <v>53735.761923566075</v>
      </c>
    </row>
    <row r="220" spans="1:16" x14ac:dyDescent="0.25">
      <c r="A220" s="21" t="s">
        <v>223</v>
      </c>
      <c r="B220" s="4">
        <v>3434</v>
      </c>
      <c r="C220" s="5">
        <v>864</v>
      </c>
      <c r="D220" s="5"/>
      <c r="E220" s="5">
        <v>864</v>
      </c>
      <c r="F220" s="9">
        <v>71406.5</v>
      </c>
      <c r="G220" s="57">
        <f>Table1[[#This Row],[Column6]]/$F$434</f>
        <v>3.2274591819510877E-3</v>
      </c>
      <c r="H220" s="57"/>
      <c r="I220" s="66"/>
      <c r="J220" s="72">
        <f>Table1[[#This Row],[Column6]]+Table1[[#This Row],[Column72]]+Table1[[#This Row],[Column8]]</f>
        <v>71406.5</v>
      </c>
      <c r="K220" s="91">
        <f>Table1[[#This Row],[Column9]]/$J$434</f>
        <v>3.2268164345600077E-3</v>
      </c>
      <c r="L220" s="75">
        <f>$J$440*Table1[[#This Row],[Column10]]</f>
        <v>5864.4597501912249</v>
      </c>
      <c r="M220" s="164"/>
      <c r="N220" s="75">
        <f>Table1[[#This Row],[Column11]]+Table1[[#This Row],[Column8]]</f>
        <v>5864.4597501912249</v>
      </c>
      <c r="O220" s="164"/>
      <c r="P220" s="78">
        <f>Table1[[#This Row],[Column9]]+Table1[[#This Row],[Column11]]</f>
        <v>77270.959750191221</v>
      </c>
    </row>
    <row r="221" spans="1:16" x14ac:dyDescent="0.25">
      <c r="A221" s="21" t="s">
        <v>224</v>
      </c>
      <c r="B221" s="4">
        <v>3437</v>
      </c>
      <c r="C221" s="6">
        <v>2545</v>
      </c>
      <c r="D221" s="5">
        <v>133</v>
      </c>
      <c r="E221" s="6">
        <v>2678</v>
      </c>
      <c r="F221" s="9">
        <v>79195</v>
      </c>
      <c r="G221" s="57">
        <f>Table1[[#This Row],[Column6]]/$F$434</f>
        <v>3.5794868802506269E-3</v>
      </c>
      <c r="H221" s="57"/>
      <c r="I221" s="66">
        <v>-50</v>
      </c>
      <c r="J221" s="72">
        <f>Table1[[#This Row],[Column6]]+Table1[[#This Row],[Column72]]+Table1[[#This Row],[Column8]]</f>
        <v>79145</v>
      </c>
      <c r="K221" s="91">
        <f>Table1[[#This Row],[Column9]]/$J$434</f>
        <v>3.5765145569836331E-3</v>
      </c>
      <c r="L221" s="75">
        <f>$J$440*Table1[[#This Row],[Column10]]</f>
        <v>6500.0058388085745</v>
      </c>
      <c r="M221" s="164"/>
      <c r="N221" s="75">
        <f>Table1[[#This Row],[Column11]]+Table1[[#This Row],[Column8]]</f>
        <v>6450.0058388085745</v>
      </c>
      <c r="O221" s="164"/>
      <c r="P221" s="78">
        <f>Table1[[#This Row],[Column9]]+Table1[[#This Row],[Column11]]</f>
        <v>85645.005838808574</v>
      </c>
    </row>
    <row r="222" spans="1:16" x14ac:dyDescent="0.25">
      <c r="A222" s="21" t="s">
        <v>225</v>
      </c>
      <c r="B222" s="4">
        <v>3444</v>
      </c>
      <c r="C222" s="6">
        <v>2205</v>
      </c>
      <c r="D222" s="5">
        <v>82</v>
      </c>
      <c r="E222" s="6">
        <v>2287</v>
      </c>
      <c r="F222" s="9">
        <v>99026.5</v>
      </c>
      <c r="G222" s="57">
        <f>Table1[[#This Row],[Column6]]/$F$434</f>
        <v>4.4758388477446646E-3</v>
      </c>
      <c r="H222" s="57"/>
      <c r="I222" s="66"/>
      <c r="J222" s="72">
        <f>Table1[[#This Row],[Column6]]+Table1[[#This Row],[Column72]]+Table1[[#This Row],[Column8]]</f>
        <v>99026.5</v>
      </c>
      <c r="K222" s="91">
        <f>Table1[[#This Row],[Column9]]/$J$434</f>
        <v>4.4749474859705572E-3</v>
      </c>
      <c r="L222" s="75">
        <f>$J$440*Table1[[#This Row],[Column10]]</f>
        <v>8132.8299727939511</v>
      </c>
      <c r="M222" s="164"/>
      <c r="N222" s="75">
        <f>Table1[[#This Row],[Column11]]+Table1[[#This Row],[Column8]]</f>
        <v>8132.8299727939511</v>
      </c>
      <c r="O222" s="164"/>
      <c r="P222" s="78">
        <f>Table1[[#This Row],[Column9]]+Table1[[#This Row],[Column11]]</f>
        <v>107159.32997279394</v>
      </c>
    </row>
    <row r="223" spans="1:16" x14ac:dyDescent="0.25">
      <c r="A223" s="21" t="s">
        <v>226</v>
      </c>
      <c r="B223" s="4">
        <v>3479</v>
      </c>
      <c r="C223" s="6">
        <v>2732</v>
      </c>
      <c r="D223" s="5">
        <v>256</v>
      </c>
      <c r="E223" s="6">
        <v>2988</v>
      </c>
      <c r="F223" s="9">
        <v>86082.5</v>
      </c>
      <c r="G223" s="57">
        <f>Table1[[#This Row],[Column6]]/$F$434</f>
        <v>3.8907908247891227E-3</v>
      </c>
      <c r="H223" s="57"/>
      <c r="I223" s="66"/>
      <c r="J223" s="72">
        <f>Table1[[#This Row],[Column6]]+Table1[[#This Row],[Column72]]+Table1[[#This Row],[Column8]]</f>
        <v>86082.5</v>
      </c>
      <c r="K223" s="91">
        <f>Table1[[#This Row],[Column9]]/$J$434</f>
        <v>3.8900159751284807E-3</v>
      </c>
      <c r="L223" s="75">
        <f>$J$440*Table1[[#This Row],[Column10]]</f>
        <v>7069.7675484141655</v>
      </c>
      <c r="M223" s="164"/>
      <c r="N223" s="75">
        <f>Table1[[#This Row],[Column11]]+Table1[[#This Row],[Column8]]</f>
        <v>7069.7675484141655</v>
      </c>
      <c r="O223" s="164"/>
      <c r="P223" s="78">
        <f>Table1[[#This Row],[Column9]]+Table1[[#This Row],[Column11]]</f>
        <v>93152.267548414166</v>
      </c>
    </row>
    <row r="224" spans="1:16" x14ac:dyDescent="0.25">
      <c r="A224" s="21" t="s">
        <v>227</v>
      </c>
      <c r="B224" s="4">
        <v>3484</v>
      </c>
      <c r="C224" s="5">
        <v>146</v>
      </c>
      <c r="D224" s="5"/>
      <c r="E224" s="5">
        <v>146</v>
      </c>
      <c r="F224" s="9">
        <v>14667.5</v>
      </c>
      <c r="G224" s="57">
        <f>Table1[[#This Row],[Column6]]/$F$434</f>
        <v>6.6294745648179897E-4</v>
      </c>
      <c r="H224" s="57"/>
      <c r="I224" s="66"/>
      <c r="J224" s="72">
        <f>Table1[[#This Row],[Column6]]+Table1[[#This Row],[Column72]]+Table1[[#This Row],[Column8]]</f>
        <v>14667.5</v>
      </c>
      <c r="K224" s="91">
        <f>Table1[[#This Row],[Column9]]/$J$434</f>
        <v>6.6281543072281817E-4</v>
      </c>
      <c r="L224" s="75">
        <f>$J$440*Table1[[#This Row],[Column10]]</f>
        <v>1204.6097118039645</v>
      </c>
      <c r="M224" s="164"/>
      <c r="N224" s="75">
        <f>Table1[[#This Row],[Column11]]+Table1[[#This Row],[Column8]]</f>
        <v>1204.6097118039645</v>
      </c>
      <c r="O224" s="164"/>
      <c r="P224" s="78">
        <f>Table1[[#This Row],[Column9]]+Table1[[#This Row],[Column11]]</f>
        <v>15872.109711803965</v>
      </c>
    </row>
    <row r="225" spans="1:16" x14ac:dyDescent="0.25">
      <c r="A225" s="21" t="s">
        <v>228</v>
      </c>
      <c r="B225" s="4">
        <v>3500</v>
      </c>
      <c r="C225" s="6">
        <v>1790</v>
      </c>
      <c r="D225" s="5">
        <v>85</v>
      </c>
      <c r="E225" s="6">
        <v>1875</v>
      </c>
      <c r="F225" s="9">
        <v>149277</v>
      </c>
      <c r="G225" s="57">
        <f>Table1[[#This Row],[Column6]]/$F$434</f>
        <v>6.7470807882211358E-3</v>
      </c>
      <c r="H225" s="57"/>
      <c r="I225" s="66">
        <v>19635</v>
      </c>
      <c r="J225" s="72">
        <f>Table1[[#This Row],[Column6]]+Table1[[#This Row],[Column72]]+Table1[[#This Row],[Column8]]</f>
        <v>168912</v>
      </c>
      <c r="K225" s="91">
        <f>Table1[[#This Row],[Column9]]/$J$434</f>
        <v>7.6330308528551327E-3</v>
      </c>
      <c r="L225" s="75">
        <f>$J$440*Table1[[#This Row],[Column10]]</f>
        <v>13872.373317895432</v>
      </c>
      <c r="M225" s="164"/>
      <c r="N225" s="75">
        <f>Table1[[#This Row],[Column11]]+Table1[[#This Row],[Column8]]</f>
        <v>33507.373317895428</v>
      </c>
      <c r="O225" s="164"/>
      <c r="P225" s="78">
        <f>Table1[[#This Row],[Column9]]+Table1[[#This Row],[Column11]]</f>
        <v>182784.37331789543</v>
      </c>
    </row>
    <row r="226" spans="1:16" x14ac:dyDescent="0.25">
      <c r="A226" s="21" t="s">
        <v>229</v>
      </c>
      <c r="B226" s="4">
        <v>3528</v>
      </c>
      <c r="C226" s="5">
        <v>403</v>
      </c>
      <c r="D226" s="5">
        <v>39</v>
      </c>
      <c r="E226" s="5">
        <v>442</v>
      </c>
      <c r="F226" s="9">
        <v>14745</v>
      </c>
      <c r="G226" s="57">
        <f>Table1[[#This Row],[Column6]]/$F$434</f>
        <v>6.6645033208277661E-4</v>
      </c>
      <c r="H226" s="57"/>
      <c r="I226" s="66"/>
      <c r="J226" s="72">
        <f>Table1[[#This Row],[Column6]]+Table1[[#This Row],[Column72]]+Table1[[#This Row],[Column8]]</f>
        <v>14745</v>
      </c>
      <c r="K226" s="91">
        <f>Table1[[#This Row],[Column9]]/$J$434</f>
        <v>6.6631760872731913E-4</v>
      </c>
      <c r="L226" s="75">
        <f>$J$440*Table1[[#This Row],[Column10]]</f>
        <v>1210.9746173887477</v>
      </c>
      <c r="M226" s="164"/>
      <c r="N226" s="75">
        <f>Table1[[#This Row],[Column11]]+Table1[[#This Row],[Column8]]</f>
        <v>1210.9746173887477</v>
      </c>
      <c r="O226" s="164"/>
      <c r="P226" s="78">
        <f>Table1[[#This Row],[Column9]]+Table1[[#This Row],[Column11]]</f>
        <v>15955.974617388747</v>
      </c>
    </row>
    <row r="227" spans="1:16" x14ac:dyDescent="0.25">
      <c r="A227" s="21" t="s">
        <v>230</v>
      </c>
      <c r="B227" s="4">
        <v>3549</v>
      </c>
      <c r="C227" s="6">
        <v>4545</v>
      </c>
      <c r="D227" s="5">
        <v>445</v>
      </c>
      <c r="E227" s="6">
        <v>4990</v>
      </c>
      <c r="F227" s="9">
        <v>187265.5</v>
      </c>
      <c r="G227" s="57">
        <f>Table1[[#This Row],[Column6]]/$F$434</f>
        <v>8.4641000110306681E-3</v>
      </c>
      <c r="H227" s="57"/>
      <c r="I227" s="66"/>
      <c r="J227" s="72">
        <f>Table1[[#This Row],[Column6]]+Table1[[#This Row],[Column72]]+Table1[[#This Row],[Column8]]</f>
        <v>187265.5</v>
      </c>
      <c r="K227" s="91">
        <f>Table1[[#This Row],[Column9]]/$J$434</f>
        <v>8.4624143884113791E-3</v>
      </c>
      <c r="L227" s="75">
        <f>$J$440*Table1[[#This Row],[Column10]]</f>
        <v>15379.706152093084</v>
      </c>
      <c r="M227" s="164"/>
      <c r="N227" s="75">
        <f>Table1[[#This Row],[Column11]]+Table1[[#This Row],[Column8]]</f>
        <v>15379.706152093084</v>
      </c>
      <c r="O227" s="164"/>
      <c r="P227" s="78">
        <f>Table1[[#This Row],[Column9]]+Table1[[#This Row],[Column11]]</f>
        <v>202645.20615209307</v>
      </c>
    </row>
    <row r="228" spans="1:16" x14ac:dyDescent="0.25">
      <c r="A228" s="21" t="s">
        <v>231</v>
      </c>
      <c r="B228" s="4">
        <v>3612</v>
      </c>
      <c r="C228" s="6">
        <v>1761</v>
      </c>
      <c r="D228" s="5">
        <v>47</v>
      </c>
      <c r="E228" s="6">
        <v>1808</v>
      </c>
      <c r="F228" s="9">
        <v>79107.5</v>
      </c>
      <c r="G228" s="57">
        <f>Table1[[#This Row],[Column6]]/$F$434</f>
        <v>3.5755320207011359E-3</v>
      </c>
      <c r="H228" s="57"/>
      <c r="I228" s="66"/>
      <c r="J228" s="72">
        <f>Table1[[#This Row],[Column6]]+Table1[[#This Row],[Column72]]+Table1[[#This Row],[Column8]]</f>
        <v>79107.5</v>
      </c>
      <c r="K228" s="91">
        <f>Table1[[#This Row],[Column9]]/$J$434</f>
        <v>3.574819954723391E-3</v>
      </c>
      <c r="L228" s="75">
        <f>$J$440*Table1[[#This Row],[Column10]]</f>
        <v>6496.9260457836799</v>
      </c>
      <c r="M228" s="164"/>
      <c r="N228" s="75">
        <f>Table1[[#This Row],[Column11]]+Table1[[#This Row],[Column8]]</f>
        <v>6496.9260457836799</v>
      </c>
      <c r="O228" s="164"/>
      <c r="P228" s="78">
        <f>Table1[[#This Row],[Column9]]+Table1[[#This Row],[Column11]]</f>
        <v>85604.426045783679</v>
      </c>
    </row>
    <row r="229" spans="1:16" x14ac:dyDescent="0.25">
      <c r="A229" s="21" t="s">
        <v>233</v>
      </c>
      <c r="B229" s="4">
        <v>3619</v>
      </c>
      <c r="C229" s="6">
        <v>57683</v>
      </c>
      <c r="D229" s="6">
        <v>6766</v>
      </c>
      <c r="E229" s="6">
        <v>64449</v>
      </c>
      <c r="F229" s="9">
        <v>2145886.5</v>
      </c>
      <c r="G229" s="57">
        <f>Table1[[#This Row],[Column6]]/$F$434</f>
        <v>9.6990625333126301E-2</v>
      </c>
      <c r="H229" s="57"/>
      <c r="I229" s="66"/>
      <c r="J229" s="72">
        <f>Table1[[#This Row],[Column6]]+Table1[[#This Row],[Column72]]+Table1[[#This Row],[Column8]]</f>
        <v>2145886.5</v>
      </c>
      <c r="K229" s="91">
        <f>Table1[[#This Row],[Column9]]/$J$434</f>
        <v>9.6971309683298493E-2</v>
      </c>
      <c r="L229" s="75">
        <f>$J$440*Table1[[#This Row],[Column10]]</f>
        <v>176236.96733110741</v>
      </c>
      <c r="M229" s="164"/>
      <c r="N229" s="75">
        <f>Table1[[#This Row],[Column11]]+Table1[[#This Row],[Column8]]</f>
        <v>176236.96733110741</v>
      </c>
      <c r="O229" s="164"/>
      <c r="P229" s="78">
        <f>Table1[[#This Row],[Column9]]+Table1[[#This Row],[Column11]]</f>
        <v>2322123.4673311072</v>
      </c>
    </row>
    <row r="230" spans="1:16" x14ac:dyDescent="0.25">
      <c r="A230" s="21" t="s">
        <v>236</v>
      </c>
      <c r="B230" s="4">
        <v>3633</v>
      </c>
      <c r="C230" s="5">
        <v>432</v>
      </c>
      <c r="D230" s="5"/>
      <c r="E230" s="5">
        <v>432</v>
      </c>
      <c r="F230" s="9">
        <v>18304</v>
      </c>
      <c r="G230" s="57">
        <f>Table1[[#This Row],[Column6]]/$F$434</f>
        <v>8.2731141935863978E-4</v>
      </c>
      <c r="H230" s="57"/>
      <c r="I230" s="66"/>
      <c r="J230" s="72">
        <f>Table1[[#This Row],[Column6]]+Table1[[#This Row],[Column72]]+Table1[[#This Row],[Column8]]</f>
        <v>18304</v>
      </c>
      <c r="K230" s="91">
        <f>Table1[[#This Row],[Column9]]/$J$434</f>
        <v>8.2714666057272636E-4</v>
      </c>
      <c r="L230" s="75">
        <f>$J$440*Table1[[#This Row],[Column10]]</f>
        <v>1503.2675074047906</v>
      </c>
      <c r="M230" s="164"/>
      <c r="N230" s="75">
        <f>Table1[[#This Row],[Column11]]+Table1[[#This Row],[Column8]]</f>
        <v>1503.2675074047906</v>
      </c>
      <c r="O230" s="164"/>
      <c r="P230" s="78">
        <f>Table1[[#This Row],[Column9]]+Table1[[#This Row],[Column11]]</f>
        <v>19807.267507404791</v>
      </c>
    </row>
    <row r="231" spans="1:16" x14ac:dyDescent="0.25">
      <c r="A231" s="21" t="s">
        <v>237</v>
      </c>
      <c r="B231" s="4">
        <v>3640</v>
      </c>
      <c r="C231" s="5">
        <v>591</v>
      </c>
      <c r="D231" s="5">
        <v>5</v>
      </c>
      <c r="E231" s="5">
        <v>596</v>
      </c>
      <c r="F231" s="9">
        <v>53992</v>
      </c>
      <c r="G231" s="57">
        <f>Table1[[#This Row],[Column6]]/$F$434</f>
        <v>2.440351734812701E-3</v>
      </c>
      <c r="H231" s="57"/>
      <c r="I231" s="66"/>
      <c r="J231" s="72">
        <f>Table1[[#This Row],[Column6]]+Table1[[#This Row],[Column72]]+Table1[[#This Row],[Column8]]</f>
        <v>53992</v>
      </c>
      <c r="K231" s="91">
        <f>Table1[[#This Row],[Column9]]/$J$434</f>
        <v>2.4398657396002316E-3</v>
      </c>
      <c r="L231" s="75">
        <f>$J$440*Table1[[#This Row],[Column10]]</f>
        <v>4434.2449333369459</v>
      </c>
      <c r="M231" s="164"/>
      <c r="N231" s="75">
        <f>Table1[[#This Row],[Column11]]+Table1[[#This Row],[Column8]]</f>
        <v>4434.2449333369459</v>
      </c>
      <c r="O231" s="164"/>
      <c r="P231" s="78">
        <f>Table1[[#This Row],[Column9]]+Table1[[#This Row],[Column11]]</f>
        <v>58426.244933336944</v>
      </c>
    </row>
    <row r="232" spans="1:16" x14ac:dyDescent="0.25">
      <c r="A232" s="21" t="s">
        <v>238</v>
      </c>
      <c r="B232" s="4">
        <v>3661</v>
      </c>
      <c r="C232" s="5">
        <v>600</v>
      </c>
      <c r="D232" s="5">
        <v>8</v>
      </c>
      <c r="E232" s="5">
        <v>608</v>
      </c>
      <c r="F232" s="9">
        <v>26334</v>
      </c>
      <c r="G232" s="57">
        <f>Table1[[#This Row],[Column6]]/$F$434</f>
        <v>1.1902545300147738E-3</v>
      </c>
      <c r="H232" s="57"/>
      <c r="I232" s="66"/>
      <c r="J232" s="72">
        <f>Table1[[#This Row],[Column6]]+Table1[[#This Row],[Column72]]+Table1[[#This Row],[Column8]]</f>
        <v>26334</v>
      </c>
      <c r="K232" s="91">
        <f>Table1[[#This Row],[Column9]]/$J$434</f>
        <v>1.1900174912326362E-3</v>
      </c>
      <c r="L232" s="75">
        <f>$J$440*Table1[[#This Row],[Column10]]</f>
        <v>2162.7538538023246</v>
      </c>
      <c r="M232" s="164"/>
      <c r="N232" s="75">
        <f>Table1[[#This Row],[Column11]]+Table1[[#This Row],[Column8]]</f>
        <v>2162.7538538023246</v>
      </c>
      <c r="O232" s="164"/>
      <c r="P232" s="78">
        <f>Table1[[#This Row],[Column9]]+Table1[[#This Row],[Column11]]</f>
        <v>28496.753853802325</v>
      </c>
    </row>
    <row r="233" spans="1:16" x14ac:dyDescent="0.25">
      <c r="A233" s="21" t="s">
        <v>239</v>
      </c>
      <c r="B233" s="4">
        <v>3668</v>
      </c>
      <c r="C233" s="5">
        <v>845</v>
      </c>
      <c r="D233" s="5"/>
      <c r="E233" s="5">
        <v>845</v>
      </c>
      <c r="F233" s="9">
        <v>39278</v>
      </c>
      <c r="G233" s="57">
        <f>Table1[[#This Row],[Column6]]/$F$434</f>
        <v>1.7753025529703152E-3</v>
      </c>
      <c r="H233" s="57"/>
      <c r="I233" s="66">
        <v>-162.5</v>
      </c>
      <c r="J233" s="72">
        <f>Table1[[#This Row],[Column6]]+Table1[[#This Row],[Column72]]+Table1[[#This Row],[Column8]]</f>
        <v>39115.5</v>
      </c>
      <c r="K233" s="91">
        <f>Table1[[#This Row],[Column9]]/$J$434</f>
        <v>1.7676057256136623E-3</v>
      </c>
      <c r="L233" s="75">
        <f>$J$440*Table1[[#This Row],[Column10]]</f>
        <v>3212.4705084075654</v>
      </c>
      <c r="M233" s="164"/>
      <c r="N233" s="75">
        <f>Table1[[#This Row],[Column11]]+Table1[[#This Row],[Column8]]</f>
        <v>3049.9705084075654</v>
      </c>
      <c r="O233" s="164"/>
      <c r="P233" s="78">
        <f>Table1[[#This Row],[Column9]]+Table1[[#This Row],[Column11]]</f>
        <v>42327.970508407569</v>
      </c>
    </row>
    <row r="234" spans="1:16" x14ac:dyDescent="0.25">
      <c r="A234" s="21" t="s">
        <v>240</v>
      </c>
      <c r="B234" s="4">
        <v>3675</v>
      </c>
      <c r="C234" s="6">
        <v>2001</v>
      </c>
      <c r="D234" s="5"/>
      <c r="E234" s="6">
        <v>2001</v>
      </c>
      <c r="F234" s="9">
        <v>62100</v>
      </c>
      <c r="G234" s="57">
        <f>Table1[[#This Row],[Column6]]/$F$434</f>
        <v>2.8068203202672383E-3</v>
      </c>
      <c r="H234" s="57"/>
      <c r="I234" s="66"/>
      <c r="J234" s="72">
        <f>Table1[[#This Row],[Column6]]+Table1[[#This Row],[Column72]]+Table1[[#This Row],[Column8]]</f>
        <v>62100</v>
      </c>
      <c r="K234" s="91">
        <f>Table1[[#This Row],[Column9]]/$J$434</f>
        <v>2.8062613429614457E-3</v>
      </c>
      <c r="L234" s="75">
        <f>$J$440*Table1[[#This Row],[Column10]]</f>
        <v>5100.1372492262617</v>
      </c>
      <c r="M234" s="164"/>
      <c r="N234" s="75">
        <f>Table1[[#This Row],[Column11]]+Table1[[#This Row],[Column8]]</f>
        <v>5100.1372492262617</v>
      </c>
      <c r="O234" s="164"/>
      <c r="P234" s="78">
        <f>Table1[[#This Row],[Column9]]+Table1[[#This Row],[Column11]]</f>
        <v>67200.13724922626</v>
      </c>
    </row>
    <row r="235" spans="1:16" x14ac:dyDescent="0.25">
      <c r="A235" s="21" t="s">
        <v>241</v>
      </c>
      <c r="B235" s="4">
        <v>3682</v>
      </c>
      <c r="C235" s="6">
        <v>1311</v>
      </c>
      <c r="D235" s="5">
        <v>53</v>
      </c>
      <c r="E235" s="6">
        <v>1364</v>
      </c>
      <c r="F235" s="9">
        <v>42717</v>
      </c>
      <c r="G235" s="57">
        <f>Table1[[#This Row],[Column6]]/$F$434</f>
        <v>1.9307398328640196E-3</v>
      </c>
      <c r="H235" s="57"/>
      <c r="I235" s="66"/>
      <c r="J235" s="72">
        <f>Table1[[#This Row],[Column6]]+Table1[[#This Row],[Column72]]+Table1[[#This Row],[Column8]]</f>
        <v>42717</v>
      </c>
      <c r="K235" s="91">
        <f>Table1[[#This Row],[Column9]]/$J$434</f>
        <v>1.9303553266873442E-3</v>
      </c>
      <c r="L235" s="75">
        <f>$J$440*Table1[[#This Row],[Column10]]</f>
        <v>3508.2538305184894</v>
      </c>
      <c r="M235" s="164"/>
      <c r="N235" s="75">
        <f>Table1[[#This Row],[Column11]]+Table1[[#This Row],[Column8]]</f>
        <v>3508.2538305184894</v>
      </c>
      <c r="O235" s="164"/>
      <c r="P235" s="78">
        <f>Table1[[#This Row],[Column9]]+Table1[[#This Row],[Column11]]</f>
        <v>46225.253830518486</v>
      </c>
    </row>
    <row r="236" spans="1:16" x14ac:dyDescent="0.25">
      <c r="A236" s="21" t="s">
        <v>242</v>
      </c>
      <c r="B236" s="4">
        <v>3689</v>
      </c>
      <c r="C236" s="5">
        <v>537</v>
      </c>
      <c r="D236" s="5">
        <v>28</v>
      </c>
      <c r="E236" s="5">
        <v>565</v>
      </c>
      <c r="F236" s="9">
        <v>28761</v>
      </c>
      <c r="G236" s="57">
        <f>Table1[[#This Row],[Column6]]/$F$434</f>
        <v>1.2999510343189378E-3</v>
      </c>
      <c r="H236" s="57"/>
      <c r="I236" s="66"/>
      <c r="J236" s="72">
        <f>Table1[[#This Row],[Column6]]+Table1[[#This Row],[Column72]]+Table1[[#This Row],[Column8]]</f>
        <v>28761</v>
      </c>
      <c r="K236" s="91">
        <f>Table1[[#This Row],[Column9]]/$J$434</f>
        <v>1.2996921495155257E-3</v>
      </c>
      <c r="L236" s="75">
        <f>$J$440*Table1[[#This Row],[Column10]]</f>
        <v>2362.078058373535</v>
      </c>
      <c r="M236" s="164"/>
      <c r="N236" s="75">
        <f>Table1[[#This Row],[Column11]]+Table1[[#This Row],[Column8]]</f>
        <v>2362.078058373535</v>
      </c>
      <c r="O236" s="164"/>
      <c r="P236" s="78">
        <f>Table1[[#This Row],[Column9]]+Table1[[#This Row],[Column11]]</f>
        <v>31123.078058373536</v>
      </c>
    </row>
    <row r="237" spans="1:16" x14ac:dyDescent="0.25">
      <c r="A237" s="21" t="s">
        <v>243</v>
      </c>
      <c r="B237" s="4">
        <v>3696</v>
      </c>
      <c r="C237" s="5">
        <v>128</v>
      </c>
      <c r="D237" s="5"/>
      <c r="E237" s="5">
        <v>128</v>
      </c>
      <c r="F237" s="9">
        <v>5447.5</v>
      </c>
      <c r="G237" s="57">
        <f>Table1[[#This Row],[Column6]]/$F$434</f>
        <v>2.4621825595258907E-4</v>
      </c>
      <c r="H237" s="57"/>
      <c r="I237" s="66"/>
      <c r="J237" s="72">
        <f>Table1[[#This Row],[Column6]]+Table1[[#This Row],[Column72]]+Table1[[#This Row],[Column8]]</f>
        <v>5447.5</v>
      </c>
      <c r="K237" s="91">
        <f>Table1[[#This Row],[Column9]]/$J$434</f>
        <v>2.4616922167121537E-4</v>
      </c>
      <c r="L237" s="75">
        <f>$J$440*Table1[[#This Row],[Column10]]</f>
        <v>447.39126674975938</v>
      </c>
      <c r="M237" s="164"/>
      <c r="N237" s="75">
        <f>Table1[[#This Row],[Column11]]+Table1[[#This Row],[Column8]]</f>
        <v>447.39126674975938</v>
      </c>
      <c r="O237" s="164"/>
      <c r="P237" s="78">
        <f>Table1[[#This Row],[Column9]]+Table1[[#This Row],[Column11]]</f>
        <v>5894.8912667497598</v>
      </c>
    </row>
    <row r="238" spans="1:16" x14ac:dyDescent="0.25">
      <c r="A238" s="21" t="s">
        <v>244</v>
      </c>
      <c r="B238" s="4">
        <v>3787</v>
      </c>
      <c r="C238" s="6">
        <v>1209</v>
      </c>
      <c r="D238" s="5">
        <v>18</v>
      </c>
      <c r="E238" s="6">
        <v>1227</v>
      </c>
      <c r="F238" s="9">
        <v>89765</v>
      </c>
      <c r="G238" s="57">
        <f>Table1[[#This Row],[Column6]]/$F$434</f>
        <v>4.0572339138291247E-3</v>
      </c>
      <c r="H238" s="57"/>
      <c r="I238" s="66"/>
      <c r="J238" s="72">
        <f>Table1[[#This Row],[Column6]]+Table1[[#This Row],[Column72]]+Table1[[#This Row],[Column8]]</f>
        <v>89765</v>
      </c>
      <c r="K238" s="91">
        <f>Table1[[#This Row],[Column9]]/$J$434</f>
        <v>4.0564259170842859E-3</v>
      </c>
      <c r="L238" s="75">
        <f>$J$440*Table1[[#This Row],[Column10]]</f>
        <v>7372.2032234588614</v>
      </c>
      <c r="M238" s="164"/>
      <c r="N238" s="75">
        <f>Table1[[#This Row],[Column11]]+Table1[[#This Row],[Column8]]</f>
        <v>7372.2032234588614</v>
      </c>
      <c r="O238" s="164"/>
      <c r="P238" s="78">
        <f>Table1[[#This Row],[Column9]]+Table1[[#This Row],[Column11]]</f>
        <v>97137.203223458855</v>
      </c>
    </row>
    <row r="239" spans="1:16" x14ac:dyDescent="0.25">
      <c r="A239" s="21" t="s">
        <v>245</v>
      </c>
      <c r="B239" s="4">
        <v>3794</v>
      </c>
      <c r="C239" s="6">
        <v>1199</v>
      </c>
      <c r="D239" s="5">
        <v>11</v>
      </c>
      <c r="E239" s="6">
        <v>1210</v>
      </c>
      <c r="F239" s="9">
        <v>54525.5</v>
      </c>
      <c r="G239" s="57">
        <f>Table1[[#This Row],[Column6]]/$F$434</f>
        <v>2.4644650784658825E-3</v>
      </c>
      <c r="H239" s="57"/>
      <c r="I239" s="66"/>
      <c r="J239" s="72">
        <f>Table1[[#This Row],[Column6]]+Table1[[#This Row],[Column72]]+Table1[[#This Row],[Column8]]</f>
        <v>54525.5</v>
      </c>
      <c r="K239" s="91">
        <f>Table1[[#This Row],[Column9]]/$J$434</f>
        <v>2.4639742810892802E-3</v>
      </c>
      <c r="L239" s="75">
        <f>$J$440*Table1[[#This Row],[Column10]]</f>
        <v>4478.0601221044526</v>
      </c>
      <c r="M239" s="164"/>
      <c r="N239" s="75">
        <f>Table1[[#This Row],[Column11]]+Table1[[#This Row],[Column8]]</f>
        <v>4478.0601221044526</v>
      </c>
      <c r="O239" s="164"/>
      <c r="P239" s="78">
        <f>Table1[[#This Row],[Column9]]+Table1[[#This Row],[Column11]]</f>
        <v>59003.560122104449</v>
      </c>
    </row>
    <row r="240" spans="1:16" x14ac:dyDescent="0.25">
      <c r="A240" s="21" t="s">
        <v>246</v>
      </c>
      <c r="B240" s="4">
        <v>3822</v>
      </c>
      <c r="C240" s="6">
        <v>3973</v>
      </c>
      <c r="D240" s="5">
        <v>138</v>
      </c>
      <c r="E240" s="6">
        <v>4111</v>
      </c>
      <c r="F240" s="9">
        <v>151102.5</v>
      </c>
      <c r="G240" s="57">
        <f>Table1[[#This Row],[Column6]]/$F$434</f>
        <v>6.8295904580222278E-3</v>
      </c>
      <c r="H240" s="57"/>
      <c r="I240" s="66"/>
      <c r="J240" s="72">
        <f>Table1[[#This Row],[Column6]]+Table1[[#This Row],[Column72]]+Table1[[#This Row],[Column8]]</f>
        <v>151102.5</v>
      </c>
      <c r="K240" s="91">
        <f>Table1[[#This Row],[Column9]]/$J$434</f>
        <v>6.8282303474208033E-3</v>
      </c>
      <c r="L240" s="75">
        <f>$J$440*Table1[[#This Row],[Column10]]</f>
        <v>12409.718014512258</v>
      </c>
      <c r="M240" s="164"/>
      <c r="N240" s="75">
        <f>Table1[[#This Row],[Column11]]+Table1[[#This Row],[Column8]]</f>
        <v>12409.718014512258</v>
      </c>
      <c r="O240" s="164"/>
      <c r="P240" s="78">
        <f>Table1[[#This Row],[Column9]]+Table1[[#This Row],[Column11]]</f>
        <v>163512.21801451227</v>
      </c>
    </row>
    <row r="241" spans="1:16" x14ac:dyDescent="0.25">
      <c r="A241" s="21" t="s">
        <v>247</v>
      </c>
      <c r="B241" s="4">
        <v>3857</v>
      </c>
      <c r="C241" s="6">
        <v>3859</v>
      </c>
      <c r="D241" s="5">
        <v>329</v>
      </c>
      <c r="E241" s="6">
        <v>4188</v>
      </c>
      <c r="F241" s="9">
        <v>123585</v>
      </c>
      <c r="G241" s="57">
        <f>Table1[[#This Row],[Column6]]/$F$434</f>
        <v>5.5858436277009121E-3</v>
      </c>
      <c r="H241" s="57"/>
      <c r="I241" s="66"/>
      <c r="J241" s="72">
        <f>Table1[[#This Row],[Column6]]+Table1[[#This Row],[Column72]]+Table1[[#This Row],[Column8]]</f>
        <v>123585</v>
      </c>
      <c r="K241" s="91">
        <f>Table1[[#This Row],[Column9]]/$J$434</f>
        <v>5.5847312088549159E-3</v>
      </c>
      <c r="L241" s="75">
        <f>$J$440*Table1[[#This Row],[Column10]]</f>
        <v>10149.765892844243</v>
      </c>
      <c r="M241" s="164"/>
      <c r="N241" s="75">
        <f>Table1[[#This Row],[Column11]]+Table1[[#This Row],[Column8]]</f>
        <v>10149.765892844243</v>
      </c>
      <c r="O241" s="164"/>
      <c r="P241" s="78">
        <f>Table1[[#This Row],[Column9]]+Table1[[#This Row],[Column11]]</f>
        <v>133734.76589284424</v>
      </c>
    </row>
    <row r="242" spans="1:16" x14ac:dyDescent="0.25">
      <c r="A242" s="21" t="s">
        <v>248</v>
      </c>
      <c r="B242" s="4">
        <v>3871</v>
      </c>
      <c r="C242" s="5">
        <v>567</v>
      </c>
      <c r="D242" s="5"/>
      <c r="E242" s="5">
        <v>567</v>
      </c>
      <c r="F242" s="9">
        <v>34595</v>
      </c>
      <c r="G242" s="57">
        <f>Table1[[#This Row],[Column6]]/$F$434</f>
        <v>1.5636384698815638E-3</v>
      </c>
      <c r="H242" s="57"/>
      <c r="I242" s="66"/>
      <c r="J242" s="72">
        <f>Table1[[#This Row],[Column6]]+Table1[[#This Row],[Column72]]+Table1[[#This Row],[Column8]]</f>
        <v>34595</v>
      </c>
      <c r="K242" s="91">
        <f>Table1[[#This Row],[Column9]]/$J$434</f>
        <v>1.5633270718156396E-3</v>
      </c>
      <c r="L242" s="75">
        <f>$J$440*Table1[[#This Row],[Column10]]</f>
        <v>2841.2117252332127</v>
      </c>
      <c r="M242" s="164"/>
      <c r="N242" s="75">
        <f>Table1[[#This Row],[Column11]]+Table1[[#This Row],[Column8]]</f>
        <v>2841.2117252332127</v>
      </c>
      <c r="O242" s="164"/>
      <c r="P242" s="78">
        <f>Table1[[#This Row],[Column9]]+Table1[[#This Row],[Column11]]</f>
        <v>37436.21172523321</v>
      </c>
    </row>
    <row r="243" spans="1:16" x14ac:dyDescent="0.25">
      <c r="A243" s="21" t="s">
        <v>249</v>
      </c>
      <c r="B243" s="4">
        <v>3892</v>
      </c>
      <c r="C243" s="6">
        <v>1761</v>
      </c>
      <c r="D243" s="5">
        <v>204</v>
      </c>
      <c r="E243" s="6">
        <v>1965</v>
      </c>
      <c r="F243" s="9">
        <v>74155</v>
      </c>
      <c r="G243" s="57">
        <f>Table1[[#This Row],[Column6]]/$F$434</f>
        <v>3.3516869701999525E-3</v>
      </c>
      <c r="H243" s="57"/>
      <c r="I243" s="66"/>
      <c r="J243" s="72">
        <f>Table1[[#This Row],[Column6]]+Table1[[#This Row],[Column72]]+Table1[[#This Row],[Column8]]</f>
        <v>74155</v>
      </c>
      <c r="K243" s="91">
        <f>Table1[[#This Row],[Column9]]/$J$434</f>
        <v>3.3510194828873753E-3</v>
      </c>
      <c r="L243" s="75">
        <f>$J$440*Table1[[#This Row],[Column10]]</f>
        <v>6090.1880469625348</v>
      </c>
      <c r="M243" s="164"/>
      <c r="N243" s="75">
        <f>Table1[[#This Row],[Column11]]+Table1[[#This Row],[Column8]]</f>
        <v>6090.1880469625348</v>
      </c>
      <c r="O243" s="164"/>
      <c r="P243" s="78">
        <f>Table1[[#This Row],[Column9]]+Table1[[#This Row],[Column11]]</f>
        <v>80245.188046962532</v>
      </c>
    </row>
    <row r="244" spans="1:16" x14ac:dyDescent="0.25">
      <c r="A244" s="21" t="s">
        <v>250</v>
      </c>
      <c r="B244" s="4">
        <v>3899</v>
      </c>
      <c r="C244" s="5">
        <v>457</v>
      </c>
      <c r="D244" s="5">
        <v>25</v>
      </c>
      <c r="E244" s="5">
        <v>482</v>
      </c>
      <c r="F244" s="9">
        <v>33195</v>
      </c>
      <c r="G244" s="57">
        <f>Table1[[#This Row],[Column6]]/$F$434</f>
        <v>1.5003607170897097E-3</v>
      </c>
      <c r="H244" s="57"/>
      <c r="I244" s="66"/>
      <c r="J244" s="72">
        <f>Table1[[#This Row],[Column6]]+Table1[[#This Row],[Column72]]+Table1[[#This Row],[Column8]]</f>
        <v>33195</v>
      </c>
      <c r="K244" s="91">
        <f>Table1[[#This Row],[Column9]]/$J$434</f>
        <v>1.5000619207665893E-3</v>
      </c>
      <c r="L244" s="75">
        <f>$J$440*Table1[[#This Row],[Column10]]</f>
        <v>2726.2327856371298</v>
      </c>
      <c r="M244" s="164"/>
      <c r="N244" s="75">
        <f>Table1[[#This Row],[Column11]]+Table1[[#This Row],[Column8]]</f>
        <v>2726.2327856371298</v>
      </c>
      <c r="O244" s="164"/>
      <c r="P244" s="78">
        <f>Table1[[#This Row],[Column9]]+Table1[[#This Row],[Column11]]</f>
        <v>35921.232785637127</v>
      </c>
    </row>
    <row r="245" spans="1:16" x14ac:dyDescent="0.25">
      <c r="A245" s="21" t="s">
        <v>251</v>
      </c>
      <c r="B245" s="4">
        <v>3906</v>
      </c>
      <c r="C245" s="5">
        <v>681</v>
      </c>
      <c r="D245" s="5">
        <v>31</v>
      </c>
      <c r="E245" s="5">
        <v>712</v>
      </c>
      <c r="F245" s="9">
        <v>63219</v>
      </c>
      <c r="G245" s="57">
        <f>Table1[[#This Row],[Column6]]/$F$434</f>
        <v>2.85739732410587E-3</v>
      </c>
      <c r="H245" s="57"/>
      <c r="I245" s="66"/>
      <c r="J245" s="72">
        <f>Table1[[#This Row],[Column6]]+Table1[[#This Row],[Column72]]+Table1[[#This Row],[Column8]]</f>
        <v>63219</v>
      </c>
      <c r="K245" s="91">
        <f>Table1[[#This Row],[Column9]]/$J$434</f>
        <v>2.8568282744070796E-3</v>
      </c>
      <c r="L245" s="75">
        <f>$J$440*Table1[[#This Row],[Column10]]</f>
        <v>5192.0382730891306</v>
      </c>
      <c r="M245" s="164"/>
      <c r="N245" s="75">
        <f>Table1[[#This Row],[Column11]]+Table1[[#This Row],[Column8]]</f>
        <v>5192.0382730891306</v>
      </c>
      <c r="O245" s="164"/>
      <c r="P245" s="78">
        <f>Table1[[#This Row],[Column9]]+Table1[[#This Row],[Column11]]</f>
        <v>68411.038273089129</v>
      </c>
    </row>
    <row r="246" spans="1:16" x14ac:dyDescent="0.25">
      <c r="A246" s="21" t="s">
        <v>252</v>
      </c>
      <c r="B246" s="4">
        <v>3913</v>
      </c>
      <c r="C246" s="5">
        <v>217</v>
      </c>
      <c r="D246" s="5"/>
      <c r="E246" s="5">
        <v>217</v>
      </c>
      <c r="F246" s="9">
        <v>6217.5</v>
      </c>
      <c r="G246" s="57">
        <f>Table1[[#This Row],[Column6]]/$F$434</f>
        <v>2.8102101998810878E-4</v>
      </c>
      <c r="H246" s="57"/>
      <c r="I246" s="66"/>
      <c r="J246" s="72">
        <f>Table1[[#This Row],[Column6]]+Table1[[#This Row],[Column72]]+Table1[[#This Row],[Column8]]</f>
        <v>6217.5</v>
      </c>
      <c r="K246" s="91">
        <f>Table1[[#This Row],[Column9]]/$J$434</f>
        <v>2.8096505474819306E-4</v>
      </c>
      <c r="L246" s="75">
        <f>$J$440*Table1[[#This Row],[Column10]]</f>
        <v>510.62968352760515</v>
      </c>
      <c r="M246" s="164"/>
      <c r="N246" s="75">
        <f>Table1[[#This Row],[Column11]]+Table1[[#This Row],[Column8]]</f>
        <v>510.62968352760515</v>
      </c>
      <c r="O246" s="164"/>
      <c r="P246" s="78">
        <f>Table1[[#This Row],[Column9]]+Table1[[#This Row],[Column11]]</f>
        <v>6728.1296835276053</v>
      </c>
    </row>
    <row r="247" spans="1:16" x14ac:dyDescent="0.25">
      <c r="A247" s="21" t="s">
        <v>253</v>
      </c>
      <c r="B247" s="4">
        <v>3920</v>
      </c>
      <c r="C247" s="5">
        <v>331</v>
      </c>
      <c r="D247" s="5"/>
      <c r="E247" s="5">
        <v>331</v>
      </c>
      <c r="F247" s="9">
        <v>18339.5</v>
      </c>
      <c r="G247" s="57">
        <f>Table1[[#This Row],[Column6]]/$F$434</f>
        <v>8.2891596237586178E-4</v>
      </c>
      <c r="H247" s="57"/>
      <c r="I247" s="66"/>
      <c r="J247" s="72">
        <f>Table1[[#This Row],[Column6]]+Table1[[#This Row],[Column72]]+Table1[[#This Row],[Column8]]</f>
        <v>18339.5</v>
      </c>
      <c r="K247" s="91">
        <f>Table1[[#This Row],[Column9]]/$J$434</f>
        <v>8.2875088404575582E-4</v>
      </c>
      <c r="L247" s="75">
        <f>$J$440*Table1[[#This Row],[Column10]]</f>
        <v>1506.1830448016913</v>
      </c>
      <c r="M247" s="164"/>
      <c r="N247" s="75">
        <f>Table1[[#This Row],[Column11]]+Table1[[#This Row],[Column8]]</f>
        <v>1506.1830448016913</v>
      </c>
      <c r="O247" s="164"/>
      <c r="P247" s="78">
        <f>Table1[[#This Row],[Column9]]+Table1[[#This Row],[Column11]]</f>
        <v>19845.683044801692</v>
      </c>
    </row>
    <row r="248" spans="1:16" x14ac:dyDescent="0.25">
      <c r="A248" s="21" t="s">
        <v>254</v>
      </c>
      <c r="B248" s="4">
        <v>3925</v>
      </c>
      <c r="C248" s="6">
        <v>3323</v>
      </c>
      <c r="D248" s="5">
        <v>510</v>
      </c>
      <c r="E248" s="6">
        <v>3833</v>
      </c>
      <c r="F248" s="9">
        <v>106957.5</v>
      </c>
      <c r="G248" s="57">
        <f>Table1[[#This Row],[Column6]]/$F$434</f>
        <v>4.8343073173105176E-3</v>
      </c>
      <c r="H248" s="57"/>
      <c r="I248" s="66"/>
      <c r="J248" s="72">
        <f>Table1[[#This Row],[Column6]]+Table1[[#This Row],[Column72]]+Table1[[#This Row],[Column8]]</f>
        <v>106957.5</v>
      </c>
      <c r="K248" s="91">
        <f>Table1[[#This Row],[Column9]]/$J$434</f>
        <v>4.833344566663427E-3</v>
      </c>
      <c r="L248" s="75">
        <f>$J$440*Table1[[#This Row],[Column10]]</f>
        <v>8784.1856656057626</v>
      </c>
      <c r="M248" s="164"/>
      <c r="N248" s="75">
        <f>Table1[[#This Row],[Column11]]+Table1[[#This Row],[Column8]]</f>
        <v>8784.1856656057626</v>
      </c>
      <c r="O248" s="164"/>
      <c r="P248" s="78">
        <f>Table1[[#This Row],[Column9]]+Table1[[#This Row],[Column11]]</f>
        <v>115741.68566560576</v>
      </c>
    </row>
    <row r="249" spans="1:16" x14ac:dyDescent="0.25">
      <c r="A249" s="21" t="s">
        <v>255</v>
      </c>
      <c r="B249" s="4">
        <v>3934</v>
      </c>
      <c r="C249" s="5">
        <v>697</v>
      </c>
      <c r="D249" s="5"/>
      <c r="E249" s="5">
        <v>697</v>
      </c>
      <c r="F249" s="9">
        <v>39140</v>
      </c>
      <c r="G249" s="57">
        <f>Table1[[#This Row],[Column6]]/$F$434</f>
        <v>1.7690651744808326E-3</v>
      </c>
      <c r="H249" s="57"/>
      <c r="I249" s="66"/>
      <c r="J249" s="72">
        <f>Table1[[#This Row],[Column6]]+Table1[[#This Row],[Column72]]+Table1[[#This Row],[Column8]]</f>
        <v>39140</v>
      </c>
      <c r="K249" s="91">
        <f>Table1[[#This Row],[Column9]]/$J$434</f>
        <v>1.7687128657570207E-3</v>
      </c>
      <c r="L249" s="75">
        <f>$J$440*Table1[[#This Row],[Column10]]</f>
        <v>3214.482639850497</v>
      </c>
      <c r="M249" s="164"/>
      <c r="N249" s="75">
        <f>Table1[[#This Row],[Column11]]+Table1[[#This Row],[Column8]]</f>
        <v>3214.482639850497</v>
      </c>
      <c r="O249" s="164"/>
      <c r="P249" s="78">
        <f>Table1[[#This Row],[Column9]]+Table1[[#This Row],[Column11]]</f>
        <v>42354.482639850496</v>
      </c>
    </row>
    <row r="250" spans="1:16" x14ac:dyDescent="0.25">
      <c r="A250" s="21" t="s">
        <v>256</v>
      </c>
      <c r="B250" s="4">
        <v>3941</v>
      </c>
      <c r="C250" s="5">
        <v>856</v>
      </c>
      <c r="D250" s="5">
        <v>97</v>
      </c>
      <c r="E250" s="5">
        <v>953</v>
      </c>
      <c r="F250" s="9">
        <v>112345</v>
      </c>
      <c r="G250" s="57">
        <f>Table1[[#This Row],[Column6]]/$F$434</f>
        <v>5.0778136695720268E-3</v>
      </c>
      <c r="H250" s="57"/>
      <c r="I250" s="66"/>
      <c r="J250" s="72">
        <f>Table1[[#This Row],[Column6]]+Table1[[#This Row],[Column72]]+Table1[[#This Row],[Column8]]</f>
        <v>112345</v>
      </c>
      <c r="K250" s="91">
        <f>Table1[[#This Row],[Column9]]/$J$434</f>
        <v>5.0768024247182545E-3</v>
      </c>
      <c r="L250" s="75">
        <f>$J$440*Table1[[#This Row],[Column10]]</f>
        <v>9226.6492635156901</v>
      </c>
      <c r="M250" s="164"/>
      <c r="N250" s="75">
        <f>Table1[[#This Row],[Column11]]+Table1[[#This Row],[Column8]]</f>
        <v>9226.6492635156901</v>
      </c>
      <c r="O250" s="164"/>
      <c r="P250" s="78">
        <f>Table1[[#This Row],[Column9]]+Table1[[#This Row],[Column11]]</f>
        <v>121571.64926351569</v>
      </c>
    </row>
    <row r="251" spans="1:16" x14ac:dyDescent="0.25">
      <c r="A251" s="21" t="s">
        <v>257</v>
      </c>
      <c r="B251" s="4">
        <v>3948</v>
      </c>
      <c r="C251" s="5">
        <v>452</v>
      </c>
      <c r="D251" s="5">
        <v>5</v>
      </c>
      <c r="E251" s="5">
        <v>457</v>
      </c>
      <c r="F251" s="9">
        <v>22805</v>
      </c>
      <c r="G251" s="57">
        <f>Table1[[#This Row],[Column6]]/$F$434</f>
        <v>1.0307493945844503E-3</v>
      </c>
      <c r="H251" s="57"/>
      <c r="I251" s="66"/>
      <c r="J251" s="72">
        <f>Table1[[#This Row],[Column6]]+Table1[[#This Row],[Column72]]+Table1[[#This Row],[Column8]]</f>
        <v>22805</v>
      </c>
      <c r="K251" s="91">
        <f>Table1[[#This Row],[Column9]]/$J$434</f>
        <v>1.030544121195423E-3</v>
      </c>
      <c r="L251" s="75">
        <f>$J$440*Table1[[#This Row],[Column10]]</f>
        <v>1872.9247982061979</v>
      </c>
      <c r="M251" s="164"/>
      <c r="N251" s="75">
        <f>Table1[[#This Row],[Column11]]+Table1[[#This Row],[Column8]]</f>
        <v>1872.9247982061979</v>
      </c>
      <c r="O251" s="164"/>
      <c r="P251" s="78">
        <f>Table1[[#This Row],[Column9]]+Table1[[#This Row],[Column11]]</f>
        <v>24677.924798206197</v>
      </c>
    </row>
    <row r="252" spans="1:16" x14ac:dyDescent="0.25">
      <c r="A252" s="21" t="s">
        <v>258</v>
      </c>
      <c r="B252" s="4">
        <v>3955</v>
      </c>
      <c r="C252" s="6">
        <v>1136</v>
      </c>
      <c r="D252" s="5">
        <v>70</v>
      </c>
      <c r="E252" s="6">
        <v>1206</v>
      </c>
      <c r="F252" s="9">
        <v>62442.5</v>
      </c>
      <c r="G252" s="57">
        <f>Table1[[#This Row],[Column6]]/$F$434</f>
        <v>2.8223007705038168E-3</v>
      </c>
      <c r="H252" s="57"/>
      <c r="I252" s="66"/>
      <c r="J252" s="72">
        <f>Table1[[#This Row],[Column6]]+Table1[[#This Row],[Column72]]+Table1[[#This Row],[Column8]]</f>
        <v>62442.5</v>
      </c>
      <c r="K252" s="91">
        <f>Table1[[#This Row],[Column9]]/$J$434</f>
        <v>2.8217387102716599E-3</v>
      </c>
      <c r="L252" s="75">
        <f>$J$440*Table1[[#This Row],[Column10]]</f>
        <v>5128.2660255203036</v>
      </c>
      <c r="M252" s="164"/>
      <c r="N252" s="75">
        <f>Table1[[#This Row],[Column11]]+Table1[[#This Row],[Column8]]</f>
        <v>5128.2660255203036</v>
      </c>
      <c r="O252" s="164"/>
      <c r="P252" s="78">
        <f>Table1[[#This Row],[Column9]]+Table1[[#This Row],[Column11]]</f>
        <v>67570.766025520308</v>
      </c>
    </row>
    <row r="253" spans="1:16" x14ac:dyDescent="0.25">
      <c r="A253" s="21" t="s">
        <v>259</v>
      </c>
      <c r="B253" s="4">
        <v>3962</v>
      </c>
      <c r="C253" s="6">
        <v>2695</v>
      </c>
      <c r="D253" s="5">
        <v>55</v>
      </c>
      <c r="E253" s="6">
        <v>2750</v>
      </c>
      <c r="F253" s="9">
        <v>104985.5</v>
      </c>
      <c r="G253" s="57">
        <f>Table1[[#This Row],[Column6]]/$F$434</f>
        <v>4.745176082663706E-3</v>
      </c>
      <c r="H253" s="57"/>
      <c r="I253" s="66"/>
      <c r="J253" s="72">
        <f>Table1[[#This Row],[Column6]]+Table1[[#This Row],[Column72]]+Table1[[#This Row],[Column8]]</f>
        <v>104985.5</v>
      </c>
      <c r="K253" s="91">
        <f>Table1[[#This Row],[Column9]]/$J$434</f>
        <v>4.7442310824714791E-3</v>
      </c>
      <c r="L253" s="75">
        <f>$J$440*Table1[[#This Row],[Column10]]</f>
        <v>8622.2296164032796</v>
      </c>
      <c r="M253" s="164"/>
      <c r="N253" s="75">
        <f>Table1[[#This Row],[Column11]]+Table1[[#This Row],[Column8]]</f>
        <v>8622.2296164032796</v>
      </c>
      <c r="O253" s="164"/>
      <c r="P253" s="78">
        <f>Table1[[#This Row],[Column9]]+Table1[[#This Row],[Column11]]</f>
        <v>113607.72961640327</v>
      </c>
    </row>
    <row r="254" spans="1:16" x14ac:dyDescent="0.25">
      <c r="A254" s="21" t="s">
        <v>260</v>
      </c>
      <c r="B254" s="4">
        <v>3969</v>
      </c>
      <c r="C254" s="5">
        <v>373</v>
      </c>
      <c r="D254" s="5"/>
      <c r="E254" s="5">
        <v>373</v>
      </c>
      <c r="F254" s="9">
        <v>11352.5</v>
      </c>
      <c r="G254" s="57">
        <f>Table1[[#This Row],[Column6]]/$F$434</f>
        <v>5.1311477754965894E-4</v>
      </c>
      <c r="H254" s="57"/>
      <c r="I254" s="66"/>
      <c r="J254" s="72">
        <f>Table1[[#This Row],[Column6]]+Table1[[#This Row],[Column72]]+Table1[[#This Row],[Column8]]</f>
        <v>11352.5</v>
      </c>
      <c r="K254" s="91">
        <f>Table1[[#This Row],[Column9]]/$J$434</f>
        <v>5.1301259091738835E-4</v>
      </c>
      <c r="L254" s="75">
        <f>$J$440*Table1[[#This Row],[Column10]]</f>
        <v>932.356008403239</v>
      </c>
      <c r="M254" s="164"/>
      <c r="N254" s="75">
        <f>Table1[[#This Row],[Column11]]+Table1[[#This Row],[Column8]]</f>
        <v>932.356008403239</v>
      </c>
      <c r="O254" s="164"/>
      <c r="P254" s="78">
        <f>Table1[[#This Row],[Column9]]+Table1[[#This Row],[Column11]]</f>
        <v>12284.85600840324</v>
      </c>
    </row>
    <row r="255" spans="1:16" x14ac:dyDescent="0.25">
      <c r="A255" s="21" t="s">
        <v>261</v>
      </c>
      <c r="B255" s="4">
        <v>2177</v>
      </c>
      <c r="C255" s="5">
        <v>843</v>
      </c>
      <c r="D255" s="5">
        <v>297</v>
      </c>
      <c r="E255" s="6">
        <v>1140</v>
      </c>
      <c r="F255" s="9">
        <v>29960</v>
      </c>
      <c r="G255" s="57">
        <f>Table1[[#This Row],[Column6]]/$F$434</f>
        <v>1.3541439097456756E-3</v>
      </c>
      <c r="H255" s="57"/>
      <c r="I255" s="66"/>
      <c r="J255" s="72">
        <f>Table1[[#This Row],[Column6]]+Table1[[#This Row],[Column72]]+Table1[[#This Row],[Column8]]</f>
        <v>29960</v>
      </c>
      <c r="K255" s="91">
        <f>Table1[[#This Row],[Column9]]/$J$434</f>
        <v>1.3538742324496766E-3</v>
      </c>
      <c r="L255" s="75">
        <f>$J$440*Table1[[#This Row],[Column10]]</f>
        <v>2460.5493073561802</v>
      </c>
      <c r="M255" s="164"/>
      <c r="N255" s="75">
        <f>Table1[[#This Row],[Column11]]+Table1[[#This Row],[Column8]]</f>
        <v>2460.5493073561802</v>
      </c>
      <c r="O255" s="164"/>
      <c r="P255" s="78">
        <f>Table1[[#This Row],[Column9]]+Table1[[#This Row],[Column11]]</f>
        <v>32420.549307356181</v>
      </c>
    </row>
    <row r="256" spans="1:16" x14ac:dyDescent="0.25">
      <c r="A256" s="21" t="s">
        <v>262</v>
      </c>
      <c r="B256" s="4">
        <v>4690</v>
      </c>
      <c r="C256" s="5">
        <v>144</v>
      </c>
      <c r="D256" s="5"/>
      <c r="E256" s="5">
        <v>144</v>
      </c>
      <c r="F256" s="9">
        <v>5165</v>
      </c>
      <c r="G256" s="57">
        <f>Table1[[#This Row],[Column6]]/$F$434</f>
        <v>2.3344970940708995E-4</v>
      </c>
      <c r="H256" s="57"/>
      <c r="I256" s="66"/>
      <c r="J256" s="72">
        <f>Table1[[#This Row],[Column6]]+Table1[[#This Row],[Column72]]+Table1[[#This Row],[Column8]]</f>
        <v>5165</v>
      </c>
      <c r="K256" s="91">
        <f>Table1[[#This Row],[Column9]]/$J$434</f>
        <v>2.3340321797738918E-4</v>
      </c>
      <c r="L256" s="75">
        <f>$J$440*Table1[[#This Row],[Column10]]</f>
        <v>424.19015929554979</v>
      </c>
      <c r="M256" s="164"/>
      <c r="N256" s="75">
        <f>Table1[[#This Row],[Column11]]+Table1[[#This Row],[Column8]]</f>
        <v>424.19015929554979</v>
      </c>
      <c r="O256" s="164"/>
      <c r="P256" s="78">
        <f>Table1[[#This Row],[Column9]]+Table1[[#This Row],[Column11]]</f>
        <v>5589.1901592955501</v>
      </c>
    </row>
    <row r="257" spans="1:16" x14ac:dyDescent="0.25">
      <c r="A257" s="21" t="s">
        <v>263</v>
      </c>
      <c r="B257" s="4">
        <v>2016</v>
      </c>
      <c r="C257" s="5">
        <v>418</v>
      </c>
      <c r="D257" s="5"/>
      <c r="E257" s="5">
        <v>418</v>
      </c>
      <c r="F257" s="9">
        <v>28858.5</v>
      </c>
      <c r="G257" s="57">
        <f>Table1[[#This Row],[Column6]]/$F$434</f>
        <v>1.3043578778169419E-3</v>
      </c>
      <c r="H257" s="57"/>
      <c r="I257" s="66"/>
      <c r="J257" s="72">
        <f>Table1[[#This Row],[Column6]]+Table1[[#This Row],[Column72]]+Table1[[#This Row],[Column8]]</f>
        <v>28858.5</v>
      </c>
      <c r="K257" s="91">
        <f>Table1[[#This Row],[Column9]]/$J$434</f>
        <v>1.304098115392156E-3</v>
      </c>
      <c r="L257" s="75">
        <f>$J$440*Table1[[#This Row],[Column10]]</f>
        <v>2370.0855202382622</v>
      </c>
      <c r="M257" s="164"/>
      <c r="N257" s="75">
        <f>Table1[[#This Row],[Column11]]+Table1[[#This Row],[Column8]]</f>
        <v>2370.0855202382622</v>
      </c>
      <c r="O257" s="164"/>
      <c r="P257" s="78">
        <f>Table1[[#This Row],[Column9]]+Table1[[#This Row],[Column11]]</f>
        <v>31228.585520238263</v>
      </c>
    </row>
    <row r="258" spans="1:16" x14ac:dyDescent="0.25">
      <c r="A258" s="21" t="s">
        <v>264</v>
      </c>
      <c r="B258" s="4">
        <v>3983</v>
      </c>
      <c r="C258" s="5">
        <v>375</v>
      </c>
      <c r="D258" s="5">
        <v>46</v>
      </c>
      <c r="E258" s="5">
        <v>421</v>
      </c>
      <c r="F258" s="9">
        <v>17895</v>
      </c>
      <c r="G258" s="57">
        <f>Table1[[#This Row],[Column6]]/$F$434</f>
        <v>8.0882527586444814E-4</v>
      </c>
      <c r="H258" s="57"/>
      <c r="I258" s="66"/>
      <c r="J258" s="72">
        <f>Table1[[#This Row],[Column6]]+Table1[[#This Row],[Column72]]+Table1[[#This Row],[Column8]]</f>
        <v>17895</v>
      </c>
      <c r="K258" s="91">
        <f>Table1[[#This Row],[Column9]]/$J$434</f>
        <v>8.0866419858768228E-4</v>
      </c>
      <c r="L258" s="75">
        <f>$J$440*Table1[[#This Row],[Column10]]</f>
        <v>1469.6772314799348</v>
      </c>
      <c r="M258" s="164"/>
      <c r="N258" s="75">
        <f>Table1[[#This Row],[Column11]]+Table1[[#This Row],[Column8]]</f>
        <v>1469.6772314799348</v>
      </c>
      <c r="O258" s="164"/>
      <c r="P258" s="78">
        <f>Table1[[#This Row],[Column9]]+Table1[[#This Row],[Column11]]</f>
        <v>19364.677231479935</v>
      </c>
    </row>
    <row r="259" spans="1:16" x14ac:dyDescent="0.25">
      <c r="A259" s="21" t="s">
        <v>265</v>
      </c>
      <c r="B259" s="4">
        <v>3514</v>
      </c>
      <c r="C259" s="5">
        <v>327</v>
      </c>
      <c r="D259" s="5">
        <v>24</v>
      </c>
      <c r="E259" s="5">
        <v>351</v>
      </c>
      <c r="F259" s="9">
        <v>9240</v>
      </c>
      <c r="G259" s="57">
        <f>Table1[[#This Row],[Column6]]/$F$434</f>
        <v>4.1763316842623644E-4</v>
      </c>
      <c r="H259" s="57"/>
      <c r="I259" s="66"/>
      <c r="J259" s="72">
        <f>Table1[[#This Row],[Column6]]+Table1[[#This Row],[Column72]]+Table1[[#This Row],[Column8]]</f>
        <v>9240</v>
      </c>
      <c r="K259" s="91">
        <f>Table1[[#This Row],[Column9]]/$J$434</f>
        <v>4.1754999692373201E-4</v>
      </c>
      <c r="L259" s="75">
        <f>$J$440*Table1[[#This Row],[Column10]]</f>
        <v>758.86100133414902</v>
      </c>
      <c r="M259" s="164"/>
      <c r="N259" s="75">
        <f>Table1[[#This Row],[Column11]]+Table1[[#This Row],[Column8]]</f>
        <v>758.86100133414902</v>
      </c>
      <c r="O259" s="164"/>
      <c r="P259" s="78">
        <f>Table1[[#This Row],[Column9]]+Table1[[#This Row],[Column11]]</f>
        <v>9998.8610013341495</v>
      </c>
    </row>
    <row r="260" spans="1:16" x14ac:dyDescent="0.25">
      <c r="A260" s="21" t="s">
        <v>266</v>
      </c>
      <c r="B260" s="4">
        <v>616</v>
      </c>
      <c r="C260" s="5">
        <v>138</v>
      </c>
      <c r="D260" s="5"/>
      <c r="E260" s="5">
        <v>138</v>
      </c>
      <c r="F260" s="9">
        <v>18217.5</v>
      </c>
      <c r="G260" s="57">
        <f>Table1[[#This Row],[Column6]]/$F$434</f>
        <v>8.2340175820400021E-4</v>
      </c>
      <c r="H260" s="57"/>
      <c r="I260" s="66"/>
      <c r="J260" s="72">
        <f>Table1[[#This Row],[Column6]]+Table1[[#This Row],[Column72]]+Table1[[#This Row],[Column8]]</f>
        <v>18217.5</v>
      </c>
      <c r="K260" s="91">
        <f>Table1[[#This Row],[Column9]]/$J$434</f>
        <v>8.2323777802576718E-4</v>
      </c>
      <c r="L260" s="75">
        <f>$J$440*Table1[[#This Row],[Column10]]</f>
        <v>1496.1634514940326</v>
      </c>
      <c r="M260" s="164"/>
      <c r="N260" s="75">
        <f>Table1[[#This Row],[Column11]]+Table1[[#This Row],[Column8]]</f>
        <v>1496.1634514940326</v>
      </c>
      <c r="O260" s="164"/>
      <c r="P260" s="78">
        <f>Table1[[#This Row],[Column9]]+Table1[[#This Row],[Column11]]</f>
        <v>19713.663451494034</v>
      </c>
    </row>
    <row r="261" spans="1:16" x14ac:dyDescent="0.25">
      <c r="A261" s="21" t="s">
        <v>267</v>
      </c>
      <c r="B261" s="4">
        <v>1945</v>
      </c>
      <c r="C261" s="5">
        <v>606</v>
      </c>
      <c r="D261" s="5">
        <v>23</v>
      </c>
      <c r="E261" s="5">
        <v>629</v>
      </c>
      <c r="F261" s="9">
        <v>18122</v>
      </c>
      <c r="G261" s="57">
        <f>Table1[[#This Row],[Column6]]/$F$434</f>
        <v>8.190853114956987E-4</v>
      </c>
      <c r="H261" s="57"/>
      <c r="I261" s="66"/>
      <c r="J261" s="72">
        <f>Table1[[#This Row],[Column6]]+Table1[[#This Row],[Column72]]+Table1[[#This Row],[Column8]]</f>
        <v>18122</v>
      </c>
      <c r="K261" s="91">
        <f>Table1[[#This Row],[Column9]]/$J$434</f>
        <v>8.1892219093634977E-4</v>
      </c>
      <c r="L261" s="75">
        <f>$J$440*Table1[[#This Row],[Column10]]</f>
        <v>1488.3202452572998</v>
      </c>
      <c r="M261" s="164"/>
      <c r="N261" s="75">
        <f>Table1[[#This Row],[Column11]]+Table1[[#This Row],[Column8]]</f>
        <v>1488.3202452572998</v>
      </c>
      <c r="O261" s="164"/>
      <c r="P261" s="78">
        <f>Table1[[#This Row],[Column9]]+Table1[[#This Row],[Column11]]</f>
        <v>19610.320245257299</v>
      </c>
    </row>
    <row r="262" spans="1:16" x14ac:dyDescent="0.25">
      <c r="A262" s="21" t="s">
        <v>268</v>
      </c>
      <c r="B262" s="4">
        <v>1526</v>
      </c>
      <c r="C262" s="6">
        <v>1081</v>
      </c>
      <c r="D262" s="5">
        <v>8</v>
      </c>
      <c r="E262" s="6">
        <v>1089</v>
      </c>
      <c r="F262" s="9">
        <v>119525</v>
      </c>
      <c r="G262" s="57">
        <f>Table1[[#This Row],[Column6]]/$F$434</f>
        <v>5.4023381446045354E-3</v>
      </c>
      <c r="H262" s="57"/>
      <c r="I262" s="66"/>
      <c r="J262" s="72">
        <f>Table1[[#This Row],[Column6]]+Table1[[#This Row],[Column72]]+Table1[[#This Row],[Column8]]</f>
        <v>119525</v>
      </c>
      <c r="K262" s="91">
        <f>Table1[[#This Row],[Column9]]/$J$434</f>
        <v>5.4012622708126696E-3</v>
      </c>
      <c r="L262" s="75">
        <f>$J$440*Table1[[#This Row],[Column10]]</f>
        <v>9816.3269680156009</v>
      </c>
      <c r="M262" s="164"/>
      <c r="N262" s="75">
        <f>Table1[[#This Row],[Column11]]+Table1[[#This Row],[Column8]]</f>
        <v>9816.3269680156009</v>
      </c>
      <c r="O262" s="164"/>
      <c r="P262" s="78">
        <f>Table1[[#This Row],[Column9]]+Table1[[#This Row],[Column11]]</f>
        <v>129341.32696801561</v>
      </c>
    </row>
    <row r="263" spans="1:16" x14ac:dyDescent="0.25">
      <c r="A263" s="21" t="s">
        <v>269</v>
      </c>
      <c r="B263" s="4">
        <v>3654</v>
      </c>
      <c r="C263" s="5">
        <v>305</v>
      </c>
      <c r="D263" s="5"/>
      <c r="E263" s="5">
        <v>305</v>
      </c>
      <c r="F263" s="9">
        <v>27015</v>
      </c>
      <c r="G263" s="57">
        <f>Table1[[#This Row],[Column6]]/$F$434</f>
        <v>1.2210346369085257E-3</v>
      </c>
      <c r="H263" s="57"/>
      <c r="I263" s="66"/>
      <c r="J263" s="72">
        <f>Table1[[#This Row],[Column6]]+Table1[[#This Row],[Column72]]+Table1[[#This Row],[Column8]]</f>
        <v>27015</v>
      </c>
      <c r="K263" s="91">
        <f>Table1[[#This Row],[Column9]]/$J$434</f>
        <v>1.2207914682786387E-3</v>
      </c>
      <c r="L263" s="75">
        <f>$J$440*Table1[[#This Row],[Column10]]</f>
        <v>2218.6828951344196</v>
      </c>
      <c r="M263" s="164"/>
      <c r="N263" s="75">
        <f>Table1[[#This Row],[Column11]]+Table1[[#This Row],[Column8]]</f>
        <v>2218.6828951344196</v>
      </c>
      <c r="O263" s="164"/>
      <c r="P263" s="78">
        <f>Table1[[#This Row],[Column9]]+Table1[[#This Row],[Column11]]</f>
        <v>29233.682895134421</v>
      </c>
    </row>
    <row r="264" spans="1:16" x14ac:dyDescent="0.25">
      <c r="A264" s="21" t="s">
        <v>270</v>
      </c>
      <c r="B264" s="4">
        <v>3990</v>
      </c>
      <c r="C264" s="5">
        <v>650</v>
      </c>
      <c r="D264" s="5"/>
      <c r="E264" s="5">
        <v>650</v>
      </c>
      <c r="F264" s="9">
        <v>34717.5</v>
      </c>
      <c r="G264" s="57">
        <f>Table1[[#This Row],[Column6]]/$F$434</f>
        <v>1.5691752732508509E-3</v>
      </c>
      <c r="H264" s="57"/>
      <c r="I264" s="66"/>
      <c r="J264" s="72">
        <f>Table1[[#This Row],[Column6]]+Table1[[#This Row],[Column72]]+Table1[[#This Row],[Column8]]</f>
        <v>34717.5</v>
      </c>
      <c r="K264" s="91">
        <f>Table1[[#This Row],[Column9]]/$J$434</f>
        <v>1.5688627725324315E-3</v>
      </c>
      <c r="L264" s="75">
        <f>$J$440*Table1[[#This Row],[Column10]]</f>
        <v>2851.2723824478703</v>
      </c>
      <c r="M264" s="164"/>
      <c r="N264" s="75">
        <f>Table1[[#This Row],[Column11]]+Table1[[#This Row],[Column8]]</f>
        <v>2851.2723824478703</v>
      </c>
      <c r="O264" s="164"/>
      <c r="P264" s="78">
        <f>Table1[[#This Row],[Column9]]+Table1[[#This Row],[Column11]]</f>
        <v>37568.772382447867</v>
      </c>
    </row>
    <row r="265" spans="1:16" x14ac:dyDescent="0.25">
      <c r="A265" s="21" t="s">
        <v>271</v>
      </c>
      <c r="B265" s="4">
        <v>4011</v>
      </c>
      <c r="C265" s="5">
        <v>73</v>
      </c>
      <c r="D265" s="5"/>
      <c r="E265" s="5">
        <v>73</v>
      </c>
      <c r="F265" s="9">
        <v>1492.5</v>
      </c>
      <c r="G265" s="57">
        <f>Table1[[#This Row],[Column6]]/$F$434</f>
        <v>6.7458604315601497E-5</v>
      </c>
      <c r="H265" s="57"/>
      <c r="I265" s="66"/>
      <c r="J265" s="72">
        <f>Table1[[#This Row],[Column6]]+Table1[[#This Row],[Column72]]+Table1[[#This Row],[Column8]]</f>
        <v>1492.5</v>
      </c>
      <c r="K265" s="91">
        <f>Table1[[#This Row],[Column9]]/$J$434</f>
        <v>6.7445169957648272E-5</v>
      </c>
      <c r="L265" s="75">
        <f>$J$440*Table1[[#This Row],[Column10]]</f>
        <v>122.57576239082439</v>
      </c>
      <c r="M265" s="164"/>
      <c r="N265" s="75">
        <f>Table1[[#This Row],[Column11]]+Table1[[#This Row],[Column8]]</f>
        <v>122.57576239082439</v>
      </c>
      <c r="O265" s="164"/>
      <c r="P265" s="78">
        <f>Table1[[#This Row],[Column9]]+Table1[[#This Row],[Column11]]</f>
        <v>1615.0757623908244</v>
      </c>
    </row>
    <row r="266" spans="1:16" x14ac:dyDescent="0.25">
      <c r="A266" s="21" t="s">
        <v>272</v>
      </c>
      <c r="B266" s="4">
        <v>4018</v>
      </c>
      <c r="C266" s="6">
        <v>4957</v>
      </c>
      <c r="D266" s="5">
        <v>198</v>
      </c>
      <c r="E266" s="6">
        <v>5155</v>
      </c>
      <c r="F266" s="9">
        <v>139370.5</v>
      </c>
      <c r="G266" s="57">
        <f>Table1[[#This Row],[Column6]]/$F$434</f>
        <v>6.2993228896264918E-3</v>
      </c>
      <c r="H266" s="57"/>
      <c r="I266" s="66"/>
      <c r="J266" s="72">
        <f>Table1[[#This Row],[Column6]]+Table1[[#This Row],[Column72]]+Table1[[#This Row],[Column8]]</f>
        <v>139370.5</v>
      </c>
      <c r="K266" s="91">
        <f>Table1[[#This Row],[Column9]]/$J$434</f>
        <v>6.2980683816297612E-3</v>
      </c>
      <c r="L266" s="75">
        <f>$J$440*Table1[[#This Row],[Column10]]</f>
        <v>11446.19450069708</v>
      </c>
      <c r="M266" s="164"/>
      <c r="N266" s="75">
        <f>Table1[[#This Row],[Column11]]+Table1[[#This Row],[Column8]]</f>
        <v>11446.19450069708</v>
      </c>
      <c r="O266" s="164"/>
      <c r="P266" s="78">
        <f>Table1[[#This Row],[Column9]]+Table1[[#This Row],[Column11]]</f>
        <v>150816.69450069708</v>
      </c>
    </row>
    <row r="267" spans="1:16" x14ac:dyDescent="0.25">
      <c r="A267" s="21" t="s">
        <v>273</v>
      </c>
      <c r="B267" s="4">
        <v>4025</v>
      </c>
      <c r="C267" s="5">
        <v>436</v>
      </c>
      <c r="D267" s="5">
        <v>12</v>
      </c>
      <c r="E267" s="5">
        <v>448</v>
      </c>
      <c r="F267" s="9">
        <v>12580</v>
      </c>
      <c r="G267" s="57">
        <f>Table1[[#This Row],[Column6]]/$F$434</f>
        <v>5.685958072296595E-4</v>
      </c>
      <c r="H267" s="57"/>
      <c r="I267" s="66"/>
      <c r="J267" s="72">
        <f>Table1[[#This Row],[Column6]]+Table1[[#This Row],[Column72]]+Table1[[#This Row],[Column8]]</f>
        <v>12580</v>
      </c>
      <c r="K267" s="91">
        <f>Table1[[#This Row],[Column9]]/$J$434</f>
        <v>5.6848257156932348E-4</v>
      </c>
      <c r="L267" s="75">
        <f>$J$440*Table1[[#This Row],[Column10]]</f>
        <v>1033.1679000848046</v>
      </c>
      <c r="M267" s="164"/>
      <c r="N267" s="75">
        <f>Table1[[#This Row],[Column11]]+Table1[[#This Row],[Column8]]</f>
        <v>1033.1679000848046</v>
      </c>
      <c r="O267" s="164"/>
      <c r="P267" s="78">
        <f>Table1[[#This Row],[Column9]]+Table1[[#This Row],[Column11]]</f>
        <v>13613.167900084805</v>
      </c>
    </row>
    <row r="268" spans="1:16" x14ac:dyDescent="0.25">
      <c r="A268" s="21" t="s">
        <v>274</v>
      </c>
      <c r="B268" s="4">
        <v>4060</v>
      </c>
      <c r="C268" s="6">
        <v>3541</v>
      </c>
      <c r="D268" s="5">
        <v>142</v>
      </c>
      <c r="E268" s="6">
        <v>3683</v>
      </c>
      <c r="F268" s="9">
        <v>139335</v>
      </c>
      <c r="G268" s="57">
        <f>Table1[[#This Row],[Column6]]/$F$434</f>
        <v>6.2977183466092698E-3</v>
      </c>
      <c r="H268" s="57"/>
      <c r="I268" s="66"/>
      <c r="J268" s="72">
        <f>Table1[[#This Row],[Column6]]+Table1[[#This Row],[Column72]]+Table1[[#This Row],[Column8]]</f>
        <v>139335</v>
      </c>
      <c r="K268" s="91">
        <f>Table1[[#This Row],[Column9]]/$J$434</f>
        <v>6.2964641581567315E-3</v>
      </c>
      <c r="L268" s="75">
        <f>$J$440*Table1[[#This Row],[Column10]]</f>
        <v>11443.278963300179</v>
      </c>
      <c r="M268" s="164"/>
      <c r="N268" s="75">
        <f>Table1[[#This Row],[Column11]]+Table1[[#This Row],[Column8]]</f>
        <v>11443.278963300179</v>
      </c>
      <c r="O268" s="164"/>
      <c r="P268" s="78">
        <f>Table1[[#This Row],[Column9]]+Table1[[#This Row],[Column11]]</f>
        <v>150778.27896330017</v>
      </c>
    </row>
    <row r="269" spans="1:16" x14ac:dyDescent="0.25">
      <c r="A269" s="21" t="s">
        <v>275</v>
      </c>
      <c r="B269" s="4">
        <v>4067</v>
      </c>
      <c r="C269" s="5">
        <v>314</v>
      </c>
      <c r="D269" s="5"/>
      <c r="E269" s="5">
        <v>314</v>
      </c>
      <c r="F269" s="9">
        <v>22660</v>
      </c>
      <c r="G269" s="57">
        <f>Table1[[#This Row],[Column6]]/$F$434</f>
        <v>1.0241956273310084E-3</v>
      </c>
      <c r="H269" s="57"/>
      <c r="I269" s="66"/>
      <c r="J269" s="72">
        <f>Table1[[#This Row],[Column6]]+Table1[[#This Row],[Column72]]+Table1[[#This Row],[Column8]]</f>
        <v>22660</v>
      </c>
      <c r="K269" s="91">
        <f>Table1[[#This Row],[Column9]]/$J$434</f>
        <v>1.0239916591224857E-3</v>
      </c>
      <c r="L269" s="75">
        <f>$J$440*Table1[[#This Row],[Column10]]</f>
        <v>1861.0162651766036</v>
      </c>
      <c r="M269" s="164"/>
      <c r="N269" s="75">
        <f>Table1[[#This Row],[Column11]]+Table1[[#This Row],[Column8]]</f>
        <v>1861.0162651766036</v>
      </c>
      <c r="O269" s="164"/>
      <c r="P269" s="78">
        <f>Table1[[#This Row],[Column9]]+Table1[[#This Row],[Column11]]</f>
        <v>24521.016265176604</v>
      </c>
    </row>
    <row r="270" spans="1:16" x14ac:dyDescent="0.25">
      <c r="A270" s="21" t="s">
        <v>276</v>
      </c>
      <c r="B270" s="4">
        <v>4074</v>
      </c>
      <c r="C270" s="6">
        <v>1615</v>
      </c>
      <c r="D270" s="5">
        <v>44</v>
      </c>
      <c r="E270" s="6">
        <v>1659</v>
      </c>
      <c r="F270" s="9">
        <v>149959</v>
      </c>
      <c r="G270" s="57">
        <f>Table1[[#This Row],[Column6]]/$F$434</f>
        <v>6.7779060935097384E-3</v>
      </c>
      <c r="H270" s="57"/>
      <c r="I270" s="66"/>
      <c r="J270" s="72">
        <f>Table1[[#This Row],[Column6]]+Table1[[#This Row],[Column72]]+Table1[[#This Row],[Column8]]</f>
        <v>149959</v>
      </c>
      <c r="K270" s="91">
        <f>Table1[[#This Row],[Column9]]/$J$434</f>
        <v>6.7765562758318109E-3</v>
      </c>
      <c r="L270" s="75">
        <f>$J$440*Table1[[#This Row],[Column10]]</f>
        <v>12315.804859206457</v>
      </c>
      <c r="M270" s="164"/>
      <c r="N270" s="75">
        <f>Table1[[#This Row],[Column11]]+Table1[[#This Row],[Column8]]</f>
        <v>12315.804859206457</v>
      </c>
      <c r="O270" s="164"/>
      <c r="P270" s="78">
        <f>Table1[[#This Row],[Column9]]+Table1[[#This Row],[Column11]]</f>
        <v>162274.80485920646</v>
      </c>
    </row>
    <row r="271" spans="1:16" x14ac:dyDescent="0.25">
      <c r="A271" s="21" t="s">
        <v>277</v>
      </c>
      <c r="B271" s="4">
        <v>4088</v>
      </c>
      <c r="C271" s="6">
        <v>1139</v>
      </c>
      <c r="D271" s="5">
        <v>73</v>
      </c>
      <c r="E271" s="6">
        <v>1212</v>
      </c>
      <c r="F271" s="9">
        <v>46634.5</v>
      </c>
      <c r="G271" s="57">
        <f>Table1[[#This Row],[Column6]]/$F$434</f>
        <v>2.1078045446940824E-3</v>
      </c>
      <c r="H271" s="57"/>
      <c r="I271" s="66"/>
      <c r="J271" s="72">
        <f>Table1[[#This Row],[Column6]]+Table1[[#This Row],[Column72]]+Table1[[#This Row],[Column8]]</f>
        <v>46634.5</v>
      </c>
      <c r="K271" s="91">
        <f>Table1[[#This Row],[Column9]]/$J$434</f>
        <v>2.107384776140669E-3</v>
      </c>
      <c r="L271" s="75">
        <f>$J$440*Table1[[#This Row],[Column10]]</f>
        <v>3829.9895418525298</v>
      </c>
      <c r="M271" s="164"/>
      <c r="N271" s="75">
        <f>Table1[[#This Row],[Column11]]+Table1[[#This Row],[Column8]]</f>
        <v>3829.9895418525298</v>
      </c>
      <c r="O271" s="164"/>
      <c r="P271" s="78">
        <f>Table1[[#This Row],[Column9]]+Table1[[#This Row],[Column11]]</f>
        <v>50464.489541852527</v>
      </c>
    </row>
    <row r="272" spans="1:16" x14ac:dyDescent="0.25">
      <c r="A272" s="21" t="s">
        <v>278</v>
      </c>
      <c r="B272" s="4">
        <v>4095</v>
      </c>
      <c r="C272" s="6">
        <v>1154</v>
      </c>
      <c r="D272" s="5">
        <v>81</v>
      </c>
      <c r="E272" s="6">
        <v>1235</v>
      </c>
      <c r="F272" s="9">
        <v>29757.5</v>
      </c>
      <c r="G272" s="57">
        <f>Table1[[#This Row],[Column6]]/$F$434</f>
        <v>1.3449912347882824E-3</v>
      </c>
      <c r="H272" s="57"/>
      <c r="I272" s="66"/>
      <c r="J272" s="72">
        <f>Table1[[#This Row],[Column6]]+Table1[[#This Row],[Column72]]+Table1[[#This Row],[Column8]]</f>
        <v>29757.5</v>
      </c>
      <c r="K272" s="91">
        <f>Table1[[#This Row],[Column9]]/$J$434</f>
        <v>1.3447233802443676E-3</v>
      </c>
      <c r="L272" s="75">
        <f>$J$440*Table1[[#This Row],[Column10]]</f>
        <v>2443.9184250217468</v>
      </c>
      <c r="M272" s="164"/>
      <c r="N272" s="75">
        <f>Table1[[#This Row],[Column11]]+Table1[[#This Row],[Column8]]</f>
        <v>2443.9184250217468</v>
      </c>
      <c r="O272" s="164"/>
      <c r="P272" s="78">
        <f>Table1[[#This Row],[Column9]]+Table1[[#This Row],[Column11]]</f>
        <v>32201.418425021748</v>
      </c>
    </row>
    <row r="273" spans="1:16" x14ac:dyDescent="0.25">
      <c r="A273" s="21" t="s">
        <v>279</v>
      </c>
      <c r="B273" s="4">
        <v>4137</v>
      </c>
      <c r="C273" s="5">
        <v>443</v>
      </c>
      <c r="D273" s="5">
        <v>67</v>
      </c>
      <c r="E273" s="5">
        <v>510</v>
      </c>
      <c r="F273" s="9">
        <v>29782.5</v>
      </c>
      <c r="G273" s="57">
        <f>Table1[[#This Row],[Column6]]/$F$434</f>
        <v>1.3461211946595656E-3</v>
      </c>
      <c r="H273" s="57"/>
      <c r="I273" s="66"/>
      <c r="J273" s="72">
        <f>Table1[[#This Row],[Column6]]+Table1[[#This Row],[Column72]]+Table1[[#This Row],[Column8]]</f>
        <v>29782.5</v>
      </c>
      <c r="K273" s="91">
        <f>Table1[[#This Row],[Column9]]/$J$434</f>
        <v>1.3458531150845291E-3</v>
      </c>
      <c r="L273" s="75">
        <f>$J$440*Table1[[#This Row],[Column10]]</f>
        <v>2445.9716203716766</v>
      </c>
      <c r="M273" s="164"/>
      <c r="N273" s="75">
        <f>Table1[[#This Row],[Column11]]+Table1[[#This Row],[Column8]]</f>
        <v>2445.9716203716766</v>
      </c>
      <c r="O273" s="164"/>
      <c r="P273" s="78">
        <f>Table1[[#This Row],[Column9]]+Table1[[#This Row],[Column11]]</f>
        <v>32228.471620371678</v>
      </c>
    </row>
    <row r="274" spans="1:16" x14ac:dyDescent="0.25">
      <c r="A274" s="21" t="s">
        <v>280</v>
      </c>
      <c r="B274" s="4">
        <v>4144</v>
      </c>
      <c r="C274" s="6">
        <v>1396</v>
      </c>
      <c r="D274" s="5"/>
      <c r="E274" s="6">
        <v>1396</v>
      </c>
      <c r="F274" s="9">
        <v>72990</v>
      </c>
      <c r="G274" s="57">
        <f>Table1[[#This Row],[Column6]]/$F$434</f>
        <v>3.2990308401981598E-3</v>
      </c>
      <c r="H274" s="57"/>
      <c r="I274" s="66"/>
      <c r="J274" s="72">
        <f>Table1[[#This Row],[Column6]]+Table1[[#This Row],[Column72]]+Table1[[#This Row],[Column8]]</f>
        <v>72990</v>
      </c>
      <c r="K274" s="91">
        <f>Table1[[#This Row],[Column9]]/$J$434</f>
        <v>3.2983738393358442E-3</v>
      </c>
      <c r="L274" s="75">
        <f>$J$440*Table1[[#This Row],[Column10]]</f>
        <v>5994.5091436557941</v>
      </c>
      <c r="M274" s="164"/>
      <c r="N274" s="75">
        <f>Table1[[#This Row],[Column11]]+Table1[[#This Row],[Column8]]</f>
        <v>5994.5091436557941</v>
      </c>
      <c r="O274" s="164"/>
      <c r="P274" s="78">
        <f>Table1[[#This Row],[Column9]]+Table1[[#This Row],[Column11]]</f>
        <v>78984.5091436558</v>
      </c>
    </row>
    <row r="275" spans="1:16" x14ac:dyDescent="0.25">
      <c r="A275" s="21" t="s">
        <v>281</v>
      </c>
      <c r="B275" s="4">
        <v>4165</v>
      </c>
      <c r="C275" s="6">
        <v>1969</v>
      </c>
      <c r="D275" s="5">
        <v>5</v>
      </c>
      <c r="E275" s="6">
        <v>1974</v>
      </c>
      <c r="F275" s="9">
        <v>102914</v>
      </c>
      <c r="G275" s="57">
        <f>Table1[[#This Row],[Column6]]/$F$434</f>
        <v>4.651547607729188E-3</v>
      </c>
      <c r="H275" s="57"/>
      <c r="I275" s="66"/>
      <c r="J275" s="72">
        <f>Table1[[#This Row],[Column6]]+Table1[[#This Row],[Column72]]+Table1[[#This Row],[Column8]]</f>
        <v>102914</v>
      </c>
      <c r="K275" s="91">
        <f>Table1[[#This Row],[Column9]]/$J$434</f>
        <v>4.6506212536156881E-3</v>
      </c>
      <c r="L275" s="75">
        <f>$J$440*Table1[[#This Row],[Column10]]</f>
        <v>8452.101849708075</v>
      </c>
      <c r="M275" s="164"/>
      <c r="N275" s="75">
        <f>Table1[[#This Row],[Column11]]+Table1[[#This Row],[Column8]]</f>
        <v>8452.101849708075</v>
      </c>
      <c r="O275" s="164"/>
      <c r="P275" s="78">
        <f>Table1[[#This Row],[Column9]]+Table1[[#This Row],[Column11]]</f>
        <v>111366.10184970808</v>
      </c>
    </row>
    <row r="276" spans="1:16" x14ac:dyDescent="0.25">
      <c r="A276" s="21" t="s">
        <v>282</v>
      </c>
      <c r="B276" s="4">
        <v>4179</v>
      </c>
      <c r="C276" s="6">
        <v>3733</v>
      </c>
      <c r="D276" s="5">
        <v>268</v>
      </c>
      <c r="E276" s="6">
        <v>4001</v>
      </c>
      <c r="F276" s="9">
        <v>141472.5</v>
      </c>
      <c r="G276" s="57">
        <f>Table1[[#This Row],[Column6]]/$F$434</f>
        <v>6.3943299156039753E-3</v>
      </c>
      <c r="H276" s="57"/>
      <c r="I276" s="66"/>
      <c r="J276" s="72">
        <f>Table1[[#This Row],[Column6]]+Table1[[#This Row],[Column72]]+Table1[[#This Row],[Column8]]</f>
        <v>141472.5</v>
      </c>
      <c r="K276" s="91">
        <f>Table1[[#This Row],[Column9]]/$J$434</f>
        <v>6.3930564869905497E-3</v>
      </c>
      <c r="L276" s="75">
        <f>$J$440*Table1[[#This Row],[Column10]]</f>
        <v>11618.8271657192</v>
      </c>
      <c r="M276" s="164"/>
      <c r="N276" s="75">
        <f>Table1[[#This Row],[Column11]]+Table1[[#This Row],[Column8]]</f>
        <v>11618.8271657192</v>
      </c>
      <c r="O276" s="164"/>
      <c r="P276" s="78">
        <f>Table1[[#This Row],[Column9]]+Table1[[#This Row],[Column11]]</f>
        <v>153091.32716571921</v>
      </c>
    </row>
    <row r="277" spans="1:16" x14ac:dyDescent="0.25">
      <c r="A277" s="21" t="s">
        <v>283</v>
      </c>
      <c r="B277" s="4">
        <v>4186</v>
      </c>
      <c r="C277" s="5">
        <v>639</v>
      </c>
      <c r="D277" s="5"/>
      <c r="E277" s="5">
        <v>639</v>
      </c>
      <c r="F277" s="9">
        <v>53185</v>
      </c>
      <c r="G277" s="57">
        <f>Table1[[#This Row],[Column6]]/$F$434</f>
        <v>2.403876630167682E-3</v>
      </c>
      <c r="H277" s="57"/>
      <c r="I277" s="66"/>
      <c r="J277" s="72">
        <f>Table1[[#This Row],[Column6]]+Table1[[#This Row],[Column72]]+Table1[[#This Row],[Column8]]</f>
        <v>53185</v>
      </c>
      <c r="K277" s="91">
        <f>Table1[[#This Row],[Column9]]/$J$434</f>
        <v>2.4033978989598148E-3</v>
      </c>
      <c r="L277" s="75">
        <f>$J$440*Table1[[#This Row],[Column10]]</f>
        <v>4367.9677874412037</v>
      </c>
      <c r="M277" s="164"/>
      <c r="N277" s="75">
        <f>Table1[[#This Row],[Column11]]+Table1[[#This Row],[Column8]]</f>
        <v>4367.9677874412037</v>
      </c>
      <c r="O277" s="164"/>
      <c r="P277" s="78">
        <f>Table1[[#This Row],[Column9]]+Table1[[#This Row],[Column11]]</f>
        <v>57552.967787441201</v>
      </c>
    </row>
    <row r="278" spans="1:16" x14ac:dyDescent="0.25">
      <c r="A278" s="21" t="s">
        <v>284</v>
      </c>
      <c r="B278" s="4">
        <v>4207</v>
      </c>
      <c r="C278" s="5">
        <v>312</v>
      </c>
      <c r="D278" s="5"/>
      <c r="E278" s="5">
        <v>312</v>
      </c>
      <c r="F278" s="9">
        <v>15547</v>
      </c>
      <c r="G278" s="57">
        <f>Table1[[#This Row],[Column6]]/$F$434</f>
        <v>7.0269944475353867E-4</v>
      </c>
      <c r="H278" s="57"/>
      <c r="I278" s="66"/>
      <c r="J278" s="72">
        <f>Table1[[#This Row],[Column6]]+Table1[[#This Row],[Column72]]+Table1[[#This Row],[Column8]]</f>
        <v>15547</v>
      </c>
      <c r="K278" s="91">
        <f>Table1[[#This Row],[Column9]]/$J$434</f>
        <v>7.0255950239970371E-4</v>
      </c>
      <c r="L278" s="75">
        <f>$J$440*Table1[[#This Row],[Column10]]</f>
        <v>1276.8411242145039</v>
      </c>
      <c r="M278" s="164"/>
      <c r="N278" s="75">
        <f>Table1[[#This Row],[Column11]]+Table1[[#This Row],[Column8]]</f>
        <v>1276.8411242145039</v>
      </c>
      <c r="O278" s="164"/>
      <c r="P278" s="78">
        <f>Table1[[#This Row],[Column9]]+Table1[[#This Row],[Column11]]</f>
        <v>16823.841124214505</v>
      </c>
    </row>
    <row r="279" spans="1:16" x14ac:dyDescent="0.25">
      <c r="A279" s="21" t="s">
        <v>285</v>
      </c>
      <c r="B279" s="4">
        <v>4221</v>
      </c>
      <c r="C279" s="5">
        <v>553</v>
      </c>
      <c r="D279" s="5"/>
      <c r="E279" s="5">
        <v>553</v>
      </c>
      <c r="F279" s="9">
        <v>18609.5</v>
      </c>
      <c r="G279" s="57">
        <f>Table1[[#This Row],[Column6]]/$F$434</f>
        <v>8.4111952898571936E-4</v>
      </c>
      <c r="H279" s="57"/>
      <c r="I279" s="66"/>
      <c r="J279" s="72">
        <f>Table1[[#This Row],[Column6]]+Table1[[#This Row],[Column72]]+Table1[[#This Row],[Column8]]</f>
        <v>18609.5</v>
      </c>
      <c r="K279" s="91">
        <f>Table1[[#This Row],[Column9]]/$J$434</f>
        <v>8.4095202031950124E-4</v>
      </c>
      <c r="L279" s="75">
        <f>$J$440*Table1[[#This Row],[Column10]]</f>
        <v>1528.3575545809358</v>
      </c>
      <c r="M279" s="164"/>
      <c r="N279" s="75">
        <f>Table1[[#This Row],[Column11]]+Table1[[#This Row],[Column8]]</f>
        <v>1528.3575545809358</v>
      </c>
      <c r="O279" s="164"/>
      <c r="P279" s="78">
        <f>Table1[[#This Row],[Column9]]+Table1[[#This Row],[Column11]]</f>
        <v>20137.857554580936</v>
      </c>
    </row>
    <row r="280" spans="1:16" x14ac:dyDescent="0.25">
      <c r="A280" s="21" t="s">
        <v>286</v>
      </c>
      <c r="B280" s="4">
        <v>4228</v>
      </c>
      <c r="C280" s="5">
        <v>599</v>
      </c>
      <c r="D280" s="5">
        <v>27</v>
      </c>
      <c r="E280" s="5">
        <v>626</v>
      </c>
      <c r="F280" s="9">
        <v>25930.5</v>
      </c>
      <c r="G280" s="57">
        <f>Table1[[#This Row],[Column6]]/$F$434</f>
        <v>1.1720169776922645E-3</v>
      </c>
      <c r="H280" s="57"/>
      <c r="I280" s="66"/>
      <c r="J280" s="72">
        <f>Table1[[#This Row],[Column6]]+Table1[[#This Row],[Column72]]+Table1[[#This Row],[Column8]]</f>
        <v>25930.5</v>
      </c>
      <c r="K280" s="91">
        <f>Table1[[#This Row],[Column9]]/$J$434</f>
        <v>1.1717835709124278E-3</v>
      </c>
      <c r="L280" s="75">
        <f>$J$440*Table1[[#This Row],[Column10]]</f>
        <v>2129.6152808544534</v>
      </c>
      <c r="M280" s="164"/>
      <c r="N280" s="75">
        <f>Table1[[#This Row],[Column11]]+Table1[[#This Row],[Column8]]</f>
        <v>2129.6152808544534</v>
      </c>
      <c r="O280" s="164"/>
      <c r="P280" s="78">
        <f>Table1[[#This Row],[Column9]]+Table1[[#This Row],[Column11]]</f>
        <v>28060.115280854454</v>
      </c>
    </row>
    <row r="281" spans="1:16" x14ac:dyDescent="0.25">
      <c r="A281" s="21" t="s">
        <v>287</v>
      </c>
      <c r="B281" s="4">
        <v>4235</v>
      </c>
      <c r="C281" s="5">
        <v>149</v>
      </c>
      <c r="D281" s="5"/>
      <c r="E281" s="5">
        <v>149</v>
      </c>
      <c r="F281" s="9">
        <v>5600</v>
      </c>
      <c r="G281" s="57">
        <f>Table1[[#This Row],[Column6]]/$F$434</f>
        <v>2.5311101116741599E-4</v>
      </c>
      <c r="H281" s="57"/>
      <c r="I281" s="66"/>
      <c r="J281" s="72">
        <f>Table1[[#This Row],[Column6]]+Table1[[#This Row],[Column72]]+Table1[[#This Row],[Column8]]</f>
        <v>5600</v>
      </c>
      <c r="K281" s="91">
        <f>Table1[[#This Row],[Column9]]/$J$434</f>
        <v>2.5306060419620126E-4</v>
      </c>
      <c r="L281" s="75">
        <f>$J$440*Table1[[#This Row],[Column10]]</f>
        <v>459.91575838433283</v>
      </c>
      <c r="M281" s="164"/>
      <c r="N281" s="75">
        <f>Table1[[#This Row],[Column11]]+Table1[[#This Row],[Column8]]</f>
        <v>459.91575838433283</v>
      </c>
      <c r="O281" s="164"/>
      <c r="P281" s="78">
        <f>Table1[[#This Row],[Column9]]+Table1[[#This Row],[Column11]]</f>
        <v>6059.9157583843325</v>
      </c>
    </row>
    <row r="282" spans="1:16" x14ac:dyDescent="0.25">
      <c r="A282" s="21" t="s">
        <v>288</v>
      </c>
      <c r="B282" s="4">
        <v>4151</v>
      </c>
      <c r="C282" s="5">
        <v>418</v>
      </c>
      <c r="D282" s="5"/>
      <c r="E282" s="5">
        <v>418</v>
      </c>
      <c r="F282" s="9">
        <v>28750</v>
      </c>
      <c r="G282" s="57">
        <f>Table1[[#This Row],[Column6]]/$F$434</f>
        <v>1.2994538519755733E-3</v>
      </c>
      <c r="H282" s="57"/>
      <c r="I282" s="66"/>
      <c r="J282" s="72">
        <f>Table1[[#This Row],[Column6]]+Table1[[#This Row],[Column72]]+Table1[[#This Row],[Column8]]</f>
        <v>28750</v>
      </c>
      <c r="K282" s="91">
        <f>Table1[[#This Row],[Column9]]/$J$434</f>
        <v>1.2991950661858545E-3</v>
      </c>
      <c r="L282" s="75">
        <f>$J$440*Table1[[#This Row],[Column10]]</f>
        <v>2361.1746524195655</v>
      </c>
      <c r="M282" s="164"/>
      <c r="N282" s="75">
        <f>Table1[[#This Row],[Column11]]+Table1[[#This Row],[Column8]]</f>
        <v>2361.1746524195655</v>
      </c>
      <c r="O282" s="164"/>
      <c r="P282" s="78">
        <f>Table1[[#This Row],[Column9]]+Table1[[#This Row],[Column11]]</f>
        <v>31111.174652419566</v>
      </c>
    </row>
    <row r="283" spans="1:16" x14ac:dyDescent="0.25">
      <c r="A283" s="21" t="s">
        <v>289</v>
      </c>
      <c r="B283" s="4">
        <v>490</v>
      </c>
      <c r="C283" s="5">
        <v>344</v>
      </c>
      <c r="D283" s="5"/>
      <c r="E283" s="5">
        <v>344</v>
      </c>
      <c r="F283" s="9">
        <v>23135</v>
      </c>
      <c r="G283" s="57">
        <f>Table1[[#This Row],[Column6]]/$F$434</f>
        <v>1.0456648648853875E-3</v>
      </c>
      <c r="H283" s="57"/>
      <c r="I283" s="66"/>
      <c r="J283" s="72">
        <f>Table1[[#This Row],[Column6]]+Table1[[#This Row],[Column72]]+Table1[[#This Row],[Column8]]</f>
        <v>23135</v>
      </c>
      <c r="K283" s="91">
        <f>Table1[[#This Row],[Column9]]/$J$434</f>
        <v>1.0454566210855564E-3</v>
      </c>
      <c r="L283" s="75">
        <f>$J$440*Table1[[#This Row],[Column10]]</f>
        <v>1900.0269768252749</v>
      </c>
      <c r="M283" s="164"/>
      <c r="N283" s="75">
        <f>Table1[[#This Row],[Column11]]+Table1[[#This Row],[Column8]]</f>
        <v>1900.0269768252749</v>
      </c>
      <c r="O283" s="164"/>
      <c r="P283" s="78">
        <f>Table1[[#This Row],[Column9]]+Table1[[#This Row],[Column11]]</f>
        <v>25035.026976825277</v>
      </c>
    </row>
    <row r="284" spans="1:16" x14ac:dyDescent="0.25">
      <c r="A284" s="21" t="s">
        <v>290</v>
      </c>
      <c r="B284" s="4">
        <v>4270</v>
      </c>
      <c r="C284" s="5">
        <v>287</v>
      </c>
      <c r="D284" s="5"/>
      <c r="E284" s="5">
        <v>287</v>
      </c>
      <c r="F284" s="9">
        <v>15569.5</v>
      </c>
      <c r="G284" s="57">
        <f>Table1[[#This Row],[Column6]]/$F$434</f>
        <v>7.0371640863769352E-4</v>
      </c>
      <c r="H284" s="57"/>
      <c r="I284" s="66"/>
      <c r="J284" s="72">
        <f>Table1[[#This Row],[Column6]]+Table1[[#This Row],[Column72]]+Table1[[#This Row],[Column8]]</f>
        <v>15569.5</v>
      </c>
      <c r="K284" s="91">
        <f>Table1[[#This Row],[Column9]]/$J$434</f>
        <v>7.0357626375584911E-4</v>
      </c>
      <c r="L284" s="75">
        <f>$J$440*Table1[[#This Row],[Column10]]</f>
        <v>1278.6890000294409</v>
      </c>
      <c r="M284" s="164"/>
      <c r="N284" s="75">
        <f>Table1[[#This Row],[Column11]]+Table1[[#This Row],[Column8]]</f>
        <v>1278.6890000294409</v>
      </c>
      <c r="O284" s="164"/>
      <c r="P284" s="78">
        <f>Table1[[#This Row],[Column9]]+Table1[[#This Row],[Column11]]</f>
        <v>16848.189000029441</v>
      </c>
    </row>
    <row r="285" spans="1:16" x14ac:dyDescent="0.25">
      <c r="A285" s="21" t="s">
        <v>291</v>
      </c>
      <c r="B285" s="4">
        <v>4305</v>
      </c>
      <c r="C285" s="5">
        <v>605</v>
      </c>
      <c r="D285" s="5">
        <v>17</v>
      </c>
      <c r="E285" s="5">
        <v>622</v>
      </c>
      <c r="F285" s="9">
        <v>32265</v>
      </c>
      <c r="G285" s="57">
        <f>Table1[[#This Row],[Column6]]/$F$434</f>
        <v>1.4583262098779781E-3</v>
      </c>
      <c r="H285" s="57"/>
      <c r="I285" s="66"/>
      <c r="J285" s="72">
        <f>Table1[[#This Row],[Column6]]+Table1[[#This Row],[Column72]]+Table1[[#This Row],[Column8]]</f>
        <v>32265</v>
      </c>
      <c r="K285" s="91">
        <f>Table1[[#This Row],[Column9]]/$J$434</f>
        <v>1.4580357847125774E-3</v>
      </c>
      <c r="L285" s="75">
        <f>$J$440*Table1[[#This Row],[Column10]]</f>
        <v>2649.8539186197318</v>
      </c>
      <c r="M285" s="164"/>
      <c r="N285" s="75">
        <f>Table1[[#This Row],[Column11]]+Table1[[#This Row],[Column8]]</f>
        <v>2649.8539186197318</v>
      </c>
      <c r="O285" s="164"/>
      <c r="P285" s="78">
        <f>Table1[[#This Row],[Column9]]+Table1[[#This Row],[Column11]]</f>
        <v>34914.85391861973</v>
      </c>
    </row>
    <row r="286" spans="1:16" x14ac:dyDescent="0.25">
      <c r="A286" s="21" t="s">
        <v>292</v>
      </c>
      <c r="B286" s="4">
        <v>4312</v>
      </c>
      <c r="C286" s="6">
        <v>2082</v>
      </c>
      <c r="D286" s="5">
        <v>188</v>
      </c>
      <c r="E286" s="6">
        <v>2270</v>
      </c>
      <c r="F286" s="9">
        <v>76885</v>
      </c>
      <c r="G286" s="57">
        <f>Table1[[#This Row],[Column6]]/$F$434</f>
        <v>3.4750785881440677E-3</v>
      </c>
      <c r="H286" s="57"/>
      <c r="I286" s="66"/>
      <c r="J286" s="72">
        <f>Table1[[#This Row],[Column6]]+Table1[[#This Row],[Column72]]+Table1[[#This Row],[Column8]]</f>
        <v>76885</v>
      </c>
      <c r="K286" s="91">
        <f>Table1[[#This Row],[Column9]]/$J$434</f>
        <v>3.4743865274330234E-3</v>
      </c>
      <c r="L286" s="75">
        <f>$J$440*Table1[[#This Row],[Column10]]</f>
        <v>6314.3969791748968</v>
      </c>
      <c r="M286" s="164"/>
      <c r="N286" s="75">
        <f>Table1[[#This Row],[Column11]]+Table1[[#This Row],[Column8]]</f>
        <v>6314.3969791748968</v>
      </c>
      <c r="O286" s="164"/>
      <c r="P286" s="78">
        <f>Table1[[#This Row],[Column9]]+Table1[[#This Row],[Column11]]</f>
        <v>83199.396979174897</v>
      </c>
    </row>
    <row r="287" spans="1:16" x14ac:dyDescent="0.25">
      <c r="A287" s="21" t="s">
        <v>293</v>
      </c>
      <c r="B287" s="4">
        <v>4330</v>
      </c>
      <c r="C287" s="5">
        <v>149</v>
      </c>
      <c r="D287" s="5"/>
      <c r="E287" s="5">
        <v>149</v>
      </c>
      <c r="F287" s="9">
        <v>7777.5</v>
      </c>
      <c r="G287" s="57">
        <f>Table1[[#This Row],[Column6]]/$F$434</f>
        <v>3.5153051595617467E-4</v>
      </c>
      <c r="H287" s="57"/>
      <c r="I287" s="66"/>
      <c r="J287" s="72">
        <f>Table1[[#This Row],[Column6]]+Table1[[#This Row],[Column72]]+Table1[[#This Row],[Column8]]</f>
        <v>7777.5</v>
      </c>
      <c r="K287" s="91">
        <f>Table1[[#This Row],[Column9]]/$J$434</f>
        <v>3.514605087742777E-4</v>
      </c>
      <c r="L287" s="75">
        <f>$J$440*Table1[[#This Row],[Column10]]</f>
        <v>638.74907336324077</v>
      </c>
      <c r="M287" s="164"/>
      <c r="N287" s="75">
        <f>Table1[[#This Row],[Column11]]+Table1[[#This Row],[Column8]]</f>
        <v>638.74907336324077</v>
      </c>
      <c r="O287" s="164"/>
      <c r="P287" s="78">
        <f>Table1[[#This Row],[Column9]]+Table1[[#This Row],[Column11]]</f>
        <v>8416.2490733632403</v>
      </c>
    </row>
    <row r="288" spans="1:16" x14ac:dyDescent="0.25">
      <c r="A288" s="21" t="s">
        <v>294</v>
      </c>
      <c r="B288" s="4">
        <v>4347</v>
      </c>
      <c r="C288" s="5">
        <v>524</v>
      </c>
      <c r="D288" s="5"/>
      <c r="E288" s="5">
        <v>524</v>
      </c>
      <c r="F288" s="9">
        <v>56579</v>
      </c>
      <c r="G288" s="57">
        <f>Table1[[#This Row],[Column6]]/$F$434</f>
        <v>2.5572799822930767E-3</v>
      </c>
      <c r="H288" s="57"/>
      <c r="I288" s="66"/>
      <c r="J288" s="72">
        <f>Table1[[#This Row],[Column6]]+Table1[[#This Row],[Column72]]+Table1[[#This Row],[Column8]]</f>
        <v>56579</v>
      </c>
      <c r="K288" s="91">
        <f>Table1[[#This Row],[Column9]]/$J$434</f>
        <v>2.5567707008601554E-3</v>
      </c>
      <c r="L288" s="75">
        <f>$J$440*Table1[[#This Row],[Column10]]</f>
        <v>4646.709588147708</v>
      </c>
      <c r="M288" s="164"/>
      <c r="N288" s="75">
        <f>Table1[[#This Row],[Column11]]+Table1[[#This Row],[Column8]]</f>
        <v>4646.709588147708</v>
      </c>
      <c r="O288" s="164"/>
      <c r="P288" s="78">
        <f>Table1[[#This Row],[Column9]]+Table1[[#This Row],[Column11]]</f>
        <v>61225.709588147707</v>
      </c>
    </row>
    <row r="289" spans="1:16" x14ac:dyDescent="0.25">
      <c r="A289" s="21" t="s">
        <v>295</v>
      </c>
      <c r="B289" s="4">
        <v>4368</v>
      </c>
      <c r="C289" s="5">
        <v>559</v>
      </c>
      <c r="D289" s="5"/>
      <c r="E289" s="5">
        <v>559</v>
      </c>
      <c r="F289" s="9">
        <v>36520</v>
      </c>
      <c r="G289" s="57">
        <f>Table1[[#This Row],[Column6]]/$F$434</f>
        <v>1.650645379970363E-3</v>
      </c>
      <c r="H289" s="57"/>
      <c r="I289" s="66"/>
      <c r="J289" s="72">
        <f>Table1[[#This Row],[Column6]]+Table1[[#This Row],[Column72]]+Table1[[#This Row],[Column8]]</f>
        <v>36520</v>
      </c>
      <c r="K289" s="91">
        <f>Table1[[#This Row],[Column9]]/$J$434</f>
        <v>1.6503166545080838E-3</v>
      </c>
      <c r="L289" s="75">
        <f>$J$440*Table1[[#This Row],[Column10]]</f>
        <v>2999.3077671778274</v>
      </c>
      <c r="M289" s="164"/>
      <c r="N289" s="75">
        <f>Table1[[#This Row],[Column11]]+Table1[[#This Row],[Column8]]</f>
        <v>2999.3077671778274</v>
      </c>
      <c r="O289" s="164"/>
      <c r="P289" s="78">
        <f>Table1[[#This Row],[Column9]]+Table1[[#This Row],[Column11]]</f>
        <v>39519.30776717783</v>
      </c>
    </row>
    <row r="290" spans="1:16" x14ac:dyDescent="0.25">
      <c r="A290" s="21" t="s">
        <v>296</v>
      </c>
      <c r="B290" s="4">
        <v>4389</v>
      </c>
      <c r="C290" s="5">
        <v>719</v>
      </c>
      <c r="D290" s="5">
        <v>19</v>
      </c>
      <c r="E290" s="5">
        <v>738</v>
      </c>
      <c r="F290" s="9">
        <v>34362.5</v>
      </c>
      <c r="G290" s="57">
        <f>Table1[[#This Row],[Column6]]/$F$434</f>
        <v>1.5531298430786309E-3</v>
      </c>
      <c r="H290" s="57"/>
      <c r="I290" s="66"/>
      <c r="J290" s="72">
        <f>Table1[[#This Row],[Column6]]+Table1[[#This Row],[Column72]]+Table1[[#This Row],[Column8]]</f>
        <v>34362.5</v>
      </c>
      <c r="K290" s="91">
        <f>Table1[[#This Row],[Column9]]/$J$434</f>
        <v>1.5528205378021365E-3</v>
      </c>
      <c r="L290" s="75">
        <f>$J$440*Table1[[#This Row],[Column10]]</f>
        <v>2822.1170084788632</v>
      </c>
      <c r="M290" s="164"/>
      <c r="N290" s="75">
        <f>Table1[[#This Row],[Column11]]+Table1[[#This Row],[Column8]]</f>
        <v>2822.1170084788632</v>
      </c>
      <c r="O290" s="164"/>
      <c r="P290" s="78">
        <f>Table1[[#This Row],[Column9]]+Table1[[#This Row],[Column11]]</f>
        <v>37184.617008478861</v>
      </c>
    </row>
    <row r="291" spans="1:16" x14ac:dyDescent="0.25">
      <c r="A291" s="21" t="s">
        <v>297</v>
      </c>
      <c r="B291" s="4">
        <v>4459</v>
      </c>
      <c r="C291" s="5">
        <v>339</v>
      </c>
      <c r="D291" s="5">
        <v>10</v>
      </c>
      <c r="E291" s="5">
        <v>349</v>
      </c>
      <c r="F291" s="9">
        <v>15609.5</v>
      </c>
      <c r="G291" s="57">
        <f>Table1[[#This Row],[Column6]]/$F$434</f>
        <v>7.0552434443174649E-4</v>
      </c>
      <c r="H291" s="57"/>
      <c r="I291" s="66"/>
      <c r="J291" s="72">
        <f>Table1[[#This Row],[Column6]]+Table1[[#This Row],[Column72]]+Table1[[#This Row],[Column8]]</f>
        <v>15609.5</v>
      </c>
      <c r="K291" s="91">
        <f>Table1[[#This Row],[Column9]]/$J$434</f>
        <v>7.0538383950010774E-4</v>
      </c>
      <c r="L291" s="75">
        <f>$J$440*Table1[[#This Row],[Column10]]</f>
        <v>1281.974112589329</v>
      </c>
      <c r="M291" s="164"/>
      <c r="N291" s="75">
        <f>Table1[[#This Row],[Column11]]+Table1[[#This Row],[Column8]]</f>
        <v>1281.974112589329</v>
      </c>
      <c r="O291" s="164"/>
      <c r="P291" s="78">
        <f>Table1[[#This Row],[Column9]]+Table1[[#This Row],[Column11]]</f>
        <v>16891.474112589331</v>
      </c>
    </row>
    <row r="292" spans="1:16" x14ac:dyDescent="0.25">
      <c r="A292" s="21" t="s">
        <v>298</v>
      </c>
      <c r="B292" s="4">
        <v>4473</v>
      </c>
      <c r="C292" s="6">
        <v>1062</v>
      </c>
      <c r="D292" s="5">
        <v>74</v>
      </c>
      <c r="E292" s="6">
        <v>1136</v>
      </c>
      <c r="F292" s="9">
        <v>54719</v>
      </c>
      <c r="G292" s="57">
        <f>Table1[[#This Row],[Column6]]/$F$434</f>
        <v>2.4732109678696139E-3</v>
      </c>
      <c r="H292" s="57"/>
      <c r="I292" s="66"/>
      <c r="J292" s="72">
        <f>Table1[[#This Row],[Column6]]+Table1[[#This Row],[Column72]]+Table1[[#This Row],[Column8]]</f>
        <v>54719</v>
      </c>
      <c r="K292" s="91">
        <f>Table1[[#This Row],[Column9]]/$J$434</f>
        <v>2.4727184287521311E-3</v>
      </c>
      <c r="L292" s="75">
        <f>$J$440*Table1[[#This Row],[Column10]]</f>
        <v>4493.951854112911</v>
      </c>
      <c r="M292" s="164"/>
      <c r="N292" s="75">
        <f>Table1[[#This Row],[Column11]]+Table1[[#This Row],[Column8]]</f>
        <v>4493.951854112911</v>
      </c>
      <c r="O292" s="164"/>
      <c r="P292" s="78">
        <f>Table1[[#This Row],[Column9]]+Table1[[#This Row],[Column11]]</f>
        <v>59212.951854112907</v>
      </c>
    </row>
    <row r="293" spans="1:16" x14ac:dyDescent="0.25">
      <c r="A293" s="21" t="s">
        <v>299</v>
      </c>
      <c r="B293" s="4">
        <v>4508</v>
      </c>
      <c r="C293" s="5">
        <v>118</v>
      </c>
      <c r="D293" s="5">
        <v>15</v>
      </c>
      <c r="E293" s="5">
        <v>133</v>
      </c>
      <c r="F293" s="9">
        <v>10585</v>
      </c>
      <c r="G293" s="57">
        <f>Table1[[#This Row],[Column6]]/$F$434</f>
        <v>4.784250095012676E-4</v>
      </c>
      <c r="H293" s="57"/>
      <c r="I293" s="66"/>
      <c r="J293" s="72">
        <f>Table1[[#This Row],[Column6]]+Table1[[#This Row],[Column72]]+Table1[[#This Row],[Column8]]</f>
        <v>10585</v>
      </c>
      <c r="K293" s="91">
        <f>Table1[[#This Row],[Column9]]/$J$434</f>
        <v>4.7832973132442679E-4</v>
      </c>
      <c r="L293" s="75">
        <f>$J$440*Table1[[#This Row],[Column10]]</f>
        <v>869.32291116038618</v>
      </c>
      <c r="M293" s="164"/>
      <c r="N293" s="75">
        <f>Table1[[#This Row],[Column11]]+Table1[[#This Row],[Column8]]</f>
        <v>869.32291116038618</v>
      </c>
      <c r="O293" s="164"/>
      <c r="P293" s="78">
        <f>Table1[[#This Row],[Column9]]+Table1[[#This Row],[Column11]]</f>
        <v>11454.322911160387</v>
      </c>
    </row>
    <row r="294" spans="1:16" x14ac:dyDescent="0.25">
      <c r="A294" s="21" t="s">
        <v>300</v>
      </c>
      <c r="B294" s="4">
        <v>4515</v>
      </c>
      <c r="C294" s="6">
        <v>1204</v>
      </c>
      <c r="D294" s="5">
        <v>67</v>
      </c>
      <c r="E294" s="6">
        <v>1271</v>
      </c>
      <c r="F294" s="9">
        <v>31834.5</v>
      </c>
      <c r="G294" s="57">
        <f>Table1[[#This Row],[Column6]]/$F$434</f>
        <v>1.438868300894483E-3</v>
      </c>
      <c r="H294" s="57"/>
      <c r="I294" s="66"/>
      <c r="J294" s="72">
        <f>Table1[[#This Row],[Column6]]+Table1[[#This Row],[Column72]]+Table1[[#This Row],[Column8]]</f>
        <v>31834.5</v>
      </c>
      <c r="K294" s="91">
        <f>Table1[[#This Row],[Column9]]/$J$434</f>
        <v>1.4385817507649942E-3</v>
      </c>
      <c r="L294" s="75">
        <f>$J$440*Table1[[#This Row],[Column10]]</f>
        <v>2614.4978946939359</v>
      </c>
      <c r="M294" s="164"/>
      <c r="N294" s="75">
        <f>Table1[[#This Row],[Column11]]+Table1[[#This Row],[Column8]]</f>
        <v>2614.4978946939359</v>
      </c>
      <c r="O294" s="164"/>
      <c r="P294" s="78">
        <f>Table1[[#This Row],[Column9]]+Table1[[#This Row],[Column11]]</f>
        <v>34448.997894693937</v>
      </c>
    </row>
    <row r="295" spans="1:16" x14ac:dyDescent="0.25">
      <c r="A295" s="21" t="s">
        <v>301</v>
      </c>
      <c r="B295" s="4">
        <v>4501</v>
      </c>
      <c r="C295" s="6">
        <v>1218</v>
      </c>
      <c r="D295" s="5">
        <v>64</v>
      </c>
      <c r="E295" s="6">
        <v>1282</v>
      </c>
      <c r="F295" s="9">
        <v>73382.5</v>
      </c>
      <c r="G295" s="57">
        <f>Table1[[#This Row],[Column6]]/$F$434</f>
        <v>3.3167712101773044E-3</v>
      </c>
      <c r="H295" s="57"/>
      <c r="I295" s="66"/>
      <c r="J295" s="72">
        <f>Table1[[#This Row],[Column6]]+Table1[[#This Row],[Column72]]+Table1[[#This Row],[Column8]]</f>
        <v>73382.5</v>
      </c>
      <c r="K295" s="91">
        <f>Table1[[#This Row],[Column9]]/$J$434</f>
        <v>3.3161106763263818E-3</v>
      </c>
      <c r="L295" s="75">
        <f>$J$440*Table1[[#This Row],[Column10]]</f>
        <v>6026.7443106496967</v>
      </c>
      <c r="M295" s="164"/>
      <c r="N295" s="75">
        <f>Table1[[#This Row],[Column11]]+Table1[[#This Row],[Column8]]</f>
        <v>6026.7443106496967</v>
      </c>
      <c r="O295" s="164"/>
      <c r="P295" s="78">
        <f>Table1[[#This Row],[Column9]]+Table1[[#This Row],[Column11]]</f>
        <v>79409.244310649694</v>
      </c>
    </row>
    <row r="296" spans="1:16" x14ac:dyDescent="0.25">
      <c r="A296" s="21" t="s">
        <v>302</v>
      </c>
      <c r="B296" s="4">
        <v>4529</v>
      </c>
      <c r="C296" s="5">
        <v>247</v>
      </c>
      <c r="D296" s="5">
        <v>24</v>
      </c>
      <c r="E296" s="5">
        <v>271</v>
      </c>
      <c r="F296" s="9">
        <v>11025</v>
      </c>
      <c r="G296" s="57">
        <f>Table1[[#This Row],[Column6]]/$F$434</f>
        <v>4.9831230323585027E-4</v>
      </c>
      <c r="H296" s="57"/>
      <c r="I296" s="66"/>
      <c r="J296" s="72">
        <f>Table1[[#This Row],[Column6]]+Table1[[#This Row],[Column72]]+Table1[[#This Row],[Column8]]</f>
        <v>11025</v>
      </c>
      <c r="K296" s="91">
        <f>Table1[[#This Row],[Column9]]/$J$434</f>
        <v>4.9821306451127117E-4</v>
      </c>
      <c r="L296" s="75">
        <f>$J$440*Table1[[#This Row],[Column10]]</f>
        <v>905.45914931915513</v>
      </c>
      <c r="M296" s="164"/>
      <c r="N296" s="75">
        <f>Table1[[#This Row],[Column11]]+Table1[[#This Row],[Column8]]</f>
        <v>905.45914931915513</v>
      </c>
      <c r="O296" s="164"/>
      <c r="P296" s="78">
        <f>Table1[[#This Row],[Column9]]+Table1[[#This Row],[Column11]]</f>
        <v>11930.459149319155</v>
      </c>
    </row>
    <row r="297" spans="1:16" x14ac:dyDescent="0.25">
      <c r="A297" s="21" t="s">
        <v>303</v>
      </c>
      <c r="B297" s="4">
        <v>4536</v>
      </c>
      <c r="C297" s="5">
        <v>708</v>
      </c>
      <c r="D297" s="5"/>
      <c r="E297" s="5">
        <v>708</v>
      </c>
      <c r="F297" s="9">
        <v>26645</v>
      </c>
      <c r="G297" s="57">
        <f>Table1[[#This Row],[Column6]]/$F$434</f>
        <v>1.2043112308135356E-3</v>
      </c>
      <c r="H297" s="57"/>
      <c r="I297" s="66"/>
      <c r="J297" s="72">
        <f>Table1[[#This Row],[Column6]]+Table1[[#This Row],[Column72]]+Table1[[#This Row],[Column8]]</f>
        <v>26645</v>
      </c>
      <c r="K297" s="91">
        <f>Table1[[#This Row],[Column9]]/$J$434</f>
        <v>1.2040713926442467E-3</v>
      </c>
      <c r="L297" s="75">
        <f>$J$440*Table1[[#This Row],[Column10]]</f>
        <v>2188.2956039554547</v>
      </c>
      <c r="M297" s="164"/>
      <c r="N297" s="75">
        <f>Table1[[#This Row],[Column11]]+Table1[[#This Row],[Column8]]</f>
        <v>2188.2956039554547</v>
      </c>
      <c r="O297" s="164"/>
      <c r="P297" s="78">
        <f>Table1[[#This Row],[Column9]]+Table1[[#This Row],[Column11]]</f>
        <v>28833.295603955456</v>
      </c>
    </row>
    <row r="298" spans="1:16" x14ac:dyDescent="0.25">
      <c r="A298" s="21" t="s">
        <v>304</v>
      </c>
      <c r="B298" s="4">
        <v>4543</v>
      </c>
      <c r="C298" s="5">
        <v>873</v>
      </c>
      <c r="D298" s="5">
        <v>50</v>
      </c>
      <c r="E298" s="5">
        <v>923</v>
      </c>
      <c r="F298" s="9">
        <v>36399.5</v>
      </c>
      <c r="G298" s="57">
        <f>Table1[[#This Row],[Column6]]/$F$434</f>
        <v>1.6451989733907784E-3</v>
      </c>
      <c r="H298" s="57"/>
      <c r="I298" s="66"/>
      <c r="J298" s="72">
        <f>Table1[[#This Row],[Column6]]+Table1[[#This Row],[Column72]]+Table1[[#This Row],[Column8]]</f>
        <v>36399.5</v>
      </c>
      <c r="K298" s="91">
        <f>Table1[[#This Row],[Column9]]/$J$434</f>
        <v>1.6448713325785047E-3</v>
      </c>
      <c r="L298" s="75">
        <f>$J$440*Table1[[#This Row],[Column10]]</f>
        <v>2989.4113655911642</v>
      </c>
      <c r="M298" s="164"/>
      <c r="N298" s="75">
        <f>Table1[[#This Row],[Column11]]+Table1[[#This Row],[Column8]]</f>
        <v>2989.4113655911642</v>
      </c>
      <c r="O298" s="164"/>
      <c r="P298" s="78">
        <f>Table1[[#This Row],[Column9]]+Table1[[#This Row],[Column11]]</f>
        <v>39388.911365591164</v>
      </c>
    </row>
    <row r="299" spans="1:16" x14ac:dyDescent="0.25">
      <c r="A299" s="21" t="s">
        <v>305</v>
      </c>
      <c r="B299" s="4">
        <v>4557</v>
      </c>
      <c r="C299" s="5">
        <v>232</v>
      </c>
      <c r="D299" s="5"/>
      <c r="E299" s="5">
        <v>232</v>
      </c>
      <c r="F299" s="9">
        <v>8655.5</v>
      </c>
      <c r="G299" s="57">
        <f>Table1[[#This Row],[Column6]]/$F$434</f>
        <v>3.9121470663563735E-4</v>
      </c>
      <c r="H299" s="57"/>
      <c r="I299" s="66"/>
      <c r="J299" s="72">
        <f>Table1[[#This Row],[Column6]]+Table1[[#This Row],[Column72]]+Table1[[#This Row],[Column8]]</f>
        <v>8655.5</v>
      </c>
      <c r="K299" s="91">
        <f>Table1[[#This Row],[Column9]]/$J$434</f>
        <v>3.9113679636075354E-4</v>
      </c>
      <c r="L299" s="75">
        <f>$J$440*Table1[[#This Row],[Column10]]</f>
        <v>710.85729405278437</v>
      </c>
      <c r="M299" s="164"/>
      <c r="N299" s="75">
        <f>Table1[[#This Row],[Column11]]+Table1[[#This Row],[Column8]]</f>
        <v>710.85729405278437</v>
      </c>
      <c r="O299" s="164"/>
      <c r="P299" s="78">
        <f>Table1[[#This Row],[Column9]]+Table1[[#This Row],[Column11]]</f>
        <v>9366.3572940527847</v>
      </c>
    </row>
    <row r="300" spans="1:16" x14ac:dyDescent="0.25">
      <c r="A300" s="21" t="s">
        <v>306</v>
      </c>
      <c r="B300" s="4">
        <v>4571</v>
      </c>
      <c r="C300" s="5">
        <v>423</v>
      </c>
      <c r="D300" s="5"/>
      <c r="E300" s="5">
        <v>423</v>
      </c>
      <c r="F300" s="9">
        <v>45554.5</v>
      </c>
      <c r="G300" s="57">
        <f>Table1[[#This Row],[Column6]]/$F$434</f>
        <v>2.0589902782546521E-3</v>
      </c>
      <c r="H300" s="57"/>
      <c r="I300" s="66"/>
      <c r="J300" s="72">
        <f>Table1[[#This Row],[Column6]]+Table1[[#This Row],[Column72]]+Table1[[#This Row],[Column8]]</f>
        <v>45554.5</v>
      </c>
      <c r="K300" s="91">
        <f>Table1[[#This Row],[Column9]]/$J$434</f>
        <v>2.0585802310456873E-3</v>
      </c>
      <c r="L300" s="75">
        <f>$J$440*Table1[[#This Row],[Column10]]</f>
        <v>3741.2915027355511</v>
      </c>
      <c r="M300" s="164"/>
      <c r="N300" s="75">
        <f>Table1[[#This Row],[Column11]]+Table1[[#This Row],[Column8]]</f>
        <v>3741.2915027355511</v>
      </c>
      <c r="O300" s="164"/>
      <c r="P300" s="78">
        <f>Table1[[#This Row],[Column9]]+Table1[[#This Row],[Column11]]</f>
        <v>49295.791502735548</v>
      </c>
    </row>
    <row r="301" spans="1:16" x14ac:dyDescent="0.25">
      <c r="A301" s="21" t="s">
        <v>307</v>
      </c>
      <c r="B301" s="4">
        <v>4578</v>
      </c>
      <c r="C301" s="6">
        <v>1154</v>
      </c>
      <c r="D301" s="5">
        <v>65</v>
      </c>
      <c r="E301" s="6">
        <v>1219</v>
      </c>
      <c r="F301" s="9">
        <v>52661.5</v>
      </c>
      <c r="G301" s="57">
        <f>Table1[[#This Row],[Column6]]/$F$434</f>
        <v>2.3802152704630137E-3</v>
      </c>
      <c r="H301" s="57"/>
      <c r="I301" s="66"/>
      <c r="J301" s="72">
        <f>Table1[[#This Row],[Column6]]+Table1[[#This Row],[Column72]]+Table1[[#This Row],[Column8]]</f>
        <v>52661.5</v>
      </c>
      <c r="K301" s="91">
        <f>Table1[[#This Row],[Column9]]/$J$434</f>
        <v>2.3797412514068306E-3</v>
      </c>
      <c r="L301" s="75">
        <f>$J$440*Table1[[#This Row],[Column10]]</f>
        <v>4324.9738768136676</v>
      </c>
      <c r="M301" s="164"/>
      <c r="N301" s="75">
        <f>Table1[[#This Row],[Column11]]+Table1[[#This Row],[Column8]]</f>
        <v>4324.9738768136676</v>
      </c>
      <c r="O301" s="164"/>
      <c r="P301" s="78">
        <f>Table1[[#This Row],[Column9]]+Table1[[#This Row],[Column11]]</f>
        <v>56986.473876813667</v>
      </c>
    </row>
    <row r="302" spans="1:16" x14ac:dyDescent="0.25">
      <c r="A302" s="21" t="s">
        <v>308</v>
      </c>
      <c r="B302" s="4">
        <v>4606</v>
      </c>
      <c r="C302" s="5">
        <v>176</v>
      </c>
      <c r="D302" s="5">
        <v>32</v>
      </c>
      <c r="E302" s="5">
        <v>208</v>
      </c>
      <c r="F302" s="9">
        <v>8530</v>
      </c>
      <c r="G302" s="57">
        <f>Table1[[#This Row],[Column6]]/$F$434</f>
        <v>3.8554230808179619E-4</v>
      </c>
      <c r="H302" s="57"/>
      <c r="I302" s="66"/>
      <c r="J302" s="72">
        <f>Table1[[#This Row],[Column6]]+Table1[[#This Row],[Column72]]+Table1[[#This Row],[Column8]]</f>
        <v>8530</v>
      </c>
      <c r="K302" s="91">
        <f>Table1[[#This Row],[Column9]]/$J$434</f>
        <v>3.8546552746314221E-4</v>
      </c>
      <c r="L302" s="75">
        <f>$J$440*Table1[[#This Row],[Column10]]</f>
        <v>700.55025339613542</v>
      </c>
      <c r="M302" s="164"/>
      <c r="N302" s="75">
        <f>Table1[[#This Row],[Column11]]+Table1[[#This Row],[Column8]]</f>
        <v>700.55025339613542</v>
      </c>
      <c r="O302" s="164"/>
      <c r="P302" s="78">
        <f>Table1[[#This Row],[Column9]]+Table1[[#This Row],[Column11]]</f>
        <v>9230.5502533961353</v>
      </c>
    </row>
    <row r="303" spans="1:16" x14ac:dyDescent="0.25">
      <c r="A303" s="21" t="s">
        <v>309</v>
      </c>
      <c r="B303" s="4">
        <v>4613</v>
      </c>
      <c r="C303" s="6">
        <v>2529</v>
      </c>
      <c r="D303" s="5">
        <v>92</v>
      </c>
      <c r="E303" s="6">
        <v>2621</v>
      </c>
      <c r="F303" s="9">
        <v>187860</v>
      </c>
      <c r="G303" s="57">
        <f>Table1[[#This Row],[Column6]]/$F$434</f>
        <v>8.4909704567697804E-3</v>
      </c>
      <c r="H303" s="57"/>
      <c r="I303" s="66"/>
      <c r="J303" s="72">
        <f>Table1[[#This Row],[Column6]]+Table1[[#This Row],[Column72]]+Table1[[#This Row],[Column8]]</f>
        <v>187860</v>
      </c>
      <c r="K303" s="91">
        <f>Table1[[#This Row],[Column9]]/$J$434</f>
        <v>8.4892794829104223E-3</v>
      </c>
      <c r="L303" s="75">
        <f>$J$440*Table1[[#This Row],[Column10]]</f>
        <v>15428.531137514421</v>
      </c>
      <c r="M303" s="164"/>
      <c r="N303" s="75">
        <f>Table1[[#This Row],[Column11]]+Table1[[#This Row],[Column8]]</f>
        <v>15428.531137514421</v>
      </c>
      <c r="O303" s="164"/>
      <c r="P303" s="78">
        <f>Table1[[#This Row],[Column9]]+Table1[[#This Row],[Column11]]</f>
        <v>203288.53113751442</v>
      </c>
    </row>
    <row r="304" spans="1:16" x14ac:dyDescent="0.25">
      <c r="A304" s="21" t="s">
        <v>310</v>
      </c>
      <c r="B304" s="4">
        <v>4620</v>
      </c>
      <c r="C304" s="6">
        <v>8873</v>
      </c>
      <c r="D304" s="6">
        <v>1732</v>
      </c>
      <c r="E304" s="6">
        <v>10605</v>
      </c>
      <c r="F304" s="9">
        <v>386902.5</v>
      </c>
      <c r="G304" s="57">
        <f>Table1[[#This Row],[Column6]]/$F$434</f>
        <v>1.7487371963964497E-2</v>
      </c>
      <c r="H304" s="57"/>
      <c r="I304" s="66"/>
      <c r="J304" s="72">
        <f>Table1[[#This Row],[Column6]]+Table1[[#This Row],[Column72]]+Table1[[#This Row],[Column8]]</f>
        <v>386902.5</v>
      </c>
      <c r="K304" s="91">
        <f>Table1[[#This Row],[Column9]]/$J$434</f>
        <v>1.7483889359825134E-2</v>
      </c>
      <c r="L304" s="75">
        <f>$J$440*Table1[[#This Row],[Column10]]</f>
        <v>31775.456555052555</v>
      </c>
      <c r="M304" s="164"/>
      <c r="N304" s="75">
        <f>Table1[[#This Row],[Column11]]+Table1[[#This Row],[Column8]]</f>
        <v>31775.456555052555</v>
      </c>
      <c r="O304" s="164"/>
      <c r="P304" s="78">
        <f>Table1[[#This Row],[Column9]]+Table1[[#This Row],[Column11]]</f>
        <v>418677.95655505254</v>
      </c>
    </row>
    <row r="305" spans="1:16" x14ac:dyDescent="0.25">
      <c r="A305" s="21" t="s">
        <v>311</v>
      </c>
      <c r="B305" s="4">
        <v>4627</v>
      </c>
      <c r="C305" s="5">
        <v>559</v>
      </c>
      <c r="D305" s="5"/>
      <c r="E305" s="5">
        <v>559</v>
      </c>
      <c r="F305" s="9">
        <v>17169</v>
      </c>
      <c r="G305" s="57">
        <f>Table1[[#This Row],[Column6]]/$F$434</f>
        <v>7.7601124120238668E-4</v>
      </c>
      <c r="H305" s="57"/>
      <c r="I305" s="66"/>
      <c r="J305" s="72">
        <f>Table1[[#This Row],[Column6]]+Table1[[#This Row],[Column72]]+Table1[[#This Row],[Column8]]</f>
        <v>17169</v>
      </c>
      <c r="K305" s="91">
        <f>Table1[[#This Row],[Column9]]/$J$434</f>
        <v>7.7585669882938911E-4</v>
      </c>
      <c r="L305" s="75">
        <f>$J$440*Table1[[#This Row],[Column10]]</f>
        <v>1410.052438517966</v>
      </c>
      <c r="M305" s="164"/>
      <c r="N305" s="75">
        <f>Table1[[#This Row],[Column11]]+Table1[[#This Row],[Column8]]</f>
        <v>1410.052438517966</v>
      </c>
      <c r="O305" s="164"/>
      <c r="P305" s="78">
        <f>Table1[[#This Row],[Column9]]+Table1[[#This Row],[Column11]]</f>
        <v>18579.052438517967</v>
      </c>
    </row>
    <row r="306" spans="1:16" x14ac:dyDescent="0.25">
      <c r="A306" s="21" t="s">
        <v>312</v>
      </c>
      <c r="B306" s="4">
        <v>4634</v>
      </c>
      <c r="C306" s="5">
        <v>157</v>
      </c>
      <c r="D306" s="5">
        <v>28</v>
      </c>
      <c r="E306" s="5">
        <v>185</v>
      </c>
      <c r="F306" s="9">
        <v>7715</v>
      </c>
      <c r="G306" s="57">
        <f>Table1[[#This Row],[Column6]]/$F$434</f>
        <v>3.4870561627796685E-4</v>
      </c>
      <c r="H306" s="57"/>
      <c r="I306" s="66"/>
      <c r="J306" s="72">
        <f>Table1[[#This Row],[Column6]]+Table1[[#This Row],[Column72]]+Table1[[#This Row],[Column8]]</f>
        <v>7715</v>
      </c>
      <c r="K306" s="91">
        <f>Table1[[#This Row],[Column9]]/$J$434</f>
        <v>3.4863617167387367E-4</v>
      </c>
      <c r="L306" s="75">
        <f>$J$440*Table1[[#This Row],[Column10]]</f>
        <v>633.61608498841565</v>
      </c>
      <c r="M306" s="164"/>
      <c r="N306" s="75">
        <f>Table1[[#This Row],[Column11]]+Table1[[#This Row],[Column8]]</f>
        <v>633.61608498841565</v>
      </c>
      <c r="O306" s="164"/>
      <c r="P306" s="78">
        <f>Table1[[#This Row],[Column9]]+Table1[[#This Row],[Column11]]</f>
        <v>8348.6160849884163</v>
      </c>
    </row>
    <row r="307" spans="1:16" x14ac:dyDescent="0.25">
      <c r="A307" s="21" t="s">
        <v>313</v>
      </c>
      <c r="B307" s="4">
        <v>4641</v>
      </c>
      <c r="C307" s="5">
        <v>702</v>
      </c>
      <c r="D307" s="5">
        <v>44</v>
      </c>
      <c r="E307" s="5">
        <v>746</v>
      </c>
      <c r="F307" s="9">
        <v>26328</v>
      </c>
      <c r="G307" s="57">
        <f>Table1[[#This Row],[Column6]]/$F$434</f>
        <v>1.1899833396456659E-3</v>
      </c>
      <c r="H307" s="57"/>
      <c r="I307" s="66"/>
      <c r="J307" s="72">
        <f>Table1[[#This Row],[Column6]]+Table1[[#This Row],[Column72]]+Table1[[#This Row],[Column8]]</f>
        <v>26328</v>
      </c>
      <c r="K307" s="91">
        <f>Table1[[#This Row],[Column9]]/$J$434</f>
        <v>1.1897463548709976E-3</v>
      </c>
      <c r="L307" s="75">
        <f>$J$440*Table1[[#This Row],[Column10]]</f>
        <v>2162.2610869183418</v>
      </c>
      <c r="M307" s="164"/>
      <c r="N307" s="75">
        <f>Table1[[#This Row],[Column11]]+Table1[[#This Row],[Column8]]</f>
        <v>2162.2610869183418</v>
      </c>
      <c r="O307" s="164"/>
      <c r="P307" s="78">
        <f>Table1[[#This Row],[Column9]]+Table1[[#This Row],[Column11]]</f>
        <v>28490.261086918341</v>
      </c>
    </row>
    <row r="308" spans="1:16" x14ac:dyDescent="0.25">
      <c r="A308" s="21" t="s">
        <v>314</v>
      </c>
      <c r="B308" s="4">
        <v>4686</v>
      </c>
      <c r="C308" s="5">
        <v>349</v>
      </c>
      <c r="D308" s="5">
        <v>8</v>
      </c>
      <c r="E308" s="5">
        <v>357</v>
      </c>
      <c r="F308" s="9">
        <v>10830</v>
      </c>
      <c r="G308" s="57">
        <f>Table1[[#This Row],[Column6]]/$F$434</f>
        <v>4.8949861623984203E-4</v>
      </c>
      <c r="H308" s="57"/>
      <c r="I308" s="66"/>
      <c r="J308" s="72">
        <f>Table1[[#This Row],[Column6]]+Table1[[#This Row],[Column72]]+Table1[[#This Row],[Column8]]</f>
        <v>10830</v>
      </c>
      <c r="K308" s="91">
        <f>Table1[[#This Row],[Column9]]/$J$434</f>
        <v>4.8940113275801062E-4</v>
      </c>
      <c r="L308" s="75">
        <f>$J$440*Table1[[#This Row],[Column10]]</f>
        <v>889.44422558970075</v>
      </c>
      <c r="M308" s="164"/>
      <c r="N308" s="75">
        <f>Table1[[#This Row],[Column11]]+Table1[[#This Row],[Column8]]</f>
        <v>889.44422558970075</v>
      </c>
      <c r="O308" s="164"/>
      <c r="P308" s="78">
        <f>Table1[[#This Row],[Column9]]+Table1[[#This Row],[Column11]]</f>
        <v>11719.444225589701</v>
      </c>
    </row>
    <row r="309" spans="1:16" x14ac:dyDescent="0.25">
      <c r="A309" s="21" t="s">
        <v>315</v>
      </c>
      <c r="B309" s="4">
        <v>4753</v>
      </c>
      <c r="C309" s="6">
        <v>1927</v>
      </c>
      <c r="D309" s="5">
        <v>167</v>
      </c>
      <c r="E309" s="6">
        <v>2094</v>
      </c>
      <c r="F309" s="9">
        <v>119508.5</v>
      </c>
      <c r="G309" s="57">
        <f>Table1[[#This Row],[Column6]]/$F$434</f>
        <v>5.4015923710894883E-3</v>
      </c>
      <c r="H309" s="57"/>
      <c r="I309" s="66"/>
      <c r="J309" s="72">
        <f>Table1[[#This Row],[Column6]]+Table1[[#This Row],[Column72]]+Table1[[#This Row],[Column8]]</f>
        <v>119508.5</v>
      </c>
      <c r="K309" s="91">
        <f>Table1[[#This Row],[Column9]]/$J$434</f>
        <v>5.400516645818163E-3</v>
      </c>
      <c r="L309" s="75">
        <f>$J$440*Table1[[#This Row],[Column10]]</f>
        <v>9814.9718590846478</v>
      </c>
      <c r="M309" s="164"/>
      <c r="N309" s="75">
        <f>Table1[[#This Row],[Column11]]+Table1[[#This Row],[Column8]]</f>
        <v>9814.9718590846478</v>
      </c>
      <c r="O309" s="164"/>
      <c r="P309" s="78">
        <f>Table1[[#This Row],[Column9]]+Table1[[#This Row],[Column11]]</f>
        <v>129323.47185908465</v>
      </c>
    </row>
    <row r="310" spans="1:16" x14ac:dyDescent="0.25">
      <c r="A310" s="21" t="s">
        <v>316</v>
      </c>
      <c r="B310" s="4">
        <v>4760</v>
      </c>
      <c r="C310" s="5">
        <v>504</v>
      </c>
      <c r="D310" s="5">
        <v>81</v>
      </c>
      <c r="E310" s="5">
        <v>585</v>
      </c>
      <c r="F310" s="9">
        <v>38822.5</v>
      </c>
      <c r="G310" s="57">
        <f>Table1[[#This Row],[Column6]]/$F$434</f>
        <v>1.7547146841155371E-3</v>
      </c>
      <c r="H310" s="57"/>
      <c r="I310" s="66"/>
      <c r="J310" s="72">
        <f>Table1[[#This Row],[Column6]]+Table1[[#This Row],[Column72]]+Table1[[#This Row],[Column8]]</f>
        <v>38822.5</v>
      </c>
      <c r="K310" s="91">
        <f>Table1[[#This Row],[Column9]]/$J$434</f>
        <v>1.7543652332869682E-3</v>
      </c>
      <c r="L310" s="75">
        <f>$J$440*Table1[[#This Row],[Column10]]</f>
        <v>3188.4070589063854</v>
      </c>
      <c r="M310" s="164"/>
      <c r="N310" s="75">
        <f>Table1[[#This Row],[Column11]]+Table1[[#This Row],[Column8]]</f>
        <v>3188.4070589063854</v>
      </c>
      <c r="O310" s="164"/>
      <c r="P310" s="78">
        <f>Table1[[#This Row],[Column9]]+Table1[[#This Row],[Column11]]</f>
        <v>42010.907058906385</v>
      </c>
    </row>
    <row r="311" spans="1:16" x14ac:dyDescent="0.25">
      <c r="A311" s="21" t="s">
        <v>317</v>
      </c>
      <c r="B311" s="4">
        <v>4781</v>
      </c>
      <c r="C311" s="6">
        <v>1939</v>
      </c>
      <c r="D311" s="5">
        <v>54</v>
      </c>
      <c r="E311" s="6">
        <v>1993</v>
      </c>
      <c r="F311" s="9">
        <v>97588</v>
      </c>
      <c r="G311" s="57">
        <f>Table1[[#This Row],[Column6]]/$F$434</f>
        <v>4.4108209567510345E-3</v>
      </c>
      <c r="H311" s="57"/>
      <c r="I311" s="66"/>
      <c r="J311" s="72">
        <f>Table1[[#This Row],[Column6]]+Table1[[#This Row],[Column72]]+Table1[[#This Row],[Column8]]</f>
        <v>97588</v>
      </c>
      <c r="K311" s="91">
        <f>Table1[[#This Row],[Column9]]/$J$434</f>
        <v>4.4099425432676583E-3</v>
      </c>
      <c r="L311" s="75">
        <f>$J$440*Table1[[#This Row],[Column10]]</f>
        <v>8014.6891123589767</v>
      </c>
      <c r="M311" s="164"/>
      <c r="N311" s="75">
        <f>Table1[[#This Row],[Column11]]+Table1[[#This Row],[Column8]]</f>
        <v>8014.6891123589767</v>
      </c>
      <c r="O311" s="164"/>
      <c r="P311" s="78">
        <f>Table1[[#This Row],[Column9]]+Table1[[#This Row],[Column11]]</f>
        <v>105602.68911235897</v>
      </c>
    </row>
    <row r="312" spans="1:16" x14ac:dyDescent="0.25">
      <c r="A312" s="21" t="s">
        <v>318</v>
      </c>
      <c r="B312" s="4">
        <v>4795</v>
      </c>
      <c r="C312" s="5">
        <v>301</v>
      </c>
      <c r="D312" s="5"/>
      <c r="E312" s="5">
        <v>301</v>
      </c>
      <c r="F312" s="9">
        <v>22547.5</v>
      </c>
      <c r="G312" s="57">
        <f>Table1[[#This Row],[Column6]]/$F$434</f>
        <v>1.0191108079102343E-3</v>
      </c>
      <c r="H312" s="57"/>
      <c r="I312" s="66"/>
      <c r="J312" s="72">
        <f>Table1[[#This Row],[Column6]]+Table1[[#This Row],[Column72]]+Table1[[#This Row],[Column8]]</f>
        <v>22547.5</v>
      </c>
      <c r="K312" s="91">
        <f>Table1[[#This Row],[Column9]]/$J$434</f>
        <v>1.0189078523417585E-3</v>
      </c>
      <c r="L312" s="75">
        <f>$J$440*Table1[[#This Row],[Column10]]</f>
        <v>1851.7768861019185</v>
      </c>
      <c r="M312" s="164"/>
      <c r="N312" s="75">
        <f>Table1[[#This Row],[Column11]]+Table1[[#This Row],[Column8]]</f>
        <v>1851.7768861019185</v>
      </c>
      <c r="O312" s="164"/>
      <c r="P312" s="78">
        <f>Table1[[#This Row],[Column9]]+Table1[[#This Row],[Column11]]</f>
        <v>24399.276886101918</v>
      </c>
    </row>
    <row r="313" spans="1:16" x14ac:dyDescent="0.25">
      <c r="A313" s="21" t="s">
        <v>319</v>
      </c>
      <c r="B313" s="4">
        <v>4802</v>
      </c>
      <c r="C313" s="6">
        <v>1885</v>
      </c>
      <c r="D313" s="5">
        <v>101</v>
      </c>
      <c r="E313" s="6">
        <v>1986</v>
      </c>
      <c r="F313" s="9">
        <v>66646</v>
      </c>
      <c r="G313" s="57">
        <f>Table1[[#This Row],[Column6]]/$F$434</f>
        <v>3.0122922232613584E-3</v>
      </c>
      <c r="H313" s="57"/>
      <c r="I313" s="66"/>
      <c r="J313" s="72">
        <f>Table1[[#This Row],[Column6]]+Table1[[#This Row],[Column72]]+Table1[[#This Row],[Column8]]</f>
        <v>66646</v>
      </c>
      <c r="K313" s="91">
        <f>Table1[[#This Row],[Column9]]/$J$434</f>
        <v>3.0116923262964333E-3</v>
      </c>
      <c r="L313" s="75">
        <f>$J$440*Table1[[#This Row],[Column10]]</f>
        <v>5473.4902916575429</v>
      </c>
      <c r="M313" s="164"/>
      <c r="N313" s="75">
        <f>Table1[[#This Row],[Column11]]+Table1[[#This Row],[Column8]]</f>
        <v>5473.4902916575429</v>
      </c>
      <c r="O313" s="164"/>
      <c r="P313" s="78">
        <f>Table1[[#This Row],[Column9]]+Table1[[#This Row],[Column11]]</f>
        <v>72119.490291657537</v>
      </c>
    </row>
    <row r="314" spans="1:16" x14ac:dyDescent="0.25">
      <c r="A314" s="21" t="s">
        <v>320</v>
      </c>
      <c r="B314" s="4">
        <v>4820</v>
      </c>
      <c r="C314" s="5">
        <v>397</v>
      </c>
      <c r="D314" s="5">
        <v>45</v>
      </c>
      <c r="E314" s="5">
        <v>442</v>
      </c>
      <c r="F314" s="9">
        <v>18145</v>
      </c>
      <c r="G314" s="57">
        <f>Table1[[#This Row],[Column6]]/$F$434</f>
        <v>8.2012487457727918E-4</v>
      </c>
      <c r="H314" s="57"/>
      <c r="I314" s="66"/>
      <c r="J314" s="72">
        <f>Table1[[#This Row],[Column6]]+Table1[[#This Row],[Column72]]+Table1[[#This Row],[Column8]]</f>
        <v>18145</v>
      </c>
      <c r="K314" s="91">
        <f>Table1[[#This Row],[Column9]]/$J$434</f>
        <v>8.1996154698929849E-4</v>
      </c>
      <c r="L314" s="75">
        <f>$J$440*Table1[[#This Row],[Column10]]</f>
        <v>1490.2091849792355</v>
      </c>
      <c r="M314" s="164"/>
      <c r="N314" s="75">
        <f>Table1[[#This Row],[Column11]]+Table1[[#This Row],[Column8]]</f>
        <v>1490.2091849792355</v>
      </c>
      <c r="O314" s="164"/>
      <c r="P314" s="78">
        <f>Table1[[#This Row],[Column9]]+Table1[[#This Row],[Column11]]</f>
        <v>19635.209184979234</v>
      </c>
    </row>
    <row r="315" spans="1:16" x14ac:dyDescent="0.25">
      <c r="A315" s="21" t="s">
        <v>321</v>
      </c>
      <c r="B315" s="4">
        <v>4851</v>
      </c>
      <c r="C315" s="6">
        <v>1032</v>
      </c>
      <c r="D315" s="5">
        <v>87</v>
      </c>
      <c r="E315" s="6">
        <v>1119</v>
      </c>
      <c r="F315" s="9">
        <v>82337.5</v>
      </c>
      <c r="G315" s="57">
        <f>Table1[[#This Row],[Column6]]/$F$434</f>
        <v>3.7215228360709136E-3</v>
      </c>
      <c r="H315" s="57"/>
      <c r="I315" s="66"/>
      <c r="J315" s="72">
        <f>Table1[[#This Row],[Column6]]+Table1[[#This Row],[Column72]]+Table1[[#This Row],[Column8]]</f>
        <v>82337.5</v>
      </c>
      <c r="K315" s="91">
        <f>Table1[[#This Row],[Column9]]/$J$434</f>
        <v>3.7207816960722713E-3</v>
      </c>
      <c r="L315" s="75">
        <f>$J$440*Table1[[#This Row],[Column10]]</f>
        <v>6762.1988849946429</v>
      </c>
      <c r="M315" s="164"/>
      <c r="N315" s="75">
        <f>Table1[[#This Row],[Column11]]+Table1[[#This Row],[Column8]]</f>
        <v>6762.1988849946429</v>
      </c>
      <c r="O315" s="164"/>
      <c r="P315" s="78">
        <f>Table1[[#This Row],[Column9]]+Table1[[#This Row],[Column11]]</f>
        <v>89099.698884994636</v>
      </c>
    </row>
    <row r="316" spans="1:16" x14ac:dyDescent="0.25">
      <c r="A316" s="21" t="s">
        <v>322</v>
      </c>
      <c r="B316" s="4">
        <v>3122</v>
      </c>
      <c r="C316" s="5">
        <v>418</v>
      </c>
      <c r="D316" s="5">
        <v>10</v>
      </c>
      <c r="E316" s="5">
        <v>428</v>
      </c>
      <c r="F316" s="9">
        <v>10610</v>
      </c>
      <c r="G316" s="57">
        <f>Table1[[#This Row],[Column6]]/$F$434</f>
        <v>4.7955496937255069E-4</v>
      </c>
      <c r="H316" s="57"/>
      <c r="I316" s="66"/>
      <c r="J316" s="72">
        <f>Table1[[#This Row],[Column6]]+Table1[[#This Row],[Column72]]+Table1[[#This Row],[Column8]]</f>
        <v>10610</v>
      </c>
      <c r="K316" s="91">
        <f>Table1[[#This Row],[Column9]]/$J$434</f>
        <v>4.7945946616458838E-4</v>
      </c>
      <c r="L316" s="75">
        <f>$J$440*Table1[[#This Row],[Column10]]</f>
        <v>871.37610651031616</v>
      </c>
      <c r="M316" s="164"/>
      <c r="N316" s="75">
        <f>Table1[[#This Row],[Column11]]+Table1[[#This Row],[Column8]]</f>
        <v>871.37610651031616</v>
      </c>
      <c r="O316" s="164"/>
      <c r="P316" s="78">
        <f>Table1[[#This Row],[Column9]]+Table1[[#This Row],[Column11]]</f>
        <v>11481.376106510315</v>
      </c>
    </row>
    <row r="317" spans="1:16" x14ac:dyDescent="0.25">
      <c r="A317" s="21" t="s">
        <v>323</v>
      </c>
      <c r="B317" s="4">
        <v>4865</v>
      </c>
      <c r="C317" s="5">
        <v>295</v>
      </c>
      <c r="D317" s="5"/>
      <c r="E317" s="5">
        <v>295</v>
      </c>
      <c r="F317" s="9">
        <v>11143</v>
      </c>
      <c r="G317" s="57">
        <f>Table1[[#This Row],[Column6]]/$F$434</f>
        <v>5.0364571382830652E-4</v>
      </c>
      <c r="H317" s="57"/>
      <c r="I317" s="66"/>
      <c r="J317" s="72">
        <f>Table1[[#This Row],[Column6]]+Table1[[#This Row],[Column72]]+Table1[[#This Row],[Column8]]</f>
        <v>11143</v>
      </c>
      <c r="K317" s="91">
        <f>Table1[[#This Row],[Column9]]/$J$434</f>
        <v>5.0354541295683398E-4</v>
      </c>
      <c r="L317" s="75">
        <f>$J$440*Table1[[#This Row],[Column10]]</f>
        <v>915.15023137082494</v>
      </c>
      <c r="M317" s="164"/>
      <c r="N317" s="75">
        <f>Table1[[#This Row],[Column11]]+Table1[[#This Row],[Column8]]</f>
        <v>915.15023137082494</v>
      </c>
      <c r="O317" s="164"/>
      <c r="P317" s="78">
        <f>Table1[[#This Row],[Column9]]+Table1[[#This Row],[Column11]]</f>
        <v>12058.150231370824</v>
      </c>
    </row>
    <row r="318" spans="1:16" x14ac:dyDescent="0.25">
      <c r="A318" s="21" t="s">
        <v>324</v>
      </c>
      <c r="B318" s="4">
        <v>4872</v>
      </c>
      <c r="C318" s="5">
        <v>933</v>
      </c>
      <c r="D318" s="5">
        <v>16</v>
      </c>
      <c r="E318" s="5">
        <v>949</v>
      </c>
      <c r="F318" s="9">
        <v>28621</v>
      </c>
      <c r="G318" s="57">
        <f>Table1[[#This Row],[Column6]]/$F$434</f>
        <v>1.2936232590397524E-3</v>
      </c>
      <c r="H318" s="57"/>
      <c r="I318" s="66"/>
      <c r="J318" s="72">
        <f>Table1[[#This Row],[Column6]]+Table1[[#This Row],[Column72]]+Table1[[#This Row],[Column8]]</f>
        <v>28621</v>
      </c>
      <c r="K318" s="91">
        <f>Table1[[#This Row],[Column9]]/$J$434</f>
        <v>1.2933656344106207E-3</v>
      </c>
      <c r="L318" s="75">
        <f>$J$440*Table1[[#This Row],[Column10]]</f>
        <v>2350.5801644139265</v>
      </c>
      <c r="M318" s="164"/>
      <c r="N318" s="75">
        <f>Table1[[#This Row],[Column11]]+Table1[[#This Row],[Column8]]</f>
        <v>2350.5801644139265</v>
      </c>
      <c r="O318" s="164"/>
      <c r="P318" s="78">
        <f>Table1[[#This Row],[Column9]]+Table1[[#This Row],[Column11]]</f>
        <v>30971.580164413928</v>
      </c>
    </row>
    <row r="319" spans="1:16" x14ac:dyDescent="0.25">
      <c r="A319" s="21" t="s">
        <v>325</v>
      </c>
      <c r="B319" s="4">
        <v>4893</v>
      </c>
      <c r="C319" s="6">
        <v>1594</v>
      </c>
      <c r="D319" s="5">
        <v>13</v>
      </c>
      <c r="E319" s="6">
        <v>1607</v>
      </c>
      <c r="F319" s="9">
        <v>81345</v>
      </c>
      <c r="G319" s="57">
        <f>Table1[[#This Row],[Column6]]/$F$434</f>
        <v>3.6766634291809743E-3</v>
      </c>
      <c r="H319" s="57"/>
      <c r="I319" s="66"/>
      <c r="J319" s="72">
        <f>Table1[[#This Row],[Column6]]+Table1[[#This Row],[Column72]]+Table1[[#This Row],[Column8]]</f>
        <v>81345</v>
      </c>
      <c r="K319" s="91">
        <f>Table1[[#This Row],[Column9]]/$J$434</f>
        <v>3.6759312229178551E-3</v>
      </c>
      <c r="L319" s="75">
        <f>$J$440*Table1[[#This Row],[Column10]]</f>
        <v>6680.687029602419</v>
      </c>
      <c r="M319" s="164"/>
      <c r="N319" s="75">
        <f>Table1[[#This Row],[Column11]]+Table1[[#This Row],[Column8]]</f>
        <v>6680.687029602419</v>
      </c>
      <c r="O319" s="164"/>
      <c r="P319" s="78">
        <f>Table1[[#This Row],[Column9]]+Table1[[#This Row],[Column11]]</f>
        <v>88025.687029602414</v>
      </c>
    </row>
    <row r="320" spans="1:16" x14ac:dyDescent="0.25">
      <c r="A320" s="21" t="s">
        <v>326</v>
      </c>
      <c r="B320" s="4">
        <v>4904</v>
      </c>
      <c r="C320" s="5">
        <v>577</v>
      </c>
      <c r="D320" s="5">
        <v>35</v>
      </c>
      <c r="E320" s="5">
        <v>612</v>
      </c>
      <c r="F320" s="9">
        <v>36905.5</v>
      </c>
      <c r="G320" s="57">
        <f>Table1[[#This Row],[Column6]]/$F$434</f>
        <v>1.6680693611855484E-3</v>
      </c>
      <c r="H320" s="57"/>
      <c r="I320" s="66"/>
      <c r="J320" s="72">
        <f>Table1[[#This Row],[Column6]]+Table1[[#This Row],[Column72]]+Table1[[#This Row],[Column8]]</f>
        <v>36905.5</v>
      </c>
      <c r="K320" s="91">
        <f>Table1[[#This Row],[Column9]]/$J$434</f>
        <v>1.6677371657433757E-3</v>
      </c>
      <c r="L320" s="75">
        <f>$J$440*Table1[[#This Row],[Column10]]</f>
        <v>3030.9680394737484</v>
      </c>
      <c r="M320" s="164"/>
      <c r="N320" s="75">
        <f>Table1[[#This Row],[Column11]]+Table1[[#This Row],[Column8]]</f>
        <v>3030.9680394737484</v>
      </c>
      <c r="O320" s="164"/>
      <c r="P320" s="78">
        <f>Table1[[#This Row],[Column9]]+Table1[[#This Row],[Column11]]</f>
        <v>39936.468039473752</v>
      </c>
    </row>
    <row r="321" spans="1:16" x14ac:dyDescent="0.25">
      <c r="A321" s="21" t="s">
        <v>327</v>
      </c>
      <c r="B321" s="4">
        <v>5523</v>
      </c>
      <c r="C321" s="5">
        <v>978</v>
      </c>
      <c r="D321" s="5">
        <v>121</v>
      </c>
      <c r="E321" s="6">
        <v>1099</v>
      </c>
      <c r="F321" s="9">
        <v>75844</v>
      </c>
      <c r="G321" s="57">
        <f>Table1[[#This Row],[Column6]]/$F$434</f>
        <v>3.4280270591038392E-3</v>
      </c>
      <c r="H321" s="57"/>
      <c r="I321" s="66"/>
      <c r="J321" s="72">
        <f>Table1[[#This Row],[Column6]]+Table1[[#This Row],[Column72]]+Table1[[#This Row],[Column8]]</f>
        <v>75844</v>
      </c>
      <c r="K321" s="91">
        <f>Table1[[#This Row],[Column9]]/$J$434</f>
        <v>3.4273443686886939E-3</v>
      </c>
      <c r="L321" s="75">
        <f>$J$440*Table1[[#This Row],[Column10]]</f>
        <v>6228.9019248038094</v>
      </c>
      <c r="M321" s="164"/>
      <c r="N321" s="75">
        <f>Table1[[#This Row],[Column11]]+Table1[[#This Row],[Column8]]</f>
        <v>6228.9019248038094</v>
      </c>
      <c r="O321" s="164"/>
      <c r="P321" s="78">
        <f>Table1[[#This Row],[Column9]]+Table1[[#This Row],[Column11]]</f>
        <v>82072.901924803809</v>
      </c>
    </row>
    <row r="322" spans="1:16" x14ac:dyDescent="0.25">
      <c r="A322" s="21" t="s">
        <v>328</v>
      </c>
      <c r="B322" s="4">
        <v>3850</v>
      </c>
      <c r="C322" s="5">
        <v>516</v>
      </c>
      <c r="D322" s="5"/>
      <c r="E322" s="5">
        <v>516</v>
      </c>
      <c r="F322" s="9">
        <v>28511</v>
      </c>
      <c r="G322" s="57">
        <f>Table1[[#This Row],[Column6]]/$F$434</f>
        <v>1.2886514356061068E-3</v>
      </c>
      <c r="H322" s="57"/>
      <c r="I322" s="66"/>
      <c r="J322" s="72">
        <f>Table1[[#This Row],[Column6]]+Table1[[#This Row],[Column72]]+Table1[[#This Row],[Column8]]</f>
        <v>28511</v>
      </c>
      <c r="K322" s="91">
        <f>Table1[[#This Row],[Column9]]/$J$434</f>
        <v>1.2883948011139096E-3</v>
      </c>
      <c r="L322" s="75">
        <f>$J$440*Table1[[#This Row],[Column10]]</f>
        <v>2341.5461048742345</v>
      </c>
      <c r="M322" s="164"/>
      <c r="N322" s="75">
        <f>Table1[[#This Row],[Column11]]+Table1[[#This Row],[Column8]]</f>
        <v>2341.5461048742345</v>
      </c>
      <c r="O322" s="164"/>
      <c r="P322" s="78">
        <f>Table1[[#This Row],[Column9]]+Table1[[#This Row],[Column11]]</f>
        <v>30852.546104874236</v>
      </c>
    </row>
    <row r="323" spans="1:16" x14ac:dyDescent="0.25">
      <c r="A323" s="21" t="s">
        <v>329</v>
      </c>
      <c r="B323" s="4">
        <v>4956</v>
      </c>
      <c r="C323" s="5">
        <v>862</v>
      </c>
      <c r="D323" s="5">
        <v>17</v>
      </c>
      <c r="E323" s="5">
        <v>879</v>
      </c>
      <c r="F323" s="9">
        <v>41617</v>
      </c>
      <c r="G323" s="57">
        <f>Table1[[#This Row],[Column6]]/$F$434</f>
        <v>1.8810215985275629E-3</v>
      </c>
      <c r="H323" s="57"/>
      <c r="I323" s="66"/>
      <c r="J323" s="72">
        <f>Table1[[#This Row],[Column6]]+Table1[[#This Row],[Column72]]+Table1[[#This Row],[Column8]]</f>
        <v>41617</v>
      </c>
      <c r="K323" s="91">
        <f>Table1[[#This Row],[Column9]]/$J$434</f>
        <v>1.8806469937202334E-3</v>
      </c>
      <c r="L323" s="75">
        <f>$J$440*Table1[[#This Row],[Column10]]</f>
        <v>3417.9132351215676</v>
      </c>
      <c r="M323" s="164"/>
      <c r="N323" s="75">
        <f>Table1[[#This Row],[Column11]]+Table1[[#This Row],[Column8]]</f>
        <v>3417.9132351215676</v>
      </c>
      <c r="O323" s="164"/>
      <c r="P323" s="78">
        <f>Table1[[#This Row],[Column9]]+Table1[[#This Row],[Column11]]</f>
        <v>45034.913235121567</v>
      </c>
    </row>
    <row r="324" spans="1:16" x14ac:dyDescent="0.25">
      <c r="A324" s="21" t="s">
        <v>330</v>
      </c>
      <c r="B324" s="4">
        <v>4963</v>
      </c>
      <c r="C324" s="5">
        <v>384</v>
      </c>
      <c r="D324" s="5">
        <v>12</v>
      </c>
      <c r="E324" s="5">
        <v>396</v>
      </c>
      <c r="F324" s="9">
        <v>39712.5</v>
      </c>
      <c r="G324" s="57">
        <f>Table1[[#This Row],[Column6]]/$F$434</f>
        <v>1.7949412555332157E-3</v>
      </c>
      <c r="H324" s="57"/>
      <c r="I324" s="66"/>
      <c r="J324" s="72">
        <f>Table1[[#This Row],[Column6]]+Table1[[#This Row],[Column72]]+Table1[[#This Row],[Column8]]</f>
        <v>39712.5</v>
      </c>
      <c r="K324" s="91">
        <f>Table1[[#This Row],[Column9]]/$J$434</f>
        <v>1.7945837935967217E-3</v>
      </c>
      <c r="L324" s="75">
        <f>$J$440*Table1[[#This Row],[Column10]]</f>
        <v>3261.5008133638958</v>
      </c>
      <c r="M324" s="164"/>
      <c r="N324" s="75">
        <f>Table1[[#This Row],[Column11]]+Table1[[#This Row],[Column8]]</f>
        <v>3261.5008133638958</v>
      </c>
      <c r="O324" s="164"/>
      <c r="P324" s="78">
        <f>Table1[[#This Row],[Column9]]+Table1[[#This Row],[Column11]]</f>
        <v>42974.000813363898</v>
      </c>
    </row>
    <row r="325" spans="1:16" x14ac:dyDescent="0.25">
      <c r="A325" s="21" t="s">
        <v>331</v>
      </c>
      <c r="B325" s="4">
        <v>1673</v>
      </c>
      <c r="C325" s="5">
        <v>375</v>
      </c>
      <c r="D325" s="5"/>
      <c r="E325" s="5">
        <v>375</v>
      </c>
      <c r="F325" s="9">
        <v>21414.5</v>
      </c>
      <c r="G325" s="57">
        <f>Table1[[#This Row],[Column6]]/$F$434</f>
        <v>9.6790102654368399E-4</v>
      </c>
      <c r="H325" s="57"/>
      <c r="I325" s="66"/>
      <c r="J325" s="72">
        <f>Table1[[#This Row],[Column6]]+Table1[[#This Row],[Column72]]+Table1[[#This Row],[Column8]]</f>
        <v>21414.5</v>
      </c>
      <c r="K325" s="91">
        <f>Table1[[#This Row],[Column9]]/$J$434</f>
        <v>9.677082693856342E-4</v>
      </c>
      <c r="L325" s="75">
        <f>$J$440*Table1[[#This Row],[Column10]]</f>
        <v>1758.7260728430883</v>
      </c>
      <c r="M325" s="164"/>
      <c r="N325" s="75">
        <f>Table1[[#This Row],[Column11]]+Table1[[#This Row],[Column8]]</f>
        <v>1758.7260728430883</v>
      </c>
      <c r="O325" s="164"/>
      <c r="P325" s="78">
        <f>Table1[[#This Row],[Column9]]+Table1[[#This Row],[Column11]]</f>
        <v>23173.226072843088</v>
      </c>
    </row>
    <row r="326" spans="1:16" x14ac:dyDescent="0.25">
      <c r="A326" s="21" t="s">
        <v>332</v>
      </c>
      <c r="B326" s="4">
        <v>4998</v>
      </c>
      <c r="C326" s="5">
        <v>61</v>
      </c>
      <c r="D326" s="5"/>
      <c r="E326" s="5">
        <v>61</v>
      </c>
      <c r="F326" s="9">
        <v>1655</v>
      </c>
      <c r="G326" s="57">
        <f>Table1[[#This Row],[Column6]]/$F$434</f>
        <v>7.4803343478941695E-5</v>
      </c>
      <c r="H326" s="57"/>
      <c r="I326" s="66"/>
      <c r="J326" s="72">
        <f>Table1[[#This Row],[Column6]]+Table1[[#This Row],[Column72]]+Table1[[#This Row],[Column8]]</f>
        <v>1655</v>
      </c>
      <c r="K326" s="91">
        <f>Table1[[#This Row],[Column9]]/$J$434</f>
        <v>7.4788446418698763E-5</v>
      </c>
      <c r="L326" s="75">
        <f>$J$440*Table1[[#This Row],[Column10]]</f>
        <v>135.9215321653698</v>
      </c>
      <c r="M326" s="164"/>
      <c r="N326" s="75">
        <f>Table1[[#This Row],[Column11]]+Table1[[#This Row],[Column8]]</f>
        <v>135.9215321653698</v>
      </c>
      <c r="O326" s="164"/>
      <c r="P326" s="78">
        <f>Table1[[#This Row],[Column9]]+Table1[[#This Row],[Column11]]</f>
        <v>1790.9215321653699</v>
      </c>
    </row>
    <row r="327" spans="1:16" x14ac:dyDescent="0.25">
      <c r="A327" s="21" t="s">
        <v>333</v>
      </c>
      <c r="B327" s="4">
        <v>2422</v>
      </c>
      <c r="C327" s="6">
        <v>1034</v>
      </c>
      <c r="D327" s="5"/>
      <c r="E327" s="6">
        <v>1034</v>
      </c>
      <c r="F327" s="9">
        <v>50337.5</v>
      </c>
      <c r="G327" s="57">
        <f>Table1[[#This Row],[Column6]]/$F$434</f>
        <v>2.2751742008285361E-3</v>
      </c>
      <c r="H327" s="57"/>
      <c r="I327" s="66"/>
      <c r="J327" s="72">
        <f>Table1[[#This Row],[Column6]]+Table1[[#This Row],[Column72]]+Table1[[#This Row],[Column8]]</f>
        <v>50337.5</v>
      </c>
      <c r="K327" s="91">
        <f>Table1[[#This Row],[Column9]]/$J$434</f>
        <v>2.2747211006654069E-3</v>
      </c>
      <c r="L327" s="75">
        <f>$J$440*Table1[[#This Row],[Column10]]</f>
        <v>4134.1088370841699</v>
      </c>
      <c r="M327" s="164"/>
      <c r="N327" s="75">
        <f>Table1[[#This Row],[Column11]]+Table1[[#This Row],[Column8]]</f>
        <v>4134.1088370841699</v>
      </c>
      <c r="O327" s="164"/>
      <c r="P327" s="78">
        <f>Table1[[#This Row],[Column9]]+Table1[[#This Row],[Column11]]</f>
        <v>54471.608837084168</v>
      </c>
    </row>
    <row r="328" spans="1:16" x14ac:dyDescent="0.25">
      <c r="A328" s="21" t="s">
        <v>334</v>
      </c>
      <c r="B328" s="4">
        <v>5019</v>
      </c>
      <c r="C328" s="6">
        <v>1029</v>
      </c>
      <c r="D328" s="5"/>
      <c r="E328" s="6">
        <v>1029</v>
      </c>
      <c r="F328" s="9">
        <v>62653.5</v>
      </c>
      <c r="G328" s="57">
        <f>Table1[[#This Row],[Column6]]/$F$434</f>
        <v>2.8318376318174463E-3</v>
      </c>
      <c r="H328" s="57"/>
      <c r="I328" s="66"/>
      <c r="J328" s="72">
        <f>Table1[[#This Row],[Column6]]+Table1[[#This Row],[Column72]]+Table1[[#This Row],[Column8]]</f>
        <v>62653.5</v>
      </c>
      <c r="K328" s="91">
        <f>Table1[[#This Row],[Column9]]/$J$434</f>
        <v>2.8312736723226238E-3</v>
      </c>
      <c r="L328" s="75">
        <f>$J$440*Table1[[#This Row],[Column10]]</f>
        <v>5145.5949942737125</v>
      </c>
      <c r="M328" s="164"/>
      <c r="N328" s="75">
        <f>Table1[[#This Row],[Column11]]+Table1[[#This Row],[Column8]]</f>
        <v>5145.5949942737125</v>
      </c>
      <c r="O328" s="164"/>
      <c r="P328" s="78">
        <f>Table1[[#This Row],[Column9]]+Table1[[#This Row],[Column11]]</f>
        <v>67799.094994273706</v>
      </c>
    </row>
    <row r="329" spans="1:16" x14ac:dyDescent="0.25">
      <c r="A329" s="21" t="s">
        <v>335</v>
      </c>
      <c r="B329" s="4">
        <v>5068</v>
      </c>
      <c r="C329" s="5">
        <v>713</v>
      </c>
      <c r="D329" s="5"/>
      <c r="E329" s="5">
        <v>713</v>
      </c>
      <c r="F329" s="9">
        <v>20367.5</v>
      </c>
      <c r="G329" s="57">
        <f>Table1[[#This Row],[Column6]]/$F$434</f>
        <v>9.2057830713434738E-4</v>
      </c>
      <c r="H329" s="57"/>
      <c r="I329" s="66"/>
      <c r="J329" s="72">
        <f>Table1[[#This Row],[Column6]]+Table1[[#This Row],[Column72]]+Table1[[#This Row],[Column8]]</f>
        <v>20367.5</v>
      </c>
      <c r="K329" s="91">
        <f>Table1[[#This Row],[Column9]]/$J$434</f>
        <v>9.2039497427966578E-4</v>
      </c>
      <c r="L329" s="75">
        <f>$J$440*Table1[[#This Row],[Column10]]</f>
        <v>1672.7382515880174</v>
      </c>
      <c r="M329" s="164"/>
      <c r="N329" s="75">
        <f>Table1[[#This Row],[Column11]]+Table1[[#This Row],[Column8]]</f>
        <v>1672.7382515880174</v>
      </c>
      <c r="O329" s="164"/>
      <c r="P329" s="78">
        <f>Table1[[#This Row],[Column9]]+Table1[[#This Row],[Column11]]</f>
        <v>22040.238251588016</v>
      </c>
    </row>
    <row r="330" spans="1:16" x14ac:dyDescent="0.25">
      <c r="A330" s="21" t="s">
        <v>336</v>
      </c>
      <c r="B330" s="4">
        <v>5100</v>
      </c>
      <c r="C330" s="6">
        <v>1512</v>
      </c>
      <c r="D330" s="5">
        <v>34</v>
      </c>
      <c r="E330" s="6">
        <v>1546</v>
      </c>
      <c r="F330" s="9">
        <v>99755</v>
      </c>
      <c r="G330" s="57">
        <f>Table1[[#This Row],[Column6]]/$F$434</f>
        <v>4.5087658783938538E-3</v>
      </c>
      <c r="H330" s="57"/>
      <c r="I330" s="66"/>
      <c r="J330" s="72">
        <f>Table1[[#This Row],[Column6]]+Table1[[#This Row],[Column72]]+Table1[[#This Row],[Column8]]</f>
        <v>99755</v>
      </c>
      <c r="K330" s="91">
        <f>Table1[[#This Row],[Column9]]/$J$434</f>
        <v>4.5078679592128667E-3</v>
      </c>
      <c r="L330" s="75">
        <f>$J$440*Table1[[#This Row],[Column10]]</f>
        <v>8192.6600852909141</v>
      </c>
      <c r="M330" s="164"/>
      <c r="N330" s="75">
        <f>Table1[[#This Row],[Column11]]+Table1[[#This Row],[Column8]]</f>
        <v>8192.6600852909141</v>
      </c>
      <c r="O330" s="164"/>
      <c r="P330" s="78">
        <f>Table1[[#This Row],[Column9]]+Table1[[#This Row],[Column11]]</f>
        <v>107947.66008529092</v>
      </c>
    </row>
    <row r="331" spans="1:16" x14ac:dyDescent="0.25">
      <c r="A331" s="21" t="s">
        <v>339</v>
      </c>
      <c r="B331" s="4">
        <v>5124</v>
      </c>
      <c r="C331" s="5">
        <v>270</v>
      </c>
      <c r="D331" s="5"/>
      <c r="E331" s="5">
        <v>270</v>
      </c>
      <c r="F331" s="9">
        <v>19107.5</v>
      </c>
      <c r="G331" s="57">
        <f>Table1[[#This Row],[Column6]]/$F$434</f>
        <v>8.6362832962167877E-4</v>
      </c>
      <c r="H331" s="57"/>
      <c r="I331" s="66"/>
      <c r="J331" s="72">
        <f>Table1[[#This Row],[Column6]]+Table1[[#This Row],[Column72]]+Table1[[#This Row],[Column8]]</f>
        <v>19107.5</v>
      </c>
      <c r="K331" s="91">
        <f>Table1[[#This Row],[Column9]]/$J$434</f>
        <v>8.6345633833552059E-4</v>
      </c>
      <c r="L331" s="75">
        <f>$J$440*Table1[[#This Row],[Column10]]</f>
        <v>1569.2572059515426</v>
      </c>
      <c r="M331" s="164"/>
      <c r="N331" s="75">
        <f>Table1[[#This Row],[Column11]]+Table1[[#This Row],[Column8]]</f>
        <v>1569.2572059515426</v>
      </c>
      <c r="O331" s="164"/>
      <c r="P331" s="78">
        <f>Table1[[#This Row],[Column9]]+Table1[[#This Row],[Column11]]</f>
        <v>20676.757205951544</v>
      </c>
    </row>
    <row r="332" spans="1:16" x14ac:dyDescent="0.25">
      <c r="A332" s="21" t="s">
        <v>340</v>
      </c>
      <c r="B332" s="4">
        <v>5130</v>
      </c>
      <c r="C332" s="5">
        <v>537</v>
      </c>
      <c r="D332" s="5">
        <v>14</v>
      </c>
      <c r="E332" s="5">
        <v>551</v>
      </c>
      <c r="F332" s="9">
        <v>31200</v>
      </c>
      <c r="G332" s="57">
        <f>Table1[[#This Row],[Column6]]/$F$434</f>
        <v>1.4101899193613178E-3</v>
      </c>
      <c r="H332" s="57"/>
      <c r="I332" s="66"/>
      <c r="J332" s="72">
        <f>Table1[[#This Row],[Column6]]+Table1[[#This Row],[Column72]]+Table1[[#This Row],[Column8]]</f>
        <v>31200</v>
      </c>
      <c r="K332" s="91">
        <f>Table1[[#This Row],[Column9]]/$J$434</f>
        <v>1.4099090805216926E-3</v>
      </c>
      <c r="L332" s="75">
        <f>$J$440*Table1[[#This Row],[Column10]]</f>
        <v>2562.387796712711</v>
      </c>
      <c r="M332" s="164"/>
      <c r="N332" s="75">
        <f>Table1[[#This Row],[Column11]]+Table1[[#This Row],[Column8]]</f>
        <v>2562.387796712711</v>
      </c>
      <c r="O332" s="164"/>
      <c r="P332" s="78">
        <f>Table1[[#This Row],[Column9]]+Table1[[#This Row],[Column11]]</f>
        <v>33762.387796712712</v>
      </c>
    </row>
    <row r="333" spans="1:16" x14ac:dyDescent="0.25">
      <c r="A333" s="21" t="s">
        <v>341</v>
      </c>
      <c r="B333" s="4">
        <v>5138</v>
      </c>
      <c r="C333" s="6">
        <v>1558</v>
      </c>
      <c r="D333" s="5">
        <v>3</v>
      </c>
      <c r="E333" s="6">
        <v>1561</v>
      </c>
      <c r="F333" s="9">
        <v>80522.5</v>
      </c>
      <c r="G333" s="57">
        <f>Table1[[#This Row],[Column6]]/$F$434</f>
        <v>3.6394877494157598E-3</v>
      </c>
      <c r="H333" s="57"/>
      <c r="I333" s="66"/>
      <c r="J333" s="72">
        <f>Table1[[#This Row],[Column6]]+Table1[[#This Row],[Column72]]+Table1[[#This Row],[Column8]]</f>
        <v>80522.5</v>
      </c>
      <c r="K333" s="91">
        <f>Table1[[#This Row],[Column9]]/$J$434</f>
        <v>3.6387629466765382E-3</v>
      </c>
      <c r="L333" s="75">
        <f>$J$440*Table1[[#This Row],[Column10]]</f>
        <v>6613.1369025897202</v>
      </c>
      <c r="M333" s="164"/>
      <c r="N333" s="75">
        <f>Table1[[#This Row],[Column11]]+Table1[[#This Row],[Column8]]</f>
        <v>6613.1369025897202</v>
      </c>
      <c r="O333" s="164"/>
      <c r="P333" s="78">
        <f>Table1[[#This Row],[Column9]]+Table1[[#This Row],[Column11]]</f>
        <v>87135.636902589715</v>
      </c>
    </row>
    <row r="334" spans="1:16" x14ac:dyDescent="0.25">
      <c r="A334" s="21" t="s">
        <v>342</v>
      </c>
      <c r="B334" s="4">
        <v>5258</v>
      </c>
      <c r="C334" s="5">
        <v>121</v>
      </c>
      <c r="D334" s="5"/>
      <c r="E334" s="5">
        <v>121</v>
      </c>
      <c r="F334" s="9">
        <v>2565.5</v>
      </c>
      <c r="G334" s="57">
        <f>Table1[[#This Row],[Column6]]/$F$434</f>
        <v>1.1595648199107246E-4</v>
      </c>
      <c r="H334" s="57"/>
      <c r="I334" s="66"/>
      <c r="J334" s="72">
        <f>Table1[[#This Row],[Column6]]+Table1[[#This Row],[Column72]]+Table1[[#This Row],[Column8]]</f>
        <v>2565.5</v>
      </c>
      <c r="K334" s="91">
        <f>Table1[[#This Row],[Column9]]/$J$434</f>
        <v>1.1593338929738468E-4</v>
      </c>
      <c r="L334" s="75">
        <f>$J$440*Table1[[#This Row],[Column10]]</f>
        <v>210.69890680982243</v>
      </c>
      <c r="M334" s="164"/>
      <c r="N334" s="75">
        <f>Table1[[#This Row],[Column11]]+Table1[[#This Row],[Column8]]</f>
        <v>210.69890680982243</v>
      </c>
      <c r="O334" s="164"/>
      <c r="P334" s="78">
        <f>Table1[[#This Row],[Column9]]+Table1[[#This Row],[Column11]]</f>
        <v>2776.1989068098223</v>
      </c>
    </row>
    <row r="335" spans="1:16" x14ac:dyDescent="0.25">
      <c r="A335" s="21" t="s">
        <v>343</v>
      </c>
      <c r="B335" s="4">
        <v>5264</v>
      </c>
      <c r="C335" s="6">
        <v>1293</v>
      </c>
      <c r="D335" s="5">
        <v>35</v>
      </c>
      <c r="E335" s="6">
        <v>1328</v>
      </c>
      <c r="F335" s="9">
        <v>57234</v>
      </c>
      <c r="G335" s="57">
        <f>Table1[[#This Row],[Column6]]/$F$434</f>
        <v>2.5868849309206941E-3</v>
      </c>
      <c r="H335" s="57"/>
      <c r="I335" s="66"/>
      <c r="J335" s="72">
        <f>Table1[[#This Row],[Column6]]+Table1[[#This Row],[Column72]]+Table1[[#This Row],[Column8]]</f>
        <v>57234</v>
      </c>
      <c r="K335" s="91">
        <f>Table1[[#This Row],[Column9]]/$J$434</f>
        <v>2.5863697536723895E-3</v>
      </c>
      <c r="L335" s="75">
        <f>$J$440*Table1[[#This Row],[Column10]]</f>
        <v>4700.5033063158753</v>
      </c>
      <c r="M335" s="164"/>
      <c r="N335" s="75">
        <f>Table1[[#This Row],[Column11]]+Table1[[#This Row],[Column8]]</f>
        <v>4700.5033063158753</v>
      </c>
      <c r="O335" s="164"/>
      <c r="P335" s="78">
        <f>Table1[[#This Row],[Column9]]+Table1[[#This Row],[Column11]]</f>
        <v>61934.503306315877</v>
      </c>
    </row>
    <row r="336" spans="1:16" x14ac:dyDescent="0.25">
      <c r="A336" s="21" t="s">
        <v>344</v>
      </c>
      <c r="B336" s="4">
        <v>5271</v>
      </c>
      <c r="C336" s="6">
        <v>2623</v>
      </c>
      <c r="D336" s="5">
        <v>102</v>
      </c>
      <c r="E336" s="6">
        <v>2725</v>
      </c>
      <c r="F336" s="9">
        <v>94396.5</v>
      </c>
      <c r="G336" s="57">
        <f>Table1[[#This Row],[Column6]]/$F$434</f>
        <v>4.2665702795830329E-3</v>
      </c>
      <c r="H336" s="57"/>
      <c r="I336" s="66"/>
      <c r="J336" s="72">
        <f>Table1[[#This Row],[Column6]]+Table1[[#This Row],[Column72]]+Table1[[#This Row],[Column8]]</f>
        <v>94396.5</v>
      </c>
      <c r="K336" s="91">
        <f>Table1[[#This Row],[Column9]]/$J$434</f>
        <v>4.2657205935726266E-3</v>
      </c>
      <c r="L336" s="75">
        <f>$J$440*Table1[[#This Row],[Column10]]</f>
        <v>7752.5781939869048</v>
      </c>
      <c r="M336" s="164"/>
      <c r="N336" s="75">
        <f>Table1[[#This Row],[Column11]]+Table1[[#This Row],[Column8]]</f>
        <v>7752.5781939869048</v>
      </c>
      <c r="O336" s="164"/>
      <c r="P336" s="78">
        <f>Table1[[#This Row],[Column9]]+Table1[[#This Row],[Column11]]</f>
        <v>102149.0781939869</v>
      </c>
    </row>
    <row r="337" spans="1:16" x14ac:dyDescent="0.25">
      <c r="A337" s="21" t="s">
        <v>345</v>
      </c>
      <c r="B337" s="4">
        <v>5278</v>
      </c>
      <c r="C337" s="5">
        <v>935</v>
      </c>
      <c r="D337" s="5">
        <v>82</v>
      </c>
      <c r="E337" s="6">
        <v>1017</v>
      </c>
      <c r="F337" s="9">
        <v>41345</v>
      </c>
      <c r="G337" s="57">
        <f>Table1[[#This Row],[Column6]]/$F$434</f>
        <v>1.8687276351280026E-3</v>
      </c>
      <c r="H337" s="57"/>
      <c r="I337" s="66"/>
      <c r="J337" s="72">
        <f>Table1[[#This Row],[Column6]]+Table1[[#This Row],[Column72]]+Table1[[#This Row],[Column8]]</f>
        <v>41345</v>
      </c>
      <c r="K337" s="91">
        <f>Table1[[#This Row],[Column9]]/$J$434</f>
        <v>1.8683554786592749E-3</v>
      </c>
      <c r="L337" s="75">
        <f>$J$440*Table1[[#This Row],[Column10]]</f>
        <v>3395.5744697143282</v>
      </c>
      <c r="M337" s="164"/>
      <c r="N337" s="75">
        <f>Table1[[#This Row],[Column11]]+Table1[[#This Row],[Column8]]</f>
        <v>3395.5744697143282</v>
      </c>
      <c r="O337" s="164"/>
      <c r="P337" s="78">
        <f>Table1[[#This Row],[Column9]]+Table1[[#This Row],[Column11]]</f>
        <v>44740.574469714331</v>
      </c>
    </row>
    <row r="338" spans="1:16" x14ac:dyDescent="0.25">
      <c r="A338" s="21" t="s">
        <v>346</v>
      </c>
      <c r="B338" s="4">
        <v>5306</v>
      </c>
      <c r="C338" s="5">
        <v>694</v>
      </c>
      <c r="D338" s="5">
        <v>7</v>
      </c>
      <c r="E338" s="5">
        <v>701</v>
      </c>
      <c r="F338" s="9">
        <v>31395</v>
      </c>
      <c r="G338" s="57">
        <f>Table1[[#This Row],[Column6]]/$F$434</f>
        <v>1.419003606357326E-3</v>
      </c>
      <c r="H338" s="57"/>
      <c r="I338" s="66"/>
      <c r="J338" s="72">
        <f>Table1[[#This Row],[Column6]]+Table1[[#This Row],[Column72]]+Table1[[#This Row],[Column8]]</f>
        <v>31395</v>
      </c>
      <c r="K338" s="91">
        <f>Table1[[#This Row],[Column9]]/$J$434</f>
        <v>1.4187210122749531E-3</v>
      </c>
      <c r="L338" s="75">
        <f>$J$440*Table1[[#This Row],[Column10]]</f>
        <v>2578.4027204421654</v>
      </c>
      <c r="M338" s="164"/>
      <c r="N338" s="75">
        <f>Table1[[#This Row],[Column11]]+Table1[[#This Row],[Column8]]</f>
        <v>2578.4027204421654</v>
      </c>
      <c r="O338" s="164"/>
      <c r="P338" s="78">
        <f>Table1[[#This Row],[Column9]]+Table1[[#This Row],[Column11]]</f>
        <v>33973.402720442165</v>
      </c>
    </row>
    <row r="339" spans="1:16" x14ac:dyDescent="0.25">
      <c r="A339" s="21" t="s">
        <v>347</v>
      </c>
      <c r="B339" s="4">
        <v>5348</v>
      </c>
      <c r="C339" s="5">
        <v>484</v>
      </c>
      <c r="D339" s="5">
        <v>5</v>
      </c>
      <c r="E339" s="5">
        <v>489</v>
      </c>
      <c r="F339" s="9">
        <v>30242.5</v>
      </c>
      <c r="G339" s="57">
        <f>Table1[[#This Row],[Column6]]/$F$434</f>
        <v>1.3669124562911748E-3</v>
      </c>
      <c r="H339" s="57"/>
      <c r="I339" s="66"/>
      <c r="J339" s="72">
        <f>Table1[[#This Row],[Column6]]+Table1[[#This Row],[Column72]]+Table1[[#This Row],[Column8]]</f>
        <v>30242.5</v>
      </c>
      <c r="K339" s="91">
        <f>Table1[[#This Row],[Column9]]/$J$434</f>
        <v>1.3666402361435029E-3</v>
      </c>
      <c r="L339" s="75">
        <f>$J$440*Table1[[#This Row],[Column10]]</f>
        <v>2483.7504148103899</v>
      </c>
      <c r="M339" s="164"/>
      <c r="N339" s="75">
        <f>Table1[[#This Row],[Column11]]+Table1[[#This Row],[Column8]]</f>
        <v>2483.7504148103899</v>
      </c>
      <c r="O339" s="164"/>
      <c r="P339" s="78">
        <f>Table1[[#This Row],[Column9]]+Table1[[#This Row],[Column11]]</f>
        <v>32726.250414810391</v>
      </c>
    </row>
    <row r="340" spans="1:16" x14ac:dyDescent="0.25">
      <c r="A340" s="21" t="s">
        <v>348</v>
      </c>
      <c r="B340" s="4">
        <v>5362</v>
      </c>
      <c r="C340" s="5">
        <v>161</v>
      </c>
      <c r="D340" s="5"/>
      <c r="E340" s="5">
        <v>161</v>
      </c>
      <c r="F340" s="9">
        <v>7005</v>
      </c>
      <c r="G340" s="57">
        <f>Table1[[#This Row],[Column6]]/$F$434</f>
        <v>3.1661475593352661E-4</v>
      </c>
      <c r="H340" s="57"/>
      <c r="I340" s="66"/>
      <c r="J340" s="72">
        <f>Table1[[#This Row],[Column6]]+Table1[[#This Row],[Column72]]+Table1[[#This Row],[Column8]]</f>
        <v>7005</v>
      </c>
      <c r="K340" s="91">
        <f>Table1[[#This Row],[Column9]]/$J$434</f>
        <v>3.1655170221328387E-4</v>
      </c>
      <c r="L340" s="75">
        <f>$J$440*Table1[[#This Row],[Column10]]</f>
        <v>575.30533705040193</v>
      </c>
      <c r="M340" s="164"/>
      <c r="N340" s="75">
        <f>Table1[[#This Row],[Column11]]+Table1[[#This Row],[Column8]]</f>
        <v>575.30533705040193</v>
      </c>
      <c r="O340" s="164"/>
      <c r="P340" s="78">
        <f>Table1[[#This Row],[Column9]]+Table1[[#This Row],[Column11]]</f>
        <v>7580.3053370504022</v>
      </c>
    </row>
    <row r="341" spans="1:16" x14ac:dyDescent="0.25">
      <c r="A341" s="21" t="s">
        <v>349</v>
      </c>
      <c r="B341" s="4">
        <v>5369</v>
      </c>
      <c r="C341" s="5">
        <v>299</v>
      </c>
      <c r="D341" s="5"/>
      <c r="E341" s="5">
        <v>299</v>
      </c>
      <c r="F341" s="9">
        <v>7222.5</v>
      </c>
      <c r="G341" s="57">
        <f>Table1[[#This Row],[Column6]]/$F$434</f>
        <v>3.2644540681368964E-4</v>
      </c>
      <c r="H341" s="57"/>
      <c r="I341" s="66"/>
      <c r="J341" s="72">
        <f>Table1[[#This Row],[Column6]]+Table1[[#This Row],[Column72]]+Table1[[#This Row],[Column8]]</f>
        <v>7222.5</v>
      </c>
      <c r="K341" s="91">
        <f>Table1[[#This Row],[Column9]]/$J$434</f>
        <v>3.2638039532268987E-4</v>
      </c>
      <c r="L341" s="75">
        <f>$J$440*Table1[[#This Row],[Column10]]</f>
        <v>593.1681365947934</v>
      </c>
      <c r="M341" s="164"/>
      <c r="N341" s="75">
        <f>Table1[[#This Row],[Column11]]+Table1[[#This Row],[Column8]]</f>
        <v>593.1681365947934</v>
      </c>
      <c r="O341" s="164"/>
      <c r="P341" s="78">
        <f>Table1[[#This Row],[Column9]]+Table1[[#This Row],[Column11]]</f>
        <v>7815.6681365947934</v>
      </c>
    </row>
    <row r="342" spans="1:16" x14ac:dyDescent="0.25">
      <c r="A342" s="21" t="s">
        <v>350</v>
      </c>
      <c r="B342" s="4">
        <v>5376</v>
      </c>
      <c r="C342" s="5">
        <v>434</v>
      </c>
      <c r="D342" s="5"/>
      <c r="E342" s="5">
        <v>434</v>
      </c>
      <c r="F342" s="9">
        <v>25137.5</v>
      </c>
      <c r="G342" s="57">
        <f>Table1[[#This Row],[Column6]]/$F$434</f>
        <v>1.1361746505751643E-3</v>
      </c>
      <c r="H342" s="57"/>
      <c r="I342" s="66"/>
      <c r="J342" s="72">
        <f>Table1[[#This Row],[Column6]]+Table1[[#This Row],[Column72]]+Table1[[#This Row],[Column8]]</f>
        <v>25137.5</v>
      </c>
      <c r="K342" s="91">
        <f>Table1[[#This Row],[Column9]]/$J$434</f>
        <v>1.1359483817825016E-3</v>
      </c>
      <c r="L342" s="75">
        <f>$J$440*Table1[[#This Row],[Column10]]</f>
        <v>2064.4879243546725</v>
      </c>
      <c r="M342" s="164"/>
      <c r="N342" s="75">
        <f>Table1[[#This Row],[Column11]]+Table1[[#This Row],[Column8]]</f>
        <v>2064.4879243546725</v>
      </c>
      <c r="O342" s="164"/>
      <c r="P342" s="78">
        <f>Table1[[#This Row],[Column9]]+Table1[[#This Row],[Column11]]</f>
        <v>27201.987924354671</v>
      </c>
    </row>
    <row r="343" spans="1:16" x14ac:dyDescent="0.25">
      <c r="A343" s="21" t="s">
        <v>351</v>
      </c>
      <c r="B343" s="4">
        <v>5390</v>
      </c>
      <c r="C343" s="6">
        <v>2441</v>
      </c>
      <c r="D343" s="5">
        <v>34</v>
      </c>
      <c r="E343" s="6">
        <v>2475</v>
      </c>
      <c r="F343" s="9">
        <v>101528</v>
      </c>
      <c r="G343" s="57">
        <f>Table1[[#This Row],[Column6]]/$F$434</f>
        <v>4.5889026324652518E-3</v>
      </c>
      <c r="H343" s="57"/>
      <c r="I343" s="66"/>
      <c r="J343" s="72">
        <f>Table1[[#This Row],[Column6]]+Table1[[#This Row],[Column72]]+Table1[[#This Row],[Column8]]</f>
        <v>101528</v>
      </c>
      <c r="K343" s="91">
        <f>Table1[[#This Row],[Column9]]/$J$434</f>
        <v>4.5879887540771283E-3</v>
      </c>
      <c r="L343" s="75">
        <f>$J$440*Table1[[#This Row],[Column10]]</f>
        <v>8338.2726995079538</v>
      </c>
      <c r="M343" s="164"/>
      <c r="N343" s="75">
        <f>Table1[[#This Row],[Column11]]+Table1[[#This Row],[Column8]]</f>
        <v>8338.2726995079538</v>
      </c>
      <c r="O343" s="164"/>
      <c r="P343" s="78">
        <f>Table1[[#This Row],[Column9]]+Table1[[#This Row],[Column11]]</f>
        <v>109866.27269950796</v>
      </c>
    </row>
    <row r="344" spans="1:16" x14ac:dyDescent="0.25">
      <c r="A344" s="21" t="s">
        <v>352</v>
      </c>
      <c r="B344" s="4">
        <v>5397</v>
      </c>
      <c r="C344" s="5">
        <v>207</v>
      </c>
      <c r="D344" s="5"/>
      <c r="E344" s="5">
        <v>207</v>
      </c>
      <c r="F344" s="9">
        <v>10157.5</v>
      </c>
      <c r="G344" s="57">
        <f>Table1[[#This Row],[Column6]]/$F$434</f>
        <v>4.5910269570232645E-4</v>
      </c>
      <c r="H344" s="57"/>
      <c r="I344" s="66"/>
      <c r="J344" s="72">
        <f>Table1[[#This Row],[Column6]]+Table1[[#This Row],[Column72]]+Table1[[#This Row],[Column8]]</f>
        <v>10157.5</v>
      </c>
      <c r="K344" s="91">
        <f>Table1[[#This Row],[Column9]]/$J$434</f>
        <v>4.5901126555766321E-4</v>
      </c>
      <c r="L344" s="75">
        <f>$J$440*Table1[[#This Row],[Column10]]</f>
        <v>834.21327067658217</v>
      </c>
      <c r="M344" s="164"/>
      <c r="N344" s="75">
        <f>Table1[[#This Row],[Column11]]+Table1[[#This Row],[Column8]]</f>
        <v>834.21327067658217</v>
      </c>
      <c r="O344" s="164"/>
      <c r="P344" s="78">
        <f>Table1[[#This Row],[Column9]]+Table1[[#This Row],[Column11]]</f>
        <v>10991.713270676582</v>
      </c>
    </row>
    <row r="345" spans="1:16" x14ac:dyDescent="0.25">
      <c r="A345" s="21" t="s">
        <v>353</v>
      </c>
      <c r="B345" s="4">
        <v>5432</v>
      </c>
      <c r="C345" s="6">
        <v>1273</v>
      </c>
      <c r="D345" s="5">
        <v>45</v>
      </c>
      <c r="E345" s="6">
        <v>1318</v>
      </c>
      <c r="F345" s="9">
        <v>42306.5</v>
      </c>
      <c r="G345" s="57">
        <f>Table1[[#This Row],[Column6]]/$F$434</f>
        <v>1.9121858917775509E-3</v>
      </c>
      <c r="H345" s="57"/>
      <c r="I345" s="66"/>
      <c r="J345" s="72">
        <f>Table1[[#This Row],[Column6]]+Table1[[#This Row],[Column72]]+Table1[[#This Row],[Column8]]</f>
        <v>42306.5</v>
      </c>
      <c r="K345" s="91">
        <f>Table1[[#This Row],[Column9]]/$J$434</f>
        <v>1.9118050806118906E-3</v>
      </c>
      <c r="L345" s="75">
        <f>$J$440*Table1[[#This Row],[Column10]]</f>
        <v>3474.5403628726381</v>
      </c>
      <c r="M345" s="164"/>
      <c r="N345" s="75">
        <f>Table1[[#This Row],[Column11]]+Table1[[#This Row],[Column8]]</f>
        <v>3474.5403628726381</v>
      </c>
      <c r="O345" s="164"/>
      <c r="P345" s="78">
        <f>Table1[[#This Row],[Column9]]+Table1[[#This Row],[Column11]]</f>
        <v>45781.040362872634</v>
      </c>
    </row>
    <row r="346" spans="1:16" x14ac:dyDescent="0.25">
      <c r="A346" s="21" t="s">
        <v>354</v>
      </c>
      <c r="B346" s="4">
        <v>4522</v>
      </c>
      <c r="C346" s="5">
        <v>226</v>
      </c>
      <c r="D346" s="5"/>
      <c r="E346" s="5">
        <v>226</v>
      </c>
      <c r="F346" s="9">
        <v>33100.5</v>
      </c>
      <c r="G346" s="57">
        <f>Table1[[#This Row],[Column6]]/$F$434</f>
        <v>1.4960894687762595E-3</v>
      </c>
      <c r="H346" s="57"/>
      <c r="I346" s="66"/>
      <c r="J346" s="72">
        <f>Table1[[#This Row],[Column6]]+Table1[[#This Row],[Column72]]+Table1[[#This Row],[Column8]]</f>
        <v>33100.5</v>
      </c>
      <c r="K346" s="91">
        <f>Table1[[#This Row],[Column9]]/$J$434</f>
        <v>1.4957915230707783E-3</v>
      </c>
      <c r="L346" s="75">
        <f>$J$440*Table1[[#This Row],[Column10]]</f>
        <v>2718.471707214394</v>
      </c>
      <c r="M346" s="164"/>
      <c r="N346" s="75">
        <f>Table1[[#This Row],[Column11]]+Table1[[#This Row],[Column8]]</f>
        <v>2718.471707214394</v>
      </c>
      <c r="O346" s="164"/>
      <c r="P346" s="78">
        <f>Table1[[#This Row],[Column9]]+Table1[[#This Row],[Column11]]</f>
        <v>35818.971707214398</v>
      </c>
    </row>
    <row r="347" spans="1:16" x14ac:dyDescent="0.25">
      <c r="A347" s="21" t="s">
        <v>355</v>
      </c>
      <c r="B347" s="4">
        <v>5457</v>
      </c>
      <c r="C347" s="5">
        <v>971</v>
      </c>
      <c r="D347" s="5">
        <v>14</v>
      </c>
      <c r="E347" s="5">
        <v>985</v>
      </c>
      <c r="F347" s="9">
        <v>95352.5</v>
      </c>
      <c r="G347" s="57">
        <f>Table1[[#This Row],[Column6]]/$F$434</f>
        <v>4.309779945060899E-3</v>
      </c>
      <c r="H347" s="57"/>
      <c r="I347" s="66"/>
      <c r="J347" s="72">
        <f>Table1[[#This Row],[Column6]]+Table1[[#This Row],[Column72]]+Table1[[#This Row],[Column8]]</f>
        <v>95352.5</v>
      </c>
      <c r="K347" s="91">
        <f>Table1[[#This Row],[Column9]]/$J$434</f>
        <v>4.3089216538604071E-3</v>
      </c>
      <c r="L347" s="75">
        <f>$J$440*Table1[[#This Row],[Column10]]</f>
        <v>7831.0923841682306</v>
      </c>
      <c r="M347" s="164"/>
      <c r="N347" s="75">
        <f>Table1[[#This Row],[Column11]]+Table1[[#This Row],[Column8]]</f>
        <v>7831.0923841682306</v>
      </c>
      <c r="O347" s="164"/>
      <c r="P347" s="78">
        <f>Table1[[#This Row],[Column9]]+Table1[[#This Row],[Column11]]</f>
        <v>103183.59238416824</v>
      </c>
    </row>
    <row r="348" spans="1:16" x14ac:dyDescent="0.25">
      <c r="A348" s="21" t="s">
        <v>356</v>
      </c>
      <c r="B348" s="4">
        <v>2485</v>
      </c>
      <c r="C348" s="5">
        <v>496</v>
      </c>
      <c r="D348" s="5">
        <v>95</v>
      </c>
      <c r="E348" s="5">
        <v>591</v>
      </c>
      <c r="F348" s="9">
        <v>48947</v>
      </c>
      <c r="G348" s="57">
        <f>Table1[[#This Row],[Column6]]/$F$434</f>
        <v>2.21232583278777E-3</v>
      </c>
      <c r="H348" s="57"/>
      <c r="I348" s="66"/>
      <c r="J348" s="72">
        <f>Table1[[#This Row],[Column6]]+Table1[[#This Row],[Column72]]+Table1[[#This Row],[Column8]]</f>
        <v>48947</v>
      </c>
      <c r="K348" s="91">
        <f>Table1[[#This Row],[Column9]]/$J$434</f>
        <v>2.2118852488556182E-3</v>
      </c>
      <c r="L348" s="75">
        <f>$J$440*Table1[[#This Row],[Column10]]</f>
        <v>4019.9101117210603</v>
      </c>
      <c r="M348" s="164"/>
      <c r="N348" s="75">
        <f>Table1[[#This Row],[Column11]]+Table1[[#This Row],[Column8]]</f>
        <v>4019.9101117210603</v>
      </c>
      <c r="O348" s="164"/>
      <c r="P348" s="78">
        <f>Table1[[#This Row],[Column9]]+Table1[[#This Row],[Column11]]</f>
        <v>52966.910111721059</v>
      </c>
    </row>
    <row r="349" spans="1:16" x14ac:dyDescent="0.25">
      <c r="A349" s="21" t="s">
        <v>357</v>
      </c>
      <c r="B349" s="4">
        <v>5460</v>
      </c>
      <c r="C349" s="6">
        <v>1597</v>
      </c>
      <c r="D349" s="5">
        <v>75</v>
      </c>
      <c r="E349" s="6">
        <v>1672</v>
      </c>
      <c r="F349" s="9">
        <v>85151.5</v>
      </c>
      <c r="G349" s="57">
        <f>Table1[[#This Row],[Column6]]/$F$434</f>
        <v>3.84871111918254E-3</v>
      </c>
      <c r="H349" s="57"/>
      <c r="I349" s="66"/>
      <c r="J349" s="72">
        <f>Table1[[#This Row],[Column6]]+Table1[[#This Row],[Column72]]+Table1[[#This Row],[Column8]]</f>
        <v>85151.5</v>
      </c>
      <c r="K349" s="91">
        <f>Table1[[#This Row],[Column9]]/$J$434</f>
        <v>3.8479446496808623E-3</v>
      </c>
      <c r="L349" s="75">
        <f>$J$440*Table1[[#This Row],[Column10]]</f>
        <v>6993.30655358277</v>
      </c>
      <c r="M349" s="164"/>
      <c r="N349" s="75">
        <f>Table1[[#This Row],[Column11]]+Table1[[#This Row],[Column8]]</f>
        <v>6993.30655358277</v>
      </c>
      <c r="O349" s="164"/>
      <c r="P349" s="78">
        <f>Table1[[#This Row],[Column9]]+Table1[[#This Row],[Column11]]</f>
        <v>92144.806553582777</v>
      </c>
    </row>
    <row r="350" spans="1:16" x14ac:dyDescent="0.25">
      <c r="A350" s="21" t="s">
        <v>358</v>
      </c>
      <c r="B350" s="4">
        <v>5467</v>
      </c>
      <c r="C350" s="5">
        <v>431</v>
      </c>
      <c r="D350" s="5"/>
      <c r="E350" s="5">
        <v>431</v>
      </c>
      <c r="F350" s="9">
        <v>13477.5</v>
      </c>
      <c r="G350" s="57">
        <f>Table1[[#This Row],[Column6]]/$F$434</f>
        <v>6.0916136660872308E-4</v>
      </c>
      <c r="H350" s="57"/>
      <c r="I350" s="66"/>
      <c r="J350" s="72">
        <f>Table1[[#This Row],[Column6]]+Table1[[#This Row],[Column72]]+Table1[[#This Row],[Column8]]</f>
        <v>13477.5</v>
      </c>
      <c r="K350" s="91">
        <f>Table1[[#This Row],[Column9]]/$J$434</f>
        <v>6.0904005233112536E-4</v>
      </c>
      <c r="L350" s="75">
        <f>$J$440*Table1[[#This Row],[Column10]]</f>
        <v>1106.8776131472937</v>
      </c>
      <c r="M350" s="164"/>
      <c r="N350" s="75">
        <f>Table1[[#This Row],[Column11]]+Table1[[#This Row],[Column8]]</f>
        <v>1106.8776131472937</v>
      </c>
      <c r="O350" s="164"/>
      <c r="P350" s="78">
        <f>Table1[[#This Row],[Column9]]+Table1[[#This Row],[Column11]]</f>
        <v>14584.377613147293</v>
      </c>
    </row>
    <row r="351" spans="1:16" x14ac:dyDescent="0.25">
      <c r="A351" s="21" t="s">
        <v>359</v>
      </c>
      <c r="B351" s="4">
        <v>5474</v>
      </c>
      <c r="C351" s="5">
        <v>918</v>
      </c>
      <c r="D351" s="5"/>
      <c r="E351" s="5">
        <v>918</v>
      </c>
      <c r="F351" s="9">
        <v>91162.5</v>
      </c>
      <c r="G351" s="57">
        <f>Table1[[#This Row],[Column6]]/$F$434</f>
        <v>4.1203986706338505E-3</v>
      </c>
      <c r="H351" s="57"/>
      <c r="I351" s="66"/>
      <c r="J351" s="72">
        <f>Table1[[#This Row],[Column6]]+Table1[[#This Row],[Column72]]+Table1[[#This Row],[Column8]]</f>
        <v>91162.5</v>
      </c>
      <c r="K351" s="91">
        <f>Table1[[#This Row],[Column9]]/$J$434</f>
        <v>4.1195780946493201E-3</v>
      </c>
      <c r="L351" s="75">
        <f>$J$440*Table1[[#This Row],[Column10]]</f>
        <v>7486.9768435199521</v>
      </c>
      <c r="M351" s="164"/>
      <c r="N351" s="75">
        <f>Table1[[#This Row],[Column11]]+Table1[[#This Row],[Column8]]</f>
        <v>7486.9768435199521</v>
      </c>
      <c r="O351" s="164"/>
      <c r="P351" s="78">
        <f>Table1[[#This Row],[Column9]]+Table1[[#This Row],[Column11]]</f>
        <v>98649.476843519951</v>
      </c>
    </row>
    <row r="352" spans="1:16" x14ac:dyDescent="0.25">
      <c r="A352" s="21" t="s">
        <v>360</v>
      </c>
      <c r="B352" s="4">
        <v>5586</v>
      </c>
      <c r="C352" s="5">
        <v>772</v>
      </c>
      <c r="D352" s="5"/>
      <c r="E352" s="5">
        <v>772</v>
      </c>
      <c r="F352" s="9">
        <v>39505</v>
      </c>
      <c r="G352" s="57">
        <f>Table1[[#This Row],[Column6]]/$F$434</f>
        <v>1.785562588601566E-3</v>
      </c>
      <c r="H352" s="57"/>
      <c r="I352" s="66"/>
      <c r="J352" s="72">
        <f>Table1[[#This Row],[Column6]]+Table1[[#This Row],[Column72]]+Table1[[#This Row],[Column8]]</f>
        <v>39505</v>
      </c>
      <c r="K352" s="91">
        <f>Table1[[#This Row],[Column9]]/$J$434</f>
        <v>1.7852069944233803E-3</v>
      </c>
      <c r="L352" s="75">
        <f>$J$440*Table1[[#This Row],[Column10]]</f>
        <v>3244.4592919594761</v>
      </c>
      <c r="M352" s="164"/>
      <c r="N352" s="75">
        <f>Table1[[#This Row],[Column11]]+Table1[[#This Row],[Column8]]</f>
        <v>3244.4592919594761</v>
      </c>
      <c r="O352" s="164"/>
      <c r="P352" s="78">
        <f>Table1[[#This Row],[Column9]]+Table1[[#This Row],[Column11]]</f>
        <v>42749.459291959472</v>
      </c>
    </row>
    <row r="353" spans="1:16" x14ac:dyDescent="0.25">
      <c r="A353" s="21" t="s">
        <v>361</v>
      </c>
      <c r="B353" s="4">
        <v>5593</v>
      </c>
      <c r="C353" s="5">
        <v>908</v>
      </c>
      <c r="D353" s="5"/>
      <c r="E353" s="5">
        <v>908</v>
      </c>
      <c r="F353" s="9">
        <v>58675</v>
      </c>
      <c r="G353" s="57">
        <f>Table1[[#This Row],[Column6]]/$F$434</f>
        <v>2.6520158179014525E-3</v>
      </c>
      <c r="H353" s="57"/>
      <c r="I353" s="66"/>
      <c r="J353" s="72">
        <f>Table1[[#This Row],[Column6]]+Table1[[#This Row],[Column72]]+Table1[[#This Row],[Column8]]</f>
        <v>58675</v>
      </c>
      <c r="K353" s="91">
        <f>Table1[[#This Row],[Column9]]/$J$434</f>
        <v>2.6514876698593049E-3</v>
      </c>
      <c r="L353" s="75">
        <f>$J$440*Table1[[#This Row],[Column10]]</f>
        <v>4818.8494862858433</v>
      </c>
      <c r="M353" s="164"/>
      <c r="N353" s="75">
        <f>Table1[[#This Row],[Column11]]+Table1[[#This Row],[Column8]]</f>
        <v>4818.8494862858433</v>
      </c>
      <c r="O353" s="164"/>
      <c r="P353" s="78">
        <f>Table1[[#This Row],[Column9]]+Table1[[#This Row],[Column11]]</f>
        <v>63493.849486285842</v>
      </c>
    </row>
    <row r="354" spans="1:16" x14ac:dyDescent="0.25">
      <c r="A354" s="21" t="s">
        <v>362</v>
      </c>
      <c r="B354" s="4">
        <v>5607</v>
      </c>
      <c r="C354" s="6">
        <v>4251</v>
      </c>
      <c r="D354" s="5">
        <v>427</v>
      </c>
      <c r="E354" s="6">
        <v>4678</v>
      </c>
      <c r="F354" s="9">
        <v>218505</v>
      </c>
      <c r="G354" s="57">
        <f>Table1[[#This Row],[Column6]]/$F$434</f>
        <v>9.8760752669886133E-3</v>
      </c>
      <c r="H354" s="57"/>
      <c r="I354" s="66">
        <v>62.5</v>
      </c>
      <c r="J354" s="72">
        <f>Table1[[#This Row],[Column6]]+Table1[[#This Row],[Column72]]+Table1[[#This Row],[Column8]]</f>
        <v>218567.5</v>
      </c>
      <c r="K354" s="91">
        <f>Table1[[#This Row],[Column9]]/$J$434</f>
        <v>9.8769327870809314E-3</v>
      </c>
      <c r="L354" s="75">
        <f>$J$440*Table1[[#This Row],[Column10]]</f>
        <v>17950.470985833512</v>
      </c>
      <c r="M354" s="164"/>
      <c r="N354" s="75">
        <f>Table1[[#This Row],[Column11]]+Table1[[#This Row],[Column8]]</f>
        <v>18012.970985833512</v>
      </c>
      <c r="O354" s="164"/>
      <c r="P354" s="78">
        <f>Table1[[#This Row],[Column9]]+Table1[[#This Row],[Column11]]</f>
        <v>236517.9709858335</v>
      </c>
    </row>
    <row r="355" spans="1:16" x14ac:dyDescent="0.25">
      <c r="A355" s="21" t="s">
        <v>363</v>
      </c>
      <c r="B355" s="4">
        <v>5614</v>
      </c>
      <c r="C355" s="5">
        <v>105</v>
      </c>
      <c r="D355" s="5">
        <v>3</v>
      </c>
      <c r="E355" s="5">
        <v>108</v>
      </c>
      <c r="F355" s="9">
        <v>3505</v>
      </c>
      <c r="G355" s="57">
        <f>Table1[[#This Row],[Column6]]/$F$434</f>
        <v>1.5842037395389163E-4</v>
      </c>
      <c r="H355" s="57"/>
      <c r="I355" s="66"/>
      <c r="J355" s="72">
        <f>Table1[[#This Row],[Column6]]+Table1[[#This Row],[Column72]]+Table1[[#This Row],[Column8]]</f>
        <v>3505</v>
      </c>
      <c r="K355" s="91">
        <f>Table1[[#This Row],[Column9]]/$J$434</f>
        <v>1.583888245906581E-4</v>
      </c>
      <c r="L355" s="75">
        <f>$J$440*Table1[[#This Row],[Column10]]</f>
        <v>287.85798806019403</v>
      </c>
      <c r="M355" s="164"/>
      <c r="N355" s="75">
        <f>Table1[[#This Row],[Column11]]+Table1[[#This Row],[Column8]]</f>
        <v>287.85798806019403</v>
      </c>
      <c r="O355" s="164"/>
      <c r="P355" s="78">
        <f>Table1[[#This Row],[Column9]]+Table1[[#This Row],[Column11]]</f>
        <v>3792.8579880601942</v>
      </c>
    </row>
    <row r="356" spans="1:16" x14ac:dyDescent="0.25">
      <c r="A356" s="21" t="s">
        <v>364</v>
      </c>
      <c r="B356" s="4">
        <v>3542</v>
      </c>
      <c r="C356" s="5">
        <v>226</v>
      </c>
      <c r="D356" s="5">
        <v>17</v>
      </c>
      <c r="E356" s="5">
        <v>243</v>
      </c>
      <c r="F356" s="9">
        <v>5045</v>
      </c>
      <c r="G356" s="57">
        <f>Table1[[#This Row],[Column6]]/$F$434</f>
        <v>2.2802590202493104E-4</v>
      </c>
      <c r="H356" s="57"/>
      <c r="I356" s="66"/>
      <c r="J356" s="72">
        <f>Table1[[#This Row],[Column6]]+Table1[[#This Row],[Column72]]+Table1[[#This Row],[Column8]]</f>
        <v>5045</v>
      </c>
      <c r="K356" s="91">
        <f>Table1[[#This Row],[Column9]]/$J$434</f>
        <v>2.2798049074461343E-4</v>
      </c>
      <c r="L356" s="75">
        <f>$J$440*Table1[[#This Row],[Column10]]</f>
        <v>414.33482161588552</v>
      </c>
      <c r="M356" s="164"/>
      <c r="N356" s="75">
        <f>Table1[[#This Row],[Column11]]+Table1[[#This Row],[Column8]]</f>
        <v>414.33482161588552</v>
      </c>
      <c r="O356" s="164"/>
      <c r="P356" s="78">
        <f>Table1[[#This Row],[Column9]]+Table1[[#This Row],[Column11]]</f>
        <v>5459.3348216158856</v>
      </c>
    </row>
    <row r="357" spans="1:16" x14ac:dyDescent="0.25">
      <c r="A357" s="21" t="s">
        <v>365</v>
      </c>
      <c r="B357" s="4">
        <v>5621</v>
      </c>
      <c r="C357" s="6">
        <v>1095</v>
      </c>
      <c r="D357" s="5">
        <v>44</v>
      </c>
      <c r="E357" s="6">
        <v>1139</v>
      </c>
      <c r="F357" s="9">
        <v>38675</v>
      </c>
      <c r="G357" s="57">
        <f>Table1[[#This Row],[Column6]]/$F$434</f>
        <v>1.7480479208749667E-3</v>
      </c>
      <c r="H357" s="57"/>
      <c r="I357" s="66"/>
      <c r="J357" s="72">
        <f>Table1[[#This Row],[Column6]]+Table1[[#This Row],[Column72]]+Table1[[#This Row],[Column8]]</f>
        <v>38675</v>
      </c>
      <c r="K357" s="91">
        <f>Table1[[#This Row],[Column9]]/$J$434</f>
        <v>1.7476997977300148E-3</v>
      </c>
      <c r="L357" s="75">
        <f>$J$440*Table1[[#This Row],[Column10]]</f>
        <v>3176.2932063417984</v>
      </c>
      <c r="M357" s="164"/>
      <c r="N357" s="75">
        <f>Table1[[#This Row],[Column11]]+Table1[[#This Row],[Column8]]</f>
        <v>3176.2932063417984</v>
      </c>
      <c r="O357" s="164"/>
      <c r="P357" s="78">
        <f>Table1[[#This Row],[Column9]]+Table1[[#This Row],[Column11]]</f>
        <v>41851.293206341797</v>
      </c>
    </row>
    <row r="358" spans="1:16" x14ac:dyDescent="0.25">
      <c r="A358" s="21" t="s">
        <v>366</v>
      </c>
      <c r="B358" s="4">
        <v>5628</v>
      </c>
      <c r="C358" s="5">
        <v>715</v>
      </c>
      <c r="D358" s="5">
        <v>54</v>
      </c>
      <c r="E358" s="5">
        <v>769</v>
      </c>
      <c r="F358" s="9">
        <v>30130</v>
      </c>
      <c r="G358" s="57">
        <f>Table1[[#This Row],[Column6]]/$F$434</f>
        <v>1.3618276368704007E-3</v>
      </c>
      <c r="H358" s="57"/>
      <c r="I358" s="66"/>
      <c r="J358" s="72">
        <f>Table1[[#This Row],[Column6]]+Table1[[#This Row],[Column72]]+Table1[[#This Row],[Column8]]</f>
        <v>30130</v>
      </c>
      <c r="K358" s="91">
        <f>Table1[[#This Row],[Column9]]/$J$434</f>
        <v>1.3615564293627755E-3</v>
      </c>
      <c r="L358" s="75">
        <f>$J$440*Table1[[#This Row],[Column10]]</f>
        <v>2474.5110357357044</v>
      </c>
      <c r="M358" s="164"/>
      <c r="N358" s="75">
        <f>Table1[[#This Row],[Column11]]+Table1[[#This Row],[Column8]]</f>
        <v>2474.5110357357044</v>
      </c>
      <c r="O358" s="164"/>
      <c r="P358" s="78">
        <f>Table1[[#This Row],[Column9]]+Table1[[#This Row],[Column11]]</f>
        <v>32604.511035735704</v>
      </c>
    </row>
    <row r="359" spans="1:16" x14ac:dyDescent="0.25">
      <c r="A359" s="21" t="s">
        <v>367</v>
      </c>
      <c r="B359" s="4">
        <v>5642</v>
      </c>
      <c r="C359" s="5">
        <v>386</v>
      </c>
      <c r="D359" s="5">
        <v>52</v>
      </c>
      <c r="E359" s="5">
        <v>438</v>
      </c>
      <c r="F359" s="9">
        <v>11481</v>
      </c>
      <c r="G359" s="57">
        <f>Table1[[#This Row],[Column6]]/$F$434</f>
        <v>5.1892277128805415E-4</v>
      </c>
      <c r="H359" s="57"/>
      <c r="I359" s="66"/>
      <c r="J359" s="72">
        <f>Table1[[#This Row],[Column6]]+Table1[[#This Row],[Column72]]+Table1[[#This Row],[Column8]]</f>
        <v>11481</v>
      </c>
      <c r="K359" s="91">
        <f>Table1[[#This Row],[Column9]]/$J$434</f>
        <v>5.1881942799581902E-4</v>
      </c>
      <c r="L359" s="75">
        <f>$J$440*Table1[[#This Row],[Column10]]</f>
        <v>942.90943250187945</v>
      </c>
      <c r="M359" s="164"/>
      <c r="N359" s="75">
        <f>Table1[[#This Row],[Column11]]+Table1[[#This Row],[Column8]]</f>
        <v>942.90943250187945</v>
      </c>
      <c r="O359" s="164"/>
      <c r="P359" s="78">
        <f>Table1[[#This Row],[Column9]]+Table1[[#This Row],[Column11]]</f>
        <v>12423.90943250188</v>
      </c>
    </row>
    <row r="360" spans="1:16" x14ac:dyDescent="0.25">
      <c r="A360" s="21" t="s">
        <v>368</v>
      </c>
      <c r="B360" s="4">
        <v>5656</v>
      </c>
      <c r="C360" s="6">
        <v>4512</v>
      </c>
      <c r="D360" s="5">
        <v>196</v>
      </c>
      <c r="E360" s="6">
        <v>4708</v>
      </c>
      <c r="F360" s="9">
        <v>121174</v>
      </c>
      <c r="G360" s="57">
        <f>Table1[[#This Row],[Column6]]/$F$434</f>
        <v>5.4768702977143688E-3</v>
      </c>
      <c r="H360" s="57"/>
      <c r="I360" s="66"/>
      <c r="J360" s="72">
        <f>Table1[[#This Row],[Column6]]+Table1[[#This Row],[Column72]]+Table1[[#This Row],[Column8]]</f>
        <v>121174</v>
      </c>
      <c r="K360" s="91">
        <f>Table1[[#This Row],[Column9]]/$J$434</f>
        <v>5.47577958086973E-3</v>
      </c>
      <c r="L360" s="75">
        <f>$J$440*Table1[[#This Row],[Column10]]</f>
        <v>9951.7557332969882</v>
      </c>
      <c r="M360" s="164"/>
      <c r="N360" s="75">
        <f>Table1[[#This Row],[Column11]]+Table1[[#This Row],[Column8]]</f>
        <v>9951.7557332969882</v>
      </c>
      <c r="O360" s="164"/>
      <c r="P360" s="78">
        <f>Table1[[#This Row],[Column9]]+Table1[[#This Row],[Column11]]</f>
        <v>131125.75573329697</v>
      </c>
    </row>
    <row r="361" spans="1:16" x14ac:dyDescent="0.25">
      <c r="A361" s="21" t="s">
        <v>369</v>
      </c>
      <c r="B361" s="4">
        <v>5663</v>
      </c>
      <c r="C361" s="6">
        <v>1933</v>
      </c>
      <c r="D361" s="5">
        <v>75</v>
      </c>
      <c r="E361" s="6">
        <v>2008</v>
      </c>
      <c r="F361" s="9">
        <v>116677.5</v>
      </c>
      <c r="G361" s="57">
        <f>Table1[[#This Row],[Column6]]/$F$434</f>
        <v>5.2736357152653899E-3</v>
      </c>
      <c r="H361" s="57"/>
      <c r="I361" s="66"/>
      <c r="J361" s="72">
        <f>Table1[[#This Row],[Column6]]+Table1[[#This Row],[Column72]]+Table1[[#This Row],[Column8]]</f>
        <v>116677.5</v>
      </c>
      <c r="K361" s="91">
        <f>Table1[[#This Row],[Column9]]/$J$434</f>
        <v>5.2725854725182621E-3</v>
      </c>
      <c r="L361" s="75">
        <f>$J$440*Table1[[#This Row],[Column10]]</f>
        <v>9582.468017658568</v>
      </c>
      <c r="M361" s="164"/>
      <c r="N361" s="75">
        <f>Table1[[#This Row],[Column11]]+Table1[[#This Row],[Column8]]</f>
        <v>9582.468017658568</v>
      </c>
      <c r="O361" s="164"/>
      <c r="P361" s="78">
        <f>Table1[[#This Row],[Column9]]+Table1[[#This Row],[Column11]]</f>
        <v>126259.96801765857</v>
      </c>
    </row>
    <row r="362" spans="1:16" x14ac:dyDescent="0.25">
      <c r="A362" s="21" t="s">
        <v>370</v>
      </c>
      <c r="B362" s="4">
        <v>5670</v>
      </c>
      <c r="C362" s="5">
        <v>360</v>
      </c>
      <c r="D362" s="5">
        <v>27</v>
      </c>
      <c r="E362" s="5">
        <v>387</v>
      </c>
      <c r="F362" s="9">
        <v>40441</v>
      </c>
      <c r="G362" s="57">
        <f>Table1[[#This Row],[Column6]]/$F$434</f>
        <v>1.8278682861824055E-3</v>
      </c>
      <c r="H362" s="57"/>
      <c r="I362" s="66"/>
      <c r="J362" s="72">
        <f>Table1[[#This Row],[Column6]]+Table1[[#This Row],[Column72]]+Table1[[#This Row],[Column8]]</f>
        <v>40441</v>
      </c>
      <c r="K362" s="91">
        <f>Table1[[#This Row],[Column9]]/$J$434</f>
        <v>1.8275042668390311E-3</v>
      </c>
      <c r="L362" s="75">
        <f>$J$440*Table1[[#This Row],[Column10]]</f>
        <v>3321.3309258608574</v>
      </c>
      <c r="M362" s="164"/>
      <c r="N362" s="75">
        <f>Table1[[#This Row],[Column11]]+Table1[[#This Row],[Column8]]</f>
        <v>3321.3309258608574</v>
      </c>
      <c r="O362" s="164"/>
      <c r="P362" s="78">
        <f>Table1[[#This Row],[Column9]]+Table1[[#This Row],[Column11]]</f>
        <v>43762.330925860857</v>
      </c>
    </row>
    <row r="363" spans="1:16" x14ac:dyDescent="0.25">
      <c r="A363" s="21" t="s">
        <v>371</v>
      </c>
      <c r="B363" s="4">
        <v>3510</v>
      </c>
      <c r="C363" s="5">
        <v>290</v>
      </c>
      <c r="D363" s="5">
        <v>20</v>
      </c>
      <c r="E363" s="5">
        <v>310</v>
      </c>
      <c r="F363" s="9">
        <v>5690</v>
      </c>
      <c r="G363" s="57">
        <f>Table1[[#This Row],[Column6]]/$F$434</f>
        <v>2.571788667040352E-4</v>
      </c>
      <c r="H363" s="57"/>
      <c r="I363" s="66"/>
      <c r="J363" s="72">
        <f>Table1[[#This Row],[Column6]]+Table1[[#This Row],[Column72]]+Table1[[#This Row],[Column8]]</f>
        <v>5690</v>
      </c>
      <c r="K363" s="91">
        <f>Table1[[#This Row],[Column9]]/$J$434</f>
        <v>2.5712764962078306E-4</v>
      </c>
      <c r="L363" s="75">
        <f>$J$440*Table1[[#This Row],[Column10]]</f>
        <v>467.307261644081</v>
      </c>
      <c r="M363" s="164"/>
      <c r="N363" s="75">
        <f>Table1[[#This Row],[Column11]]+Table1[[#This Row],[Column8]]</f>
        <v>467.307261644081</v>
      </c>
      <c r="O363" s="164"/>
      <c r="P363" s="78">
        <f>Table1[[#This Row],[Column9]]+Table1[[#This Row],[Column11]]</f>
        <v>6157.3072616440813</v>
      </c>
    </row>
    <row r="364" spans="1:16" x14ac:dyDescent="0.25">
      <c r="A364" s="21" t="s">
        <v>372</v>
      </c>
      <c r="B364" s="4">
        <v>5726</v>
      </c>
      <c r="C364" s="5">
        <v>541</v>
      </c>
      <c r="D364" s="5">
        <v>23</v>
      </c>
      <c r="E364" s="5">
        <v>564</v>
      </c>
      <c r="F364" s="9">
        <v>20135</v>
      </c>
      <c r="G364" s="57">
        <f>Table1[[#This Row],[Column6]]/$F$434</f>
        <v>9.1006968033141447E-4</v>
      </c>
      <c r="H364" s="57"/>
      <c r="I364" s="66"/>
      <c r="J364" s="72">
        <f>Table1[[#This Row],[Column6]]+Table1[[#This Row],[Column72]]+Table1[[#This Row],[Column8]]</f>
        <v>20135</v>
      </c>
      <c r="K364" s="91">
        <f>Table1[[#This Row],[Column9]]/$J$434</f>
        <v>9.098884402661628E-4</v>
      </c>
      <c r="L364" s="75">
        <f>$J$440*Table1[[#This Row],[Column10]]</f>
        <v>1653.6435348336679</v>
      </c>
      <c r="M364" s="164"/>
      <c r="N364" s="75">
        <f>Table1[[#This Row],[Column11]]+Table1[[#This Row],[Column8]]</f>
        <v>1653.6435348336679</v>
      </c>
      <c r="O364" s="164"/>
      <c r="P364" s="78">
        <f>Table1[[#This Row],[Column9]]+Table1[[#This Row],[Column11]]</f>
        <v>21788.643534833667</v>
      </c>
    </row>
    <row r="365" spans="1:16" x14ac:dyDescent="0.25">
      <c r="A365" s="21" t="s">
        <v>373</v>
      </c>
      <c r="B365" s="4">
        <v>5733</v>
      </c>
      <c r="C365" s="5">
        <v>336</v>
      </c>
      <c r="D365" s="5"/>
      <c r="E365" s="5">
        <v>336</v>
      </c>
      <c r="F365" s="9">
        <v>41297.5</v>
      </c>
      <c r="G365" s="57">
        <f>Table1[[#This Row],[Column6]]/$F$434</f>
        <v>1.8665807113725646E-3</v>
      </c>
      <c r="H365" s="57"/>
      <c r="I365" s="66"/>
      <c r="J365" s="72">
        <f>Table1[[#This Row],[Column6]]+Table1[[#This Row],[Column72]]+Table1[[#This Row],[Column8]]</f>
        <v>41297.5</v>
      </c>
      <c r="K365" s="91">
        <f>Table1[[#This Row],[Column9]]/$J$434</f>
        <v>1.8662089824629678E-3</v>
      </c>
      <c r="L365" s="75">
        <f>$J$440*Table1[[#This Row],[Column10]]</f>
        <v>3391.6733985494611</v>
      </c>
      <c r="M365" s="164"/>
      <c r="N365" s="75">
        <f>Table1[[#This Row],[Column11]]+Table1[[#This Row],[Column8]]</f>
        <v>3391.6733985494611</v>
      </c>
      <c r="O365" s="164"/>
      <c r="P365" s="78">
        <f>Table1[[#This Row],[Column9]]+Table1[[#This Row],[Column11]]</f>
        <v>44689.173398549465</v>
      </c>
    </row>
    <row r="366" spans="1:16" x14ac:dyDescent="0.25">
      <c r="A366" s="21" t="s">
        <v>374</v>
      </c>
      <c r="B366" s="4">
        <v>5740</v>
      </c>
      <c r="C366" s="5">
        <v>238</v>
      </c>
      <c r="D366" s="5">
        <v>4</v>
      </c>
      <c r="E366" s="5">
        <v>242</v>
      </c>
      <c r="F366" s="9">
        <v>6596.5</v>
      </c>
      <c r="G366" s="57">
        <f>Table1[[#This Row],[Column6]]/$F$434</f>
        <v>2.9815121163676066E-4</v>
      </c>
      <c r="H366" s="57"/>
      <c r="I366" s="66"/>
      <c r="J366" s="72">
        <f>Table1[[#This Row],[Column6]]+Table1[[#This Row],[Column72]]+Table1[[#This Row],[Column8]]</f>
        <v>6596.5</v>
      </c>
      <c r="K366" s="91">
        <f>Table1[[#This Row],[Column9]]/$J$434</f>
        <v>2.9809183492504311E-4</v>
      </c>
      <c r="L366" s="75">
        <f>$J$440*Table1[[#This Row],[Column10]]</f>
        <v>541.75612503254479</v>
      </c>
      <c r="M366" s="164"/>
      <c r="N366" s="75">
        <f>Table1[[#This Row],[Column11]]+Table1[[#This Row],[Column8]]</f>
        <v>541.75612503254479</v>
      </c>
      <c r="O366" s="164"/>
      <c r="P366" s="78">
        <f>Table1[[#This Row],[Column9]]+Table1[[#This Row],[Column11]]</f>
        <v>7138.2561250325452</v>
      </c>
    </row>
    <row r="367" spans="1:16" x14ac:dyDescent="0.25">
      <c r="A367" s="21" t="s">
        <v>375</v>
      </c>
      <c r="B367" s="4">
        <v>5747</v>
      </c>
      <c r="C367" s="6">
        <v>2162</v>
      </c>
      <c r="D367" s="5">
        <v>162</v>
      </c>
      <c r="E367" s="6">
        <v>2324</v>
      </c>
      <c r="F367" s="9">
        <v>131663.5</v>
      </c>
      <c r="G367" s="57">
        <f>Table1[[#This Row],[Column6]]/$F$434</f>
        <v>5.9509788605073355E-3</v>
      </c>
      <c r="H367" s="57"/>
      <c r="I367" s="66"/>
      <c r="J367" s="72">
        <f>Table1[[#This Row],[Column6]]+Table1[[#This Row],[Column72]]+Table1[[#This Row],[Column8]]</f>
        <v>131663.5</v>
      </c>
      <c r="K367" s="91">
        <f>Table1[[#This Row],[Column9]]/$J$434</f>
        <v>5.9497937251047394E-3</v>
      </c>
      <c r="L367" s="75">
        <f>$J$440*Table1[[#This Row],[Column10]]</f>
        <v>10813.235438220643</v>
      </c>
      <c r="M367" s="164"/>
      <c r="N367" s="75">
        <f>Table1[[#This Row],[Column11]]+Table1[[#This Row],[Column8]]</f>
        <v>10813.235438220643</v>
      </c>
      <c r="O367" s="164"/>
      <c r="P367" s="78">
        <f>Table1[[#This Row],[Column9]]+Table1[[#This Row],[Column11]]</f>
        <v>142476.73543822064</v>
      </c>
    </row>
    <row r="368" spans="1:16" x14ac:dyDescent="0.25">
      <c r="A368" s="21" t="s">
        <v>376</v>
      </c>
      <c r="B368" s="4">
        <v>5754</v>
      </c>
      <c r="C368" s="5">
        <v>927</v>
      </c>
      <c r="D368" s="5">
        <v>34</v>
      </c>
      <c r="E368" s="5">
        <v>961</v>
      </c>
      <c r="F368" s="9">
        <v>59003.5</v>
      </c>
      <c r="G368" s="57">
        <f>Table1[[#This Row],[Column6]]/$F$434</f>
        <v>2.6668634906101127E-3</v>
      </c>
      <c r="H368" s="57"/>
      <c r="I368" s="66"/>
      <c r="J368" s="72">
        <f>Table1[[#This Row],[Column6]]+Table1[[#This Row],[Column72]]+Table1[[#This Row],[Column8]]</f>
        <v>59003.5</v>
      </c>
      <c r="K368" s="91">
        <f>Table1[[#This Row],[Column9]]/$J$434</f>
        <v>2.6663323856590286E-3</v>
      </c>
      <c r="L368" s="75">
        <f>$J$440*Table1[[#This Row],[Column10]]</f>
        <v>4845.8284731839249</v>
      </c>
      <c r="M368" s="164"/>
      <c r="N368" s="75">
        <f>Table1[[#This Row],[Column11]]+Table1[[#This Row],[Column8]]</f>
        <v>4845.8284731839249</v>
      </c>
      <c r="O368" s="164"/>
      <c r="P368" s="78">
        <f>Table1[[#This Row],[Column9]]+Table1[[#This Row],[Column11]]</f>
        <v>63849.328473183923</v>
      </c>
    </row>
    <row r="369" spans="1:16" x14ac:dyDescent="0.25">
      <c r="A369" s="21" t="s">
        <v>377</v>
      </c>
      <c r="B369" s="4">
        <v>126</v>
      </c>
      <c r="C369" s="5">
        <v>790</v>
      </c>
      <c r="D369" s="5"/>
      <c r="E369" s="5">
        <v>790</v>
      </c>
      <c r="F369" s="9">
        <v>41549</v>
      </c>
      <c r="G369" s="57">
        <f>Table1[[#This Row],[Column6]]/$F$434</f>
        <v>1.8779481076776727E-3</v>
      </c>
      <c r="H369" s="57"/>
      <c r="I369" s="66"/>
      <c r="J369" s="72">
        <f>Table1[[#This Row],[Column6]]+Table1[[#This Row],[Column72]]+Table1[[#This Row],[Column8]]</f>
        <v>41549</v>
      </c>
      <c r="K369" s="91">
        <f>Table1[[#This Row],[Column9]]/$J$434</f>
        <v>1.8775741149549938E-3</v>
      </c>
      <c r="L369" s="75">
        <f>$J$440*Table1[[#This Row],[Column10]]</f>
        <v>3412.3285437697577</v>
      </c>
      <c r="M369" s="164"/>
      <c r="N369" s="75">
        <f>Table1[[#This Row],[Column11]]+Table1[[#This Row],[Column8]]</f>
        <v>3412.3285437697577</v>
      </c>
      <c r="O369" s="164"/>
      <c r="P369" s="78">
        <f>Table1[[#This Row],[Column9]]+Table1[[#This Row],[Column11]]</f>
        <v>44961.328543769756</v>
      </c>
    </row>
    <row r="370" spans="1:16" x14ac:dyDescent="0.25">
      <c r="A370" s="21" t="s">
        <v>378</v>
      </c>
      <c r="B370" s="4">
        <v>5780</v>
      </c>
      <c r="C370" s="5">
        <v>474</v>
      </c>
      <c r="D370" s="5"/>
      <c r="E370" s="5">
        <v>474</v>
      </c>
      <c r="F370" s="9">
        <v>8316</v>
      </c>
      <c r="G370" s="57">
        <f>Table1[[#This Row],[Column6]]/$F$434</f>
        <v>3.7586985158361279E-4</v>
      </c>
      <c r="H370" s="57"/>
      <c r="I370" s="66"/>
      <c r="J370" s="72">
        <f>Table1[[#This Row],[Column6]]+Table1[[#This Row],[Column72]]+Table1[[#This Row],[Column8]]</f>
        <v>8316</v>
      </c>
      <c r="K370" s="91">
        <f>Table1[[#This Row],[Column9]]/$J$434</f>
        <v>3.7579499723135884E-4</v>
      </c>
      <c r="L370" s="75">
        <f>$J$440*Table1[[#This Row],[Column10]]</f>
        <v>682.97490120073417</v>
      </c>
      <c r="M370" s="164"/>
      <c r="N370" s="75">
        <f>Table1[[#This Row],[Column11]]+Table1[[#This Row],[Column8]]</f>
        <v>682.97490120073417</v>
      </c>
      <c r="O370" s="164"/>
      <c r="P370" s="78">
        <f>Table1[[#This Row],[Column9]]+Table1[[#This Row],[Column11]]</f>
        <v>8998.9749012007342</v>
      </c>
    </row>
    <row r="371" spans="1:16" x14ac:dyDescent="0.25">
      <c r="A371" s="21" t="s">
        <v>379</v>
      </c>
      <c r="B371" s="4">
        <v>4375</v>
      </c>
      <c r="C371" s="5">
        <v>402</v>
      </c>
      <c r="D371" s="5"/>
      <c r="E371" s="5">
        <v>402</v>
      </c>
      <c r="F371" s="9">
        <v>28615</v>
      </c>
      <c r="G371" s="57">
        <f>Table1[[#This Row],[Column6]]/$F$434</f>
        <v>1.2933520686706445E-3</v>
      </c>
      <c r="H371" s="57"/>
      <c r="I371" s="66"/>
      <c r="J371" s="72">
        <f>Table1[[#This Row],[Column6]]+Table1[[#This Row],[Column72]]+Table1[[#This Row],[Column8]]</f>
        <v>28615</v>
      </c>
      <c r="K371" s="91">
        <f>Table1[[#This Row],[Column9]]/$J$434</f>
        <v>1.2930944980489819E-3</v>
      </c>
      <c r="L371" s="75">
        <f>$J$440*Table1[[#This Row],[Column10]]</f>
        <v>2350.0873975299432</v>
      </c>
      <c r="M371" s="164"/>
      <c r="N371" s="75">
        <f>Table1[[#This Row],[Column11]]+Table1[[#This Row],[Column8]]</f>
        <v>2350.0873975299432</v>
      </c>
      <c r="O371" s="164"/>
      <c r="P371" s="78">
        <f>Table1[[#This Row],[Column9]]+Table1[[#This Row],[Column11]]</f>
        <v>30965.087397529944</v>
      </c>
    </row>
    <row r="372" spans="1:16" x14ac:dyDescent="0.25">
      <c r="A372" s="21" t="s">
        <v>380</v>
      </c>
      <c r="B372" s="4">
        <v>5810</v>
      </c>
      <c r="C372" s="5">
        <v>467</v>
      </c>
      <c r="D372" s="5"/>
      <c r="E372" s="5">
        <v>467</v>
      </c>
      <c r="F372" s="9">
        <v>16155.5</v>
      </c>
      <c r="G372" s="57">
        <f>Table1[[#This Row],[Column6]]/$F$434</f>
        <v>7.3020266802056952E-4</v>
      </c>
      <c r="H372" s="57"/>
      <c r="I372" s="66"/>
      <c r="J372" s="72">
        <f>Table1[[#This Row],[Column6]]+Table1[[#This Row],[Column72]]+Table1[[#This Row],[Column8]]</f>
        <v>16155.5</v>
      </c>
      <c r="K372" s="91">
        <f>Table1[[#This Row],[Column9]]/$J$434</f>
        <v>7.3005724840923729E-4</v>
      </c>
      <c r="L372" s="75">
        <f>$J$440*Table1[[#This Row],[Column10]]</f>
        <v>1326.8158990318013</v>
      </c>
      <c r="M372" s="164"/>
      <c r="N372" s="75">
        <f>Table1[[#This Row],[Column11]]+Table1[[#This Row],[Column8]]</f>
        <v>1326.8158990318013</v>
      </c>
      <c r="O372" s="164"/>
      <c r="P372" s="78">
        <f>Table1[[#This Row],[Column9]]+Table1[[#This Row],[Column11]]</f>
        <v>17482.315899031801</v>
      </c>
    </row>
    <row r="373" spans="1:16" x14ac:dyDescent="0.25">
      <c r="A373" s="21" t="s">
        <v>381</v>
      </c>
      <c r="B373" s="4">
        <v>5817</v>
      </c>
      <c r="C373" s="5">
        <v>276</v>
      </c>
      <c r="D373" s="5"/>
      <c r="E373" s="5">
        <v>276</v>
      </c>
      <c r="F373" s="9">
        <v>4812.5</v>
      </c>
      <c r="G373" s="57">
        <f>Table1[[#This Row],[Column6]]/$F$434</f>
        <v>2.1751727522199813E-4</v>
      </c>
      <c r="H373" s="57"/>
      <c r="I373" s="66"/>
      <c r="J373" s="72">
        <f>Table1[[#This Row],[Column6]]+Table1[[#This Row],[Column72]]+Table1[[#This Row],[Column8]]</f>
        <v>4812.5</v>
      </c>
      <c r="K373" s="91">
        <f>Table1[[#This Row],[Column9]]/$J$434</f>
        <v>2.1747395673111044E-4</v>
      </c>
      <c r="L373" s="75">
        <f>$J$440*Table1[[#This Row],[Column10]]</f>
        <v>395.240104861536</v>
      </c>
      <c r="M373" s="164"/>
      <c r="N373" s="75">
        <f>Table1[[#This Row],[Column11]]+Table1[[#This Row],[Column8]]</f>
        <v>395.240104861536</v>
      </c>
      <c r="O373" s="164"/>
      <c r="P373" s="78">
        <f>Table1[[#This Row],[Column9]]+Table1[[#This Row],[Column11]]</f>
        <v>5207.7401048615357</v>
      </c>
    </row>
    <row r="374" spans="1:16" x14ac:dyDescent="0.25">
      <c r="A374" s="21" t="s">
        <v>382</v>
      </c>
      <c r="B374" s="4">
        <v>5824</v>
      </c>
      <c r="C374" s="6">
        <v>1081</v>
      </c>
      <c r="D374" s="5">
        <v>19</v>
      </c>
      <c r="E374" s="6">
        <v>1100</v>
      </c>
      <c r="F374" s="9">
        <v>26400</v>
      </c>
      <c r="G374" s="57">
        <f>Table1[[#This Row],[Column6]]/$F$434</f>
        <v>1.1932376240749612E-3</v>
      </c>
      <c r="H374" s="57"/>
      <c r="I374" s="66"/>
      <c r="J374" s="72">
        <f>Table1[[#This Row],[Column6]]+Table1[[#This Row],[Column72]]+Table1[[#This Row],[Column8]]</f>
        <v>26400</v>
      </c>
      <c r="K374" s="91">
        <f>Table1[[#This Row],[Column9]]/$J$434</f>
        <v>1.192999991210663E-3</v>
      </c>
      <c r="L374" s="75">
        <f>$J$440*Table1[[#This Row],[Column10]]</f>
        <v>2168.17428952614</v>
      </c>
      <c r="M374" s="164"/>
      <c r="N374" s="75">
        <f>Table1[[#This Row],[Column11]]+Table1[[#This Row],[Column8]]</f>
        <v>2168.17428952614</v>
      </c>
      <c r="O374" s="164"/>
      <c r="P374" s="78">
        <f>Table1[[#This Row],[Column9]]+Table1[[#This Row],[Column11]]</f>
        <v>28568.174289526141</v>
      </c>
    </row>
    <row r="375" spans="1:16" x14ac:dyDescent="0.25">
      <c r="A375" s="21" t="s">
        <v>383</v>
      </c>
      <c r="B375" s="4">
        <v>5859</v>
      </c>
      <c r="C375" s="5">
        <v>267</v>
      </c>
      <c r="D375" s="5"/>
      <c r="E375" s="5">
        <v>267</v>
      </c>
      <c r="F375" s="9">
        <v>5595</v>
      </c>
      <c r="G375" s="57">
        <f>Table1[[#This Row],[Column6]]/$F$434</f>
        <v>2.5288501919315938E-4</v>
      </c>
      <c r="H375" s="57"/>
      <c r="I375" s="66"/>
      <c r="J375" s="72">
        <f>Table1[[#This Row],[Column6]]+Table1[[#This Row],[Column72]]+Table1[[#This Row],[Column8]]</f>
        <v>5595</v>
      </c>
      <c r="K375" s="91">
        <f>Table1[[#This Row],[Column9]]/$J$434</f>
        <v>2.5283465722816893E-4</v>
      </c>
      <c r="L375" s="75">
        <f>$J$440*Table1[[#This Row],[Column10]]</f>
        <v>459.50511931434681</v>
      </c>
      <c r="M375" s="164"/>
      <c r="N375" s="75">
        <f>Table1[[#This Row],[Column11]]+Table1[[#This Row],[Column8]]</f>
        <v>459.50511931434681</v>
      </c>
      <c r="O375" s="164"/>
      <c r="P375" s="78">
        <f>Table1[[#This Row],[Column9]]+Table1[[#This Row],[Column11]]</f>
        <v>6054.5051193143472</v>
      </c>
    </row>
    <row r="376" spans="1:16" x14ac:dyDescent="0.25">
      <c r="A376" s="21" t="s">
        <v>384</v>
      </c>
      <c r="B376" s="4">
        <v>5852</v>
      </c>
      <c r="C376" s="5">
        <v>190</v>
      </c>
      <c r="D376" s="5"/>
      <c r="E376" s="5">
        <v>190</v>
      </c>
      <c r="F376" s="9">
        <v>16872.5</v>
      </c>
      <c r="G376" s="57">
        <f>Table1[[#This Row],[Column6]]/$F$434</f>
        <v>7.6260991712896904E-4</v>
      </c>
      <c r="H376" s="57"/>
      <c r="I376" s="66"/>
      <c r="J376" s="72">
        <f>Table1[[#This Row],[Column6]]+Table1[[#This Row],[Column72]]+Table1[[#This Row],[Column8]]</f>
        <v>16872.5</v>
      </c>
      <c r="K376" s="91">
        <f>Table1[[#This Row],[Column9]]/$J$434</f>
        <v>7.6245804362507234E-4</v>
      </c>
      <c r="L376" s="75">
        <f>$J$440*Table1[[#This Row],[Column10]]</f>
        <v>1385.7015416677955</v>
      </c>
      <c r="M376" s="164"/>
      <c r="N376" s="75">
        <f>Table1[[#This Row],[Column11]]+Table1[[#This Row],[Column8]]</f>
        <v>1385.7015416677955</v>
      </c>
      <c r="O376" s="164"/>
      <c r="P376" s="78">
        <f>Table1[[#This Row],[Column9]]+Table1[[#This Row],[Column11]]</f>
        <v>18258.201541667797</v>
      </c>
    </row>
    <row r="377" spans="1:16" x14ac:dyDescent="0.25">
      <c r="A377" s="21" t="s">
        <v>385</v>
      </c>
      <c r="B377" s="4">
        <v>238</v>
      </c>
      <c r="C377" s="6">
        <v>1352</v>
      </c>
      <c r="D377" s="5"/>
      <c r="E377" s="6">
        <v>1352</v>
      </c>
      <c r="F377" s="9">
        <v>70517</v>
      </c>
      <c r="G377" s="57">
        <f>Table1[[#This Row],[Column6]]/$F$434</f>
        <v>3.1872552097308346E-3</v>
      </c>
      <c r="H377" s="57"/>
      <c r="I377" s="66"/>
      <c r="J377" s="72">
        <f>Table1[[#This Row],[Column6]]+Table1[[#This Row],[Column72]]+Table1[[#This Row],[Column8]]</f>
        <v>70517</v>
      </c>
      <c r="K377" s="91">
        <f>Table1[[#This Row],[Column9]]/$J$434</f>
        <v>3.1866204689470577E-3</v>
      </c>
      <c r="L377" s="75">
        <f>$J$440*Table1[[#This Row],[Column10]]</f>
        <v>5791.4070596407137</v>
      </c>
      <c r="M377" s="164"/>
      <c r="N377" s="75">
        <f>Table1[[#This Row],[Column11]]+Table1[[#This Row],[Column8]]</f>
        <v>5791.4070596407137</v>
      </c>
      <c r="O377" s="164"/>
      <c r="P377" s="78">
        <f>Table1[[#This Row],[Column9]]+Table1[[#This Row],[Column11]]</f>
        <v>76308.407059640711</v>
      </c>
    </row>
    <row r="378" spans="1:16" x14ac:dyDescent="0.25">
      <c r="A378" s="21" t="s">
        <v>387</v>
      </c>
      <c r="B378" s="4">
        <v>5866</v>
      </c>
      <c r="C378" s="6">
        <v>1023</v>
      </c>
      <c r="D378" s="5">
        <v>106</v>
      </c>
      <c r="E378" s="6">
        <v>1129</v>
      </c>
      <c r="F378" s="9">
        <v>49649.5</v>
      </c>
      <c r="G378" s="57">
        <f>Table1[[#This Row],[Column6]]/$F$434</f>
        <v>2.2440777051708251E-3</v>
      </c>
      <c r="H378" s="57"/>
      <c r="I378" s="66"/>
      <c r="J378" s="72">
        <f>Table1[[#This Row],[Column6]]+Table1[[#This Row],[Column72]]+Table1[[#This Row],[Column8]]</f>
        <v>49649.5</v>
      </c>
      <c r="K378" s="91">
        <f>Table1[[#This Row],[Column9]]/$J$434</f>
        <v>2.2436307978641597E-3</v>
      </c>
      <c r="L378" s="75">
        <f>$J$440*Table1[[#This Row],[Column10]]</f>
        <v>4077.6049010540951</v>
      </c>
      <c r="M378" s="164"/>
      <c r="N378" s="75">
        <f>Table1[[#This Row],[Column11]]+Table1[[#This Row],[Column8]]</f>
        <v>4077.6049010540951</v>
      </c>
      <c r="O378" s="164"/>
      <c r="P378" s="78">
        <f>Table1[[#This Row],[Column9]]+Table1[[#This Row],[Column11]]</f>
        <v>53727.104901054096</v>
      </c>
    </row>
    <row r="379" spans="1:16" x14ac:dyDescent="0.25">
      <c r="A379" s="21" t="s">
        <v>388</v>
      </c>
      <c r="B379" s="4">
        <v>5901</v>
      </c>
      <c r="C379" s="6">
        <v>3408</v>
      </c>
      <c r="D379" s="5"/>
      <c r="E379" s="6">
        <v>3408</v>
      </c>
      <c r="F379" s="9">
        <v>118827</v>
      </c>
      <c r="G379" s="57">
        <f>Table1[[#This Row],[Column6]]/$F$434</f>
        <v>5.3707896649983107E-3</v>
      </c>
      <c r="H379" s="57"/>
      <c r="I379" s="66"/>
      <c r="J379" s="72">
        <f>Table1[[#This Row],[Column6]]+Table1[[#This Row],[Column72]]+Table1[[#This Row],[Column8]]</f>
        <v>118827</v>
      </c>
      <c r="K379" s="91">
        <f>Table1[[#This Row],[Column9]]/$J$434</f>
        <v>5.3697200740753575E-3</v>
      </c>
      <c r="L379" s="75">
        <f>$J$440*Table1[[#This Row],[Column10]]</f>
        <v>9759.001753845554</v>
      </c>
      <c r="M379" s="164"/>
      <c r="N379" s="75">
        <f>Table1[[#This Row],[Column11]]+Table1[[#This Row],[Column8]]</f>
        <v>9759.001753845554</v>
      </c>
      <c r="O379" s="164"/>
      <c r="P379" s="78">
        <f>Table1[[#This Row],[Column9]]+Table1[[#This Row],[Column11]]</f>
        <v>128586.00175384556</v>
      </c>
    </row>
    <row r="380" spans="1:16" x14ac:dyDescent="0.25">
      <c r="A380" s="21" t="s">
        <v>389</v>
      </c>
      <c r="B380" s="4">
        <v>5985</v>
      </c>
      <c r="C380" s="5">
        <v>744</v>
      </c>
      <c r="D380" s="5">
        <v>27</v>
      </c>
      <c r="E380" s="5">
        <v>771</v>
      </c>
      <c r="F380" s="9">
        <v>67900</v>
      </c>
      <c r="G380" s="57">
        <f>Table1[[#This Row],[Column6]]/$F$434</f>
        <v>3.0689710104049189E-3</v>
      </c>
      <c r="H380" s="57"/>
      <c r="I380" s="66"/>
      <c r="J380" s="72">
        <f>Table1[[#This Row],[Column6]]+Table1[[#This Row],[Column72]]+Table1[[#This Row],[Column8]]</f>
        <v>67900</v>
      </c>
      <c r="K380" s="91">
        <f>Table1[[#This Row],[Column9]]/$J$434</f>
        <v>3.06835982587894E-3</v>
      </c>
      <c r="L380" s="75">
        <f>$J$440*Table1[[#This Row],[Column10]]</f>
        <v>5576.478570410035</v>
      </c>
      <c r="M380" s="164"/>
      <c r="N380" s="75">
        <f>Table1[[#This Row],[Column11]]+Table1[[#This Row],[Column8]]</f>
        <v>5576.478570410035</v>
      </c>
      <c r="O380" s="164"/>
      <c r="P380" s="78">
        <f>Table1[[#This Row],[Column9]]+Table1[[#This Row],[Column11]]</f>
        <v>73476.478570410036</v>
      </c>
    </row>
    <row r="381" spans="1:16" x14ac:dyDescent="0.25">
      <c r="A381" s="21" t="s">
        <v>390</v>
      </c>
      <c r="B381" s="4">
        <v>5992</v>
      </c>
      <c r="C381" s="5">
        <v>446</v>
      </c>
      <c r="D381" s="5"/>
      <c r="E381" s="5">
        <v>446</v>
      </c>
      <c r="F381" s="9">
        <v>42946.5</v>
      </c>
      <c r="G381" s="57">
        <f>Table1[[#This Row],[Column6]]/$F$434</f>
        <v>1.9411128644823985E-3</v>
      </c>
      <c r="H381" s="57"/>
      <c r="I381" s="66"/>
      <c r="J381" s="72">
        <f>Table1[[#This Row],[Column6]]+Table1[[#This Row],[Column72]]+Table1[[#This Row],[Column8]]</f>
        <v>42946.5</v>
      </c>
      <c r="K381" s="91">
        <f>Table1[[#This Row],[Column9]]/$J$434</f>
        <v>1.940726292520028E-3</v>
      </c>
      <c r="L381" s="75">
        <f>$J$440*Table1[[#This Row],[Column10]]</f>
        <v>3527.102163830848</v>
      </c>
      <c r="M381" s="164"/>
      <c r="N381" s="75">
        <f>Table1[[#This Row],[Column11]]+Table1[[#This Row],[Column8]]</f>
        <v>3527.102163830848</v>
      </c>
      <c r="O381" s="164"/>
      <c r="P381" s="78">
        <f>Table1[[#This Row],[Column9]]+Table1[[#This Row],[Column11]]</f>
        <v>46473.602163830845</v>
      </c>
    </row>
    <row r="382" spans="1:16" x14ac:dyDescent="0.25">
      <c r="A382" s="21" t="s">
        <v>391</v>
      </c>
      <c r="B382" s="4">
        <v>6022</v>
      </c>
      <c r="C382" s="5">
        <v>239</v>
      </c>
      <c r="D382" s="5">
        <v>11</v>
      </c>
      <c r="E382" s="5">
        <v>250</v>
      </c>
      <c r="F382" s="9">
        <v>6310</v>
      </c>
      <c r="G382" s="57">
        <f>Table1[[#This Row],[Column6]]/$F$434</f>
        <v>2.8520187151185623E-4</v>
      </c>
      <c r="H382" s="57"/>
      <c r="I382" s="66"/>
      <c r="J382" s="72">
        <f>Table1[[#This Row],[Column6]]+Table1[[#This Row],[Column72]]+Table1[[#This Row],[Column8]]</f>
        <v>6310</v>
      </c>
      <c r="K382" s="91">
        <f>Table1[[#This Row],[Column9]]/$J$434</f>
        <v>2.8514507365679106E-4</v>
      </c>
      <c r="L382" s="75">
        <f>$J$440*Table1[[#This Row],[Column10]]</f>
        <v>518.22650632234638</v>
      </c>
      <c r="M382" s="164"/>
      <c r="N382" s="75">
        <f>Table1[[#This Row],[Column11]]+Table1[[#This Row],[Column8]]</f>
        <v>518.22650632234638</v>
      </c>
      <c r="O382" s="164"/>
      <c r="P382" s="78">
        <f>Table1[[#This Row],[Column9]]+Table1[[#This Row],[Column11]]</f>
        <v>6828.2265063223467</v>
      </c>
    </row>
    <row r="383" spans="1:16" x14ac:dyDescent="0.25">
      <c r="A383" s="21" t="s">
        <v>392</v>
      </c>
      <c r="B383" s="4">
        <v>6027</v>
      </c>
      <c r="C383" s="5">
        <v>292</v>
      </c>
      <c r="D383" s="5"/>
      <c r="E383" s="5">
        <v>292</v>
      </c>
      <c r="F383" s="9">
        <v>16062.5</v>
      </c>
      <c r="G383" s="57">
        <f>Table1[[#This Row],[Column6]]/$F$434</f>
        <v>7.2599921729939632E-4</v>
      </c>
      <c r="H383" s="57"/>
      <c r="I383" s="66"/>
      <c r="J383" s="72">
        <f>Table1[[#This Row],[Column6]]+Table1[[#This Row],[Column72]]+Table1[[#This Row],[Column8]]</f>
        <v>16062.5</v>
      </c>
      <c r="K383" s="91">
        <f>Table1[[#This Row],[Column9]]/$J$434</f>
        <v>7.2585463480383608E-4</v>
      </c>
      <c r="L383" s="75">
        <f>$J$440*Table1[[#This Row],[Column10]]</f>
        <v>1319.1780123300616</v>
      </c>
      <c r="M383" s="164"/>
      <c r="N383" s="75">
        <f>Table1[[#This Row],[Column11]]+Table1[[#This Row],[Column8]]</f>
        <v>1319.1780123300616</v>
      </c>
      <c r="O383" s="164"/>
      <c r="P383" s="78">
        <f>Table1[[#This Row],[Column9]]+Table1[[#This Row],[Column11]]</f>
        <v>17381.678012330063</v>
      </c>
    </row>
    <row r="384" spans="1:16" x14ac:dyDescent="0.25">
      <c r="A384" s="21" t="s">
        <v>393</v>
      </c>
      <c r="B384" s="4">
        <v>6069</v>
      </c>
      <c r="C384" s="5">
        <v>61</v>
      </c>
      <c r="D384" s="5"/>
      <c r="E384" s="5">
        <v>61</v>
      </c>
      <c r="F384" s="9">
        <v>2775</v>
      </c>
      <c r="G384" s="57">
        <f>Table1[[#This Row],[Column6]]/$F$434</f>
        <v>1.254255457124249E-4</v>
      </c>
      <c r="H384" s="57"/>
      <c r="I384" s="66"/>
      <c r="J384" s="72">
        <f>Table1[[#This Row],[Column6]]+Table1[[#This Row],[Column72]]+Table1[[#This Row],[Column8]]</f>
        <v>2775</v>
      </c>
      <c r="K384" s="91">
        <f>Table1[[#This Row],[Column9]]/$J$434</f>
        <v>1.2540056725793901E-4</v>
      </c>
      <c r="L384" s="75">
        <f>$J$440*Table1[[#This Row],[Column10]]</f>
        <v>227.90468384223635</v>
      </c>
      <c r="M384" s="164"/>
      <c r="N384" s="75">
        <f>Table1[[#This Row],[Column11]]+Table1[[#This Row],[Column8]]</f>
        <v>227.90468384223635</v>
      </c>
      <c r="O384" s="164"/>
      <c r="P384" s="78">
        <f>Table1[[#This Row],[Column9]]+Table1[[#This Row],[Column11]]</f>
        <v>3002.9046838422364</v>
      </c>
    </row>
    <row r="385" spans="1:16" x14ac:dyDescent="0.25">
      <c r="A385" s="21" t="s">
        <v>394</v>
      </c>
      <c r="B385" s="4">
        <v>6104</v>
      </c>
      <c r="C385" s="5">
        <v>149</v>
      </c>
      <c r="D385" s="5"/>
      <c r="E385" s="5">
        <v>149</v>
      </c>
      <c r="F385" s="9">
        <v>3655</v>
      </c>
      <c r="G385" s="57">
        <f>Table1[[#This Row],[Column6]]/$F$434</f>
        <v>1.6520013318159027E-4</v>
      </c>
      <c r="H385" s="57"/>
      <c r="I385" s="66"/>
      <c r="J385" s="72">
        <f>Table1[[#This Row],[Column6]]+Table1[[#This Row],[Column72]]+Table1[[#This Row],[Column8]]</f>
        <v>3655</v>
      </c>
      <c r="K385" s="91">
        <f>Table1[[#This Row],[Column9]]/$J$434</f>
        <v>1.6516723363162777E-4</v>
      </c>
      <c r="L385" s="75">
        <f>$J$440*Table1[[#This Row],[Column10]]</f>
        <v>300.17716015977436</v>
      </c>
      <c r="M385" s="164"/>
      <c r="N385" s="75">
        <f>Table1[[#This Row],[Column11]]+Table1[[#This Row],[Column8]]</f>
        <v>300.17716015977436</v>
      </c>
      <c r="O385" s="164"/>
      <c r="P385" s="78">
        <f>Table1[[#This Row],[Column9]]+Table1[[#This Row],[Column11]]</f>
        <v>3955.1771601597743</v>
      </c>
    </row>
    <row r="386" spans="1:16" x14ac:dyDescent="0.25">
      <c r="A386" s="21" t="s">
        <v>395</v>
      </c>
      <c r="B386" s="4">
        <v>6113</v>
      </c>
      <c r="C386" s="5">
        <v>365</v>
      </c>
      <c r="D386" s="5">
        <v>15</v>
      </c>
      <c r="E386" s="5">
        <v>380</v>
      </c>
      <c r="F386" s="9">
        <v>14897.5</v>
      </c>
      <c r="G386" s="57">
        <f>Table1[[#This Row],[Column6]]/$F$434</f>
        <v>6.7334308729760357E-4</v>
      </c>
      <c r="H386" s="57"/>
      <c r="I386" s="66"/>
      <c r="J386" s="72">
        <f>Table1[[#This Row],[Column6]]+Table1[[#This Row],[Column72]]+Table1[[#This Row],[Column8]]</f>
        <v>14897.5</v>
      </c>
      <c r="K386" s="91">
        <f>Table1[[#This Row],[Column9]]/$J$434</f>
        <v>6.7320899125230497E-4</v>
      </c>
      <c r="L386" s="75">
        <f>$J$440*Table1[[#This Row],[Column10]]</f>
        <v>1223.4991090233209</v>
      </c>
      <c r="M386" s="164"/>
      <c r="N386" s="75">
        <f>Table1[[#This Row],[Column11]]+Table1[[#This Row],[Column8]]</f>
        <v>1223.4991090233209</v>
      </c>
      <c r="O386" s="164"/>
      <c r="P386" s="78">
        <f>Table1[[#This Row],[Column9]]+Table1[[#This Row],[Column11]]</f>
        <v>16120.999109023322</v>
      </c>
    </row>
    <row r="387" spans="1:16" x14ac:dyDescent="0.25">
      <c r="A387" s="21" t="s">
        <v>396</v>
      </c>
      <c r="B387" s="4">
        <v>6083</v>
      </c>
      <c r="C387" s="5">
        <v>885</v>
      </c>
      <c r="D387" s="5">
        <v>19</v>
      </c>
      <c r="E387" s="5">
        <v>904</v>
      </c>
      <c r="F387" s="9">
        <v>34257.5</v>
      </c>
      <c r="G387" s="57">
        <f>Table1[[#This Row],[Column6]]/$F$434</f>
        <v>1.5483840116192417E-3</v>
      </c>
      <c r="H387" s="57"/>
      <c r="I387" s="66"/>
      <c r="J387" s="72">
        <f>Table1[[#This Row],[Column6]]+Table1[[#This Row],[Column72]]+Table1[[#This Row],[Column8]]</f>
        <v>34257.5</v>
      </c>
      <c r="K387" s="91">
        <f>Table1[[#This Row],[Column9]]/$J$434</f>
        <v>1.5480756514734577E-3</v>
      </c>
      <c r="L387" s="75">
        <f>$J$440*Table1[[#This Row],[Column10]]</f>
        <v>2813.4935880091571</v>
      </c>
      <c r="M387" s="164"/>
      <c r="N387" s="75">
        <f>Table1[[#This Row],[Column11]]+Table1[[#This Row],[Column8]]</f>
        <v>2813.4935880091571</v>
      </c>
      <c r="O387" s="164"/>
      <c r="P387" s="78">
        <f>Table1[[#This Row],[Column9]]+Table1[[#This Row],[Column11]]</f>
        <v>37070.993588009158</v>
      </c>
    </row>
    <row r="388" spans="1:16" x14ac:dyDescent="0.25">
      <c r="A388" s="21" t="s">
        <v>397</v>
      </c>
      <c r="B388" s="4">
        <v>6118</v>
      </c>
      <c r="C388" s="5">
        <v>356</v>
      </c>
      <c r="D388" s="5">
        <v>34</v>
      </c>
      <c r="E388" s="5">
        <v>390</v>
      </c>
      <c r="F388" s="9">
        <v>20962.5</v>
      </c>
      <c r="G388" s="57">
        <f>Table1[[#This Row],[Column6]]/$F$434</f>
        <v>9.4747135207088533E-4</v>
      </c>
      <c r="H388" s="57"/>
      <c r="I388" s="66"/>
      <c r="J388" s="72">
        <f>Table1[[#This Row],[Column6]]+Table1[[#This Row],[Column72]]+Table1[[#This Row],[Column8]]</f>
        <v>20962.5</v>
      </c>
      <c r="K388" s="91">
        <f>Table1[[#This Row],[Column9]]/$J$434</f>
        <v>9.4728266347551219E-4</v>
      </c>
      <c r="L388" s="75">
        <f>$J$440*Table1[[#This Row],[Column10]]</f>
        <v>1721.6043009163527</v>
      </c>
      <c r="M388" s="164"/>
      <c r="N388" s="75">
        <f>Table1[[#This Row],[Column11]]+Table1[[#This Row],[Column8]]</f>
        <v>1721.6043009163527</v>
      </c>
      <c r="O388" s="164"/>
      <c r="P388" s="78">
        <f>Table1[[#This Row],[Column9]]+Table1[[#This Row],[Column11]]</f>
        <v>22684.104300916351</v>
      </c>
    </row>
    <row r="389" spans="1:16" x14ac:dyDescent="0.25">
      <c r="A389" s="21" t="s">
        <v>398</v>
      </c>
      <c r="B389" s="4">
        <v>6125</v>
      </c>
      <c r="C389" s="6">
        <v>1701</v>
      </c>
      <c r="D389" s="5">
        <v>200</v>
      </c>
      <c r="E389" s="6">
        <v>1901</v>
      </c>
      <c r="F389" s="9">
        <v>57748</v>
      </c>
      <c r="G389" s="57">
        <f>Table1[[#This Row],[Column6]]/$F$434</f>
        <v>2.6101169058742749E-3</v>
      </c>
      <c r="H389" s="57"/>
      <c r="I389" s="66"/>
      <c r="J389" s="72">
        <f>Table1[[#This Row],[Column6]]+Table1[[#This Row],[Column72]]+Table1[[#This Row],[Column8]]</f>
        <v>57748</v>
      </c>
      <c r="K389" s="91">
        <f>Table1[[#This Row],[Column9]]/$J$434</f>
        <v>2.6095971019861122E-3</v>
      </c>
      <c r="L389" s="75">
        <f>$J$440*Table1[[#This Row],[Column10]]</f>
        <v>4742.7170027104376</v>
      </c>
      <c r="M389" s="164"/>
      <c r="N389" s="75">
        <f>Table1[[#This Row],[Column11]]+Table1[[#This Row],[Column8]]</f>
        <v>4742.7170027104376</v>
      </c>
      <c r="O389" s="164"/>
      <c r="P389" s="78">
        <f>Table1[[#This Row],[Column9]]+Table1[[#This Row],[Column11]]</f>
        <v>62490.717002710437</v>
      </c>
    </row>
    <row r="390" spans="1:16" x14ac:dyDescent="0.25">
      <c r="A390" s="21" t="s">
        <v>399</v>
      </c>
      <c r="B390" s="4">
        <v>6174</v>
      </c>
      <c r="C390" s="6">
        <v>3877</v>
      </c>
      <c r="D390" s="5">
        <v>625</v>
      </c>
      <c r="E390" s="6">
        <v>4502</v>
      </c>
      <c r="F390" s="9">
        <v>149485</v>
      </c>
      <c r="G390" s="57">
        <f>Table1[[#This Row],[Column6]]/$F$434</f>
        <v>6.7564820543502112E-3</v>
      </c>
      <c r="H390" s="57"/>
      <c r="I390" s="66"/>
      <c r="J390" s="72">
        <f>Table1[[#This Row],[Column6]]+Table1[[#This Row],[Column72]]+Table1[[#This Row],[Column8]]</f>
        <v>149485</v>
      </c>
      <c r="K390" s="91">
        <f>Table1[[#This Row],[Column9]]/$J$434</f>
        <v>6.7551365032623469E-3</v>
      </c>
      <c r="L390" s="75">
        <f>$J$440*Table1[[#This Row],[Column10]]</f>
        <v>12276.876275371784</v>
      </c>
      <c r="M390" s="164"/>
      <c r="N390" s="75">
        <f>Table1[[#This Row],[Column11]]+Table1[[#This Row],[Column8]]</f>
        <v>12276.876275371784</v>
      </c>
      <c r="O390" s="164"/>
      <c r="P390" s="78">
        <f>Table1[[#This Row],[Column9]]+Table1[[#This Row],[Column11]]</f>
        <v>161761.87627537179</v>
      </c>
    </row>
    <row r="391" spans="1:16" x14ac:dyDescent="0.25">
      <c r="A391" s="21" t="s">
        <v>400</v>
      </c>
      <c r="B391" s="4">
        <v>6181</v>
      </c>
      <c r="C391" s="6">
        <v>2539</v>
      </c>
      <c r="D391" s="5">
        <v>186</v>
      </c>
      <c r="E391" s="6">
        <v>2725</v>
      </c>
      <c r="F391" s="9">
        <v>59385.5</v>
      </c>
      <c r="G391" s="57">
        <f>Table1[[#This Row],[Column6]]/$F$434</f>
        <v>2.6841292774433183E-3</v>
      </c>
      <c r="H391" s="57"/>
      <c r="I391" s="66"/>
      <c r="J391" s="72">
        <f>Table1[[#This Row],[Column6]]+Table1[[#This Row],[Column72]]+Table1[[#This Row],[Column8]]</f>
        <v>59385.5</v>
      </c>
      <c r="K391" s="91">
        <f>Table1[[#This Row],[Column9]]/$J$434</f>
        <v>2.6835947340166978E-3</v>
      </c>
      <c r="L391" s="75">
        <f>$J$440*Table1[[#This Row],[Column10]]</f>
        <v>4877.2012981308553</v>
      </c>
      <c r="M391" s="164"/>
      <c r="N391" s="75">
        <f>Table1[[#This Row],[Column11]]+Table1[[#This Row],[Column8]]</f>
        <v>4877.2012981308553</v>
      </c>
      <c r="O391" s="164"/>
      <c r="P391" s="78">
        <f>Table1[[#This Row],[Column9]]+Table1[[#This Row],[Column11]]</f>
        <v>64262.701298130858</v>
      </c>
    </row>
    <row r="392" spans="1:16" x14ac:dyDescent="0.25">
      <c r="A392" s="21" t="s">
        <v>401</v>
      </c>
      <c r="B392" s="4">
        <v>6195</v>
      </c>
      <c r="C392" s="6">
        <v>1616</v>
      </c>
      <c r="D392" s="5">
        <v>30</v>
      </c>
      <c r="E392" s="6">
        <v>1646</v>
      </c>
      <c r="F392" s="9">
        <v>73367.5</v>
      </c>
      <c r="G392" s="57">
        <f>Table1[[#This Row],[Column6]]/$F$434</f>
        <v>3.3160932342545346E-3</v>
      </c>
      <c r="H392" s="57"/>
      <c r="I392" s="66"/>
      <c r="J392" s="72">
        <f>Table1[[#This Row],[Column6]]+Table1[[#This Row],[Column72]]+Table1[[#This Row],[Column8]]</f>
        <v>73367.5</v>
      </c>
      <c r="K392" s="91">
        <f>Table1[[#This Row],[Column9]]/$J$434</f>
        <v>3.3154328354222844E-3</v>
      </c>
      <c r="L392" s="75">
        <f>$J$440*Table1[[#This Row],[Column10]]</f>
        <v>6025.5123934397379</v>
      </c>
      <c r="M392" s="164"/>
      <c r="N392" s="75">
        <f>Table1[[#This Row],[Column11]]+Table1[[#This Row],[Column8]]</f>
        <v>6025.5123934397379</v>
      </c>
      <c r="O392" s="164"/>
      <c r="P392" s="78">
        <f>Table1[[#This Row],[Column9]]+Table1[[#This Row],[Column11]]</f>
        <v>79393.012393439742</v>
      </c>
    </row>
    <row r="393" spans="1:16" x14ac:dyDescent="0.25">
      <c r="A393" s="21" t="s">
        <v>402</v>
      </c>
      <c r="B393" s="4">
        <v>6216</v>
      </c>
      <c r="C393" s="5">
        <v>728</v>
      </c>
      <c r="D393" s="5">
        <v>69</v>
      </c>
      <c r="E393" s="5">
        <v>797</v>
      </c>
      <c r="F393" s="9">
        <v>48188</v>
      </c>
      <c r="G393" s="57">
        <f>Table1[[#This Row],[Column6]]/$F$434</f>
        <v>2.1780202510956149E-3</v>
      </c>
      <c r="H393" s="57"/>
      <c r="I393" s="66"/>
      <c r="J393" s="72">
        <f>Table1[[#This Row],[Column6]]+Table1[[#This Row],[Column72]]+Table1[[#This Row],[Column8]]</f>
        <v>48188</v>
      </c>
      <c r="K393" s="91">
        <f>Table1[[#This Row],[Column9]]/$J$434</f>
        <v>2.1775864991083116E-3</v>
      </c>
      <c r="L393" s="75">
        <f>$J$440*Table1[[#This Row],[Column10]]</f>
        <v>3957.5751008971833</v>
      </c>
      <c r="M393" s="164"/>
      <c r="N393" s="75">
        <f>Table1[[#This Row],[Column11]]+Table1[[#This Row],[Column8]]</f>
        <v>3957.5751008971833</v>
      </c>
      <c r="O393" s="164"/>
      <c r="P393" s="78">
        <f>Table1[[#This Row],[Column9]]+Table1[[#This Row],[Column11]]</f>
        <v>52145.575100897186</v>
      </c>
    </row>
    <row r="394" spans="1:16" x14ac:dyDescent="0.25">
      <c r="A394" s="21" t="s">
        <v>403</v>
      </c>
      <c r="B394" s="4">
        <v>6223</v>
      </c>
      <c r="C394" s="6">
        <v>4080</v>
      </c>
      <c r="D394" s="5">
        <v>120</v>
      </c>
      <c r="E394" s="6">
        <v>4200</v>
      </c>
      <c r="F394" s="9">
        <v>161215</v>
      </c>
      <c r="G394" s="57">
        <f>Table1[[#This Row],[Column6]]/$F$434</f>
        <v>7.2866592259562451E-3</v>
      </c>
      <c r="H394" s="57"/>
      <c r="I394" s="66"/>
      <c r="J394" s="72">
        <f>Table1[[#This Row],[Column6]]+Table1[[#This Row],[Column72]]+Table1[[#This Row],[Column8]]</f>
        <v>161215</v>
      </c>
      <c r="K394" s="91">
        <f>Table1[[#This Row],[Column9]]/$J$434</f>
        <v>7.2852080902661752E-3</v>
      </c>
      <c r="L394" s="75">
        <f>$J$440*Table1[[#This Row],[Column10]]</f>
        <v>13240.235533558965</v>
      </c>
      <c r="M394" s="164"/>
      <c r="N394" s="75">
        <f>Table1[[#This Row],[Column11]]+Table1[[#This Row],[Column8]]</f>
        <v>13240.235533558965</v>
      </c>
      <c r="O394" s="164"/>
      <c r="P394" s="78">
        <f>Table1[[#This Row],[Column9]]+Table1[[#This Row],[Column11]]</f>
        <v>174455.23553355897</v>
      </c>
    </row>
    <row r="395" spans="1:16" x14ac:dyDescent="0.25">
      <c r="A395" s="21" t="s">
        <v>404</v>
      </c>
      <c r="B395" s="4">
        <v>6230</v>
      </c>
      <c r="C395" s="5">
        <v>357</v>
      </c>
      <c r="D395" s="5"/>
      <c r="E395" s="5">
        <v>357</v>
      </c>
      <c r="F395" s="9">
        <v>46380</v>
      </c>
      <c r="G395" s="57">
        <f>Table1[[#This Row],[Column6]]/$F$434</f>
        <v>2.0963015532044203E-3</v>
      </c>
      <c r="H395" s="57"/>
      <c r="I395" s="66"/>
      <c r="J395" s="72">
        <f>Table1[[#This Row],[Column6]]+Table1[[#This Row],[Column72]]+Table1[[#This Row],[Column8]]</f>
        <v>46380</v>
      </c>
      <c r="K395" s="91">
        <f>Table1[[#This Row],[Column9]]/$J$434</f>
        <v>2.0958840754678239E-3</v>
      </c>
      <c r="L395" s="75">
        <f>$J$440*Table1[[#This Row],[Column10]]</f>
        <v>3809.0880131902422</v>
      </c>
      <c r="M395" s="164"/>
      <c r="N395" s="75">
        <f>Table1[[#This Row],[Column11]]+Table1[[#This Row],[Column8]]</f>
        <v>3809.0880131902422</v>
      </c>
      <c r="O395" s="164"/>
      <c r="P395" s="78">
        <f>Table1[[#This Row],[Column9]]+Table1[[#This Row],[Column11]]</f>
        <v>50189.088013190245</v>
      </c>
    </row>
    <row r="396" spans="1:16" x14ac:dyDescent="0.25">
      <c r="A396" s="21" t="s">
        <v>405</v>
      </c>
      <c r="B396" s="4">
        <v>6237</v>
      </c>
      <c r="C396" s="6">
        <v>1315</v>
      </c>
      <c r="D396" s="5">
        <v>2</v>
      </c>
      <c r="E396" s="6">
        <v>1317</v>
      </c>
      <c r="F396" s="9">
        <v>66669.5</v>
      </c>
      <c r="G396" s="57">
        <f>Table1[[#This Row],[Column6]]/$F$434</f>
        <v>3.0133543855403646E-3</v>
      </c>
      <c r="H396" s="57"/>
      <c r="I396" s="66"/>
      <c r="J396" s="72">
        <f>Table1[[#This Row],[Column6]]+Table1[[#This Row],[Column72]]+Table1[[#This Row],[Column8]]</f>
        <v>66669.5</v>
      </c>
      <c r="K396" s="91">
        <f>Table1[[#This Row],[Column9]]/$J$434</f>
        <v>3.0127542770461853E-3</v>
      </c>
      <c r="L396" s="75">
        <f>$J$440*Table1[[#This Row],[Column10]]</f>
        <v>5475.4202952864771</v>
      </c>
      <c r="M396" s="164"/>
      <c r="N396" s="75">
        <f>Table1[[#This Row],[Column11]]+Table1[[#This Row],[Column8]]</f>
        <v>5475.4202952864771</v>
      </c>
      <c r="O396" s="164"/>
      <c r="P396" s="78">
        <f>Table1[[#This Row],[Column9]]+Table1[[#This Row],[Column11]]</f>
        <v>72144.920295286473</v>
      </c>
    </row>
    <row r="397" spans="1:16" x14ac:dyDescent="0.25">
      <c r="A397" s="21" t="s">
        <v>406</v>
      </c>
      <c r="B397" s="4">
        <v>6251</v>
      </c>
      <c r="C397" s="5">
        <v>215</v>
      </c>
      <c r="D397" s="5"/>
      <c r="E397" s="5">
        <v>215</v>
      </c>
      <c r="F397" s="9">
        <v>16035</v>
      </c>
      <c r="G397" s="57">
        <f>Table1[[#This Row],[Column6]]/$F$434</f>
        <v>7.2475626144098497E-4</v>
      </c>
      <c r="H397" s="57"/>
      <c r="I397" s="66"/>
      <c r="J397" s="72">
        <f>Table1[[#This Row],[Column6]]+Table1[[#This Row],[Column72]]+Table1[[#This Row],[Column8]]</f>
        <v>16035</v>
      </c>
      <c r="K397" s="91">
        <f>Table1[[#This Row],[Column9]]/$J$434</f>
        <v>7.246119264796583E-4</v>
      </c>
      <c r="L397" s="75">
        <f>$J$440*Table1[[#This Row],[Column10]]</f>
        <v>1316.9194974451384</v>
      </c>
      <c r="M397" s="164"/>
      <c r="N397" s="75">
        <f>Table1[[#This Row],[Column11]]+Table1[[#This Row],[Column8]]</f>
        <v>1316.9194974451384</v>
      </c>
      <c r="O397" s="164"/>
      <c r="P397" s="78">
        <f>Table1[[#This Row],[Column9]]+Table1[[#This Row],[Column11]]</f>
        <v>17351.919497445138</v>
      </c>
    </row>
    <row r="398" spans="1:16" x14ac:dyDescent="0.25">
      <c r="A398" s="21" t="s">
        <v>407</v>
      </c>
      <c r="B398" s="4">
        <v>6293</v>
      </c>
      <c r="C398" s="5">
        <v>650</v>
      </c>
      <c r="D398" s="5"/>
      <c r="E398" s="5">
        <v>650</v>
      </c>
      <c r="F398" s="9">
        <v>55726</v>
      </c>
      <c r="G398" s="57">
        <f>Table1[[#This Row],[Column6]]/$F$434</f>
        <v>2.5187257514848972E-3</v>
      </c>
      <c r="H398" s="57"/>
      <c r="I398" s="66"/>
      <c r="J398" s="72">
        <f>Table1[[#This Row],[Column6]]+Table1[[#This Row],[Column72]]+Table1[[#This Row],[Column8]]</f>
        <v>55726</v>
      </c>
      <c r="K398" s="91">
        <f>Table1[[#This Row],[Column9]]/$J$434</f>
        <v>2.518224148113841E-3</v>
      </c>
      <c r="L398" s="75">
        <f>$J$440*Table1[[#This Row],[Column10]]</f>
        <v>4576.6545628080939</v>
      </c>
      <c r="M398" s="164"/>
      <c r="N398" s="75">
        <f>Table1[[#This Row],[Column11]]+Table1[[#This Row],[Column8]]</f>
        <v>4576.6545628080939</v>
      </c>
      <c r="O398" s="164"/>
      <c r="P398" s="78">
        <f>Table1[[#This Row],[Column9]]+Table1[[#This Row],[Column11]]</f>
        <v>60302.654562808093</v>
      </c>
    </row>
    <row r="399" spans="1:16" x14ac:dyDescent="0.25">
      <c r="A399" s="21" t="s">
        <v>408</v>
      </c>
      <c r="B399" s="4">
        <v>6300</v>
      </c>
      <c r="C399" s="5">
        <v>632</v>
      </c>
      <c r="D399" s="5">
        <v>118</v>
      </c>
      <c r="E399" s="5">
        <v>750</v>
      </c>
      <c r="F399" s="9">
        <v>22717.5</v>
      </c>
      <c r="G399" s="57">
        <f>Table1[[#This Row],[Column6]]/$F$434</f>
        <v>1.0267945350349594E-3</v>
      </c>
      <c r="H399" s="57"/>
      <c r="I399" s="66"/>
      <c r="J399" s="72">
        <f>Table1[[#This Row],[Column6]]+Table1[[#This Row],[Column72]]+Table1[[#This Row],[Column8]]</f>
        <v>22717.5</v>
      </c>
      <c r="K399" s="91">
        <f>Table1[[#This Row],[Column9]]/$J$434</f>
        <v>1.0265900492548573E-3</v>
      </c>
      <c r="L399" s="75">
        <f>$J$440*Table1[[#This Row],[Column10]]</f>
        <v>1865.7386144814427</v>
      </c>
      <c r="M399" s="164"/>
      <c r="N399" s="75">
        <f>Table1[[#This Row],[Column11]]+Table1[[#This Row],[Column8]]</f>
        <v>1865.7386144814427</v>
      </c>
      <c r="O399" s="164"/>
      <c r="P399" s="78">
        <f>Table1[[#This Row],[Column9]]+Table1[[#This Row],[Column11]]</f>
        <v>24583.238614481445</v>
      </c>
    </row>
    <row r="400" spans="1:16" x14ac:dyDescent="0.25">
      <c r="A400" s="21" t="s">
        <v>409</v>
      </c>
      <c r="B400" s="4">
        <v>6307</v>
      </c>
      <c r="C400" s="6">
        <v>2991</v>
      </c>
      <c r="D400" s="5">
        <v>275</v>
      </c>
      <c r="E400" s="6">
        <v>3266</v>
      </c>
      <c r="F400" s="9">
        <v>124112.5</v>
      </c>
      <c r="G400" s="57">
        <f>Table1[[#This Row],[Column6]]/$F$434</f>
        <v>5.6096857809849856E-3</v>
      </c>
      <c r="H400" s="57"/>
      <c r="I400" s="66"/>
      <c r="J400" s="72">
        <f>Table1[[#This Row],[Column6]]+Table1[[#This Row],[Column72]]+Table1[[#This Row],[Column8]]</f>
        <v>124112.5</v>
      </c>
      <c r="K400" s="91">
        <f>Table1[[#This Row],[Column9]]/$J$434</f>
        <v>5.6085686139823263E-3</v>
      </c>
      <c r="L400" s="75">
        <f>$J$440*Table1[[#This Row],[Column10]]</f>
        <v>10193.088314727769</v>
      </c>
      <c r="M400" s="164"/>
      <c r="N400" s="75">
        <f>Table1[[#This Row],[Column11]]+Table1[[#This Row],[Column8]]</f>
        <v>10193.088314727769</v>
      </c>
      <c r="O400" s="164"/>
      <c r="P400" s="78">
        <f>Table1[[#This Row],[Column9]]+Table1[[#This Row],[Column11]]</f>
        <v>134305.58831472776</v>
      </c>
    </row>
    <row r="401" spans="1:16" x14ac:dyDescent="0.25">
      <c r="A401" s="21" t="s">
        <v>410</v>
      </c>
      <c r="B401" s="4">
        <v>6328</v>
      </c>
      <c r="C401" s="6">
        <v>2044</v>
      </c>
      <c r="D401" s="5">
        <v>282</v>
      </c>
      <c r="E401" s="6">
        <v>2326</v>
      </c>
      <c r="F401" s="9">
        <v>94585</v>
      </c>
      <c r="G401" s="57">
        <f>Table1[[#This Row],[Column6]]/$F$434</f>
        <v>4.2750901770125076E-3</v>
      </c>
      <c r="H401" s="57"/>
      <c r="I401" s="66"/>
      <c r="J401" s="72">
        <f>Table1[[#This Row],[Column6]]+Table1[[#This Row],[Column72]]+Table1[[#This Row],[Column8]]</f>
        <v>94585</v>
      </c>
      <c r="K401" s="91">
        <f>Table1[[#This Row],[Column9]]/$J$434</f>
        <v>4.2742387942674449E-3</v>
      </c>
      <c r="L401" s="75">
        <f>$J$440*Table1[[#This Row],[Column10]]</f>
        <v>7768.0592869253769</v>
      </c>
      <c r="M401" s="164"/>
      <c r="N401" s="75">
        <f>Table1[[#This Row],[Column11]]+Table1[[#This Row],[Column8]]</f>
        <v>7768.0592869253769</v>
      </c>
      <c r="O401" s="164"/>
      <c r="P401" s="78">
        <f>Table1[[#This Row],[Column9]]+Table1[[#This Row],[Column11]]</f>
        <v>102353.05928692537</v>
      </c>
    </row>
    <row r="402" spans="1:16" x14ac:dyDescent="0.25">
      <c r="A402" s="21" t="s">
        <v>411</v>
      </c>
      <c r="B402" s="4">
        <v>6370</v>
      </c>
      <c r="C402" s="6">
        <v>1063</v>
      </c>
      <c r="D402" s="5">
        <v>53</v>
      </c>
      <c r="E402" s="6">
        <v>1116</v>
      </c>
      <c r="F402" s="9">
        <v>56870</v>
      </c>
      <c r="G402" s="57">
        <f>Table1[[#This Row],[Column6]]/$F$434</f>
        <v>2.5704327151948123E-3</v>
      </c>
      <c r="H402" s="57"/>
      <c r="I402" s="66"/>
      <c r="J402" s="72">
        <f>Table1[[#This Row],[Column6]]+Table1[[#This Row],[Column72]]+Table1[[#This Row],[Column8]]</f>
        <v>56870</v>
      </c>
      <c r="K402" s="91">
        <f>Table1[[#This Row],[Column9]]/$J$434</f>
        <v>2.5699208143996365E-3</v>
      </c>
      <c r="L402" s="75">
        <f>$J$440*Table1[[#This Row],[Column10]]</f>
        <v>4670.6087820208941</v>
      </c>
      <c r="M402" s="164"/>
      <c r="N402" s="75">
        <f>Table1[[#This Row],[Column11]]+Table1[[#This Row],[Column8]]</f>
        <v>4670.6087820208941</v>
      </c>
      <c r="O402" s="164"/>
      <c r="P402" s="78">
        <f>Table1[[#This Row],[Column9]]+Table1[[#This Row],[Column11]]</f>
        <v>61540.608782020892</v>
      </c>
    </row>
    <row r="403" spans="1:16" x14ac:dyDescent="0.25">
      <c r="A403" s="21" t="s">
        <v>412</v>
      </c>
      <c r="B403" s="4">
        <v>6321</v>
      </c>
      <c r="C403" s="5">
        <v>663</v>
      </c>
      <c r="D403" s="5">
        <v>35</v>
      </c>
      <c r="E403" s="5">
        <v>698</v>
      </c>
      <c r="F403" s="9">
        <v>62535</v>
      </c>
      <c r="G403" s="57">
        <f>Table1[[#This Row],[Column6]]/$F$434</f>
        <v>2.8264816220275645E-3</v>
      </c>
      <c r="H403" s="57"/>
      <c r="I403" s="66"/>
      <c r="J403" s="72">
        <f>Table1[[#This Row],[Column6]]+Table1[[#This Row],[Column72]]+Table1[[#This Row],[Column8]]</f>
        <v>62535</v>
      </c>
      <c r="K403" s="91">
        <f>Table1[[#This Row],[Column9]]/$J$434</f>
        <v>2.825918729180258E-3</v>
      </c>
      <c r="L403" s="75">
        <f>$J$440*Table1[[#This Row],[Column10]]</f>
        <v>5135.8628483150451</v>
      </c>
      <c r="M403" s="164"/>
      <c r="N403" s="75">
        <f>Table1[[#This Row],[Column11]]+Table1[[#This Row],[Column8]]</f>
        <v>5135.8628483150451</v>
      </c>
      <c r="O403" s="164"/>
      <c r="P403" s="78">
        <f>Table1[[#This Row],[Column9]]+Table1[[#This Row],[Column11]]</f>
        <v>67670.862848315039</v>
      </c>
    </row>
    <row r="404" spans="1:16" x14ac:dyDescent="0.25">
      <c r="A404" s="21" t="s">
        <v>413</v>
      </c>
      <c r="B404" s="4">
        <v>6335</v>
      </c>
      <c r="C404" s="5">
        <v>645</v>
      </c>
      <c r="D404" s="5"/>
      <c r="E404" s="5">
        <v>645</v>
      </c>
      <c r="F404" s="9">
        <v>71850</v>
      </c>
      <c r="G404" s="57">
        <f>Table1[[#This Row],[Column6]]/$F$434</f>
        <v>3.2475046700676498E-3</v>
      </c>
      <c r="H404" s="57"/>
      <c r="I404" s="66"/>
      <c r="J404" s="72">
        <f>Table1[[#This Row],[Column6]]+Table1[[#This Row],[Column72]]+Table1[[#This Row],[Column8]]</f>
        <v>71850</v>
      </c>
      <c r="K404" s="91">
        <f>Table1[[#This Row],[Column9]]/$J$434</f>
        <v>3.2468579306244747E-3</v>
      </c>
      <c r="L404" s="75">
        <f>$J$440*Table1[[#This Row],[Column10]]</f>
        <v>5900.8834356989837</v>
      </c>
      <c r="M404" s="164"/>
      <c r="N404" s="75">
        <f>Table1[[#This Row],[Column11]]+Table1[[#This Row],[Column8]]</f>
        <v>5900.8834356989837</v>
      </c>
      <c r="O404" s="164"/>
      <c r="P404" s="78">
        <f>Table1[[#This Row],[Column9]]+Table1[[#This Row],[Column11]]</f>
        <v>77750.883435698983</v>
      </c>
    </row>
    <row r="405" spans="1:16" x14ac:dyDescent="0.25">
      <c r="A405" s="21" t="s">
        <v>414</v>
      </c>
      <c r="B405" s="4">
        <v>6354</v>
      </c>
      <c r="C405" s="5">
        <v>378</v>
      </c>
      <c r="D405" s="5"/>
      <c r="E405" s="5">
        <v>378</v>
      </c>
      <c r="F405" s="9">
        <v>17356.5</v>
      </c>
      <c r="G405" s="57">
        <f>Table1[[#This Row],[Column6]]/$F$434</f>
        <v>7.8448594023701002E-4</v>
      </c>
      <c r="H405" s="57"/>
      <c r="I405" s="66"/>
      <c r="J405" s="72">
        <f>Table1[[#This Row],[Column6]]+Table1[[#This Row],[Column72]]+Table1[[#This Row],[Column8]]</f>
        <v>17356.5</v>
      </c>
      <c r="K405" s="91">
        <f>Table1[[#This Row],[Column9]]/$J$434</f>
        <v>7.8432971013060119E-4</v>
      </c>
      <c r="L405" s="75">
        <f>$J$440*Table1[[#This Row],[Column10]]</f>
        <v>1425.4514036424414</v>
      </c>
      <c r="M405" s="164"/>
      <c r="N405" s="75">
        <f>Table1[[#This Row],[Column11]]+Table1[[#This Row],[Column8]]</f>
        <v>1425.4514036424414</v>
      </c>
      <c r="O405" s="164"/>
      <c r="P405" s="78">
        <f>Table1[[#This Row],[Column9]]+Table1[[#This Row],[Column11]]</f>
        <v>18781.951403642441</v>
      </c>
    </row>
    <row r="406" spans="1:16" x14ac:dyDescent="0.25">
      <c r="A406" s="21" t="s">
        <v>415</v>
      </c>
      <c r="B406" s="4">
        <v>6384</v>
      </c>
      <c r="C406" s="5">
        <v>462</v>
      </c>
      <c r="D406" s="5">
        <v>63</v>
      </c>
      <c r="E406" s="5">
        <v>525</v>
      </c>
      <c r="F406" s="9">
        <v>36062.5</v>
      </c>
      <c r="G406" s="57">
        <f>Table1[[#This Row],[Column6]]/$F$434</f>
        <v>1.6299671143258821E-3</v>
      </c>
      <c r="H406" s="57"/>
      <c r="I406" s="66"/>
      <c r="J406" s="72">
        <f>Table1[[#This Row],[Column6]]+Table1[[#This Row],[Column72]]+Table1[[#This Row],[Column8]]</f>
        <v>36062.5</v>
      </c>
      <c r="K406" s="91">
        <f>Table1[[#This Row],[Column9]]/$J$434</f>
        <v>1.6296425069331263E-3</v>
      </c>
      <c r="L406" s="75">
        <f>$J$440*Table1[[#This Row],[Column10]]</f>
        <v>2961.7342922741072</v>
      </c>
      <c r="M406" s="164"/>
      <c r="N406" s="75">
        <f>Table1[[#This Row],[Column11]]+Table1[[#This Row],[Column8]]</f>
        <v>2961.7342922741072</v>
      </c>
      <c r="O406" s="164"/>
      <c r="P406" s="78">
        <f>Table1[[#This Row],[Column9]]+Table1[[#This Row],[Column11]]</f>
        <v>39024.234292274108</v>
      </c>
    </row>
    <row r="407" spans="1:16" x14ac:dyDescent="0.25">
      <c r="A407" s="21" t="s">
        <v>416</v>
      </c>
      <c r="B407" s="4">
        <v>6412</v>
      </c>
      <c r="C407" s="5">
        <v>491</v>
      </c>
      <c r="D407" s="5"/>
      <c r="E407" s="5">
        <v>491</v>
      </c>
      <c r="F407" s="9">
        <v>13719.5</v>
      </c>
      <c r="G407" s="57">
        <f>Table1[[#This Row],[Column6]]/$F$434</f>
        <v>6.2009937816274356E-4</v>
      </c>
      <c r="H407" s="57"/>
      <c r="I407" s="66"/>
      <c r="J407" s="72">
        <f>Table1[[#This Row],[Column6]]+Table1[[#This Row],[Column72]]+Table1[[#This Row],[Column8]]</f>
        <v>13719.5</v>
      </c>
      <c r="K407" s="91">
        <f>Table1[[#This Row],[Column9]]/$J$434</f>
        <v>6.1997588558388979E-4</v>
      </c>
      <c r="L407" s="75">
        <f>$J$440*Table1[[#This Row],[Column10]]</f>
        <v>1126.7525441346168</v>
      </c>
      <c r="M407" s="164"/>
      <c r="N407" s="75">
        <f>Table1[[#This Row],[Column11]]+Table1[[#This Row],[Column8]]</f>
        <v>1126.7525441346168</v>
      </c>
      <c r="O407" s="164"/>
      <c r="P407" s="78">
        <f>Table1[[#This Row],[Column9]]+Table1[[#This Row],[Column11]]</f>
        <v>14846.252544134617</v>
      </c>
    </row>
    <row r="408" spans="1:16" x14ac:dyDescent="0.25">
      <c r="A408" s="21" t="s">
        <v>417</v>
      </c>
      <c r="B408" s="4">
        <v>6440</v>
      </c>
      <c r="C408" s="5">
        <v>121</v>
      </c>
      <c r="D408" s="5"/>
      <c r="E408" s="5">
        <v>121</v>
      </c>
      <c r="F408" s="9">
        <v>6562.5</v>
      </c>
      <c r="G408" s="57">
        <f>Table1[[#This Row],[Column6]]/$F$434</f>
        <v>2.9661446621181563E-4</v>
      </c>
      <c r="H408" s="57"/>
      <c r="I408" s="66"/>
      <c r="J408" s="72">
        <f>Table1[[#This Row],[Column6]]+Table1[[#This Row],[Column72]]+Table1[[#This Row],[Column8]]</f>
        <v>6562.5</v>
      </c>
      <c r="K408" s="91">
        <f>Table1[[#This Row],[Column9]]/$J$434</f>
        <v>2.965553955424233E-4</v>
      </c>
      <c r="L408" s="75">
        <f>$J$440*Table1[[#This Row],[Column10]]</f>
        <v>538.96377935663998</v>
      </c>
      <c r="M408" s="164"/>
      <c r="N408" s="75">
        <f>Table1[[#This Row],[Column11]]+Table1[[#This Row],[Column8]]</f>
        <v>538.96377935663998</v>
      </c>
      <c r="O408" s="164"/>
      <c r="P408" s="78">
        <f>Table1[[#This Row],[Column9]]+Table1[[#This Row],[Column11]]</f>
        <v>7101.4637793566399</v>
      </c>
    </row>
    <row r="409" spans="1:16" x14ac:dyDescent="0.25">
      <c r="A409" s="21" t="s">
        <v>418</v>
      </c>
      <c r="B409" s="4">
        <v>6419</v>
      </c>
      <c r="C409" s="5"/>
      <c r="D409" s="5">
        <v>14</v>
      </c>
      <c r="E409" s="5">
        <v>14</v>
      </c>
      <c r="F409" s="9">
        <v>490</v>
      </c>
      <c r="G409" s="57">
        <f>Table1[[#This Row],[Column6]]/$F$434</f>
        <v>2.2147213477148902E-5</v>
      </c>
      <c r="H409" s="57"/>
      <c r="I409" s="66"/>
      <c r="J409" s="72">
        <f>Table1[[#This Row],[Column6]]+Table1[[#This Row],[Column72]]+Table1[[#This Row],[Column8]]</f>
        <v>490</v>
      </c>
      <c r="K409" s="91">
        <f>Table1[[#This Row],[Column9]]/$J$434</f>
        <v>2.2142802867167608E-5</v>
      </c>
      <c r="L409" s="75">
        <f>$J$440*Table1[[#This Row],[Column10]]</f>
        <v>40.242628858629118</v>
      </c>
      <c r="M409" s="164"/>
      <c r="N409" s="75">
        <f>Table1[[#This Row],[Column11]]+Table1[[#This Row],[Column8]]</f>
        <v>40.242628858629118</v>
      </c>
      <c r="O409" s="164"/>
      <c r="P409" s="78">
        <f>Table1[[#This Row],[Column9]]+Table1[[#This Row],[Column11]]</f>
        <v>530.24262885862913</v>
      </c>
    </row>
    <row r="410" spans="1:16" x14ac:dyDescent="0.25">
      <c r="A410" s="21" t="s">
        <v>419</v>
      </c>
      <c r="B410" s="4">
        <v>6426</v>
      </c>
      <c r="C410" s="5">
        <v>500</v>
      </c>
      <c r="D410" s="5">
        <v>23</v>
      </c>
      <c r="E410" s="5">
        <v>523</v>
      </c>
      <c r="F410" s="9">
        <v>43257.5</v>
      </c>
      <c r="G410" s="57">
        <f>Table1[[#This Row],[Column6]]/$F$434</f>
        <v>1.9551695652811605E-3</v>
      </c>
      <c r="H410" s="57"/>
      <c r="I410" s="66"/>
      <c r="J410" s="72">
        <f>Table1[[#This Row],[Column6]]+Table1[[#This Row],[Column72]]+Table1[[#This Row],[Column8]]</f>
        <v>43257.5</v>
      </c>
      <c r="K410" s="91">
        <f>Table1[[#This Row],[Column9]]/$J$434</f>
        <v>1.9547801939316383E-3</v>
      </c>
      <c r="L410" s="75">
        <f>$J$440*Table1[[#This Row],[Column10]]</f>
        <v>3552.6439139839777</v>
      </c>
      <c r="M410" s="164"/>
      <c r="N410" s="75">
        <f>Table1[[#This Row],[Column11]]+Table1[[#This Row],[Column8]]</f>
        <v>3552.6439139839777</v>
      </c>
      <c r="O410" s="164"/>
      <c r="P410" s="78">
        <f>Table1[[#This Row],[Column9]]+Table1[[#This Row],[Column11]]</f>
        <v>46810.143913983979</v>
      </c>
    </row>
    <row r="411" spans="1:16" x14ac:dyDescent="0.25">
      <c r="A411" s="21" t="s">
        <v>420</v>
      </c>
      <c r="B411" s="4">
        <v>6461</v>
      </c>
      <c r="C411" s="5">
        <v>989</v>
      </c>
      <c r="D411" s="5"/>
      <c r="E411" s="5">
        <v>989</v>
      </c>
      <c r="F411" s="9">
        <v>43525</v>
      </c>
      <c r="G411" s="57">
        <f>Table1[[#This Row],[Column6]]/$F$434</f>
        <v>1.9672601359038895E-3</v>
      </c>
      <c r="H411" s="57"/>
      <c r="I411" s="66"/>
      <c r="J411" s="72">
        <f>Table1[[#This Row],[Column6]]+Table1[[#This Row],[Column72]]+Table1[[#This Row],[Column8]]</f>
        <v>43525</v>
      </c>
      <c r="K411" s="91">
        <f>Table1[[#This Row],[Column9]]/$J$434</f>
        <v>1.9668683567213678E-3</v>
      </c>
      <c r="L411" s="75">
        <f>$J$440*Table1[[#This Row],[Column10]]</f>
        <v>3574.6131042282295</v>
      </c>
      <c r="M411" s="164"/>
      <c r="N411" s="75">
        <f>Table1[[#This Row],[Column11]]+Table1[[#This Row],[Column8]]</f>
        <v>3574.6131042282295</v>
      </c>
      <c r="O411" s="164"/>
      <c r="P411" s="78">
        <f>Table1[[#This Row],[Column9]]+Table1[[#This Row],[Column11]]</f>
        <v>47099.613104228229</v>
      </c>
    </row>
    <row r="412" spans="1:16" x14ac:dyDescent="0.25">
      <c r="A412" s="21" t="s">
        <v>421</v>
      </c>
      <c r="B412" s="4">
        <v>6470</v>
      </c>
      <c r="C412" s="5">
        <v>876</v>
      </c>
      <c r="D412" s="5">
        <v>84</v>
      </c>
      <c r="E412" s="5">
        <v>960</v>
      </c>
      <c r="F412" s="9">
        <v>23420</v>
      </c>
      <c r="G412" s="57">
        <f>Table1[[#This Row],[Column6]]/$F$434</f>
        <v>1.0585464074180147E-3</v>
      </c>
      <c r="H412" s="57"/>
      <c r="I412" s="66"/>
      <c r="J412" s="72">
        <f>Table1[[#This Row],[Column6]]+Table1[[#This Row],[Column72]]+Table1[[#This Row],[Column8]]</f>
        <v>23420</v>
      </c>
      <c r="K412" s="91">
        <f>Table1[[#This Row],[Column9]]/$J$434</f>
        <v>1.0583355982633988E-3</v>
      </c>
      <c r="L412" s="75">
        <f>$J$440*Table1[[#This Row],[Column10]]</f>
        <v>1923.4334038144775</v>
      </c>
      <c r="M412" s="164"/>
      <c r="N412" s="75">
        <f>Table1[[#This Row],[Column11]]+Table1[[#This Row],[Column8]]</f>
        <v>1923.4334038144775</v>
      </c>
      <c r="O412" s="164"/>
      <c r="P412" s="78">
        <f>Table1[[#This Row],[Column9]]+Table1[[#This Row],[Column11]]</f>
        <v>25343.433403814477</v>
      </c>
    </row>
    <row r="413" spans="1:16" x14ac:dyDescent="0.25">
      <c r="A413" s="21" t="s">
        <v>422</v>
      </c>
      <c r="B413" s="4">
        <v>6475</v>
      </c>
      <c r="C413" s="5">
        <v>406</v>
      </c>
      <c r="D413" s="5">
        <v>1</v>
      </c>
      <c r="E413" s="5">
        <v>407</v>
      </c>
      <c r="F413" s="9">
        <v>35510</v>
      </c>
      <c r="G413" s="57">
        <f>Table1[[#This Row],[Column6]]/$F$434</f>
        <v>1.6049950011705254E-3</v>
      </c>
      <c r="H413" s="57"/>
      <c r="I413" s="66"/>
      <c r="J413" s="72">
        <f>Table1[[#This Row],[Column6]]+Table1[[#This Row],[Column72]]+Table1[[#This Row],[Column8]]</f>
        <v>35510</v>
      </c>
      <c r="K413" s="91">
        <f>Table1[[#This Row],[Column9]]/$J$434</f>
        <v>1.6046753669655546E-3</v>
      </c>
      <c r="L413" s="75">
        <f>$J$440*Table1[[#This Row],[Column10]]</f>
        <v>2916.358675040653</v>
      </c>
      <c r="M413" s="164"/>
      <c r="N413" s="75">
        <f>Table1[[#This Row],[Column11]]+Table1[[#This Row],[Column8]]</f>
        <v>2916.358675040653</v>
      </c>
      <c r="O413" s="164"/>
      <c r="P413" s="78">
        <f>Table1[[#This Row],[Column9]]+Table1[[#This Row],[Column11]]</f>
        <v>38426.358675040654</v>
      </c>
    </row>
    <row r="414" spans="1:16" x14ac:dyDescent="0.25">
      <c r="A414" s="21" t="s">
        <v>423</v>
      </c>
      <c r="B414" s="4">
        <v>6482</v>
      </c>
      <c r="C414" s="5">
        <v>201</v>
      </c>
      <c r="D414" s="5"/>
      <c r="E414" s="5">
        <v>201</v>
      </c>
      <c r="F414" s="9">
        <v>5322.5</v>
      </c>
      <c r="G414" s="57">
        <f>Table1[[#This Row],[Column6]]/$F$434</f>
        <v>2.4056845659617353E-4</v>
      </c>
      <c r="H414" s="57"/>
      <c r="I414" s="66"/>
      <c r="J414" s="72">
        <f>Table1[[#This Row],[Column6]]+Table1[[#This Row],[Column72]]+Table1[[#This Row],[Column8]]</f>
        <v>5322.5</v>
      </c>
      <c r="K414" s="91">
        <f>Table1[[#This Row],[Column9]]/$J$434</f>
        <v>2.4052054747040734E-4</v>
      </c>
      <c r="L414" s="75">
        <f>$J$440*Table1[[#This Row],[Column10]]</f>
        <v>437.12529000010915</v>
      </c>
      <c r="M414" s="164"/>
      <c r="N414" s="75">
        <f>Table1[[#This Row],[Column11]]+Table1[[#This Row],[Column8]]</f>
        <v>437.12529000010915</v>
      </c>
      <c r="O414" s="164"/>
      <c r="P414" s="78">
        <f>Table1[[#This Row],[Column9]]+Table1[[#This Row],[Column11]]</f>
        <v>5759.6252900001091</v>
      </c>
    </row>
    <row r="415" spans="1:16" x14ac:dyDescent="0.25">
      <c r="A415" s="21" t="s">
        <v>424</v>
      </c>
      <c r="B415" s="4">
        <v>6545</v>
      </c>
      <c r="C415" s="5">
        <v>916</v>
      </c>
      <c r="D415" s="5"/>
      <c r="E415" s="5">
        <v>916</v>
      </c>
      <c r="F415" s="9">
        <v>34034</v>
      </c>
      <c r="G415" s="57">
        <f>Table1[[#This Row],[Column6]]/$F$434</f>
        <v>1.5382821703699707E-3</v>
      </c>
      <c r="H415" s="57"/>
      <c r="I415" s="66"/>
      <c r="J415" s="72">
        <f>Table1[[#This Row],[Column6]]+Table1[[#This Row],[Column72]]+Table1[[#This Row],[Column8]]</f>
        <v>34034</v>
      </c>
      <c r="K415" s="91">
        <f>Table1[[#This Row],[Column9]]/$J$434</f>
        <v>1.537975822002413E-3</v>
      </c>
      <c r="L415" s="75">
        <f>$J$440*Table1[[#This Row],[Column10]]</f>
        <v>2795.1380215807826</v>
      </c>
      <c r="M415" s="164"/>
      <c r="N415" s="75">
        <f>Table1[[#This Row],[Column11]]+Table1[[#This Row],[Column8]]</f>
        <v>2795.1380215807826</v>
      </c>
      <c r="O415" s="164"/>
      <c r="P415" s="78">
        <f>Table1[[#This Row],[Column9]]+Table1[[#This Row],[Column11]]</f>
        <v>36829.13802158078</v>
      </c>
    </row>
    <row r="416" spans="1:16" x14ac:dyDescent="0.25">
      <c r="A416" s="21" t="s">
        <v>425</v>
      </c>
      <c r="B416" s="4">
        <v>6608</v>
      </c>
      <c r="C416" s="6">
        <v>1012</v>
      </c>
      <c r="D416" s="5">
        <v>11</v>
      </c>
      <c r="E416" s="6">
        <v>1023</v>
      </c>
      <c r="F416" s="9">
        <v>62312.5</v>
      </c>
      <c r="G416" s="57">
        <f>Table1[[#This Row],[Column6]]/$F$434</f>
        <v>2.8164249791731446E-3</v>
      </c>
      <c r="H416" s="57"/>
      <c r="I416" s="66"/>
      <c r="J416" s="72">
        <f>Table1[[#This Row],[Column6]]+Table1[[#This Row],[Column72]]+Table1[[#This Row],[Column8]]</f>
        <v>62312.5</v>
      </c>
      <c r="K416" s="91">
        <f>Table1[[#This Row],[Column9]]/$J$434</f>
        <v>2.8158640891028197E-3</v>
      </c>
      <c r="L416" s="75">
        <f>$J$440*Table1[[#This Row],[Column10]]</f>
        <v>5117.5894097006676</v>
      </c>
      <c r="M416" s="164"/>
      <c r="N416" s="75">
        <f>Table1[[#This Row],[Column11]]+Table1[[#This Row],[Column8]]</f>
        <v>5117.5894097006676</v>
      </c>
      <c r="O416" s="164"/>
      <c r="P416" s="78">
        <f>Table1[[#This Row],[Column9]]+Table1[[#This Row],[Column11]]</f>
        <v>67430.089409700668</v>
      </c>
    </row>
    <row r="417" spans="1:16" x14ac:dyDescent="0.25">
      <c r="A417" s="21" t="s">
        <v>426</v>
      </c>
      <c r="B417" s="4">
        <v>6615</v>
      </c>
      <c r="C417" s="5">
        <v>263</v>
      </c>
      <c r="D417" s="5"/>
      <c r="E417" s="5">
        <v>263</v>
      </c>
      <c r="F417" s="9">
        <v>21338</v>
      </c>
      <c r="G417" s="57">
        <f>Table1[[#This Row],[Column6]]/$F$434</f>
        <v>9.6444334933755763E-4</v>
      </c>
      <c r="H417" s="57"/>
      <c r="I417" s="66"/>
      <c r="J417" s="72">
        <f>Table1[[#This Row],[Column6]]+Table1[[#This Row],[Column72]]+Table1[[#This Row],[Column8]]</f>
        <v>21338</v>
      </c>
      <c r="K417" s="91">
        <f>Table1[[#This Row],[Column9]]/$J$434</f>
        <v>9.6425128077473957E-4</v>
      </c>
      <c r="L417" s="75">
        <f>$J$440*Table1[[#This Row],[Column10]]</f>
        <v>1752.4432950723021</v>
      </c>
      <c r="M417" s="164"/>
      <c r="N417" s="75">
        <f>Table1[[#This Row],[Column11]]+Table1[[#This Row],[Column8]]</f>
        <v>1752.4432950723021</v>
      </c>
      <c r="O417" s="164"/>
      <c r="P417" s="78">
        <f>Table1[[#This Row],[Column9]]+Table1[[#This Row],[Column11]]</f>
        <v>23090.443295072302</v>
      </c>
    </row>
    <row r="418" spans="1:16" x14ac:dyDescent="0.25">
      <c r="A418" s="21" t="s">
        <v>427</v>
      </c>
      <c r="B418" s="4">
        <v>6678</v>
      </c>
      <c r="C418" s="6">
        <v>1116</v>
      </c>
      <c r="D418" s="5">
        <v>7</v>
      </c>
      <c r="E418" s="6">
        <v>1123</v>
      </c>
      <c r="F418" s="9">
        <v>69564.5</v>
      </c>
      <c r="G418" s="57">
        <f>Table1[[#This Row],[Column6]]/$F$434</f>
        <v>3.1442037386349483E-3</v>
      </c>
      <c r="H418" s="57"/>
      <c r="I418" s="66"/>
      <c r="J418" s="72">
        <f>Table1[[#This Row],[Column6]]+Table1[[#This Row],[Column72]]+Table1[[#This Row],[Column8]]</f>
        <v>69564.5</v>
      </c>
      <c r="K418" s="91">
        <f>Table1[[#This Row],[Column9]]/$J$434</f>
        <v>3.1435775715369001E-3</v>
      </c>
      <c r="L418" s="75">
        <f>$J$440*Table1[[#This Row],[Column10]]</f>
        <v>5713.1803168083779</v>
      </c>
      <c r="M418" s="164"/>
      <c r="N418" s="75">
        <f>Table1[[#This Row],[Column11]]+Table1[[#This Row],[Column8]]</f>
        <v>5713.1803168083779</v>
      </c>
      <c r="O418" s="164"/>
      <c r="P418" s="78">
        <f>Table1[[#This Row],[Column9]]+Table1[[#This Row],[Column11]]</f>
        <v>75277.680316808372</v>
      </c>
    </row>
    <row r="419" spans="1:16" x14ac:dyDescent="0.25">
      <c r="A419" s="21" t="s">
        <v>428</v>
      </c>
      <c r="B419" s="4">
        <v>469</v>
      </c>
      <c r="C419" s="5">
        <v>603</v>
      </c>
      <c r="D419" s="5">
        <v>20</v>
      </c>
      <c r="E419" s="5">
        <v>623</v>
      </c>
      <c r="F419" s="9">
        <v>22784.5</v>
      </c>
      <c r="G419" s="57">
        <f>Table1[[#This Row],[Column6]]/$F$434</f>
        <v>1.0298228274899983E-3</v>
      </c>
      <c r="H419" s="57"/>
      <c r="I419" s="66"/>
      <c r="J419" s="72">
        <f>Table1[[#This Row],[Column6]]+Table1[[#This Row],[Column72]]+Table1[[#This Row],[Column8]]</f>
        <v>22784.5</v>
      </c>
      <c r="K419" s="91">
        <f>Table1[[#This Row],[Column9]]/$J$434</f>
        <v>1.0296177386264905E-3</v>
      </c>
      <c r="L419" s="75">
        <f>$J$440*Table1[[#This Row],[Column10]]</f>
        <v>1871.2411780192554</v>
      </c>
      <c r="M419" s="164"/>
      <c r="N419" s="75">
        <f>Table1[[#This Row],[Column11]]+Table1[[#This Row],[Column8]]</f>
        <v>1871.2411780192554</v>
      </c>
      <c r="O419" s="164"/>
      <c r="P419" s="78">
        <f>Table1[[#This Row],[Column9]]+Table1[[#This Row],[Column11]]</f>
        <v>24655.741178019256</v>
      </c>
    </row>
    <row r="420" spans="1:16" x14ac:dyDescent="0.25">
      <c r="A420" s="21" t="s">
        <v>429</v>
      </c>
      <c r="B420" s="4">
        <v>6685</v>
      </c>
      <c r="C420" s="6">
        <v>2972</v>
      </c>
      <c r="D420" s="5">
        <v>240</v>
      </c>
      <c r="E420" s="6">
        <v>3212</v>
      </c>
      <c r="F420" s="9">
        <v>138326</v>
      </c>
      <c r="G420" s="57">
        <f>Table1[[#This Row],[Column6]]/$F$434</f>
        <v>6.2521131662042831E-3</v>
      </c>
      <c r="H420" s="57"/>
      <c r="I420" s="66"/>
      <c r="J420" s="72">
        <f>Table1[[#This Row],[Column6]]+Table1[[#This Row],[Column72]]+Table1[[#This Row],[Column8]]</f>
        <v>138326</v>
      </c>
      <c r="K420" s="91">
        <f>Table1[[#This Row],[Column9]]/$J$434</f>
        <v>6.2508680600078092E-3</v>
      </c>
      <c r="L420" s="75">
        <f>$J$440*Table1[[#This Row],[Column10]]</f>
        <v>11360.411998977002</v>
      </c>
      <c r="M420" s="164"/>
      <c r="N420" s="75">
        <f>Table1[[#This Row],[Column11]]+Table1[[#This Row],[Column8]]</f>
        <v>11360.411998977002</v>
      </c>
      <c r="O420" s="164"/>
      <c r="P420" s="78">
        <f>Table1[[#This Row],[Column9]]+Table1[[#This Row],[Column11]]</f>
        <v>149686.41199897701</v>
      </c>
    </row>
    <row r="421" spans="1:16" x14ac:dyDescent="0.25">
      <c r="A421" s="21" t="s">
        <v>430</v>
      </c>
      <c r="B421" s="4">
        <v>6692</v>
      </c>
      <c r="C421" s="5">
        <v>924</v>
      </c>
      <c r="D421" s="5"/>
      <c r="E421" s="5">
        <v>924</v>
      </c>
      <c r="F421" s="9">
        <v>76086</v>
      </c>
      <c r="G421" s="57">
        <f>Table1[[#This Row],[Column6]]/$F$434</f>
        <v>3.4389650706578598E-3</v>
      </c>
      <c r="H421" s="57"/>
      <c r="I421" s="66"/>
      <c r="J421" s="72">
        <f>Table1[[#This Row],[Column6]]+Table1[[#This Row],[Column72]]+Table1[[#This Row],[Column8]]</f>
        <v>76086</v>
      </c>
      <c r="K421" s="91">
        <f>Table1[[#This Row],[Column9]]/$J$434</f>
        <v>3.4382802019414585E-3</v>
      </c>
      <c r="L421" s="75">
        <f>$J$440*Table1[[#This Row],[Column10]]</f>
        <v>6248.7768557911331</v>
      </c>
      <c r="M421" s="164"/>
      <c r="N421" s="75">
        <f>Table1[[#This Row],[Column11]]+Table1[[#This Row],[Column8]]</f>
        <v>6248.7768557911331</v>
      </c>
      <c r="O421" s="164"/>
      <c r="P421" s="78">
        <f>Table1[[#This Row],[Column9]]+Table1[[#This Row],[Column11]]</f>
        <v>82334.776855791133</v>
      </c>
    </row>
    <row r="422" spans="1:16" x14ac:dyDescent="0.25">
      <c r="A422" s="21" t="s">
        <v>431</v>
      </c>
      <c r="B422" s="4">
        <v>6713</v>
      </c>
      <c r="C422" s="5">
        <v>340</v>
      </c>
      <c r="D422" s="5">
        <v>33</v>
      </c>
      <c r="E422" s="5">
        <v>373</v>
      </c>
      <c r="F422" s="9">
        <v>17456.5</v>
      </c>
      <c r="G422" s="57">
        <f>Table1[[#This Row],[Column6]]/$F$434</f>
        <v>7.8900577972214239E-4</v>
      </c>
      <c r="H422" s="57"/>
      <c r="I422" s="66"/>
      <c r="J422" s="72">
        <f>Table1[[#This Row],[Column6]]+Table1[[#This Row],[Column72]]+Table1[[#This Row],[Column8]]</f>
        <v>17456.5</v>
      </c>
      <c r="K422" s="91">
        <f>Table1[[#This Row],[Column9]]/$J$434</f>
        <v>7.8884864949124766E-4</v>
      </c>
      <c r="L422" s="75">
        <f>$J$440*Table1[[#This Row],[Column10]]</f>
        <v>1433.6641850421615</v>
      </c>
      <c r="M422" s="164"/>
      <c r="N422" s="75">
        <f>Table1[[#This Row],[Column11]]+Table1[[#This Row],[Column8]]</f>
        <v>1433.6641850421615</v>
      </c>
      <c r="O422" s="164"/>
      <c r="P422" s="78">
        <f>Table1[[#This Row],[Column9]]+Table1[[#This Row],[Column11]]</f>
        <v>18890.164185042162</v>
      </c>
    </row>
    <row r="423" spans="1:16" x14ac:dyDescent="0.25">
      <c r="A423" s="21" t="s">
        <v>432</v>
      </c>
      <c r="B423" s="4">
        <v>6720</v>
      </c>
      <c r="C423" s="5">
        <v>444</v>
      </c>
      <c r="D423" s="5"/>
      <c r="E423" s="5">
        <v>444</v>
      </c>
      <c r="F423" s="9">
        <v>19990</v>
      </c>
      <c r="G423" s="57">
        <f>Table1[[#This Row],[Column6]]/$F$434</f>
        <v>9.0351591307797252E-4</v>
      </c>
      <c r="H423" s="57"/>
      <c r="I423" s="66"/>
      <c r="J423" s="72">
        <f>Table1[[#This Row],[Column6]]+Table1[[#This Row],[Column72]]+Table1[[#This Row],[Column8]]</f>
        <v>19990</v>
      </c>
      <c r="K423" s="91">
        <f>Table1[[#This Row],[Column9]]/$J$434</f>
        <v>9.0333597819322543E-4</v>
      </c>
      <c r="L423" s="75">
        <f>$J$440*Table1[[#This Row],[Column10]]</f>
        <v>1641.7350018040736</v>
      </c>
      <c r="M423" s="164"/>
      <c r="N423" s="75">
        <f>Table1[[#This Row],[Column11]]+Table1[[#This Row],[Column8]]</f>
        <v>1641.7350018040736</v>
      </c>
      <c r="O423" s="164"/>
      <c r="P423" s="78">
        <f>Table1[[#This Row],[Column9]]+Table1[[#This Row],[Column11]]</f>
        <v>21631.735001804074</v>
      </c>
    </row>
    <row r="424" spans="1:16" x14ac:dyDescent="0.25">
      <c r="A424" s="21" t="s">
        <v>433</v>
      </c>
      <c r="B424" s="4">
        <v>6734</v>
      </c>
      <c r="C424" s="6">
        <v>1204</v>
      </c>
      <c r="D424" s="5">
        <v>132</v>
      </c>
      <c r="E424" s="6">
        <v>1336</v>
      </c>
      <c r="F424" s="9">
        <v>48549.5</v>
      </c>
      <c r="G424" s="57">
        <f>Table1[[#This Row],[Column6]]/$F$434</f>
        <v>2.1943594708343683E-3</v>
      </c>
      <c r="H424" s="57"/>
      <c r="I424" s="66"/>
      <c r="J424" s="72">
        <f>Table1[[#This Row],[Column6]]+Table1[[#This Row],[Column72]]+Table1[[#This Row],[Column8]]</f>
        <v>48549.5</v>
      </c>
      <c r="K424" s="91">
        <f>Table1[[#This Row],[Column9]]/$J$434</f>
        <v>2.1939224648970484E-3</v>
      </c>
      <c r="L424" s="75">
        <f>$J$440*Table1[[#This Row],[Column10]]</f>
        <v>3987.2643056571719</v>
      </c>
      <c r="M424" s="164"/>
      <c r="N424" s="75">
        <f>Table1[[#This Row],[Column11]]+Table1[[#This Row],[Column8]]</f>
        <v>3987.2643056571719</v>
      </c>
      <c r="O424" s="164"/>
      <c r="P424" s="78">
        <f>Table1[[#This Row],[Column9]]+Table1[[#This Row],[Column11]]</f>
        <v>52536.764305657169</v>
      </c>
    </row>
    <row r="425" spans="1:16" x14ac:dyDescent="0.25">
      <c r="A425" s="21" t="s">
        <v>434</v>
      </c>
      <c r="B425" s="4">
        <v>6748</v>
      </c>
      <c r="C425" s="5">
        <v>317</v>
      </c>
      <c r="D425" s="5"/>
      <c r="E425" s="5">
        <v>317</v>
      </c>
      <c r="F425" s="9">
        <v>12645</v>
      </c>
      <c r="G425" s="57">
        <f>Table1[[#This Row],[Column6]]/$F$434</f>
        <v>5.7153370289499562E-4</v>
      </c>
      <c r="H425" s="57"/>
      <c r="I425" s="66"/>
      <c r="J425" s="72">
        <f>Table1[[#This Row],[Column6]]+Table1[[#This Row],[Column72]]+Table1[[#This Row],[Column8]]</f>
        <v>12645</v>
      </c>
      <c r="K425" s="91">
        <f>Table1[[#This Row],[Column9]]/$J$434</f>
        <v>5.714198821537437E-4</v>
      </c>
      <c r="L425" s="75">
        <f>$J$440*Table1[[#This Row],[Column10]]</f>
        <v>1038.5062079946229</v>
      </c>
      <c r="M425" s="164"/>
      <c r="N425" s="75">
        <f>Table1[[#This Row],[Column11]]+Table1[[#This Row],[Column8]]</f>
        <v>1038.5062079946229</v>
      </c>
      <c r="O425" s="164"/>
      <c r="P425" s="78">
        <f>Table1[[#This Row],[Column9]]+Table1[[#This Row],[Column11]]</f>
        <v>13683.506207994622</v>
      </c>
    </row>
    <row r="426" spans="1:16" ht="7.2" customHeight="1" x14ac:dyDescent="0.25">
      <c r="A426" s="22"/>
      <c r="B426" s="7"/>
      <c r="C426" s="8"/>
      <c r="D426" s="8"/>
      <c r="E426" s="8"/>
      <c r="F426" s="10"/>
      <c r="G426" s="45"/>
      <c r="H426" s="45"/>
      <c r="I426" s="67"/>
      <c r="J426" s="67"/>
      <c r="K426" s="92"/>
      <c r="L426" s="67"/>
      <c r="M426" s="165"/>
      <c r="N426" s="67"/>
      <c r="O426" s="165"/>
      <c r="P426" s="67"/>
    </row>
    <row r="427" spans="1:16" x14ac:dyDescent="0.25">
      <c r="A427" s="21" t="s">
        <v>90</v>
      </c>
      <c r="B427" s="4">
        <v>8109</v>
      </c>
      <c r="C427" s="5">
        <v>315</v>
      </c>
      <c r="D427" s="5"/>
      <c r="E427" s="5">
        <v>315</v>
      </c>
      <c r="F427" s="9">
        <v>11602.5</v>
      </c>
      <c r="G427" s="57">
        <f>Table1[[#This Row],[Column6]]/$F$434</f>
        <v>5.2441437626249009E-4</v>
      </c>
      <c r="H427" s="57"/>
      <c r="I427" s="66"/>
      <c r="J427" s="72">
        <f>Table1[[#This Row],[Column6]]+Table1[[#This Row],[Column72]]+Table1[[#This Row],[Column8]]</f>
        <v>11602.5</v>
      </c>
      <c r="K427" s="91">
        <f>Table1[[#This Row],[Column9]]/$J$434</f>
        <v>5.2430993931900445E-4</v>
      </c>
      <c r="L427" s="75">
        <f>$J$440*Table1[[#This Row],[Column10]]</f>
        <v>952.88796190253947</v>
      </c>
      <c r="M427" s="164"/>
      <c r="N427" s="75">
        <f>Table1[[#This Row],[Column11]]+Table1[[#This Row],[Column8]]</f>
        <v>952.88796190253947</v>
      </c>
      <c r="O427" s="164"/>
      <c r="P427" s="78">
        <f>Table1[[#This Row],[Column9]]+Table1[[#This Row],[Column11]]</f>
        <v>12555.387961902539</v>
      </c>
    </row>
    <row r="428" spans="1:16" x14ac:dyDescent="0.25">
      <c r="A428" s="21" t="s">
        <v>232</v>
      </c>
      <c r="B428" s="4">
        <v>8127</v>
      </c>
      <c r="C428" s="5">
        <v>213</v>
      </c>
      <c r="D428" s="5"/>
      <c r="E428" s="5">
        <v>213</v>
      </c>
      <c r="F428" s="9">
        <v>8607.5</v>
      </c>
      <c r="G428" s="57">
        <f>Table1[[#This Row],[Column6]]/$F$434</f>
        <v>3.8904518368277382E-4</v>
      </c>
      <c r="H428" s="57"/>
      <c r="I428" s="66"/>
      <c r="J428" s="72">
        <f>Table1[[#This Row],[Column6]]+Table1[[#This Row],[Column72]]+Table1[[#This Row],[Column8]]</f>
        <v>8607.5</v>
      </c>
      <c r="K428" s="91">
        <f>Table1[[#This Row],[Column9]]/$J$434</f>
        <v>3.8896770546764322E-4</v>
      </c>
      <c r="L428" s="75">
        <f>$J$440*Table1[[#This Row],[Column10]]</f>
        <v>706.91515898091859</v>
      </c>
      <c r="M428" s="164"/>
      <c r="N428" s="75">
        <f>Table1[[#This Row],[Column11]]+Table1[[#This Row],[Column8]]</f>
        <v>706.91515898091859</v>
      </c>
      <c r="O428" s="164"/>
      <c r="P428" s="78">
        <f>Table1[[#This Row],[Column9]]+Table1[[#This Row],[Column11]]</f>
        <v>9314.4151589809189</v>
      </c>
    </row>
    <row r="429" spans="1:16" x14ac:dyDescent="0.25">
      <c r="A429" s="21" t="s">
        <v>234</v>
      </c>
      <c r="B429" s="4">
        <v>8106</v>
      </c>
      <c r="C429" s="5">
        <v>827</v>
      </c>
      <c r="D429" s="5"/>
      <c r="E429" s="5">
        <v>827</v>
      </c>
      <c r="F429" s="9">
        <v>50522.5</v>
      </c>
      <c r="G429" s="57">
        <f>Table1[[#This Row],[Column6]]/$F$434</f>
        <v>2.2835359038760315E-3</v>
      </c>
      <c r="H429" s="57"/>
      <c r="I429" s="66"/>
      <c r="J429" s="72">
        <f>Table1[[#This Row],[Column6]]+Table1[[#This Row],[Column72]]+Table1[[#This Row],[Column8]]</f>
        <v>50522.5</v>
      </c>
      <c r="K429" s="91">
        <f>Table1[[#This Row],[Column9]]/$J$434</f>
        <v>2.2830811384826032E-3</v>
      </c>
      <c r="L429" s="75">
        <f>$J$440*Table1[[#This Row],[Column10]]</f>
        <v>4149.3024826736528</v>
      </c>
      <c r="M429" s="164"/>
      <c r="N429" s="75">
        <f>Table1[[#This Row],[Column11]]+Table1[[#This Row],[Column8]]</f>
        <v>4149.3024826736528</v>
      </c>
      <c r="O429" s="164"/>
      <c r="P429" s="78">
        <f>Table1[[#This Row],[Column9]]+Table1[[#This Row],[Column11]]</f>
        <v>54671.802482673651</v>
      </c>
    </row>
    <row r="430" spans="1:16" x14ac:dyDescent="0.25">
      <c r="A430" s="21" t="s">
        <v>235</v>
      </c>
      <c r="B430" s="4">
        <v>8128</v>
      </c>
      <c r="C430" s="5">
        <v>217</v>
      </c>
      <c r="D430" s="5"/>
      <c r="E430" s="5">
        <v>217</v>
      </c>
      <c r="F430" s="9">
        <v>9370</v>
      </c>
      <c r="G430" s="57">
        <f>Table1[[#This Row],[Column6]]/$F$434</f>
        <v>4.2350895975690856E-4</v>
      </c>
      <c r="H430" s="57"/>
      <c r="I430" s="66"/>
      <c r="J430" s="72">
        <f>Table1[[#This Row],[Column6]]+Table1[[#This Row],[Column72]]+Table1[[#This Row],[Column8]]</f>
        <v>9370</v>
      </c>
      <c r="K430" s="91">
        <f>Table1[[#This Row],[Column9]]/$J$434</f>
        <v>4.2342461809257239E-4</v>
      </c>
      <c r="L430" s="75">
        <f>$J$440*Table1[[#This Row],[Column10]]</f>
        <v>769.53761715378528</v>
      </c>
      <c r="M430" s="164"/>
      <c r="N430" s="75">
        <f>Table1[[#This Row],[Column11]]+Table1[[#This Row],[Column8]]</f>
        <v>769.53761715378528</v>
      </c>
      <c r="O430" s="164"/>
      <c r="P430" s="78">
        <f>Table1[[#This Row],[Column9]]+Table1[[#This Row],[Column11]]</f>
        <v>10139.537617153785</v>
      </c>
    </row>
    <row r="431" spans="1:16" x14ac:dyDescent="0.25">
      <c r="A431" s="21" t="s">
        <v>337</v>
      </c>
      <c r="B431" s="4">
        <v>8107</v>
      </c>
      <c r="C431" s="5">
        <v>66</v>
      </c>
      <c r="D431" s="5"/>
      <c r="E431" s="5">
        <v>66</v>
      </c>
      <c r="F431" s="9">
        <v>3400</v>
      </c>
      <c r="G431" s="57">
        <f>Table1[[#This Row],[Column6]]/$F$434</f>
        <v>1.5367454249450257E-4</v>
      </c>
      <c r="H431" s="57"/>
      <c r="I431" s="66"/>
      <c r="J431" s="72">
        <f>Table1[[#This Row],[Column6]]+Table1[[#This Row],[Column72]]+Table1[[#This Row],[Column8]]</f>
        <v>3400</v>
      </c>
      <c r="K431" s="91">
        <f>Table1[[#This Row],[Column9]]/$J$434</f>
        <v>1.5364393826197931E-4</v>
      </c>
      <c r="L431" s="75">
        <f>$J$440*Table1[[#This Row],[Column10]]</f>
        <v>279.23456759048776</v>
      </c>
      <c r="M431" s="164"/>
      <c r="N431" s="75">
        <f>Table1[[#This Row],[Column11]]+Table1[[#This Row],[Column8]]</f>
        <v>279.23456759048776</v>
      </c>
      <c r="O431" s="164"/>
      <c r="P431" s="78">
        <f>Table1[[#This Row],[Column9]]+Table1[[#This Row],[Column11]]</f>
        <v>3679.2345675904876</v>
      </c>
    </row>
    <row r="432" spans="1:16" x14ac:dyDescent="0.25">
      <c r="A432" s="21" t="s">
        <v>338</v>
      </c>
      <c r="B432" s="4">
        <v>8001</v>
      </c>
      <c r="C432" s="5">
        <v>233</v>
      </c>
      <c r="D432" s="5"/>
      <c r="E432" s="5">
        <v>233</v>
      </c>
      <c r="F432" s="9">
        <v>9155</v>
      </c>
      <c r="G432" s="57">
        <f>Table1[[#This Row],[Column6]]/$F$434</f>
        <v>4.1379130486387383E-4</v>
      </c>
      <c r="H432" s="57"/>
      <c r="I432" s="66"/>
      <c r="J432" s="72">
        <f>Table1[[#This Row],[Column6]]+Table1[[#This Row],[Column72]]+Table1[[#This Row],[Column8]]</f>
        <v>9155</v>
      </c>
      <c r="K432" s="91">
        <f>Table1[[#This Row],[Column9]]/$J$434</f>
        <v>4.1370889846718253E-4</v>
      </c>
      <c r="L432" s="75">
        <f>$J$440*Table1[[#This Row],[Column10]]</f>
        <v>751.88013714438682</v>
      </c>
      <c r="M432" s="164"/>
      <c r="N432" s="75">
        <f>Table1[[#This Row],[Column11]]+Table1[[#This Row],[Column8]]</f>
        <v>751.88013714438682</v>
      </c>
      <c r="O432" s="164"/>
      <c r="P432" s="78">
        <f>Table1[[#This Row],[Column9]]+Table1[[#This Row],[Column11]]</f>
        <v>9906.880137144386</v>
      </c>
    </row>
    <row r="433" spans="1:16" ht="14.4" thickBot="1" x14ac:dyDescent="0.3">
      <c r="A433" s="23" t="s">
        <v>386</v>
      </c>
      <c r="B433" s="11">
        <v>8125</v>
      </c>
      <c r="C433" s="12">
        <v>86</v>
      </c>
      <c r="D433" s="12"/>
      <c r="E433" s="12">
        <v>86</v>
      </c>
      <c r="F433" s="13">
        <v>3512.5</v>
      </c>
      <c r="G433" s="58">
        <f>Table1[[#This Row],[Column6]]/$F$434</f>
        <v>1.5875936191527655E-4</v>
      </c>
      <c r="H433" s="58"/>
      <c r="I433" s="68"/>
      <c r="J433" s="138">
        <f>Table1[[#This Row],[Column6]]+Table1[[#This Row],[Column72]]+Table1[[#This Row],[Column8]]</f>
        <v>3512.5</v>
      </c>
      <c r="K433" s="139">
        <f>Table1[[#This Row],[Column9]]/$J$434</f>
        <v>1.5872774504270657E-4</v>
      </c>
      <c r="L433" s="140">
        <f>$J$440*Table1[[#This Row],[Column10]]</f>
        <v>288.473946665173</v>
      </c>
      <c r="M433" s="166"/>
      <c r="N433" s="140">
        <f>Table1[[#This Row],[Column11]]+Table1[[#This Row],[Column8]]</f>
        <v>288.473946665173</v>
      </c>
      <c r="O433" s="166"/>
      <c r="P433" s="141">
        <f>Table1[[#This Row],[Column9]]+Table1[[#This Row],[Column11]]</f>
        <v>3800.9739466651731</v>
      </c>
    </row>
    <row r="434" spans="1:16" s="3" customFormat="1" ht="14.4" thickBot="1" x14ac:dyDescent="0.3">
      <c r="A434" s="178" t="s">
        <v>435</v>
      </c>
      <c r="B434" s="179"/>
      <c r="C434" s="43">
        <f>SUBTOTAL(109,Table1[Column3])</f>
        <v>472577</v>
      </c>
      <c r="D434" s="43">
        <f>SUBTOTAL(109,Table1[Column4])</f>
        <v>31755</v>
      </c>
      <c r="E434" s="43">
        <f>SUBTOTAL(109,Table1[Column5])</f>
        <v>504332</v>
      </c>
      <c r="F434" s="44">
        <f>SUBTOTAL(109,Table1[Column6])</f>
        <v>22124679.5</v>
      </c>
      <c r="G434" s="46">
        <f>SUBTOTAL(109,Table1[Column7])</f>
        <v>1.0000000000000004</v>
      </c>
      <c r="H434" s="107">
        <f>SUBTOTAL(109,Table1[Column72])</f>
        <v>-15215</v>
      </c>
      <c r="I434" s="70">
        <f>SUBTOTAL(109,Table1[Column8])</f>
        <v>19622</v>
      </c>
      <c r="J434" s="70">
        <f>SUBTOTAL(109,Table1[Column9])</f>
        <v>22129086.5</v>
      </c>
      <c r="K434" s="158">
        <f>SUBTOTAL(109,Table1[Column10])</f>
        <v>1.0000000000000007</v>
      </c>
      <c r="L434" s="143">
        <f>SUBTOTAL(109,Table1[Column11])</f>
        <v>1817413.5000000012</v>
      </c>
      <c r="M434" s="177"/>
      <c r="N434" s="171">
        <f>SUBTOTAL(109,Table1[Column112])</f>
        <v>1837035.5000000012</v>
      </c>
      <c r="O434" s="172"/>
      <c r="P434" s="143">
        <f>SUBTOTAL(109,Table1[Column12])</f>
        <v>23946500.000000015</v>
      </c>
    </row>
    <row r="435" spans="1:16" ht="17.399999999999999" customHeight="1" thickBot="1" x14ac:dyDescent="0.35">
      <c r="I435" s="1"/>
      <c r="J435" s="1"/>
      <c r="M435" s="106"/>
      <c r="N435" s="180" t="s">
        <v>489</v>
      </c>
      <c r="O435" s="181"/>
      <c r="P435" s="142">
        <v>7500</v>
      </c>
    </row>
    <row r="436" spans="1:16" ht="17.399999999999999" customHeight="1" thickBot="1" x14ac:dyDescent="0.45">
      <c r="E436" s="24"/>
      <c r="F436" s="25"/>
      <c r="G436" s="26"/>
      <c r="H436" s="26"/>
      <c r="J436" s="60"/>
      <c r="M436" s="96"/>
      <c r="N436" s="182" t="s">
        <v>472</v>
      </c>
      <c r="O436" s="181"/>
      <c r="P436" s="97">
        <f>P434+P435</f>
        <v>23954000.000000015</v>
      </c>
    </row>
    <row r="437" spans="1:16" ht="16.2" hidden="1" thickBot="1" x14ac:dyDescent="0.45">
      <c r="A437" s="27" t="s">
        <v>442</v>
      </c>
      <c r="B437" s="93"/>
      <c r="C437" s="94"/>
      <c r="D437" s="95">
        <v>23954000</v>
      </c>
      <c r="E437" s="24"/>
      <c r="F437" s="25"/>
      <c r="G437" s="26"/>
      <c r="H437" s="26"/>
    </row>
    <row r="438" spans="1:16" ht="16.2" hidden="1" thickBot="1" x14ac:dyDescent="0.45">
      <c r="A438" s="28" t="s">
        <v>443</v>
      </c>
      <c r="B438" s="29"/>
      <c r="C438" s="30"/>
      <c r="D438" s="31">
        <f>D437-F434</f>
        <v>1829320.5</v>
      </c>
      <c r="E438" s="32">
        <f>D438/D437</f>
        <v>7.6368059614260672E-2</v>
      </c>
      <c r="F438" s="33">
        <f>D437-D436</f>
        <v>23954000</v>
      </c>
      <c r="G438" s="34">
        <f>E438</f>
        <v>7.6368059614260672E-2</v>
      </c>
      <c r="H438" s="74">
        <f>D437-F434-H434</f>
        <v>1844535.5</v>
      </c>
      <c r="I438" s="74">
        <f>H438-I434</f>
        <v>1824913.5</v>
      </c>
      <c r="J438" s="74">
        <f>D437-J434</f>
        <v>1824913.5</v>
      </c>
    </row>
    <row r="439" spans="1:16" ht="16.2" hidden="1" thickBot="1" x14ac:dyDescent="0.45">
      <c r="A439" s="98" t="s">
        <v>444</v>
      </c>
      <c r="B439" s="99"/>
      <c r="C439" s="100"/>
      <c r="D439" s="101">
        <v>7500</v>
      </c>
      <c r="E439" s="102">
        <f>D439/D437</f>
        <v>3.1310010854137095E-4</v>
      </c>
      <c r="F439" s="103">
        <f>D439</f>
        <v>7500</v>
      </c>
      <c r="G439" s="104">
        <f>E439</f>
        <v>3.1310010854137095E-4</v>
      </c>
      <c r="H439" s="105">
        <v>7500</v>
      </c>
      <c r="I439" s="105">
        <v>7500</v>
      </c>
      <c r="J439" s="105">
        <v>7500</v>
      </c>
    </row>
    <row r="440" spans="1:16" ht="16.2" hidden="1" thickBot="1" x14ac:dyDescent="0.45">
      <c r="A440" s="86" t="s">
        <v>445</v>
      </c>
      <c r="B440" s="79"/>
      <c r="C440" s="80"/>
      <c r="D440" s="81">
        <f>D438-D439</f>
        <v>1821820.5</v>
      </c>
      <c r="E440" s="82">
        <f>D440/D437</f>
        <v>7.6054959505719291E-2</v>
      </c>
      <c r="F440" s="83">
        <f>F438-F439</f>
        <v>23946500</v>
      </c>
      <c r="G440" s="84">
        <f>E440</f>
        <v>7.6054959505719291E-2</v>
      </c>
      <c r="H440" s="85">
        <f>H438-H439</f>
        <v>1837035.5</v>
      </c>
      <c r="I440" s="85">
        <f t="shared" ref="I440:J440" si="0">I438-I439</f>
        <v>1817413.5</v>
      </c>
      <c r="J440" s="85">
        <f t="shared" si="0"/>
        <v>1817413.5</v>
      </c>
    </row>
    <row r="441" spans="1:16" ht="14.4" hidden="1" thickBot="1" x14ac:dyDescent="0.3"/>
    <row r="442" spans="1:16" ht="14.4" thickBot="1" x14ac:dyDescent="0.3">
      <c r="A442" s="113" t="s">
        <v>479</v>
      </c>
      <c r="B442" s="114"/>
      <c r="C442" s="115"/>
      <c r="D442" s="108">
        <f>F434</f>
        <v>22124679.5</v>
      </c>
      <c r="E442" s="128">
        <f>D442/D443</f>
        <v>0.92363194038573937</v>
      </c>
      <c r="I442" s="1"/>
      <c r="J442" s="1"/>
    </row>
    <row r="443" spans="1:16" ht="14.4" thickBot="1" x14ac:dyDescent="0.3">
      <c r="A443" s="116" t="s">
        <v>491</v>
      </c>
      <c r="B443" s="117"/>
      <c r="C443" s="118"/>
      <c r="D443" s="109">
        <v>23954000</v>
      </c>
      <c r="E443" s="129">
        <v>1</v>
      </c>
      <c r="I443" s="1"/>
      <c r="J443" s="1"/>
    </row>
    <row r="444" spans="1:16" ht="14.4" thickBot="1" x14ac:dyDescent="0.3">
      <c r="A444" s="134" t="s">
        <v>480</v>
      </c>
      <c r="B444" s="135"/>
      <c r="C444" s="136"/>
      <c r="D444" s="137">
        <f>D443-D442</f>
        <v>1829320.5</v>
      </c>
      <c r="E444" s="133">
        <f>D444/D$443</f>
        <v>7.6368059614260672E-2</v>
      </c>
      <c r="F444" s="1"/>
      <c r="I444" s="1"/>
      <c r="J444" s="1"/>
    </row>
    <row r="445" spans="1:16" ht="14.4" thickBot="1" x14ac:dyDescent="0.3">
      <c r="A445" s="119" t="s">
        <v>482</v>
      </c>
      <c r="B445" s="120"/>
      <c r="C445" s="121"/>
      <c r="D445" s="110">
        <v>7500</v>
      </c>
      <c r="E445" s="132">
        <f>D445/D$443</f>
        <v>3.1310010854137095E-4</v>
      </c>
      <c r="F445" s="1"/>
      <c r="I445" s="1"/>
      <c r="J445" s="1"/>
    </row>
    <row r="446" spans="1:16" ht="14.4" thickBot="1" x14ac:dyDescent="0.3">
      <c r="A446" s="122" t="s">
        <v>481</v>
      </c>
      <c r="B446" s="123"/>
      <c r="C446" s="124"/>
      <c r="D446" s="111">
        <f>I434</f>
        <v>19622</v>
      </c>
      <c r="E446" s="131">
        <f>D446/D$443</f>
        <v>8.1915337730650416E-4</v>
      </c>
      <c r="F446" s="1"/>
      <c r="I446" s="1"/>
      <c r="J446" s="1"/>
    </row>
    <row r="447" spans="1:16" ht="14.4" thickBot="1" x14ac:dyDescent="0.3">
      <c r="A447" s="145" t="s">
        <v>485</v>
      </c>
      <c r="B447" s="146"/>
      <c r="C447" s="147"/>
      <c r="D447" s="148">
        <f>-H434</f>
        <v>15215</v>
      </c>
      <c r="E447" s="149">
        <f>D447/D$443</f>
        <v>6.3517575352759457E-4</v>
      </c>
      <c r="F447" s="1"/>
      <c r="I447" s="1"/>
      <c r="J447" s="1"/>
    </row>
    <row r="448" spans="1:16" ht="14.4" thickBot="1" x14ac:dyDescent="0.3">
      <c r="A448" s="125" t="s">
        <v>483</v>
      </c>
      <c r="B448" s="126"/>
      <c r="C448" s="127"/>
      <c r="D448" s="112">
        <f>N434</f>
        <v>1837035.5000000012</v>
      </c>
      <c r="E448" s="130">
        <f>D448/D$443</f>
        <v>7.6690135259246936E-2</v>
      </c>
      <c r="F448" s="1"/>
    </row>
    <row r="449" spans="1:4" x14ac:dyDescent="0.25">
      <c r="A449" s="3" t="s">
        <v>484</v>
      </c>
    </row>
    <row r="450" spans="1:4" x14ac:dyDescent="0.25">
      <c r="D450" s="144"/>
    </row>
  </sheetData>
  <sortState ref="A8:F425">
    <sortCondition ref="A8:A425"/>
  </sortState>
  <mergeCells count="3">
    <mergeCell ref="A434:B434"/>
    <mergeCell ref="N435:O435"/>
    <mergeCell ref="N436:O436"/>
  </mergeCells>
  <pageMargins left="0.5" right="0.5" top="0.75" bottom="0.75" header="0.5" footer="0.5"/>
  <pageSetup scale="89" fitToHeight="0" orientation="portrait" r:id="rId1"/>
  <headerFooter>
    <oddHeader>&amp;F</oddHeader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all_ptw_eligibility_by_dist</vt:lpstr>
      <vt:lpstr>all_ptw_eligibility_by_dist!Print_Titles</vt:lpstr>
    </vt:vector>
  </TitlesOfParts>
  <Manager>DPI.SchoolFinancialServices@dpi.wi.gov</Manager>
  <Company>Department of Public Instruction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2016-17 Pupil Transportation Aid - January</dc:title>
  <dc:creator>Anderson, Bruce W.   DPI</dc:creator>
  <cp:keywords>pupil, non-pupil, transportation, aid,</cp:keywords>
  <cp:lastModifiedBy>Bruce W. Anderson</cp:lastModifiedBy>
  <cp:lastPrinted>2017-01-04T13:56:24Z</cp:lastPrinted>
  <dcterms:created xsi:type="dcterms:W3CDTF">2016-12-13T13:33:00Z</dcterms:created>
  <dcterms:modified xsi:type="dcterms:W3CDTF">2017-12-12T19:52:46Z</dcterms:modified>
</cp:coreProperties>
</file>