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FNS\CNT\Webpage\Archived Webpages\CACFP\2024\"/>
    </mc:Choice>
  </mc:AlternateContent>
  <xr:revisionPtr revIDLastSave="0" documentId="8_{43B317DB-7886-4A41-8739-AA452774E862}" xr6:coauthVersionLast="47" xr6:coauthVersionMax="47" xr10:uidLastSave="{00000000-0000-0000-0000-000000000000}"/>
  <workbookProtection workbookAlgorithmName="SHA-512" workbookHashValue="J7aAfHGvpjofxDzL2zL8gDp0/St95jmGncmMqLXG0GkEwZIK5QWe2B2cTsbzKyf66h1lszJKpZ6IU/tY2APXqQ==" workbookSaltValue="IyQWXyLLcQuIJIBpDMnUJg==" workbookSpinCount="100000" lockStructure="1"/>
  <bookViews>
    <workbookView xWindow="-120" yWindow="-120" windowWidth="19440" windowHeight="15000" tabRatio="534" xr2:uid="{00000000-000D-0000-FFFF-FFFF00000000}"/>
  </bookViews>
  <sheets>
    <sheet name="Calculator" sheetId="6" r:id="rId1"/>
    <sheet name="Household Size-Income Scal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6" l="1"/>
  <c r="R19" i="6"/>
  <c r="R18" i="6"/>
  <c r="R17" i="6"/>
  <c r="R16" i="6"/>
  <c r="R15" i="6"/>
  <c r="R14" i="6"/>
  <c r="R13" i="6"/>
  <c r="R12" i="6"/>
  <c r="N19" i="6"/>
  <c r="N18" i="6"/>
  <c r="N17" i="6"/>
  <c r="N16" i="6"/>
  <c r="N15" i="6"/>
  <c r="N14" i="6"/>
  <c r="N13" i="6"/>
  <c r="N12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28" i="6" l="1"/>
  <c r="G20" i="6" l="1"/>
  <c r="G19" i="6"/>
  <c r="G18" i="6"/>
  <c r="G17" i="6"/>
  <c r="G16" i="6"/>
  <c r="G15" i="6"/>
  <c r="G14" i="6"/>
  <c r="G13" i="6"/>
  <c r="G28" i="6"/>
  <c r="G24" i="6"/>
  <c r="G25" i="6"/>
  <c r="G27" i="6"/>
  <c r="G23" i="6"/>
  <c r="G22" i="6"/>
  <c r="G21" i="6"/>
  <c r="G26" i="6"/>
</calcChain>
</file>

<file path=xl/sharedStrings.xml><?xml version="1.0" encoding="utf-8"?>
<sst xmlns="http://schemas.openxmlformats.org/spreadsheetml/2006/main" count="42" uniqueCount="39">
  <si>
    <t>Pay Frequency</t>
  </si>
  <si>
    <t>Weekly</t>
  </si>
  <si>
    <t xml:space="preserve">Twice a month </t>
  </si>
  <si>
    <t>Monthly</t>
  </si>
  <si>
    <t>Annual Income</t>
  </si>
  <si>
    <t>Total Annual Income:</t>
  </si>
  <si>
    <t>Household Size</t>
  </si>
  <si>
    <t>Eligibility Determination</t>
  </si>
  <si>
    <t>Yearly</t>
  </si>
  <si>
    <t xml:space="preserve">Income </t>
  </si>
  <si>
    <t xml:space="preserve">  Income &amp; Pay Frequency Table</t>
  </si>
  <si>
    <t>Income Eligibility Calculator</t>
  </si>
  <si>
    <t>HH Size</t>
  </si>
  <si>
    <t>X</t>
  </si>
  <si>
    <t>Per additional HH Member</t>
  </si>
  <si>
    <t>HH of 8 Reduced Limit</t>
  </si>
  <si>
    <t>Annual Reduced Limit</t>
  </si>
  <si>
    <t>Every two weeks</t>
  </si>
  <si>
    <t>Click Here for Demonstration</t>
  </si>
  <si>
    <t xml:space="preserve">           </t>
  </si>
  <si>
    <t xml:space="preserve">  to identify the correct need category (Free, Reduced or</t>
  </si>
  <si>
    <t xml:space="preserve">   Non-Needy) for the household size and reported income.</t>
  </si>
  <si>
    <r>
      <t xml:space="preserve">Click on the green </t>
    </r>
    <r>
      <rPr>
        <i/>
        <sz val="12"/>
        <color theme="9" tint="-0.499984740745262"/>
        <rFont val="Lato"/>
        <family val="2"/>
      </rPr>
      <t xml:space="preserve">Household Size-Income Scale </t>
    </r>
    <r>
      <rPr>
        <sz val="12"/>
        <color theme="9" tint="-0.499984740745262"/>
        <rFont val="Lato"/>
        <family val="2"/>
      </rPr>
      <t>tab to view the income guidelines by household size and pay frequency</t>
    </r>
  </si>
  <si>
    <t>This calculator does not replace the For Center Use Only box for approving HSIS.</t>
  </si>
  <si>
    <r>
      <t xml:space="preserve">(3)   Look to the right in the </t>
    </r>
    <r>
      <rPr>
        <i/>
        <sz val="11"/>
        <color theme="1"/>
        <rFont val="Lato"/>
        <family val="2"/>
      </rPr>
      <t>Eligibility Determination</t>
    </r>
    <r>
      <rPr>
        <sz val="11"/>
        <color theme="1"/>
        <rFont val="Lato"/>
        <family val="2"/>
      </rPr>
      <t xml:space="preserve"> column </t>
    </r>
  </si>
  <si>
    <t xml:space="preserve">(2)  In the Household Size column, identify the total   </t>
  </si>
  <si>
    <t xml:space="preserve">         number of household members reported on the HSIS.</t>
  </si>
  <si>
    <t xml:space="preserve">         </t>
  </si>
  <si>
    <r>
      <t xml:space="preserve">(1)   In the </t>
    </r>
    <r>
      <rPr>
        <i/>
        <sz val="11"/>
        <color theme="1"/>
        <rFont val="Lato"/>
        <family val="2"/>
      </rPr>
      <t>Income</t>
    </r>
    <r>
      <rPr>
        <sz val="11"/>
        <color theme="1"/>
        <rFont val="Lato"/>
        <family val="2"/>
      </rPr>
      <t xml:space="preserve"> column, enter the income from each source                                                                                           </t>
    </r>
  </si>
  <si>
    <t xml:space="preserve">        </t>
  </si>
  <si>
    <r>
      <t xml:space="preserve"> Use the Total Annual Income and Eligibility Determination from this calculator </t>
    </r>
    <r>
      <rPr>
        <sz val="12"/>
        <color rgb="FFFF0000"/>
        <rFont val="Lato"/>
        <family val="2"/>
      </rPr>
      <t xml:space="preserve"> </t>
    </r>
    <r>
      <rPr>
        <sz val="12"/>
        <color theme="8" tint="-0.249977111117893"/>
        <rFont val="Lato"/>
        <family val="2"/>
      </rPr>
      <t xml:space="preserve"> </t>
    </r>
  </si>
  <si>
    <t xml:space="preserve"> to complete the For Center Use Only box of the participant's HSIS. </t>
  </si>
  <si>
    <t xml:space="preserve">          reported on the Household Size-Income Statement (HSIS)</t>
  </si>
  <si>
    <t>in the row for the correct Pay Frequency</t>
  </si>
  <si>
    <t>Annual Free Limit</t>
  </si>
  <si>
    <t>HH of 8 Free Limit</t>
  </si>
  <si>
    <t>*Note--&gt;Information used in the demonstration does not reflect the current HSIS Scale</t>
  </si>
  <si>
    <t>Freefh</t>
  </si>
  <si>
    <t>Annual Free and Reduced-Priced Meal Calculations: July 1, 2023 -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</si>
</sst>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4"/>
      <color theme="1"/>
      <name val="Lato"/>
      <family val="2"/>
    </font>
    <font>
      <sz val="12"/>
      <name val="Lato"/>
      <family val="2"/>
    </font>
    <font>
      <b/>
      <i/>
      <sz val="11"/>
      <color theme="1"/>
      <name val="Lato"/>
      <family val="2"/>
    </font>
    <font>
      <sz val="11"/>
      <color rgb="FFFF0000"/>
      <name val="Lato"/>
      <family val="2"/>
    </font>
    <font>
      <sz val="10"/>
      <color rgb="FF7030A0"/>
      <name val="Lato"/>
      <family val="2"/>
    </font>
    <font>
      <i/>
      <sz val="11"/>
      <color theme="1"/>
      <name val="Lato"/>
      <family val="2"/>
    </font>
    <font>
      <b/>
      <sz val="11"/>
      <color rgb="FF00B050"/>
      <name val="Lato"/>
      <family val="2"/>
    </font>
    <font>
      <sz val="11"/>
      <color theme="1"/>
      <name val="Calibri"/>
      <family val="2"/>
      <scheme val="minor"/>
    </font>
    <font>
      <sz val="11"/>
      <color theme="8" tint="-0.249977111117893"/>
      <name val="Lato"/>
      <family val="2"/>
    </font>
    <font>
      <b/>
      <i/>
      <sz val="12"/>
      <color theme="1"/>
      <name val="Lato"/>
      <family val="2"/>
    </font>
    <font>
      <sz val="12"/>
      <color theme="1"/>
      <name val="Lato"/>
      <family val="2"/>
    </font>
    <font>
      <sz val="11"/>
      <name val="Lato"/>
      <family val="2"/>
    </font>
    <font>
      <b/>
      <sz val="11"/>
      <color theme="8" tint="-0.249977111117893"/>
      <name val="Lato"/>
      <family val="2"/>
    </font>
    <font>
      <b/>
      <sz val="11"/>
      <name val="Lato"/>
      <family val="2"/>
    </font>
    <font>
      <sz val="14"/>
      <color theme="8" tint="-0.249977111117893"/>
      <name val="Lato"/>
      <family val="2"/>
    </font>
    <font>
      <sz val="14"/>
      <color theme="8" tint="-0.249977111117893"/>
      <name val="Calibri"/>
      <family val="2"/>
      <scheme val="minor"/>
    </font>
    <font>
      <b/>
      <u/>
      <sz val="16"/>
      <color rgb="FF0000FF"/>
      <name val="Lato"/>
      <family val="2"/>
    </font>
    <font>
      <b/>
      <sz val="16"/>
      <color theme="1"/>
      <name val="Lato"/>
      <family val="2"/>
    </font>
    <font>
      <sz val="12"/>
      <color theme="8" tint="-0.249977111117893"/>
      <name val="Lato"/>
      <family val="2"/>
    </font>
    <font>
      <i/>
      <sz val="12"/>
      <color theme="8" tint="-0.249977111117893"/>
      <name val="Lato"/>
      <family val="2"/>
    </font>
    <font>
      <sz val="9"/>
      <color theme="8" tint="-0.249977111117893"/>
      <name val="Wingdings"/>
      <charset val="2"/>
    </font>
    <font>
      <sz val="12"/>
      <color theme="9" tint="-0.499984740745262"/>
      <name val="Lato"/>
      <family val="2"/>
    </font>
    <font>
      <i/>
      <sz val="12"/>
      <color theme="9" tint="-0.499984740745262"/>
      <name val="Lato"/>
      <family val="2"/>
    </font>
    <font>
      <strike/>
      <sz val="11"/>
      <color theme="1"/>
      <name val="Lato"/>
      <family val="2"/>
    </font>
    <font>
      <sz val="12"/>
      <color rgb="FFFF0000"/>
      <name val="Lato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9" fillId="0" borderId="0" applyNumberFormat="0" applyFill="0" applyBorder="0" applyAlignment="0"/>
    <xf numFmtId="42" fontId="10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164" fontId="1" fillId="0" borderId="22" xfId="0" applyNumberFormat="1" applyFont="1" applyBorder="1" applyAlignment="1" applyProtection="1">
      <alignment horizontal="left"/>
      <protection hidden="1"/>
    </xf>
    <xf numFmtId="164" fontId="1" fillId="0" borderId="23" xfId="0" applyNumberFormat="1" applyFont="1" applyBorder="1" applyAlignment="1" applyProtection="1">
      <alignment horizontal="left"/>
      <protection hidden="1"/>
    </xf>
    <xf numFmtId="164" fontId="1" fillId="2" borderId="23" xfId="0" applyNumberFormat="1" applyFont="1" applyFill="1" applyBorder="1" applyAlignment="1" applyProtection="1">
      <alignment horizontal="left"/>
      <protection hidden="1"/>
    </xf>
    <xf numFmtId="164" fontId="1" fillId="2" borderId="2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Alignment="1">
      <alignment vertical="center" wrapText="1"/>
    </xf>
    <xf numFmtId="44" fontId="1" fillId="0" borderId="0" xfId="1" applyFont="1"/>
    <xf numFmtId="44" fontId="9" fillId="0" borderId="0" xfId="1" applyFont="1" applyBorder="1" applyAlignment="1">
      <alignment vertical="top" wrapText="1"/>
    </xf>
    <xf numFmtId="44" fontId="9" fillId="0" borderId="0" xfId="1" applyFont="1" applyAlignment="1">
      <alignment wrapText="1"/>
    </xf>
    <xf numFmtId="0" fontId="9" fillId="0" borderId="0" xfId="0" applyFont="1" applyAlignment="1">
      <alignment horizontal="center" wrapText="1"/>
    </xf>
    <xf numFmtId="44" fontId="1" fillId="0" borderId="0" xfId="1" applyFont="1" applyAlignment="1">
      <alignment vertical="top" wrapText="1"/>
    </xf>
    <xf numFmtId="44" fontId="15" fillId="0" borderId="0" xfId="1" applyFont="1"/>
    <xf numFmtId="44" fontId="15" fillId="0" borderId="0" xfId="1" applyFont="1" applyBorder="1" applyAlignment="1">
      <alignment vertical="top" wrapText="1"/>
    </xf>
    <xf numFmtId="44" fontId="15" fillId="0" borderId="0" xfId="1" applyFont="1" applyAlignment="1">
      <alignment wrapText="1"/>
    </xf>
    <xf numFmtId="44" fontId="15" fillId="0" borderId="0" xfId="1" applyFont="1" applyAlignment="1">
      <alignment vertical="top" wrapText="1"/>
    </xf>
    <xf numFmtId="44" fontId="11" fillId="5" borderId="0" xfId="1" applyFont="1" applyFill="1" applyBorder="1" applyAlignment="1">
      <alignment wrapText="1"/>
    </xf>
    <xf numFmtId="0" fontId="11" fillId="5" borderId="0" xfId="0" applyFont="1" applyFill="1" applyAlignment="1">
      <alignment horizontal="center" wrapText="1"/>
    </xf>
    <xf numFmtId="44" fontId="11" fillId="0" borderId="0" xfId="1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44" fontId="11" fillId="0" borderId="4" xfId="1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16" fillId="0" borderId="31" xfId="0" applyFont="1" applyBorder="1" applyAlignment="1">
      <alignment wrapText="1"/>
    </xf>
    <xf numFmtId="44" fontId="16" fillId="0" borderId="32" xfId="1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44" fontId="16" fillId="0" borderId="2" xfId="1" applyFont="1" applyBorder="1" applyAlignment="1">
      <alignment horizontal="center" wrapText="1"/>
    </xf>
    <xf numFmtId="0" fontId="16" fillId="5" borderId="5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vertical="top" wrapText="1"/>
    </xf>
    <xf numFmtId="0" fontId="16" fillId="5" borderId="5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44" fontId="14" fillId="5" borderId="30" xfId="1" applyFont="1" applyFill="1" applyBorder="1" applyAlignment="1">
      <alignment wrapText="1"/>
    </xf>
    <xf numFmtId="44" fontId="14" fillId="5" borderId="5" xfId="1" applyFont="1" applyFill="1" applyBorder="1" applyAlignment="1">
      <alignment wrapText="1"/>
    </xf>
    <xf numFmtId="0" fontId="14" fillId="5" borderId="0" xfId="0" applyFont="1" applyFill="1" applyAlignment="1">
      <alignment horizontal="center" wrapText="1"/>
    </xf>
    <xf numFmtId="44" fontId="14" fillId="5" borderId="0" xfId="1" applyFont="1" applyFill="1" applyBorder="1" applyAlignment="1">
      <alignment wrapText="1"/>
    </xf>
    <xf numFmtId="44" fontId="14" fillId="5" borderId="30" xfId="1" applyFont="1" applyFill="1" applyBorder="1"/>
    <xf numFmtId="44" fontId="14" fillId="0" borderId="30" xfId="1" applyFont="1" applyBorder="1" applyAlignment="1">
      <alignment wrapText="1"/>
    </xf>
    <xf numFmtId="44" fontId="14" fillId="0" borderId="5" xfId="1" applyFont="1" applyBorder="1" applyAlignment="1">
      <alignment wrapText="1"/>
    </xf>
    <xf numFmtId="0" fontId="14" fillId="0" borderId="0" xfId="0" applyFont="1" applyAlignment="1">
      <alignment horizontal="center" vertical="top" wrapText="1"/>
    </xf>
    <xf numFmtId="44" fontId="14" fillId="0" borderId="0" xfId="1" applyFont="1" applyBorder="1" applyAlignment="1">
      <alignment wrapText="1"/>
    </xf>
    <xf numFmtId="44" fontId="14" fillId="0" borderId="30" xfId="1" applyFont="1" applyBorder="1"/>
    <xf numFmtId="0" fontId="14" fillId="5" borderId="0" xfId="0" applyFont="1" applyFill="1" applyAlignment="1">
      <alignment horizontal="center" vertical="top" wrapText="1"/>
    </xf>
    <xf numFmtId="44" fontId="14" fillId="0" borderId="24" xfId="1" applyFont="1" applyBorder="1" applyAlignment="1">
      <alignment wrapText="1"/>
    </xf>
    <xf numFmtId="44" fontId="14" fillId="0" borderId="15" xfId="1" applyFont="1" applyBorder="1" applyAlignment="1">
      <alignment wrapText="1"/>
    </xf>
    <xf numFmtId="0" fontId="14" fillId="0" borderId="4" xfId="0" applyFont="1" applyBorder="1" applyAlignment="1">
      <alignment horizontal="center" vertical="top" wrapText="1"/>
    </xf>
    <xf numFmtId="44" fontId="14" fillId="0" borderId="4" xfId="1" applyFont="1" applyBorder="1" applyAlignment="1">
      <alignment wrapText="1"/>
    </xf>
    <xf numFmtId="44" fontId="14" fillId="0" borderId="24" xfId="1" applyFont="1" applyBorder="1"/>
    <xf numFmtId="0" fontId="7" fillId="0" borderId="15" xfId="0" applyFont="1" applyBorder="1"/>
    <xf numFmtId="0" fontId="2" fillId="0" borderId="4" xfId="0" applyFont="1" applyBorder="1" applyAlignment="1">
      <alignment horizontal="right"/>
    </xf>
    <xf numFmtId="0" fontId="2" fillId="7" borderId="2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7" fillId="0" borderId="0" xfId="0" applyFont="1" applyProtection="1">
      <protection locked="0"/>
    </xf>
    <xf numFmtId="164" fontId="1" fillId="0" borderId="20" xfId="0" applyNumberFormat="1" applyFont="1" applyBorder="1" applyAlignment="1" applyProtection="1">
      <alignment horizontal="left"/>
      <protection hidden="1"/>
    </xf>
    <xf numFmtId="164" fontId="3" fillId="0" borderId="2" xfId="0" applyNumberFormat="1" applyFont="1" applyBorder="1" applyAlignment="1" applyProtection="1">
      <alignment horizontal="left"/>
      <protection hidden="1"/>
    </xf>
    <xf numFmtId="7" fontId="1" fillId="2" borderId="7" xfId="3" applyNumberFormat="1" applyFont="1" applyFill="1" applyBorder="1" applyAlignment="1" applyProtection="1">
      <alignment horizontal="center"/>
      <protection locked="0"/>
    </xf>
    <xf numFmtId="7" fontId="1" fillId="0" borderId="7" xfId="3" applyNumberFormat="1" applyFont="1" applyBorder="1" applyAlignment="1" applyProtection="1">
      <alignment horizontal="center"/>
      <protection locked="0"/>
    </xf>
    <xf numFmtId="7" fontId="1" fillId="0" borderId="8" xfId="3" applyNumberFormat="1" applyFont="1" applyBorder="1" applyAlignment="1" applyProtection="1">
      <alignment horizontal="center"/>
      <protection locked="0"/>
    </xf>
    <xf numFmtId="7" fontId="1" fillId="0" borderId="9" xfId="3" applyNumberFormat="1" applyFont="1" applyBorder="1" applyAlignment="1" applyProtection="1">
      <alignment horizontal="center"/>
      <protection locked="0"/>
    </xf>
    <xf numFmtId="7" fontId="1" fillId="2" borderId="8" xfId="3" applyNumberFormat="1" applyFont="1" applyFill="1" applyBorder="1" applyAlignment="1" applyProtection="1">
      <alignment horizontal="center"/>
      <protection locked="0"/>
    </xf>
    <xf numFmtId="7" fontId="1" fillId="2" borderId="9" xfId="3" applyNumberFormat="1" applyFont="1" applyFill="1" applyBorder="1" applyAlignment="1" applyProtection="1">
      <alignment horizontal="center"/>
      <protection locked="0"/>
    </xf>
    <xf numFmtId="7" fontId="1" fillId="0" borderId="7" xfId="3" applyNumberFormat="1" applyFont="1" applyFill="1" applyBorder="1" applyAlignment="1" applyProtection="1">
      <alignment horizontal="center"/>
      <protection locked="0"/>
    </xf>
    <xf numFmtId="7" fontId="1" fillId="0" borderId="8" xfId="3" applyNumberFormat="1" applyFont="1" applyFill="1" applyBorder="1" applyAlignment="1" applyProtection="1">
      <alignment horizontal="center"/>
      <protection locked="0"/>
    </xf>
    <xf numFmtId="7" fontId="1" fillId="0" borderId="9" xfId="3" applyNumberFormat="1" applyFont="1" applyFill="1" applyBorder="1" applyAlignment="1" applyProtection="1">
      <alignment horizontal="center"/>
      <protection locked="0"/>
    </xf>
    <xf numFmtId="0" fontId="19" fillId="0" borderId="0" xfId="2" applyBorder="1"/>
    <xf numFmtId="0" fontId="21" fillId="9" borderId="0" xfId="0" applyFont="1" applyFill="1" applyAlignment="1">
      <alignment vertical="center" wrapText="1"/>
    </xf>
    <xf numFmtId="0" fontId="1" fillId="9" borderId="0" xfId="0" applyFont="1" applyFill="1"/>
    <xf numFmtId="0" fontId="1" fillId="10" borderId="35" xfId="0" applyFont="1" applyFill="1" applyBorder="1"/>
    <xf numFmtId="0" fontId="1" fillId="10" borderId="36" xfId="0" applyFont="1" applyFill="1" applyBorder="1"/>
    <xf numFmtId="0" fontId="23" fillId="9" borderId="0" xfId="0" applyFont="1" applyFill="1" applyAlignment="1">
      <alignment vertical="center"/>
    </xf>
    <xf numFmtId="0" fontId="1" fillId="0" borderId="1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3" borderId="25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center"/>
    </xf>
    <xf numFmtId="44" fontId="2" fillId="0" borderId="32" xfId="1" applyFont="1" applyBorder="1" applyAlignment="1">
      <alignment horizontal="center" wrapText="1"/>
    </xf>
    <xf numFmtId="44" fontId="16" fillId="0" borderId="31" xfId="1" applyFont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4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 indent="2"/>
    </xf>
    <xf numFmtId="49" fontId="1" fillId="0" borderId="0" xfId="0" applyNumberFormat="1" applyFont="1" applyAlignment="1">
      <alignment horizontal="left" vertical="top" wrapText="1" indent="2"/>
    </xf>
    <xf numFmtId="49" fontId="1" fillId="0" borderId="21" xfId="0" applyNumberFormat="1" applyFont="1" applyBorder="1" applyAlignment="1">
      <alignment horizontal="left" vertical="top" wrapText="1" indent="2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10" borderId="34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5" xfId="0" applyFont="1" applyBorder="1" applyAlignment="1">
      <alignment horizontal="left" wrapText="1" indent="3"/>
    </xf>
    <xf numFmtId="0" fontId="1" fillId="0" borderId="0" xfId="0" applyFont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9" fillId="0" borderId="0" xfId="2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6" borderId="2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2" fontId="6" fillId="6" borderId="1" xfId="0" applyNumberFormat="1" applyFont="1" applyFill="1" applyBorder="1" applyAlignment="1">
      <alignment horizontal="center"/>
    </xf>
    <xf numFmtId="2" fontId="6" fillId="6" borderId="8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2" fillId="9" borderId="0" xfId="0" applyFont="1" applyFill="1" applyAlignment="1">
      <alignment horizontal="left" vertical="center"/>
    </xf>
    <xf numFmtId="0" fontId="20" fillId="0" borderId="0" xfId="0" applyFont="1" applyAlignment="1">
      <alignment horizontal="center"/>
    </xf>
    <xf numFmtId="0" fontId="12" fillId="8" borderId="17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12" fillId="9" borderId="17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left" wrapText="1"/>
    </xf>
    <xf numFmtId="0" fontId="21" fillId="9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Currency [0]" xfId="3" builtinId="7"/>
    <cellStyle name="Hyperlink" xfId="2" builtinId="8" customBuilti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448253</xdr:colOff>
      <xdr:row>8</xdr:row>
      <xdr:rowOff>9525</xdr:rowOff>
    </xdr:from>
    <xdr:to>
      <xdr:col>2</xdr:col>
      <xdr:colOff>777874</xdr:colOff>
      <xdr:row>11</xdr:row>
      <xdr:rowOff>69131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98F6B3CC-F29D-4288-9608-A886572BB56C}"/>
            </a:ext>
          </a:extLst>
        </xdr:cNvPr>
        <xdr:cNvSpPr/>
      </xdr:nvSpPr>
      <xdr:spPr>
        <a:xfrm>
          <a:off x="1789691" y="1993900"/>
          <a:ext cx="329621" cy="670794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704850</xdr:colOff>
      <xdr:row>28</xdr:row>
      <xdr:rowOff>76201</xdr:rowOff>
    </xdr:from>
    <xdr:to>
      <xdr:col>7</xdr:col>
      <xdr:colOff>2006600</xdr:colOff>
      <xdr:row>30</xdr:row>
      <xdr:rowOff>381000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25BDA6-0BE7-4FFC-B914-D75B0AFF6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6429376"/>
          <a:ext cx="3295650" cy="809624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37</xdr:row>
      <xdr:rowOff>92075</xdr:rowOff>
    </xdr:from>
    <xdr:to>
      <xdr:col>5</xdr:col>
      <xdr:colOff>247650</xdr:colOff>
      <xdr:row>51</xdr:row>
      <xdr:rowOff>76976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2405A6-08EB-49A5-4344-7FE125FE1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883400"/>
          <a:ext cx="3257550" cy="2518551"/>
        </a:xfrm>
        <a:prstGeom prst="rect">
          <a:avLst/>
        </a:prstGeom>
        <a:ln w="38100"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171449</xdr:colOff>
      <xdr:row>0</xdr:row>
      <xdr:rowOff>158750</xdr:rowOff>
    </xdr:from>
    <xdr:to>
      <xdr:col>14</xdr:col>
      <xdr:colOff>161925</xdr:colOff>
      <xdr:row>36</xdr:row>
      <xdr:rowOff>139083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9E48B5-2A7D-1F92-08E2-5AEE0674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49" y="158750"/>
          <a:ext cx="8924926" cy="6590683"/>
        </a:xfrm>
        <a:prstGeom prst="rect">
          <a:avLst/>
        </a:prstGeom>
        <a:ln w="38100"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reencast.com/t/Igm1otiuzov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981A-3517-4E8C-AB59-305496892822}">
  <dimension ref="A1:X40"/>
  <sheetViews>
    <sheetView showGridLines="0" tabSelected="1" zoomScaleNormal="100" workbookViewId="0"/>
  </sheetViews>
  <sheetFormatPr defaultColWidth="8.7109375" defaultRowHeight="14.25" x14ac:dyDescent="0.2"/>
  <cols>
    <col min="1" max="1" width="2.85546875" style="2" customWidth="1"/>
    <col min="2" max="2" width="17.28515625" style="2" customWidth="1"/>
    <col min="3" max="3" width="17.7109375" style="2" customWidth="1"/>
    <col min="4" max="4" width="24.5703125" style="2" customWidth="1"/>
    <col min="5" max="5" width="2.42578125" style="2" customWidth="1"/>
    <col min="6" max="6" width="19.7109375" style="2" customWidth="1"/>
    <col min="7" max="7" width="8.7109375" style="2" customWidth="1"/>
    <col min="8" max="8" width="29.5703125" style="2" customWidth="1"/>
    <col min="9" max="9" width="8.7109375" style="2"/>
    <col min="10" max="10" width="8.28515625" style="2" hidden="1" customWidth="1"/>
    <col min="11" max="11" width="13.140625" style="15" hidden="1" customWidth="1"/>
    <col min="12" max="12" width="5.85546875" style="6" hidden="1" customWidth="1"/>
    <col min="13" max="13" width="14.85546875" style="15" hidden="1" customWidth="1"/>
    <col min="14" max="14" width="14" style="20" hidden="1" customWidth="1"/>
    <col min="15" max="15" width="14.7109375" style="15" hidden="1" customWidth="1"/>
    <col min="16" max="16" width="4.85546875" style="6" hidden="1" customWidth="1"/>
    <col min="17" max="17" width="14.85546875" style="15" hidden="1" customWidth="1"/>
    <col min="18" max="18" width="14.7109375" style="20" hidden="1" customWidth="1"/>
    <col min="19" max="16384" width="8.7109375" style="2"/>
  </cols>
  <sheetData>
    <row r="1" spans="1:24" ht="27.75" customHeight="1" x14ac:dyDescent="0.25">
      <c r="B1" s="116" t="s">
        <v>18</v>
      </c>
      <c r="C1" s="116"/>
      <c r="D1" s="116"/>
      <c r="F1" s="2" t="s">
        <v>36</v>
      </c>
      <c r="I1" s="75"/>
    </row>
    <row r="2" spans="1:24" ht="25.5" customHeight="1" x14ac:dyDescent="0.25">
      <c r="B2" s="137" t="s">
        <v>11</v>
      </c>
      <c r="C2" s="137"/>
      <c r="D2" s="137"/>
      <c r="E2" s="137"/>
      <c r="F2" s="137"/>
      <c r="G2" s="137"/>
      <c r="H2" s="137"/>
    </row>
    <row r="3" spans="1:24" ht="26.25" customHeight="1" thickBot="1" x14ac:dyDescent="0.25">
      <c r="B3" s="151" t="s">
        <v>38</v>
      </c>
      <c r="C3" s="151"/>
      <c r="D3" s="151"/>
      <c r="E3" s="151"/>
      <c r="F3" s="151"/>
      <c r="G3" s="151"/>
      <c r="H3" s="151"/>
    </row>
    <row r="4" spans="1:24" ht="18.75" customHeight="1" x14ac:dyDescent="0.2">
      <c r="A4" s="105"/>
      <c r="B4" s="138" t="s">
        <v>10</v>
      </c>
      <c r="C4" s="139"/>
      <c r="D4" s="140"/>
      <c r="E4" s="144"/>
      <c r="F4" s="152" t="s">
        <v>37</v>
      </c>
      <c r="G4" s="153"/>
      <c r="H4" s="154"/>
      <c r="I4" s="8"/>
      <c r="J4" s="8"/>
      <c r="K4" s="16"/>
      <c r="L4" s="7"/>
      <c r="M4" s="16"/>
      <c r="N4" s="21"/>
      <c r="O4" s="16"/>
      <c r="P4" s="7"/>
      <c r="Q4" s="19"/>
      <c r="R4" s="23"/>
      <c r="S4" s="4"/>
      <c r="T4" s="4"/>
      <c r="U4" s="4"/>
      <c r="V4" s="4"/>
      <c r="W4" s="4"/>
      <c r="X4" s="4"/>
    </row>
    <row r="5" spans="1:24" ht="25.5" customHeight="1" x14ac:dyDescent="0.2">
      <c r="A5" s="106"/>
      <c r="B5" s="141"/>
      <c r="C5" s="142"/>
      <c r="D5" s="143"/>
      <c r="E5" s="145"/>
      <c r="F5" s="155"/>
      <c r="G5" s="156"/>
      <c r="H5" s="157"/>
      <c r="I5" s="8"/>
      <c r="J5" s="8"/>
      <c r="K5" s="16"/>
      <c r="L5" s="7"/>
      <c r="M5" s="16"/>
      <c r="N5" s="21"/>
      <c r="O5" s="16"/>
      <c r="P5" s="7"/>
      <c r="Q5" s="19"/>
      <c r="R5" s="23"/>
      <c r="S5" s="4"/>
      <c r="T5" s="4"/>
      <c r="U5" s="4"/>
    </row>
    <row r="6" spans="1:24" ht="21.75" customHeight="1" x14ac:dyDescent="0.2">
      <c r="A6" s="78"/>
      <c r="B6" s="107" t="s">
        <v>28</v>
      </c>
      <c r="C6" s="108"/>
      <c r="D6" s="109"/>
      <c r="E6" s="145"/>
      <c r="F6" s="113" t="s">
        <v>25</v>
      </c>
      <c r="G6" s="114"/>
      <c r="H6" s="115"/>
      <c r="I6" s="8"/>
      <c r="J6" s="8"/>
      <c r="K6" s="16"/>
      <c r="L6" s="7"/>
      <c r="M6" s="16"/>
      <c r="N6" s="21"/>
      <c r="O6" s="16"/>
      <c r="P6" s="7"/>
      <c r="Q6" s="19"/>
      <c r="R6" s="23"/>
      <c r="S6" s="4"/>
      <c r="T6" s="4"/>
      <c r="U6" s="4"/>
    </row>
    <row r="7" spans="1:24" ht="15.75" customHeight="1" x14ac:dyDescent="0.2">
      <c r="A7" s="78"/>
      <c r="B7" s="102" t="s">
        <v>32</v>
      </c>
      <c r="C7" s="103"/>
      <c r="D7" s="104"/>
      <c r="E7" s="145"/>
      <c r="F7" s="102" t="s">
        <v>26</v>
      </c>
      <c r="G7" s="103"/>
      <c r="H7" s="104"/>
      <c r="I7" s="8"/>
      <c r="J7" s="8"/>
      <c r="K7" s="16"/>
      <c r="L7" s="7"/>
      <c r="M7" s="16"/>
      <c r="N7" s="21"/>
      <c r="O7" s="16"/>
      <c r="P7" s="7"/>
      <c r="Q7" s="19"/>
      <c r="R7" s="23"/>
      <c r="S7" s="4"/>
      <c r="T7" s="4"/>
      <c r="U7" s="4"/>
    </row>
    <row r="8" spans="1:24" ht="12" customHeight="1" x14ac:dyDescent="0.2">
      <c r="A8" s="78"/>
      <c r="B8" s="110" t="s">
        <v>33</v>
      </c>
      <c r="C8" s="111"/>
      <c r="D8" s="112"/>
      <c r="E8" s="145"/>
      <c r="F8" s="102" t="s">
        <v>29</v>
      </c>
      <c r="G8" s="103"/>
      <c r="H8" s="104"/>
      <c r="I8" s="9"/>
      <c r="J8" s="9"/>
      <c r="K8" s="17"/>
      <c r="L8" s="18"/>
      <c r="M8" s="17"/>
      <c r="N8" s="22"/>
      <c r="O8" s="17"/>
      <c r="P8" s="18"/>
      <c r="Q8" s="17"/>
    </row>
    <row r="9" spans="1:24" ht="14.25" customHeight="1" x14ac:dyDescent="0.2">
      <c r="A9" s="78"/>
      <c r="B9" s="84" t="s">
        <v>27</v>
      </c>
      <c r="C9" s="85"/>
      <c r="D9" s="86"/>
      <c r="E9" s="145"/>
      <c r="F9" s="96" t="s">
        <v>24</v>
      </c>
      <c r="G9" s="97"/>
      <c r="H9" s="98"/>
      <c r="I9" s="9"/>
      <c r="J9" s="9"/>
      <c r="K9" s="17"/>
      <c r="L9" s="18"/>
      <c r="M9" s="17"/>
      <c r="N9" s="22"/>
      <c r="O9" s="17"/>
      <c r="P9" s="18"/>
      <c r="Q9" s="17"/>
    </row>
    <row r="10" spans="1:24" ht="15" customHeight="1" thickBot="1" x14ac:dyDescent="0.25">
      <c r="A10" s="78"/>
      <c r="B10" s="84" t="s">
        <v>27</v>
      </c>
      <c r="C10" s="4"/>
      <c r="D10" s="87"/>
      <c r="E10" s="145"/>
      <c r="F10" s="99" t="s">
        <v>20</v>
      </c>
      <c r="G10" s="100"/>
      <c r="H10" s="101"/>
      <c r="I10" s="9"/>
      <c r="J10" s="9"/>
      <c r="K10" s="17"/>
      <c r="L10" s="18"/>
      <c r="M10" s="17"/>
      <c r="N10" s="22"/>
      <c r="O10" s="17"/>
      <c r="P10" s="18"/>
      <c r="Q10" s="17"/>
    </row>
    <row r="11" spans="1:24" ht="36.6" customHeight="1" thickBot="1" x14ac:dyDescent="0.25">
      <c r="A11" s="78"/>
      <c r="B11" s="81" t="s">
        <v>19</v>
      </c>
      <c r="C11" s="82"/>
      <c r="D11" s="83"/>
      <c r="E11" s="145"/>
      <c r="F11" s="93" t="s">
        <v>21</v>
      </c>
      <c r="G11" s="94"/>
      <c r="H11" s="95"/>
      <c r="I11" s="9"/>
      <c r="J11" s="31" t="s">
        <v>12</v>
      </c>
      <c r="K11" s="32" t="s">
        <v>35</v>
      </c>
      <c r="L11" s="33" t="s">
        <v>13</v>
      </c>
      <c r="M11" s="91" t="s">
        <v>14</v>
      </c>
      <c r="N11" s="34" t="s">
        <v>34</v>
      </c>
      <c r="O11" s="92" t="s">
        <v>15</v>
      </c>
      <c r="P11" s="33" t="s">
        <v>13</v>
      </c>
      <c r="Q11" s="91" t="s">
        <v>14</v>
      </c>
      <c r="R11" s="34" t="s">
        <v>16</v>
      </c>
    </row>
    <row r="12" spans="1:24" ht="17.25" customHeight="1" thickBot="1" x14ac:dyDescent="0.25">
      <c r="A12" s="78"/>
      <c r="B12" s="88" t="s">
        <v>0</v>
      </c>
      <c r="C12" s="90" t="s">
        <v>9</v>
      </c>
      <c r="D12" s="89" t="s">
        <v>4</v>
      </c>
      <c r="E12" s="145"/>
      <c r="F12" s="57" t="s">
        <v>6</v>
      </c>
      <c r="G12" s="149" t="s">
        <v>7</v>
      </c>
      <c r="H12" s="150"/>
      <c r="I12" s="9"/>
      <c r="J12" s="35">
        <v>9</v>
      </c>
      <c r="K12" s="24">
        <v>60619</v>
      </c>
      <c r="L12" s="25">
        <v>1</v>
      </c>
      <c r="M12" s="24">
        <v>6136</v>
      </c>
      <c r="N12" s="39">
        <f t="shared" ref="N12:N19" si="0">L12*M12+K12</f>
        <v>66755</v>
      </c>
      <c r="O12" s="40">
        <v>86266</v>
      </c>
      <c r="P12" s="41">
        <v>1</v>
      </c>
      <c r="Q12" s="42">
        <v>8732</v>
      </c>
      <c r="R12" s="43">
        <f t="shared" ref="R12:R19" si="1">P12*Q12+O12</f>
        <v>94998</v>
      </c>
    </row>
    <row r="13" spans="1:24" ht="15" customHeight="1" x14ac:dyDescent="0.2">
      <c r="A13" s="78"/>
      <c r="B13" s="123" t="s">
        <v>1</v>
      </c>
      <c r="C13" s="67"/>
      <c r="D13" s="10">
        <f>C13*52</f>
        <v>0</v>
      </c>
      <c r="E13" s="145"/>
      <c r="F13" s="58">
        <v>1</v>
      </c>
      <c r="G13" s="117" t="str">
        <f>IF(D28&lt;=18954, "Free", IF(D28&lt;=26973, "Reduced", "NonNeedy"))</f>
        <v>Free</v>
      </c>
      <c r="H13" s="118"/>
      <c r="J13" s="36">
        <v>10</v>
      </c>
      <c r="K13" s="26">
        <v>60619</v>
      </c>
      <c r="L13" s="27">
        <v>2</v>
      </c>
      <c r="M13" s="26">
        <v>6136</v>
      </c>
      <c r="N13" s="44">
        <f t="shared" si="0"/>
        <v>72891</v>
      </c>
      <c r="O13" s="45">
        <v>86266</v>
      </c>
      <c r="P13" s="46">
        <v>2</v>
      </c>
      <c r="Q13" s="47">
        <v>8732</v>
      </c>
      <c r="R13" s="48">
        <f t="shared" si="1"/>
        <v>103730</v>
      </c>
    </row>
    <row r="14" spans="1:24" ht="15" customHeight="1" x14ac:dyDescent="0.2">
      <c r="A14" s="78"/>
      <c r="B14" s="124"/>
      <c r="C14" s="68"/>
      <c r="D14" s="11">
        <f>C14*52</f>
        <v>0</v>
      </c>
      <c r="E14" s="145"/>
      <c r="F14" s="59">
        <v>2</v>
      </c>
      <c r="G14" s="121" t="str">
        <f>IF(D28&lt;=25636, "Free", IF(D28&lt;=36482, "Reduced", "NonNeedy"))</f>
        <v>Free</v>
      </c>
      <c r="H14" s="122"/>
      <c r="J14" s="37">
        <v>11</v>
      </c>
      <c r="K14" s="24">
        <v>60619</v>
      </c>
      <c r="L14" s="28">
        <v>3</v>
      </c>
      <c r="M14" s="24">
        <v>6136</v>
      </c>
      <c r="N14" s="39">
        <f t="shared" si="0"/>
        <v>79027</v>
      </c>
      <c r="O14" s="40">
        <v>86266</v>
      </c>
      <c r="P14" s="49">
        <v>3</v>
      </c>
      <c r="Q14" s="42">
        <v>8732</v>
      </c>
      <c r="R14" s="43">
        <f t="shared" si="1"/>
        <v>112462</v>
      </c>
    </row>
    <row r="15" spans="1:24" ht="15.75" customHeight="1" thickBot="1" x14ac:dyDescent="0.25">
      <c r="A15" s="78"/>
      <c r="B15" s="125"/>
      <c r="C15" s="69"/>
      <c r="D15" s="11">
        <f>C15*52</f>
        <v>0</v>
      </c>
      <c r="E15" s="145"/>
      <c r="F15" s="58">
        <v>3</v>
      </c>
      <c r="G15" s="117" t="str">
        <f>IF(D28&lt;=32318, "Free", IF(D28&lt;=45991, "Reduced", "NonNeedy"))</f>
        <v>Free</v>
      </c>
      <c r="H15" s="118"/>
      <c r="J15" s="36">
        <v>12</v>
      </c>
      <c r="K15" s="26">
        <v>60619</v>
      </c>
      <c r="L15" s="27">
        <v>4</v>
      </c>
      <c r="M15" s="26">
        <v>6136</v>
      </c>
      <c r="N15" s="44">
        <f t="shared" si="0"/>
        <v>85163</v>
      </c>
      <c r="O15" s="45">
        <v>86266</v>
      </c>
      <c r="P15" s="46">
        <v>4</v>
      </c>
      <c r="Q15" s="47">
        <v>8732</v>
      </c>
      <c r="R15" s="48">
        <f t="shared" si="1"/>
        <v>121194</v>
      </c>
    </row>
    <row r="16" spans="1:24" x14ac:dyDescent="0.2">
      <c r="A16" s="78"/>
      <c r="B16" s="126" t="s">
        <v>17</v>
      </c>
      <c r="C16" s="66"/>
      <c r="D16" s="12">
        <f>C16*26</f>
        <v>0</v>
      </c>
      <c r="E16" s="145"/>
      <c r="F16" s="59">
        <v>4</v>
      </c>
      <c r="G16" s="121" t="str">
        <f>IF(D28&lt;=39000, "Free", IF(D28&lt;=55500, "Reduced", "NonNeedy"))</f>
        <v>Free</v>
      </c>
      <c r="H16" s="122"/>
      <c r="J16" s="37">
        <v>13</v>
      </c>
      <c r="K16" s="24">
        <v>60619</v>
      </c>
      <c r="L16" s="28">
        <v>5</v>
      </c>
      <c r="M16" s="24">
        <v>6136</v>
      </c>
      <c r="N16" s="39">
        <f t="shared" si="0"/>
        <v>91299</v>
      </c>
      <c r="O16" s="40">
        <v>86266</v>
      </c>
      <c r="P16" s="49">
        <v>5</v>
      </c>
      <c r="Q16" s="42">
        <v>8732</v>
      </c>
      <c r="R16" s="43">
        <f t="shared" si="1"/>
        <v>129926</v>
      </c>
    </row>
    <row r="17" spans="1:18" ht="15" customHeight="1" x14ac:dyDescent="0.2">
      <c r="A17" s="78"/>
      <c r="B17" s="127"/>
      <c r="C17" s="70"/>
      <c r="D17" s="12">
        <f>C17*26</f>
        <v>0</v>
      </c>
      <c r="E17" s="145"/>
      <c r="F17" s="58">
        <v>5</v>
      </c>
      <c r="G17" s="117" t="str">
        <f>IF(D28&lt;=45682, "Free", IF(D28&lt;=65009, "Reduced", "NonNeedy"))</f>
        <v>Free</v>
      </c>
      <c r="H17" s="118"/>
      <c r="J17" s="36">
        <v>14</v>
      </c>
      <c r="K17" s="26">
        <v>60619</v>
      </c>
      <c r="L17" s="27">
        <v>6</v>
      </c>
      <c r="M17" s="26">
        <v>6136</v>
      </c>
      <c r="N17" s="44">
        <f t="shared" si="0"/>
        <v>97435</v>
      </c>
      <c r="O17" s="45">
        <v>86266</v>
      </c>
      <c r="P17" s="46">
        <v>6</v>
      </c>
      <c r="Q17" s="47">
        <v>8732</v>
      </c>
      <c r="R17" s="48">
        <f t="shared" si="1"/>
        <v>138658</v>
      </c>
    </row>
    <row r="18" spans="1:18" ht="15.75" customHeight="1" thickBot="1" x14ac:dyDescent="0.25">
      <c r="A18" s="78"/>
      <c r="B18" s="128"/>
      <c r="C18" s="71"/>
      <c r="D18" s="12">
        <f>C18*26</f>
        <v>0</v>
      </c>
      <c r="E18" s="145"/>
      <c r="F18" s="59">
        <v>6</v>
      </c>
      <c r="G18" s="121" t="str">
        <f>IF(D28&lt;=52364, "Free", IF(D28&lt;=74518, "Reduced", "NonNeedy"))</f>
        <v>Free</v>
      </c>
      <c r="H18" s="122"/>
      <c r="J18" s="37">
        <v>15</v>
      </c>
      <c r="K18" s="24">
        <v>60619</v>
      </c>
      <c r="L18" s="28">
        <v>7</v>
      </c>
      <c r="M18" s="24">
        <v>6136</v>
      </c>
      <c r="N18" s="39">
        <f t="shared" si="0"/>
        <v>103571</v>
      </c>
      <c r="O18" s="40">
        <v>86266</v>
      </c>
      <c r="P18" s="49">
        <v>7</v>
      </c>
      <c r="Q18" s="42">
        <v>8732</v>
      </c>
      <c r="R18" s="43">
        <f t="shared" si="1"/>
        <v>147390</v>
      </c>
    </row>
    <row r="19" spans="1:18" ht="15" thickBot="1" x14ac:dyDescent="0.25">
      <c r="A19" s="78"/>
      <c r="B19" s="123" t="s">
        <v>2</v>
      </c>
      <c r="C19" s="67"/>
      <c r="D19" s="11">
        <f>C19*24</f>
        <v>0</v>
      </c>
      <c r="E19" s="145"/>
      <c r="F19" s="58">
        <v>7</v>
      </c>
      <c r="G19" s="117" t="str">
        <f>IF(D28&lt;=59046, "Free", IF(D28&lt;=84027, "Reduced", "NonNeedy"))</f>
        <v>Free</v>
      </c>
      <c r="H19" s="118"/>
      <c r="J19" s="38">
        <v>16</v>
      </c>
      <c r="K19" s="29">
        <v>60619</v>
      </c>
      <c r="L19" s="30">
        <v>8</v>
      </c>
      <c r="M19" s="29">
        <v>6136</v>
      </c>
      <c r="N19" s="50">
        <f t="shared" si="0"/>
        <v>109707</v>
      </c>
      <c r="O19" s="51">
        <v>86266</v>
      </c>
      <c r="P19" s="52">
        <v>8</v>
      </c>
      <c r="Q19" s="53">
        <v>8732</v>
      </c>
      <c r="R19" s="54">
        <f t="shared" si="1"/>
        <v>156122</v>
      </c>
    </row>
    <row r="20" spans="1:18" ht="15" customHeight="1" x14ac:dyDescent="0.2">
      <c r="A20" s="78"/>
      <c r="B20" s="124"/>
      <c r="C20" s="68"/>
      <c r="D20" s="11">
        <f>C20*24</f>
        <v>0</v>
      </c>
      <c r="E20" s="145"/>
      <c r="F20" s="59">
        <v>8</v>
      </c>
      <c r="G20" s="121" t="str">
        <f>IF(D28&lt;=65728, "Free", IF(D28&lt;=93536, "Reduced", "NonNeedy"))</f>
        <v>Free</v>
      </c>
      <c r="H20" s="122"/>
    </row>
    <row r="21" spans="1:18" ht="15.75" customHeight="1" thickBot="1" x14ac:dyDescent="0.25">
      <c r="A21" s="78"/>
      <c r="B21" s="125"/>
      <c r="C21" s="69"/>
      <c r="D21" s="11">
        <f>C21*24</f>
        <v>0</v>
      </c>
      <c r="E21" s="145"/>
      <c r="F21" s="60">
        <v>9</v>
      </c>
      <c r="G21" s="147" t="str">
        <f>IF(D28&lt;=N12,"Free",IF(D28&lt;=R12,"Reduced","Non-needy"))</f>
        <v>Free</v>
      </c>
      <c r="H21" s="148"/>
    </row>
    <row r="22" spans="1:18" x14ac:dyDescent="0.2">
      <c r="A22" s="78"/>
      <c r="B22" s="126" t="s">
        <v>3</v>
      </c>
      <c r="C22" s="66"/>
      <c r="D22" s="13">
        <f>C22*12</f>
        <v>0</v>
      </c>
      <c r="E22" s="145"/>
      <c r="F22" s="61">
        <v>10</v>
      </c>
      <c r="G22" s="129" t="str">
        <f>IF(D28&lt;=N13,"Free",IF(D28&lt;=R13,"Reduced","Non-needy"))</f>
        <v>Free</v>
      </c>
      <c r="H22" s="130"/>
    </row>
    <row r="23" spans="1:18" ht="15" customHeight="1" x14ac:dyDescent="0.2">
      <c r="A23" s="78"/>
      <c r="B23" s="127"/>
      <c r="C23" s="70"/>
      <c r="D23" s="13">
        <f>C23*12</f>
        <v>0</v>
      </c>
      <c r="E23" s="145"/>
      <c r="F23" s="60">
        <v>11</v>
      </c>
      <c r="G23" s="131" t="str">
        <f>IF(D28&lt;=N14,"Free",IF(D28&lt;=R14,"Reduced","Non-needy"))</f>
        <v>Free</v>
      </c>
      <c r="H23" s="132"/>
    </row>
    <row r="24" spans="1:18" ht="15.75" customHeight="1" thickBot="1" x14ac:dyDescent="0.25">
      <c r="A24" s="78"/>
      <c r="B24" s="128"/>
      <c r="C24" s="71"/>
      <c r="D24" s="13">
        <f>C24*12</f>
        <v>0</v>
      </c>
      <c r="E24" s="145"/>
      <c r="F24" s="61">
        <v>12</v>
      </c>
      <c r="G24" s="133" t="str">
        <f>IF(D28&lt;=N15,"Free",IF(D28&lt;=R15,"Reduced","Non-needy"))</f>
        <v>Free</v>
      </c>
      <c r="H24" s="134"/>
    </row>
    <row r="25" spans="1:18" x14ac:dyDescent="0.2">
      <c r="A25" s="78"/>
      <c r="B25" s="123" t="s">
        <v>8</v>
      </c>
      <c r="C25" s="72"/>
      <c r="D25" s="11">
        <f>C25</f>
        <v>0</v>
      </c>
      <c r="E25" s="145"/>
      <c r="F25" s="60">
        <v>13</v>
      </c>
      <c r="G25" s="131" t="str">
        <f>IF(D28&lt;=N16,"Free",IF(D28&lt;=R16,"Reduced","Non-needy"))</f>
        <v>Free</v>
      </c>
      <c r="H25" s="132"/>
    </row>
    <row r="26" spans="1:18" ht="15" customHeight="1" x14ac:dyDescent="0.2">
      <c r="A26" s="78"/>
      <c r="B26" s="124"/>
      <c r="C26" s="73"/>
      <c r="D26" s="11">
        <f>C26</f>
        <v>0</v>
      </c>
      <c r="E26" s="145"/>
      <c r="F26" s="61">
        <v>14</v>
      </c>
      <c r="G26" s="133" t="str">
        <f>IF(D28&lt;=N17,"Free",IF(D28&lt;=R17,"Reduced","Non-needy"))</f>
        <v>Free</v>
      </c>
      <c r="H26" s="134"/>
    </row>
    <row r="27" spans="1:18" ht="15.75" customHeight="1" thickBot="1" x14ac:dyDescent="0.25">
      <c r="A27" s="78"/>
      <c r="B27" s="125"/>
      <c r="C27" s="74"/>
      <c r="D27" s="64">
        <f>C27</f>
        <v>0</v>
      </c>
      <c r="E27" s="145"/>
      <c r="F27" s="60">
        <v>15</v>
      </c>
      <c r="G27" s="131" t="str">
        <f>IF(D28&lt;=N18,"Free",IF(D28&lt;=R18,"Reduced","Non-needy"))</f>
        <v>Free</v>
      </c>
      <c r="H27" s="132"/>
    </row>
    <row r="28" spans="1:18" ht="18.75" thickBot="1" x14ac:dyDescent="0.3">
      <c r="A28" s="79"/>
      <c r="B28" s="55"/>
      <c r="C28" s="56" t="s">
        <v>5</v>
      </c>
      <c r="D28" s="65">
        <f>SUM(D13:D27)</f>
        <v>0</v>
      </c>
      <c r="E28" s="146"/>
      <c r="F28" s="62">
        <v>16</v>
      </c>
      <c r="G28" s="119" t="str">
        <f>IF(D28&lt;=N19,"Free",IF(D28&lt;=R19,"Reduced","Non-needy"))</f>
        <v>Free</v>
      </c>
      <c r="H28" s="120"/>
    </row>
    <row r="29" spans="1:18" ht="24.75" customHeight="1" x14ac:dyDescent="0.2">
      <c r="A29" s="158" t="s">
        <v>30</v>
      </c>
      <c r="B29" s="158"/>
      <c r="C29" s="158"/>
      <c r="D29" s="158"/>
      <c r="E29" s="158"/>
      <c r="F29" s="158"/>
      <c r="G29" s="76"/>
      <c r="H29" s="76"/>
      <c r="I29" s="14"/>
    </row>
    <row r="30" spans="1:18" ht="15" customHeight="1" x14ac:dyDescent="0.2">
      <c r="A30" s="159" t="s">
        <v>31</v>
      </c>
      <c r="B30" s="159"/>
      <c r="C30" s="159"/>
      <c r="D30" s="159"/>
      <c r="E30" s="159"/>
      <c r="F30" s="159"/>
      <c r="G30" s="76"/>
      <c r="H30" s="76"/>
      <c r="I30" s="14"/>
    </row>
    <row r="31" spans="1:18" ht="36" customHeight="1" x14ac:dyDescent="0.2">
      <c r="A31" s="80"/>
      <c r="B31" s="136" t="s">
        <v>23</v>
      </c>
      <c r="C31" s="136"/>
      <c r="D31" s="136"/>
      <c r="E31" s="136"/>
      <c r="F31" s="136"/>
      <c r="G31" s="77"/>
      <c r="H31" s="77"/>
    </row>
    <row r="32" spans="1:18" ht="26.25" customHeight="1" x14ac:dyDescent="0.2">
      <c r="A32" s="135" t="s">
        <v>22</v>
      </c>
      <c r="B32" s="135"/>
      <c r="C32" s="135"/>
      <c r="D32" s="135"/>
      <c r="E32" s="135"/>
      <c r="F32" s="135"/>
      <c r="G32" s="135"/>
      <c r="H32" s="135"/>
    </row>
    <row r="35" spans="2:6" x14ac:dyDescent="0.2">
      <c r="F35" s="5"/>
    </row>
    <row r="40" spans="2:6" x14ac:dyDescent="0.2">
      <c r="B40" s="3"/>
    </row>
  </sheetData>
  <sheetProtection selectLockedCells="1"/>
  <mergeCells count="42">
    <mergeCell ref="A32:H32"/>
    <mergeCell ref="B31:F31"/>
    <mergeCell ref="B2:H2"/>
    <mergeCell ref="B22:B24"/>
    <mergeCell ref="B4:D5"/>
    <mergeCell ref="E4:E28"/>
    <mergeCell ref="G21:H21"/>
    <mergeCell ref="G12:H12"/>
    <mergeCell ref="G13:H13"/>
    <mergeCell ref="G14:H14"/>
    <mergeCell ref="G15:H15"/>
    <mergeCell ref="B3:H3"/>
    <mergeCell ref="F4:H5"/>
    <mergeCell ref="G16:H16"/>
    <mergeCell ref="A29:F29"/>
    <mergeCell ref="A30:F30"/>
    <mergeCell ref="B1:D1"/>
    <mergeCell ref="G17:H17"/>
    <mergeCell ref="G28:H28"/>
    <mergeCell ref="G18:H18"/>
    <mergeCell ref="G19:H19"/>
    <mergeCell ref="G20:H20"/>
    <mergeCell ref="B13:B15"/>
    <mergeCell ref="B16:B18"/>
    <mergeCell ref="B19:B21"/>
    <mergeCell ref="B25:B27"/>
    <mergeCell ref="G22:H22"/>
    <mergeCell ref="G23:H23"/>
    <mergeCell ref="G24:H24"/>
    <mergeCell ref="G25:H25"/>
    <mergeCell ref="G26:H26"/>
    <mergeCell ref="G27:H27"/>
    <mergeCell ref="A4:A5"/>
    <mergeCell ref="B6:D6"/>
    <mergeCell ref="B8:D8"/>
    <mergeCell ref="F6:H6"/>
    <mergeCell ref="F8:H8"/>
    <mergeCell ref="F11:H11"/>
    <mergeCell ref="F9:H9"/>
    <mergeCell ref="F10:H10"/>
    <mergeCell ref="B7:D7"/>
    <mergeCell ref="F7:H7"/>
  </mergeCells>
  <hyperlinks>
    <hyperlink ref="B1:D1" r:id="rId1" display="Click Here for Demonstration" xr:uid="{1642FACC-7BA2-46F9-992B-78DA28C5E1AA}"/>
  </hyperlinks>
  <printOptions horizontalCentered="1"/>
  <pageMargins left="0.5" right="0.5" top="0.25" bottom="0.2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O2"/>
  <sheetViews>
    <sheetView showGridLines="0" topLeftCell="A15" workbookViewId="0">
      <selection activeCell="J52" sqref="J52"/>
    </sheetView>
  </sheetViews>
  <sheetFormatPr defaultColWidth="9.140625" defaultRowHeight="15" x14ac:dyDescent="0.25"/>
  <cols>
    <col min="1" max="16384" width="9.140625" style="1"/>
  </cols>
  <sheetData>
    <row r="1" spans="1:15" ht="18.75" x14ac:dyDescent="0.3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8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</sheetData>
  <sheetProtection algorithmName="SHA-512" hashValue="kpJ2xAlxL7MUloCcATq7S9tp6GPM9GLuLVn4mNWLF7FJ2iRyWD8vCQmBn5Tz2v8SA9n+BL8rjEcSbHGoHdIzkQ==" saltValue="POF6g/nGxoQxMwgEU5ZQhw==" spinCount="100000" sheet="1" selectLockedCells="1" selectUnlockedCells="1"/>
  <mergeCells count="1">
    <mergeCell ref="A1:O1"/>
  </mergeCells>
  <printOptions horizontalCentered="1"/>
  <pageMargins left="0.2" right="0.2" top="0.1" bottom="0.1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Household Size-Income Scale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Biordi, Tamara J.  DPI</dc:creator>
  <cp:lastModifiedBy>Bundy, Heather F. DPI</cp:lastModifiedBy>
  <cp:lastPrinted>2021-06-30T05:38:43Z</cp:lastPrinted>
  <dcterms:created xsi:type="dcterms:W3CDTF">2017-05-17T13:10:06Z</dcterms:created>
  <dcterms:modified xsi:type="dcterms:W3CDTF">2023-06-27T20:10:12Z</dcterms:modified>
</cp:coreProperties>
</file>