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<sst xmlns="http://schemas.openxmlformats.org/spreadsheetml/2006/main" count="61" uniqueCount="35">
  <si>
    <t>3rd Friday in September</t>
  </si>
  <si>
    <t>School Name</t>
  </si>
  <si>
    <t>Headcount</t>
  </si>
  <si>
    <t>FTE</t>
  </si>
  <si>
    <t>2nd Friday in January</t>
  </si>
  <si>
    <t>Central City Cyberschool</t>
  </si>
  <si>
    <t>Downtown Montessori</t>
  </si>
  <si>
    <t>Urban League Academy</t>
  </si>
  <si>
    <t>YMCA Youth Leadership Academy</t>
  </si>
  <si>
    <t>School for Early Development &amp; Achievement</t>
  </si>
  <si>
    <t>Academy of Learning &amp; Leadership</t>
  </si>
  <si>
    <t>Milwaukee Academy of Science</t>
  </si>
  <si>
    <t>21st Century Preparatory School</t>
  </si>
  <si>
    <t>Darrell Lynn Hines Academy</t>
  </si>
  <si>
    <t>Wisconsin 2R Charter Schools - Headcount and FTE</t>
  </si>
  <si>
    <t>Totals</t>
  </si>
  <si>
    <t>Authorizer</t>
  </si>
  <si>
    <t>UW-Parkside</t>
  </si>
  <si>
    <t>City of Milwaukee</t>
  </si>
  <si>
    <t>UW-Milwaukee</t>
  </si>
  <si>
    <t>Average Headcount</t>
  </si>
  <si>
    <t>Average FTE</t>
  </si>
  <si>
    <t>September Payment</t>
  </si>
  <si>
    <t>December Payment</t>
  </si>
  <si>
    <t>February Payment</t>
  </si>
  <si>
    <t>June Payment</t>
  </si>
  <si>
    <t>Total Aid Payment</t>
  </si>
  <si>
    <t>Total Paid</t>
  </si>
  <si>
    <t xml:space="preserve"> </t>
  </si>
  <si>
    <t>Audit/Other Adjustments</t>
  </si>
  <si>
    <t>2004-05 School Year</t>
  </si>
  <si>
    <t>Woodlands School</t>
  </si>
  <si>
    <t>Capitol West Academy</t>
  </si>
  <si>
    <t>(Note: Payment per FTE = $7,111.00)</t>
  </si>
  <si>
    <t>Milwaukee College Preparatory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</si>
</sst>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8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/>
      <protection locked="0"/>
    </xf>
    <xf numFmtId="165" fontId="0" fillId="0" borderId="1" xfId="0" applyNumberFormat="1" applyBorder="1" applyAlignment="1">
      <alignment/>
    </xf>
    <xf numFmtId="0" fontId="9" fillId="0" borderId="1" xfId="0" applyFont="1" applyBorder="1" applyAlignment="1" applyProtection="1">
      <alignment/>
      <protection locked="0"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0" fontId="10" fillId="0" borderId="1" xfId="0" applyFont="1" applyBorder="1" applyAlignment="1">
      <alignment/>
    </xf>
    <xf numFmtId="165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44" fontId="10" fillId="0" borderId="1" xfId="17" applyFont="1" applyBorder="1" applyAlignment="1">
      <alignment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17" applyFont="1" applyBorder="1" applyAlignment="1">
      <alignment/>
    </xf>
    <xf numFmtId="44" fontId="0" fillId="0" borderId="1" xfId="17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tabSelected="1" zoomScale="80" zoomScaleNormal="80" workbookViewId="0" topLeftCell="C24">
      <selection activeCell="I40" sqref="I40"/>
    </sheetView>
  </sheetViews>
  <sheetFormatPr defaultColWidth="9.140625" defaultRowHeight="12.75"/>
  <cols>
    <col min="1" max="1" width="3.140625" style="0" customWidth="1"/>
    <col min="2" max="2" width="48.28125" style="0" bestFit="1" customWidth="1"/>
    <col min="3" max="3" width="17.7109375" style="0" customWidth="1"/>
    <col min="4" max="5" width="15.57421875" style="0" customWidth="1"/>
    <col min="6" max="6" width="15.140625" style="0" bestFit="1" customWidth="1"/>
    <col min="7" max="7" width="16.28125" style="0" bestFit="1" customWidth="1"/>
    <col min="8" max="8" width="15.140625" style="0" customWidth="1"/>
    <col min="9" max="9" width="15.7109375" style="0" customWidth="1"/>
    <col min="10" max="10" width="15.00390625" style="0" bestFit="1" customWidth="1"/>
    <col min="11" max="11" width="14.00390625" style="0" customWidth="1"/>
    <col min="12" max="12" width="14.00390625" style="0" bestFit="1" customWidth="1"/>
    <col min="13" max="13" width="14.00390625" style="0" customWidth="1"/>
    <col min="14" max="14" width="14.57421875" style="0" customWidth="1"/>
    <col min="15" max="15" width="13.421875" style="0" customWidth="1"/>
    <col min="16" max="16" width="15.28125" style="0" customWidth="1"/>
    <col min="17" max="17" width="15.140625" style="0" customWidth="1"/>
  </cols>
  <sheetData>
    <row r="1" spans="2:8" ht="18.75">
      <c r="B1" s="28" t="s">
        <v>14</v>
      </c>
      <c r="C1" s="28"/>
      <c r="D1" s="28"/>
      <c r="E1" s="28"/>
      <c r="F1" s="28"/>
      <c r="G1" s="28"/>
      <c r="H1" s="28"/>
    </row>
    <row r="2" spans="2:8" ht="18.75">
      <c r="B2" s="28" t="s">
        <v>30</v>
      </c>
      <c r="C2" s="28"/>
      <c r="D2" s="28"/>
      <c r="E2" s="28"/>
      <c r="F2" s="28"/>
      <c r="G2" s="28"/>
      <c r="H2" s="28"/>
    </row>
    <row r="3" spans="2:8" ht="29.25" customHeight="1">
      <c r="B3" s="27" t="s">
        <v>28</v>
      </c>
      <c r="C3" s="27"/>
      <c r="D3" s="27"/>
      <c r="E3" s="27"/>
      <c r="F3" s="27"/>
      <c r="G3" s="27"/>
      <c r="H3" s="27"/>
    </row>
    <row r="4" spans="2:8" ht="15">
      <c r="B4" s="1"/>
      <c r="C4" s="1"/>
      <c r="D4" s="1"/>
      <c r="E4" s="1"/>
      <c r="F4" s="2"/>
      <c r="G4" s="1"/>
      <c r="H4" s="3"/>
    </row>
    <row r="5" spans="1:9" ht="12.75">
      <c r="A5" s="5"/>
      <c r="B5" s="11"/>
      <c r="C5" s="11"/>
      <c r="D5" s="29" t="s">
        <v>0</v>
      </c>
      <c r="E5" s="29"/>
      <c r="F5" s="29" t="s">
        <v>4</v>
      </c>
      <c r="G5" s="29"/>
      <c r="H5" s="12"/>
      <c r="I5" s="5"/>
    </row>
    <row r="6" spans="1:76" s="6" customFormat="1" ht="25.5">
      <c r="A6" s="13"/>
      <c r="B6" s="7" t="s">
        <v>1</v>
      </c>
      <c r="C6" s="7" t="s">
        <v>16</v>
      </c>
      <c r="D6" s="8" t="s">
        <v>2</v>
      </c>
      <c r="E6" s="9" t="s">
        <v>3</v>
      </c>
      <c r="F6" s="10" t="s">
        <v>2</v>
      </c>
      <c r="G6" s="9" t="s">
        <v>3</v>
      </c>
      <c r="H6" s="14" t="s">
        <v>20</v>
      </c>
      <c r="I6" s="14" t="s">
        <v>21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9" ht="15">
      <c r="A7" s="5">
        <v>1</v>
      </c>
      <c r="B7" s="4" t="s">
        <v>12</v>
      </c>
      <c r="C7" s="17" t="s">
        <v>17</v>
      </c>
      <c r="D7" s="5">
        <v>353</v>
      </c>
      <c r="E7" s="5">
        <v>353</v>
      </c>
      <c r="F7" s="23">
        <v>343</v>
      </c>
      <c r="G7" s="23">
        <v>343</v>
      </c>
      <c r="H7" s="23">
        <f>(D7+F7)/2</f>
        <v>348</v>
      </c>
      <c r="I7" s="23">
        <f>ROUND(((E7+G7)/2),0)</f>
        <v>348</v>
      </c>
    </row>
    <row r="8" spans="1:9" ht="15">
      <c r="A8" s="5">
        <v>2</v>
      </c>
      <c r="B8" s="4" t="s">
        <v>10</v>
      </c>
      <c r="C8" s="17" t="s">
        <v>18</v>
      </c>
      <c r="D8" s="5">
        <v>199</v>
      </c>
      <c r="E8" s="5">
        <v>193</v>
      </c>
      <c r="F8" s="23">
        <v>207</v>
      </c>
      <c r="G8" s="23">
        <v>201</v>
      </c>
      <c r="H8" s="23">
        <f aca="true" t="shared" si="0" ref="H8:H18">(D8+F8)/2</f>
        <v>203</v>
      </c>
      <c r="I8" s="23">
        <f aca="true" t="shared" si="1" ref="I8:I18">ROUND(((E8+G8)/2),0)</f>
        <v>197</v>
      </c>
    </row>
    <row r="9" spans="1:9" ht="15">
      <c r="A9" s="5">
        <v>3</v>
      </c>
      <c r="B9" s="4" t="s">
        <v>32</v>
      </c>
      <c r="C9" s="17" t="s">
        <v>19</v>
      </c>
      <c r="D9" s="5">
        <v>30</v>
      </c>
      <c r="E9" s="5">
        <v>30</v>
      </c>
      <c r="F9" s="23">
        <v>29</v>
      </c>
      <c r="G9" s="23">
        <v>29</v>
      </c>
      <c r="H9" s="23">
        <f>(D9+F9)/2</f>
        <v>29.5</v>
      </c>
      <c r="I9" s="23">
        <f>ROUND(((E9+G9)/2),0)</f>
        <v>30</v>
      </c>
    </row>
    <row r="10" spans="1:9" ht="15">
      <c r="A10" s="5">
        <v>4</v>
      </c>
      <c r="B10" s="4" t="s">
        <v>5</v>
      </c>
      <c r="C10" s="17" t="s">
        <v>18</v>
      </c>
      <c r="D10" s="5">
        <v>346</v>
      </c>
      <c r="E10" s="5">
        <v>334</v>
      </c>
      <c r="F10" s="23">
        <v>362</v>
      </c>
      <c r="G10" s="23">
        <v>348</v>
      </c>
      <c r="H10" s="23">
        <f t="shared" si="0"/>
        <v>354</v>
      </c>
      <c r="I10" s="23">
        <f t="shared" si="1"/>
        <v>341</v>
      </c>
    </row>
    <row r="11" spans="1:9" ht="15">
      <c r="A11" s="5">
        <v>5</v>
      </c>
      <c r="B11" s="4" t="s">
        <v>13</v>
      </c>
      <c r="C11" s="17" t="s">
        <v>18</v>
      </c>
      <c r="D11" s="5">
        <v>236</v>
      </c>
      <c r="E11" s="5">
        <v>236</v>
      </c>
      <c r="F11" s="23">
        <v>240</v>
      </c>
      <c r="G11" s="23">
        <v>240</v>
      </c>
      <c r="H11" s="23">
        <f t="shared" si="0"/>
        <v>238</v>
      </c>
      <c r="I11" s="23">
        <f t="shared" si="1"/>
        <v>238</v>
      </c>
    </row>
    <row r="12" spans="1:9" ht="15">
      <c r="A12" s="5">
        <v>6</v>
      </c>
      <c r="B12" s="4" t="s">
        <v>6</v>
      </c>
      <c r="C12" s="17" t="s">
        <v>18</v>
      </c>
      <c r="D12" s="5">
        <v>69</v>
      </c>
      <c r="E12" s="5">
        <v>63</v>
      </c>
      <c r="F12" s="23">
        <v>67</v>
      </c>
      <c r="G12" s="23">
        <v>61</v>
      </c>
      <c r="H12" s="23">
        <f t="shared" si="0"/>
        <v>68</v>
      </c>
      <c r="I12" s="23">
        <f t="shared" si="1"/>
        <v>62</v>
      </c>
    </row>
    <row r="13" spans="1:9" ht="15">
      <c r="A13" s="5">
        <v>7</v>
      </c>
      <c r="B13" s="4" t="s">
        <v>34</v>
      </c>
      <c r="C13" s="17" t="s">
        <v>19</v>
      </c>
      <c r="D13" s="5">
        <v>449</v>
      </c>
      <c r="E13" s="5">
        <v>431</v>
      </c>
      <c r="F13" s="23">
        <v>443</v>
      </c>
      <c r="G13" s="23">
        <v>426</v>
      </c>
      <c r="H13" s="23">
        <f t="shared" si="0"/>
        <v>446</v>
      </c>
      <c r="I13" s="23">
        <f t="shared" si="1"/>
        <v>429</v>
      </c>
    </row>
    <row r="14" spans="1:9" ht="15">
      <c r="A14" s="5">
        <v>8</v>
      </c>
      <c r="B14" s="4" t="s">
        <v>11</v>
      </c>
      <c r="C14" s="17" t="s">
        <v>19</v>
      </c>
      <c r="D14" s="5">
        <v>910</v>
      </c>
      <c r="E14" s="5">
        <v>879</v>
      </c>
      <c r="F14" s="23">
        <v>904</v>
      </c>
      <c r="G14" s="23">
        <v>874</v>
      </c>
      <c r="H14" s="23">
        <f t="shared" si="0"/>
        <v>907</v>
      </c>
      <c r="I14" s="23">
        <f t="shared" si="1"/>
        <v>877</v>
      </c>
    </row>
    <row r="15" spans="1:9" ht="15">
      <c r="A15" s="5">
        <v>9</v>
      </c>
      <c r="B15" s="4" t="s">
        <v>9</v>
      </c>
      <c r="C15" s="17" t="s">
        <v>19</v>
      </c>
      <c r="D15" s="5">
        <v>70</v>
      </c>
      <c r="E15" s="5">
        <v>52</v>
      </c>
      <c r="F15" s="23">
        <v>73</v>
      </c>
      <c r="G15" s="23">
        <v>54</v>
      </c>
      <c r="H15" s="23">
        <f t="shared" si="0"/>
        <v>71.5</v>
      </c>
      <c r="I15" s="23">
        <f t="shared" si="1"/>
        <v>53</v>
      </c>
    </row>
    <row r="16" spans="1:9" ht="15">
      <c r="A16" s="5">
        <v>10</v>
      </c>
      <c r="B16" s="4" t="s">
        <v>7</v>
      </c>
      <c r="C16" s="17" t="s">
        <v>19</v>
      </c>
      <c r="D16" s="5">
        <v>828</v>
      </c>
      <c r="E16" s="5">
        <v>807</v>
      </c>
      <c r="F16" s="23">
        <v>798</v>
      </c>
      <c r="G16" s="23">
        <v>780</v>
      </c>
      <c r="H16" s="23">
        <f t="shared" si="0"/>
        <v>813</v>
      </c>
      <c r="I16" s="23">
        <f t="shared" si="1"/>
        <v>794</v>
      </c>
    </row>
    <row r="17" spans="1:9" ht="15">
      <c r="A17" s="5">
        <v>11</v>
      </c>
      <c r="B17" s="4" t="s">
        <v>31</v>
      </c>
      <c r="C17" s="17" t="s">
        <v>19</v>
      </c>
      <c r="D17" s="5">
        <v>221</v>
      </c>
      <c r="E17" s="5">
        <v>206</v>
      </c>
      <c r="F17" s="23">
        <v>217</v>
      </c>
      <c r="G17" s="23">
        <v>202</v>
      </c>
      <c r="H17" s="23">
        <f t="shared" si="0"/>
        <v>219</v>
      </c>
      <c r="I17" s="23">
        <f t="shared" si="1"/>
        <v>204</v>
      </c>
    </row>
    <row r="18" spans="1:9" ht="15">
      <c r="A18" s="5">
        <v>12</v>
      </c>
      <c r="B18" s="4" t="s">
        <v>8</v>
      </c>
      <c r="C18" s="17" t="s">
        <v>19</v>
      </c>
      <c r="D18" s="5">
        <v>486</v>
      </c>
      <c r="E18" s="5">
        <v>474</v>
      </c>
      <c r="F18" s="23">
        <v>526</v>
      </c>
      <c r="G18" s="23">
        <v>511</v>
      </c>
      <c r="H18" s="23">
        <f t="shared" si="0"/>
        <v>506</v>
      </c>
      <c r="I18" s="23">
        <f t="shared" si="1"/>
        <v>493</v>
      </c>
    </row>
    <row r="19" spans="1:9" ht="12.75">
      <c r="A19" s="5"/>
      <c r="B19" s="5"/>
      <c r="C19" s="5"/>
      <c r="D19" s="5"/>
      <c r="E19" s="5"/>
      <c r="F19" s="23"/>
      <c r="G19" s="23"/>
      <c r="H19" s="23"/>
      <c r="I19" s="23"/>
    </row>
    <row r="20" spans="1:9" ht="15">
      <c r="A20" s="5"/>
      <c r="B20" s="15" t="s">
        <v>15</v>
      </c>
      <c r="C20" s="15"/>
      <c r="D20" s="16">
        <f aca="true" t="shared" si="2" ref="D20:I20">SUM(D7:D18)</f>
        <v>4197</v>
      </c>
      <c r="E20" s="16">
        <f t="shared" si="2"/>
        <v>4058</v>
      </c>
      <c r="F20" s="24">
        <f t="shared" si="2"/>
        <v>4209</v>
      </c>
      <c r="G20" s="24">
        <f t="shared" si="2"/>
        <v>4069</v>
      </c>
      <c r="H20" s="24">
        <f t="shared" si="2"/>
        <v>4203</v>
      </c>
      <c r="I20" s="25">
        <f t="shared" si="2"/>
        <v>4066</v>
      </c>
    </row>
    <row r="21" spans="1:9" ht="15">
      <c r="A21" s="20"/>
      <c r="B21" s="21"/>
      <c r="C21" s="21"/>
      <c r="D21" s="22"/>
      <c r="E21" s="22"/>
      <c r="F21" s="22"/>
      <c r="G21" s="22"/>
      <c r="H21" s="22"/>
      <c r="I21" s="22"/>
    </row>
    <row r="22" spans="1:9" ht="15">
      <c r="A22" s="20"/>
      <c r="B22" s="27" t="s">
        <v>33</v>
      </c>
      <c r="C22" s="27"/>
      <c r="D22" s="27"/>
      <c r="E22" s="27"/>
      <c r="F22" s="27"/>
      <c r="G22" s="27"/>
      <c r="H22" s="27"/>
      <c r="I22" s="22"/>
    </row>
    <row r="24" spans="1:9" ht="25.5">
      <c r="A24" s="13"/>
      <c r="B24" s="7" t="s">
        <v>1</v>
      </c>
      <c r="C24" s="14" t="s">
        <v>22</v>
      </c>
      <c r="D24" s="14" t="s">
        <v>23</v>
      </c>
      <c r="E24" s="14" t="s">
        <v>24</v>
      </c>
      <c r="F24" s="14" t="s">
        <v>25</v>
      </c>
      <c r="G24" s="14" t="s">
        <v>26</v>
      </c>
      <c r="H24" s="14" t="s">
        <v>29</v>
      </c>
      <c r="I24" s="14" t="s">
        <v>27</v>
      </c>
    </row>
    <row r="25" spans="1:9" ht="15">
      <c r="A25" s="5">
        <v>1</v>
      </c>
      <c r="B25" s="4" t="s">
        <v>12</v>
      </c>
      <c r="C25" s="18">
        <v>618657</v>
      </c>
      <c r="D25" s="18">
        <v>636435</v>
      </c>
      <c r="E25" s="26">
        <v>600879</v>
      </c>
      <c r="F25" s="30">
        <v>618657</v>
      </c>
      <c r="G25" s="30">
        <f>SUM(C25:F25)</f>
        <v>2474628</v>
      </c>
      <c r="H25" s="30">
        <f>ROUND(-3555.5,0)</f>
        <v>-3556</v>
      </c>
      <c r="I25" s="30">
        <f>ROUND(G25+H25,0)+1</f>
        <v>2471073</v>
      </c>
    </row>
    <row r="26" spans="1:9" ht="15">
      <c r="A26" s="5">
        <v>2</v>
      </c>
      <c r="B26" s="4" t="s">
        <v>10</v>
      </c>
      <c r="C26" s="19">
        <v>366217</v>
      </c>
      <c r="D26" s="18">
        <v>319995</v>
      </c>
      <c r="E26" s="26">
        <v>364438</v>
      </c>
      <c r="F26" s="30">
        <v>350217</v>
      </c>
      <c r="G26" s="30">
        <f aca="true" t="shared" si="3" ref="G26:G36">SUM(C26:F26)</f>
        <v>1400867</v>
      </c>
      <c r="H26" s="31">
        <v>-21150</v>
      </c>
      <c r="I26" s="30">
        <f aca="true" t="shared" si="4" ref="I26:I36">G26+H26</f>
        <v>1379717</v>
      </c>
    </row>
    <row r="27" spans="1:9" ht="15">
      <c r="A27" s="5">
        <v>3</v>
      </c>
      <c r="B27" s="4" t="s">
        <v>32</v>
      </c>
      <c r="C27" s="18">
        <v>49777</v>
      </c>
      <c r="D27" s="18">
        <v>56888</v>
      </c>
      <c r="E27" s="26">
        <v>53333</v>
      </c>
      <c r="F27" s="30">
        <v>53332</v>
      </c>
      <c r="G27" s="30">
        <f t="shared" si="3"/>
        <v>213330</v>
      </c>
      <c r="H27" s="30">
        <v>0</v>
      </c>
      <c r="I27" s="30">
        <f t="shared" si="4"/>
        <v>213330</v>
      </c>
    </row>
    <row r="28" spans="1:9" ht="15">
      <c r="A28" s="5">
        <v>4</v>
      </c>
      <c r="B28" s="4" t="s">
        <v>5</v>
      </c>
      <c r="C28" s="18">
        <v>657768</v>
      </c>
      <c r="D28" s="18">
        <v>529769</v>
      </c>
      <c r="E28" s="26">
        <v>631101</v>
      </c>
      <c r="F28" s="30">
        <v>606213</v>
      </c>
      <c r="G28" s="30">
        <f t="shared" si="3"/>
        <v>2424851</v>
      </c>
      <c r="H28" s="30">
        <f>-3525-10545</f>
        <v>-14070</v>
      </c>
      <c r="I28" s="30">
        <f t="shared" si="4"/>
        <v>2410781</v>
      </c>
    </row>
    <row r="29" spans="1:9" ht="15">
      <c r="A29" s="5">
        <v>5</v>
      </c>
      <c r="B29" s="4" t="s">
        <v>13</v>
      </c>
      <c r="C29" s="18">
        <v>421327</v>
      </c>
      <c r="D29" s="18">
        <v>417771</v>
      </c>
      <c r="E29" s="26">
        <v>430216</v>
      </c>
      <c r="F29" s="30">
        <v>423104</v>
      </c>
      <c r="G29" s="30">
        <f t="shared" si="3"/>
        <v>1692418</v>
      </c>
      <c r="H29" s="30">
        <v>0</v>
      </c>
      <c r="I29" s="30">
        <f t="shared" si="4"/>
        <v>1692418</v>
      </c>
    </row>
    <row r="30" spans="1:9" ht="15">
      <c r="A30" s="5">
        <v>6</v>
      </c>
      <c r="B30" s="4" t="s">
        <v>6</v>
      </c>
      <c r="C30" s="18">
        <v>120887</v>
      </c>
      <c r="D30" s="18">
        <v>103110</v>
      </c>
      <c r="E30" s="26">
        <v>106665</v>
      </c>
      <c r="F30" s="30">
        <v>110220</v>
      </c>
      <c r="G30" s="30">
        <f t="shared" si="3"/>
        <v>440882</v>
      </c>
      <c r="H30" s="30">
        <f>-7111+7050</f>
        <v>-61</v>
      </c>
      <c r="I30" s="30">
        <f t="shared" si="4"/>
        <v>440821</v>
      </c>
    </row>
    <row r="31" spans="1:9" ht="15">
      <c r="A31" s="5">
        <v>7</v>
      </c>
      <c r="B31" s="4" t="s">
        <v>34</v>
      </c>
      <c r="C31" s="18">
        <v>760877</v>
      </c>
      <c r="D31" s="18">
        <v>771544</v>
      </c>
      <c r="E31" s="26">
        <v>755543</v>
      </c>
      <c r="F31" s="30">
        <v>762655</v>
      </c>
      <c r="G31" s="30">
        <f t="shared" si="3"/>
        <v>3050619</v>
      </c>
      <c r="H31" s="30">
        <v>-3556</v>
      </c>
      <c r="I31" s="30">
        <f t="shared" si="4"/>
        <v>3047063</v>
      </c>
    </row>
    <row r="32" spans="1:9" ht="15">
      <c r="A32" s="5">
        <v>8</v>
      </c>
      <c r="B32" s="4" t="s">
        <v>11</v>
      </c>
      <c r="C32" s="18">
        <v>1571531</v>
      </c>
      <c r="D32" s="18">
        <v>1553754</v>
      </c>
      <c r="E32" s="26">
        <v>1551975</v>
      </c>
      <c r="F32" s="30">
        <v>1559087</v>
      </c>
      <c r="G32" s="30">
        <f t="shared" si="3"/>
        <v>6236347</v>
      </c>
      <c r="H32" s="30">
        <v>-24675</v>
      </c>
      <c r="I32" s="30">
        <f t="shared" si="4"/>
        <v>6211672</v>
      </c>
    </row>
    <row r="33" spans="1:9" ht="15">
      <c r="A33" s="5">
        <v>9</v>
      </c>
      <c r="B33" s="4" t="s">
        <v>9</v>
      </c>
      <c r="C33" s="18">
        <v>78221</v>
      </c>
      <c r="D33" s="18">
        <v>106665</v>
      </c>
      <c r="E33" s="26">
        <v>97776</v>
      </c>
      <c r="F33" s="30">
        <v>94221</v>
      </c>
      <c r="G33" s="30">
        <f t="shared" si="3"/>
        <v>376883</v>
      </c>
      <c r="H33" s="30">
        <v>0</v>
      </c>
      <c r="I33" s="30">
        <f t="shared" si="4"/>
        <v>376883</v>
      </c>
    </row>
    <row r="34" spans="1:9" ht="15">
      <c r="A34" s="5">
        <v>10</v>
      </c>
      <c r="B34" s="4" t="s">
        <v>7</v>
      </c>
      <c r="C34" s="18">
        <v>1573309</v>
      </c>
      <c r="D34" s="18">
        <v>1295980</v>
      </c>
      <c r="E34" s="26">
        <v>1365312</v>
      </c>
      <c r="F34" s="30">
        <v>1411533</v>
      </c>
      <c r="G34" s="30">
        <f t="shared" si="3"/>
        <v>5646134</v>
      </c>
      <c r="H34" s="30">
        <f>28200-42666</f>
        <v>-14466</v>
      </c>
      <c r="I34" s="30">
        <f t="shared" si="4"/>
        <v>5631668</v>
      </c>
    </row>
    <row r="35" spans="1:9" ht="15">
      <c r="A35" s="5"/>
      <c r="B35" s="4" t="s">
        <v>31</v>
      </c>
      <c r="C35" s="18">
        <v>375105</v>
      </c>
      <c r="D35" s="18">
        <v>357328</v>
      </c>
      <c r="E35" s="26">
        <v>355550</v>
      </c>
      <c r="F35" s="30">
        <v>362661</v>
      </c>
      <c r="G35" s="30">
        <f t="shared" si="3"/>
        <v>1450644</v>
      </c>
      <c r="H35" s="30">
        <v>0</v>
      </c>
      <c r="I35" s="30">
        <f t="shared" si="4"/>
        <v>1450644</v>
      </c>
    </row>
    <row r="36" spans="1:9" ht="15">
      <c r="A36" s="5">
        <v>11</v>
      </c>
      <c r="B36" s="4" t="s">
        <v>8</v>
      </c>
      <c r="C36" s="18">
        <v>833765</v>
      </c>
      <c r="D36" s="18">
        <v>851542</v>
      </c>
      <c r="E36" s="26">
        <v>943985</v>
      </c>
      <c r="F36" s="30">
        <v>876431</v>
      </c>
      <c r="G36" s="30">
        <f t="shared" si="3"/>
        <v>3505723</v>
      </c>
      <c r="H36" s="30">
        <v>-7050</v>
      </c>
      <c r="I36" s="30">
        <f t="shared" si="4"/>
        <v>3498673</v>
      </c>
    </row>
    <row r="37" spans="1:9" ht="12.75">
      <c r="A37" s="5"/>
      <c r="B37" s="5"/>
      <c r="C37" s="18"/>
      <c r="D37" s="18"/>
      <c r="E37" s="26"/>
      <c r="F37" s="30"/>
      <c r="G37" s="30"/>
      <c r="H37" s="30"/>
      <c r="I37" s="30" t="s">
        <v>28</v>
      </c>
    </row>
    <row r="38" spans="1:9" ht="15">
      <c r="A38" s="5"/>
      <c r="B38" s="15" t="s">
        <v>15</v>
      </c>
      <c r="C38" s="18">
        <f aca="true" t="shared" si="5" ref="C38:H38">SUM(C25:C37)</f>
        <v>7427441</v>
      </c>
      <c r="D38" s="18">
        <f t="shared" si="5"/>
        <v>7000781</v>
      </c>
      <c r="E38" s="26">
        <f t="shared" si="5"/>
        <v>7256773</v>
      </c>
      <c r="F38" s="30">
        <f t="shared" si="5"/>
        <v>7228331</v>
      </c>
      <c r="G38" s="30">
        <f t="shared" si="5"/>
        <v>28913326</v>
      </c>
      <c r="H38" s="30">
        <f t="shared" si="5"/>
        <v>-88584</v>
      </c>
      <c r="I38" s="30">
        <f>SUM(I25:I37)</f>
        <v>28824743</v>
      </c>
    </row>
  </sheetData>
  <mergeCells count="6">
    <mergeCell ref="B22:H22"/>
    <mergeCell ref="B1:H1"/>
    <mergeCell ref="B2:H2"/>
    <mergeCell ref="B3:H3"/>
    <mergeCell ref="D5:E5"/>
    <mergeCell ref="F5:G5"/>
  </mergeCells>
  <printOptions/>
  <pageMargins left="0.5" right="0.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Geraghty</dc:creator>
  <cp:keywords/>
  <dc:description/>
  <cp:lastModifiedBy>James Reeves</cp:lastModifiedBy>
  <cp:lastPrinted>2004-11-16T16:47:19Z</cp:lastPrinted>
  <dcterms:created xsi:type="dcterms:W3CDTF">2004-04-30T14:35:33Z</dcterms:created>
  <dcterms:modified xsi:type="dcterms:W3CDTF">2005-10-11T13:36:18Z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2084837422</vt:i4>
  </property>
  <property fmtid="{D5CDD505-2E9C-101B-9397-08002B2CF9AE}" pid="3" name="_EmailSubject">
    <vt:lpwstr/>
  </property>
  <property fmtid="{D5CDD505-2E9C-101B-9397-08002B2CF9AE}" pid="4" name="_AuthorEmail">
    <vt:lpwstr>James.Reeves@dpi.state.wi.us</vt:lpwstr>
  </property>
  <property fmtid="{D5CDD505-2E9C-101B-9397-08002B2CF9AE}" pid="5" name="_AuthorEmailDisplayName">
    <vt:lpwstr>Reeves, James  DPI</vt:lpwstr>
  </property>
  <property fmtid="{D5CDD505-2E9C-101B-9397-08002B2CF9AE}" pid="6" name="_PreviousAdHocReviewCycleID">
    <vt:i4>-1381968126</vt:i4>
  </property>
</Properties>
</file>