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B\COVID19 FEDERAL\"/>
    </mc:Choice>
  </mc:AlternateContent>
  <xr:revisionPtr revIDLastSave="0" documentId="8_{FAE4C518-A41B-485B-8BD7-A75D6700C546}" xr6:coauthVersionLast="47" xr6:coauthVersionMax="47" xr10:uidLastSave="{00000000-0000-0000-0000-000000000000}"/>
  <bookViews>
    <workbookView xWindow="-110" yWindow="-110" windowWidth="19420" windowHeight="10420" tabRatio="707" activeTab="1" xr2:uid="{2C2B8A4B-9332-47D1-BD2E-5943E9947A49}"/>
  </bookViews>
  <sheets>
    <sheet name="Awards&amp;Payments_LEACode" sheetId="1" r:id="rId1"/>
    <sheet name="Awards&amp;Payments_LEAName" sheetId="9" r:id="rId2"/>
    <sheet name="Assembly Districts" sheetId="6" r:id="rId3"/>
    <sheet name="Senate Districts" sheetId="8" r:id="rId4"/>
    <sheet name="Payments 6.7.21" sheetId="4" state="hidden" r:id="rId5"/>
    <sheet name="Payments 5.10.21" sheetId="2" state="hidden" r:id="rId6"/>
    <sheet name="ESSER III JCF Approved" sheetId="5" state="hidden" r:id="rId7"/>
    <sheet name="ESSER III DPI Plan" sheetId="3" state="hidden" r:id="rId8"/>
  </sheets>
  <definedNames>
    <definedName name="_xlnm._FilterDatabase" localSheetId="2" hidden="1">'Assembly Districts'!$D$2:$M$877</definedName>
    <definedName name="_xlnm._FilterDatabase" localSheetId="0" hidden="1">'Awards&amp;Payments_LEACode'!$A$3:$AH$455</definedName>
    <definedName name="_xlnm._FilterDatabase" localSheetId="1" hidden="1">'Awards&amp;Payments_LEAName'!$A$3:$AH$455</definedName>
    <definedName name="_xlnm._FilterDatabase" localSheetId="7" hidden="1">'ESSER III DPI Plan'!$A$4:$AU$452</definedName>
    <definedName name="_xlnm._FilterDatabase" localSheetId="5" hidden="1">'Payments 5.10.21'!$A$1:$K$422</definedName>
    <definedName name="_xlnm._FilterDatabase" localSheetId="3" hidden="1">'Senate Districts'!$D$2:$M$681</definedName>
    <definedName name="_xlnm.Print_Area" localSheetId="2">'Assembly Districts'!$A$1:$M$975</definedName>
    <definedName name="_xlnm.Print_Area" localSheetId="0">'Awards&amp;Payments_LEACode'!$A$3:$AC$461</definedName>
    <definedName name="_xlnm.Print_Area" localSheetId="1">'Awards&amp;Payments_LEAName'!$A$3:$AC$461</definedName>
    <definedName name="_xlnm.Print_Area" localSheetId="3">'Senate Districts'!$A$1:$M$714</definedName>
    <definedName name="_xlnm.Print_Titles" localSheetId="2">'Assembly Districts'!$A:$C,'Assembly Districts'!$1:$2</definedName>
    <definedName name="_xlnm.Print_Titles" localSheetId="0">'Awards&amp;Payments_LEACode'!$A:$B,'Awards&amp;Payments_LEACode'!$3:$3</definedName>
    <definedName name="_xlnm.Print_Titles" localSheetId="1">'Awards&amp;Payments_LEAName'!$A:$B,'Awards&amp;Payments_LEAName'!$3:$3</definedName>
    <definedName name="_xlnm.Print_Titles" localSheetId="3">'Senate Districts'!$A:$C,'Senate Districts'!$1:$2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57" i="9" l="1"/>
  <c r="H457" i="9"/>
  <c r="F457" i="9"/>
  <c r="D457" i="9"/>
  <c r="C457" i="9"/>
  <c r="AB451" i="9"/>
  <c r="X451" i="9"/>
  <c r="W451" i="9"/>
  <c r="U451" i="9"/>
  <c r="S451" i="9"/>
  <c r="R451" i="9"/>
  <c r="Q451" i="9"/>
  <c r="AC451" i="9" s="1"/>
  <c r="I451" i="9"/>
  <c r="AC450" i="9"/>
  <c r="AB450" i="9"/>
  <c r="X450" i="9"/>
  <c r="W450" i="9"/>
  <c r="U450" i="9"/>
  <c r="S450" i="9"/>
  <c r="R450" i="9"/>
  <c r="Q450" i="9"/>
  <c r="I450" i="9"/>
  <c r="X449" i="9"/>
  <c r="W449" i="9"/>
  <c r="S449" i="9"/>
  <c r="R449" i="9"/>
  <c r="P449" i="9"/>
  <c r="U449" i="9" s="1"/>
  <c r="I449" i="9"/>
  <c r="AB452" i="9"/>
  <c r="X452" i="9"/>
  <c r="W452" i="9"/>
  <c r="U452" i="9"/>
  <c r="S452" i="9"/>
  <c r="R452" i="9"/>
  <c r="Q452" i="9"/>
  <c r="I452" i="9"/>
  <c r="AB453" i="9"/>
  <c r="X453" i="9"/>
  <c r="W453" i="9"/>
  <c r="U453" i="9"/>
  <c r="S453" i="9"/>
  <c r="R453" i="9"/>
  <c r="Q453" i="9"/>
  <c r="I453" i="9"/>
  <c r="AB455" i="9"/>
  <c r="X455" i="9"/>
  <c r="W455" i="9"/>
  <c r="U455" i="9"/>
  <c r="S455" i="9"/>
  <c r="R455" i="9"/>
  <c r="Q455" i="9"/>
  <c r="I455" i="9"/>
  <c r="AB454" i="9"/>
  <c r="X454" i="9"/>
  <c r="W454" i="9"/>
  <c r="U454" i="9"/>
  <c r="S454" i="9"/>
  <c r="R454" i="9"/>
  <c r="Q454" i="9"/>
  <c r="I454" i="9"/>
  <c r="I435" i="9"/>
  <c r="AB426" i="9"/>
  <c r="X426" i="9"/>
  <c r="W426" i="9"/>
  <c r="U426" i="9"/>
  <c r="S426" i="9"/>
  <c r="R426" i="9"/>
  <c r="Q426" i="9"/>
  <c r="J426" i="9"/>
  <c r="I426" i="9"/>
  <c r="AB436" i="9"/>
  <c r="X436" i="9"/>
  <c r="W436" i="9"/>
  <c r="U436" i="9"/>
  <c r="S436" i="9"/>
  <c r="R436" i="9"/>
  <c r="Q436" i="9"/>
  <c r="AC436" i="9" s="1"/>
  <c r="J436" i="9"/>
  <c r="I436" i="9"/>
  <c r="AB440" i="9"/>
  <c r="U440" i="9"/>
  <c r="P440" i="9"/>
  <c r="L440" i="9"/>
  <c r="X440" i="9" s="1"/>
  <c r="K440" i="9"/>
  <c r="W440" i="9" s="1"/>
  <c r="J440" i="9"/>
  <c r="I440" i="9"/>
  <c r="AB433" i="9"/>
  <c r="U433" i="9"/>
  <c r="P433" i="9"/>
  <c r="L433" i="9"/>
  <c r="K433" i="9"/>
  <c r="W433" i="9" s="1"/>
  <c r="J433" i="9"/>
  <c r="I433" i="9"/>
  <c r="P441" i="9"/>
  <c r="L441" i="9"/>
  <c r="X441" i="9" s="1"/>
  <c r="K441" i="9"/>
  <c r="W441" i="9" s="1"/>
  <c r="J441" i="9"/>
  <c r="I441" i="9"/>
  <c r="AB442" i="9"/>
  <c r="U442" i="9"/>
  <c r="P442" i="9"/>
  <c r="L442" i="9"/>
  <c r="X442" i="9" s="1"/>
  <c r="K442" i="9"/>
  <c r="W442" i="9" s="1"/>
  <c r="J442" i="9"/>
  <c r="I442" i="9"/>
  <c r="P446" i="9"/>
  <c r="AB446" i="9" s="1"/>
  <c r="L446" i="9"/>
  <c r="S446" i="9" s="1"/>
  <c r="K446" i="9"/>
  <c r="W446" i="9" s="1"/>
  <c r="J446" i="9"/>
  <c r="I446" i="9"/>
  <c r="P445" i="9"/>
  <c r="U445" i="9" s="1"/>
  <c r="L445" i="9"/>
  <c r="X445" i="9" s="1"/>
  <c r="K445" i="9"/>
  <c r="W445" i="9" s="1"/>
  <c r="J445" i="9"/>
  <c r="I445" i="9"/>
  <c r="P434" i="9"/>
  <c r="AB434" i="9" s="1"/>
  <c r="L434" i="9"/>
  <c r="X434" i="9" s="1"/>
  <c r="K434" i="9"/>
  <c r="W434" i="9" s="1"/>
  <c r="J434" i="9"/>
  <c r="I434" i="9"/>
  <c r="P447" i="9"/>
  <c r="L447" i="9"/>
  <c r="X447" i="9" s="1"/>
  <c r="K447" i="9"/>
  <c r="W447" i="9" s="1"/>
  <c r="J447" i="9"/>
  <c r="I447" i="9"/>
  <c r="P432" i="9"/>
  <c r="AB432" i="9" s="1"/>
  <c r="L432" i="9"/>
  <c r="X432" i="9" s="1"/>
  <c r="K432" i="9"/>
  <c r="W432" i="9" s="1"/>
  <c r="J432" i="9"/>
  <c r="I432" i="9"/>
  <c r="P439" i="9"/>
  <c r="U439" i="9" s="1"/>
  <c r="L439" i="9"/>
  <c r="X439" i="9" s="1"/>
  <c r="K439" i="9"/>
  <c r="W439" i="9" s="1"/>
  <c r="J439" i="9"/>
  <c r="I439" i="9"/>
  <c r="P438" i="9"/>
  <c r="AB438" i="9" s="1"/>
  <c r="L438" i="9"/>
  <c r="S438" i="9" s="1"/>
  <c r="K438" i="9"/>
  <c r="W438" i="9" s="1"/>
  <c r="J438" i="9"/>
  <c r="I438" i="9"/>
  <c r="P431" i="9"/>
  <c r="U431" i="9" s="1"/>
  <c r="L431" i="9"/>
  <c r="S431" i="9" s="1"/>
  <c r="K431" i="9"/>
  <c r="W431" i="9" s="1"/>
  <c r="J431" i="9"/>
  <c r="I431" i="9"/>
  <c r="P427" i="9"/>
  <c r="U427" i="9" s="1"/>
  <c r="L427" i="9"/>
  <c r="X427" i="9" s="1"/>
  <c r="K427" i="9"/>
  <c r="J427" i="9"/>
  <c r="I427" i="9"/>
  <c r="AB448" i="9"/>
  <c r="U448" i="9"/>
  <c r="P448" i="9"/>
  <c r="L448" i="9"/>
  <c r="K448" i="9"/>
  <c r="W448" i="9" s="1"/>
  <c r="J448" i="9"/>
  <c r="I448" i="9"/>
  <c r="P425" i="9"/>
  <c r="L425" i="9"/>
  <c r="X425" i="9" s="1"/>
  <c r="K425" i="9"/>
  <c r="W425" i="9" s="1"/>
  <c r="J425" i="9"/>
  <c r="I425" i="9"/>
  <c r="P429" i="9"/>
  <c r="AB429" i="9" s="1"/>
  <c r="L429" i="9"/>
  <c r="X429" i="9" s="1"/>
  <c r="K429" i="9"/>
  <c r="W429" i="9" s="1"/>
  <c r="J429" i="9"/>
  <c r="I429" i="9"/>
  <c r="P437" i="9"/>
  <c r="AB437" i="9" s="1"/>
  <c r="L437" i="9"/>
  <c r="K437" i="9"/>
  <c r="W437" i="9" s="1"/>
  <c r="J437" i="9"/>
  <c r="I437" i="9"/>
  <c r="P428" i="9"/>
  <c r="U428" i="9" s="1"/>
  <c r="L428" i="9"/>
  <c r="X428" i="9" s="1"/>
  <c r="K428" i="9"/>
  <c r="R428" i="9" s="1"/>
  <c r="J428" i="9"/>
  <c r="I428" i="9"/>
  <c r="AB430" i="9"/>
  <c r="X430" i="9"/>
  <c r="W430" i="9"/>
  <c r="U430" i="9"/>
  <c r="S430" i="9"/>
  <c r="R430" i="9"/>
  <c r="Q430" i="9"/>
  <c r="J430" i="9"/>
  <c r="I430" i="9"/>
  <c r="P443" i="9"/>
  <c r="AB443" i="9" s="1"/>
  <c r="L443" i="9"/>
  <c r="S443" i="9" s="1"/>
  <c r="K443" i="9"/>
  <c r="W443" i="9" s="1"/>
  <c r="J443" i="9"/>
  <c r="I443" i="9"/>
  <c r="P444" i="9"/>
  <c r="U444" i="9" s="1"/>
  <c r="L444" i="9"/>
  <c r="X444" i="9" s="1"/>
  <c r="K444" i="9"/>
  <c r="W444" i="9" s="1"/>
  <c r="J444" i="9"/>
  <c r="I444" i="9"/>
  <c r="AB424" i="9"/>
  <c r="U424" i="9"/>
  <c r="P424" i="9"/>
  <c r="L424" i="9"/>
  <c r="X424" i="9" s="1"/>
  <c r="K424" i="9"/>
  <c r="W424" i="9" s="1"/>
  <c r="J424" i="9"/>
  <c r="I424" i="9"/>
  <c r="AB423" i="9"/>
  <c r="U423" i="9"/>
  <c r="P423" i="9"/>
  <c r="L423" i="9"/>
  <c r="X423" i="9" s="1"/>
  <c r="K423" i="9"/>
  <c r="W423" i="9" s="1"/>
  <c r="J423" i="9"/>
  <c r="I423" i="9"/>
  <c r="AB422" i="9"/>
  <c r="U422" i="9"/>
  <c r="P422" i="9"/>
  <c r="L422" i="9"/>
  <c r="X422" i="9" s="1"/>
  <c r="K422" i="9"/>
  <c r="W422" i="9" s="1"/>
  <c r="J422" i="9"/>
  <c r="I422" i="9"/>
  <c r="P421" i="9"/>
  <c r="AB421" i="9" s="1"/>
  <c r="L421" i="9"/>
  <c r="X421" i="9" s="1"/>
  <c r="K421" i="9"/>
  <c r="W421" i="9" s="1"/>
  <c r="J421" i="9"/>
  <c r="I421" i="9"/>
  <c r="AB420" i="9"/>
  <c r="U420" i="9"/>
  <c r="P420" i="9"/>
  <c r="L420" i="9"/>
  <c r="X420" i="9" s="1"/>
  <c r="K420" i="9"/>
  <c r="W420" i="9" s="1"/>
  <c r="J420" i="9"/>
  <c r="I420" i="9"/>
  <c r="AB419" i="9"/>
  <c r="U419" i="9"/>
  <c r="P419" i="9"/>
  <c r="L419" i="9"/>
  <c r="S419" i="9" s="1"/>
  <c r="K419" i="9"/>
  <c r="R419" i="9" s="1"/>
  <c r="J419" i="9"/>
  <c r="I419" i="9"/>
  <c r="P417" i="9"/>
  <c r="U417" i="9" s="1"/>
  <c r="L417" i="9"/>
  <c r="X417" i="9" s="1"/>
  <c r="K417" i="9"/>
  <c r="J417" i="9"/>
  <c r="I417" i="9"/>
  <c r="AB416" i="9"/>
  <c r="X416" i="9"/>
  <c r="W416" i="9"/>
  <c r="U416" i="9"/>
  <c r="S416" i="9"/>
  <c r="R416" i="9"/>
  <c r="Q416" i="9"/>
  <c r="J416" i="9"/>
  <c r="I416" i="9"/>
  <c r="AB415" i="9"/>
  <c r="U415" i="9"/>
  <c r="P415" i="9"/>
  <c r="L415" i="9"/>
  <c r="S415" i="9" s="1"/>
  <c r="K415" i="9"/>
  <c r="W415" i="9" s="1"/>
  <c r="J415" i="9"/>
  <c r="I415" i="9"/>
  <c r="AB414" i="9"/>
  <c r="U414" i="9"/>
  <c r="P414" i="9"/>
  <c r="L414" i="9"/>
  <c r="X414" i="9" s="1"/>
  <c r="K414" i="9"/>
  <c r="J414" i="9"/>
  <c r="I414" i="9"/>
  <c r="AB413" i="9"/>
  <c r="U413" i="9"/>
  <c r="P413" i="9"/>
  <c r="L413" i="9"/>
  <c r="K413" i="9"/>
  <c r="W413" i="9" s="1"/>
  <c r="J413" i="9"/>
  <c r="I413" i="9"/>
  <c r="AB412" i="9"/>
  <c r="U412" i="9"/>
  <c r="P412" i="9"/>
  <c r="L412" i="9"/>
  <c r="X412" i="9" s="1"/>
  <c r="K412" i="9"/>
  <c r="W412" i="9" s="1"/>
  <c r="J412" i="9"/>
  <c r="I412" i="9"/>
  <c r="AB411" i="9"/>
  <c r="U411" i="9"/>
  <c r="P411" i="9"/>
  <c r="L411" i="9"/>
  <c r="X411" i="9" s="1"/>
  <c r="K411" i="9"/>
  <c r="W411" i="9" s="1"/>
  <c r="J411" i="9"/>
  <c r="I411" i="9"/>
  <c r="AB410" i="9"/>
  <c r="U410" i="9"/>
  <c r="P410" i="9"/>
  <c r="L410" i="9"/>
  <c r="S410" i="9" s="1"/>
  <c r="K410" i="9"/>
  <c r="R410" i="9" s="1"/>
  <c r="J410" i="9"/>
  <c r="I410" i="9"/>
  <c r="P407" i="9"/>
  <c r="U407" i="9" s="1"/>
  <c r="L407" i="9"/>
  <c r="X407" i="9" s="1"/>
  <c r="K407" i="9"/>
  <c r="W407" i="9" s="1"/>
  <c r="J407" i="9"/>
  <c r="I407" i="9"/>
  <c r="P409" i="9"/>
  <c r="AB409" i="9" s="1"/>
  <c r="L409" i="9"/>
  <c r="S409" i="9" s="1"/>
  <c r="K409" i="9"/>
  <c r="J409" i="9"/>
  <c r="I409" i="9"/>
  <c r="AB408" i="9"/>
  <c r="U408" i="9"/>
  <c r="P408" i="9"/>
  <c r="L408" i="9"/>
  <c r="X408" i="9" s="1"/>
  <c r="K408" i="9"/>
  <c r="R408" i="9" s="1"/>
  <c r="J408" i="9"/>
  <c r="I408" i="9"/>
  <c r="AB406" i="9"/>
  <c r="U406" i="9"/>
  <c r="P406" i="9"/>
  <c r="L406" i="9"/>
  <c r="S406" i="9" s="1"/>
  <c r="K406" i="9"/>
  <c r="R406" i="9" s="1"/>
  <c r="J406" i="9"/>
  <c r="I406" i="9"/>
  <c r="AB405" i="9"/>
  <c r="U405" i="9"/>
  <c r="P405" i="9"/>
  <c r="L405" i="9"/>
  <c r="S405" i="9" s="1"/>
  <c r="K405" i="9"/>
  <c r="W405" i="9" s="1"/>
  <c r="J405" i="9"/>
  <c r="I405" i="9"/>
  <c r="AB401" i="9"/>
  <c r="U401" i="9"/>
  <c r="P401" i="9"/>
  <c r="L401" i="9"/>
  <c r="S401" i="9" s="1"/>
  <c r="K401" i="9"/>
  <c r="R401" i="9" s="1"/>
  <c r="J401" i="9"/>
  <c r="I401" i="9"/>
  <c r="P404" i="9"/>
  <c r="U404" i="9" s="1"/>
  <c r="L404" i="9"/>
  <c r="S404" i="9" s="1"/>
  <c r="K404" i="9"/>
  <c r="W404" i="9" s="1"/>
  <c r="J404" i="9"/>
  <c r="I404" i="9"/>
  <c r="P403" i="9"/>
  <c r="U403" i="9" s="1"/>
  <c r="L403" i="9"/>
  <c r="X403" i="9" s="1"/>
  <c r="K403" i="9"/>
  <c r="J403" i="9"/>
  <c r="I403" i="9"/>
  <c r="AB400" i="9"/>
  <c r="U400" i="9"/>
  <c r="P400" i="9"/>
  <c r="L400" i="9"/>
  <c r="K400" i="9"/>
  <c r="W400" i="9" s="1"/>
  <c r="J400" i="9"/>
  <c r="I400" i="9"/>
  <c r="P402" i="9"/>
  <c r="L402" i="9"/>
  <c r="X402" i="9" s="1"/>
  <c r="K402" i="9"/>
  <c r="W402" i="9" s="1"/>
  <c r="J402" i="9"/>
  <c r="I402" i="9"/>
  <c r="AB399" i="9"/>
  <c r="U399" i="9"/>
  <c r="P399" i="9"/>
  <c r="L399" i="9"/>
  <c r="X399" i="9" s="1"/>
  <c r="K399" i="9"/>
  <c r="W399" i="9" s="1"/>
  <c r="J399" i="9"/>
  <c r="I399" i="9"/>
  <c r="P398" i="9"/>
  <c r="AB398" i="9" s="1"/>
  <c r="L398" i="9"/>
  <c r="S398" i="9" s="1"/>
  <c r="K398" i="9"/>
  <c r="R398" i="9" s="1"/>
  <c r="J398" i="9"/>
  <c r="I398" i="9"/>
  <c r="P397" i="9"/>
  <c r="U397" i="9" s="1"/>
  <c r="L397" i="9"/>
  <c r="X397" i="9" s="1"/>
  <c r="K397" i="9"/>
  <c r="W397" i="9" s="1"/>
  <c r="J397" i="9"/>
  <c r="I397" i="9"/>
  <c r="P396" i="9"/>
  <c r="AB396" i="9" s="1"/>
  <c r="L396" i="9"/>
  <c r="S396" i="9" s="1"/>
  <c r="K396" i="9"/>
  <c r="W396" i="9" s="1"/>
  <c r="J396" i="9"/>
  <c r="I396" i="9"/>
  <c r="AB395" i="9"/>
  <c r="U395" i="9"/>
  <c r="P395" i="9"/>
  <c r="L395" i="9"/>
  <c r="X395" i="9" s="1"/>
  <c r="K395" i="9"/>
  <c r="R395" i="9" s="1"/>
  <c r="J395" i="9"/>
  <c r="I395" i="9"/>
  <c r="P394" i="9"/>
  <c r="AB394" i="9" s="1"/>
  <c r="L394" i="9"/>
  <c r="X394" i="9" s="1"/>
  <c r="K394" i="9"/>
  <c r="R394" i="9" s="1"/>
  <c r="J394" i="9"/>
  <c r="I394" i="9"/>
  <c r="P393" i="9"/>
  <c r="U393" i="9" s="1"/>
  <c r="L393" i="9"/>
  <c r="S393" i="9" s="1"/>
  <c r="K393" i="9"/>
  <c r="R393" i="9" s="1"/>
  <c r="J393" i="9"/>
  <c r="I393" i="9"/>
  <c r="AB392" i="9"/>
  <c r="U392" i="9"/>
  <c r="P392" i="9"/>
  <c r="L392" i="9"/>
  <c r="X392" i="9" s="1"/>
  <c r="K392" i="9"/>
  <c r="R392" i="9" s="1"/>
  <c r="J392" i="9"/>
  <c r="I392" i="9"/>
  <c r="AB391" i="9"/>
  <c r="U391" i="9"/>
  <c r="P391" i="9"/>
  <c r="L391" i="9"/>
  <c r="S391" i="9" s="1"/>
  <c r="K391" i="9"/>
  <c r="W391" i="9" s="1"/>
  <c r="J391" i="9"/>
  <c r="I391" i="9"/>
  <c r="AB390" i="9"/>
  <c r="U390" i="9"/>
  <c r="P390" i="9"/>
  <c r="L390" i="9"/>
  <c r="X390" i="9" s="1"/>
  <c r="K390" i="9"/>
  <c r="J390" i="9"/>
  <c r="I390" i="9"/>
  <c r="AB389" i="9"/>
  <c r="U389" i="9"/>
  <c r="P389" i="9"/>
  <c r="L389" i="9"/>
  <c r="K389" i="9"/>
  <c r="W389" i="9" s="1"/>
  <c r="J389" i="9"/>
  <c r="I389" i="9"/>
  <c r="AB388" i="9"/>
  <c r="U388" i="9"/>
  <c r="P388" i="9"/>
  <c r="L388" i="9"/>
  <c r="K388" i="9"/>
  <c r="W388" i="9" s="1"/>
  <c r="J388" i="9"/>
  <c r="I388" i="9"/>
  <c r="AB387" i="9"/>
  <c r="U387" i="9"/>
  <c r="P387" i="9"/>
  <c r="L387" i="9"/>
  <c r="X387" i="9" s="1"/>
  <c r="K387" i="9"/>
  <c r="W387" i="9" s="1"/>
  <c r="J387" i="9"/>
  <c r="I387" i="9"/>
  <c r="AB386" i="9"/>
  <c r="U386" i="9"/>
  <c r="P386" i="9"/>
  <c r="L386" i="9"/>
  <c r="S386" i="9" s="1"/>
  <c r="K386" i="9"/>
  <c r="J386" i="9"/>
  <c r="I386" i="9"/>
  <c r="AB384" i="9"/>
  <c r="U384" i="9"/>
  <c r="P384" i="9"/>
  <c r="L384" i="9"/>
  <c r="X384" i="9" s="1"/>
  <c r="K384" i="9"/>
  <c r="W384" i="9" s="1"/>
  <c r="J384" i="9"/>
  <c r="I384" i="9"/>
  <c r="AB383" i="9"/>
  <c r="U383" i="9"/>
  <c r="P383" i="9"/>
  <c r="L383" i="9"/>
  <c r="S383" i="9" s="1"/>
  <c r="K383" i="9"/>
  <c r="W383" i="9" s="1"/>
  <c r="J383" i="9"/>
  <c r="I383" i="9"/>
  <c r="AB385" i="9"/>
  <c r="U385" i="9"/>
  <c r="P385" i="9"/>
  <c r="L385" i="9"/>
  <c r="S385" i="9" s="1"/>
  <c r="K385" i="9"/>
  <c r="W385" i="9" s="1"/>
  <c r="J385" i="9"/>
  <c r="I385" i="9"/>
  <c r="AB382" i="9"/>
  <c r="U382" i="9"/>
  <c r="P382" i="9"/>
  <c r="L382" i="9"/>
  <c r="X382" i="9" s="1"/>
  <c r="K382" i="9"/>
  <c r="W382" i="9" s="1"/>
  <c r="J382" i="9"/>
  <c r="I382" i="9"/>
  <c r="AB381" i="9"/>
  <c r="U381" i="9"/>
  <c r="P381" i="9"/>
  <c r="L381" i="9"/>
  <c r="X381" i="9" s="1"/>
  <c r="K381" i="9"/>
  <c r="W381" i="9" s="1"/>
  <c r="J381" i="9"/>
  <c r="I381" i="9"/>
  <c r="P380" i="9"/>
  <c r="AB380" i="9" s="1"/>
  <c r="L380" i="9"/>
  <c r="X380" i="9" s="1"/>
  <c r="K380" i="9"/>
  <c r="R380" i="9" s="1"/>
  <c r="J380" i="9"/>
  <c r="I380" i="9"/>
  <c r="AB37" i="9"/>
  <c r="U37" i="9"/>
  <c r="P37" i="9"/>
  <c r="L37" i="9"/>
  <c r="S37" i="9" s="1"/>
  <c r="K37" i="9"/>
  <c r="W37" i="9" s="1"/>
  <c r="J37" i="9"/>
  <c r="I37" i="9"/>
  <c r="P379" i="9"/>
  <c r="U379" i="9" s="1"/>
  <c r="L379" i="9"/>
  <c r="X379" i="9" s="1"/>
  <c r="K379" i="9"/>
  <c r="J379" i="9"/>
  <c r="I379" i="9"/>
  <c r="P378" i="9"/>
  <c r="AB378" i="9" s="1"/>
  <c r="L378" i="9"/>
  <c r="K378" i="9"/>
  <c r="W378" i="9" s="1"/>
  <c r="J378" i="9"/>
  <c r="I378" i="9"/>
  <c r="P174" i="9"/>
  <c r="L174" i="9"/>
  <c r="X174" i="9" s="1"/>
  <c r="K174" i="9"/>
  <c r="W174" i="9" s="1"/>
  <c r="J174" i="9"/>
  <c r="I174" i="9"/>
  <c r="AB377" i="9"/>
  <c r="U377" i="9"/>
  <c r="P377" i="9"/>
  <c r="L377" i="9"/>
  <c r="X377" i="9" s="1"/>
  <c r="K377" i="9"/>
  <c r="J377" i="9"/>
  <c r="I377" i="9"/>
  <c r="AB376" i="9"/>
  <c r="U376" i="9"/>
  <c r="P376" i="9"/>
  <c r="L376" i="9"/>
  <c r="S376" i="9" s="1"/>
  <c r="K376" i="9"/>
  <c r="R376" i="9" s="1"/>
  <c r="J376" i="9"/>
  <c r="I376" i="9"/>
  <c r="AB373" i="9"/>
  <c r="U373" i="9"/>
  <c r="P373" i="9"/>
  <c r="L373" i="9"/>
  <c r="X373" i="9" s="1"/>
  <c r="K373" i="9"/>
  <c r="R373" i="9" s="1"/>
  <c r="J373" i="9"/>
  <c r="I373" i="9"/>
  <c r="AB374" i="9"/>
  <c r="U374" i="9"/>
  <c r="P374" i="9"/>
  <c r="L374" i="9"/>
  <c r="S374" i="9" s="1"/>
  <c r="K374" i="9"/>
  <c r="W374" i="9" s="1"/>
  <c r="J374" i="9"/>
  <c r="I374" i="9"/>
  <c r="AB372" i="9"/>
  <c r="U372" i="9"/>
  <c r="P372" i="9"/>
  <c r="L372" i="9"/>
  <c r="X372" i="9" s="1"/>
  <c r="K372" i="9"/>
  <c r="R372" i="9" s="1"/>
  <c r="J372" i="9"/>
  <c r="I372" i="9"/>
  <c r="AB371" i="9"/>
  <c r="U371" i="9"/>
  <c r="P371" i="9"/>
  <c r="L371" i="9"/>
  <c r="K371" i="9"/>
  <c r="W371" i="9" s="1"/>
  <c r="J371" i="9"/>
  <c r="I371" i="9"/>
  <c r="P370" i="9"/>
  <c r="AB370" i="9" s="1"/>
  <c r="L370" i="9"/>
  <c r="X370" i="9" s="1"/>
  <c r="K370" i="9"/>
  <c r="W370" i="9" s="1"/>
  <c r="J370" i="9"/>
  <c r="I370" i="9"/>
  <c r="AB368" i="9"/>
  <c r="U368" i="9"/>
  <c r="P368" i="9"/>
  <c r="L368" i="9"/>
  <c r="K368" i="9"/>
  <c r="R368" i="9" s="1"/>
  <c r="J368" i="9"/>
  <c r="I368" i="9"/>
  <c r="P114" i="9"/>
  <c r="U114" i="9" s="1"/>
  <c r="L114" i="9"/>
  <c r="S114" i="9" s="1"/>
  <c r="K114" i="9"/>
  <c r="W114" i="9" s="1"/>
  <c r="J114" i="9"/>
  <c r="I114" i="9"/>
  <c r="AB366" i="9"/>
  <c r="U366" i="9"/>
  <c r="P366" i="9"/>
  <c r="L366" i="9"/>
  <c r="X366" i="9" s="1"/>
  <c r="K366" i="9"/>
  <c r="J366" i="9"/>
  <c r="I366" i="9"/>
  <c r="P365" i="9"/>
  <c r="AB365" i="9" s="1"/>
  <c r="L365" i="9"/>
  <c r="K365" i="9"/>
  <c r="W365" i="9" s="1"/>
  <c r="J365" i="9"/>
  <c r="I365" i="9"/>
  <c r="P364" i="9"/>
  <c r="L364" i="9"/>
  <c r="X364" i="9" s="1"/>
  <c r="K364" i="9"/>
  <c r="W364" i="9" s="1"/>
  <c r="J364" i="9"/>
  <c r="I364" i="9"/>
  <c r="AB363" i="9"/>
  <c r="U363" i="9"/>
  <c r="P363" i="9"/>
  <c r="L363" i="9"/>
  <c r="X363" i="9" s="1"/>
  <c r="K363" i="9"/>
  <c r="W363" i="9" s="1"/>
  <c r="J363" i="9"/>
  <c r="I363" i="9"/>
  <c r="P362" i="9"/>
  <c r="AB362" i="9" s="1"/>
  <c r="L362" i="9"/>
  <c r="S362" i="9" s="1"/>
  <c r="K362" i="9"/>
  <c r="R362" i="9" s="1"/>
  <c r="J362" i="9"/>
  <c r="I362" i="9"/>
  <c r="P360" i="9"/>
  <c r="U360" i="9" s="1"/>
  <c r="L360" i="9"/>
  <c r="X360" i="9" s="1"/>
  <c r="K360" i="9"/>
  <c r="R360" i="9" s="1"/>
  <c r="J360" i="9"/>
  <c r="I360" i="9"/>
  <c r="P359" i="9"/>
  <c r="L359" i="9"/>
  <c r="S359" i="9" s="1"/>
  <c r="K359" i="9"/>
  <c r="W359" i="9" s="1"/>
  <c r="J359" i="9"/>
  <c r="I359" i="9"/>
  <c r="AB358" i="9"/>
  <c r="U358" i="9"/>
  <c r="P358" i="9"/>
  <c r="L358" i="9"/>
  <c r="X358" i="9" s="1"/>
  <c r="K358" i="9"/>
  <c r="W358" i="9" s="1"/>
  <c r="J358" i="9"/>
  <c r="I358" i="9"/>
  <c r="AB357" i="9"/>
  <c r="U357" i="9"/>
  <c r="P357" i="9"/>
  <c r="L357" i="9"/>
  <c r="X357" i="9" s="1"/>
  <c r="K357" i="9"/>
  <c r="W357" i="9" s="1"/>
  <c r="J357" i="9"/>
  <c r="I357" i="9"/>
  <c r="AB356" i="9"/>
  <c r="U356" i="9"/>
  <c r="P356" i="9"/>
  <c r="L356" i="9"/>
  <c r="K356" i="9"/>
  <c r="W356" i="9" s="1"/>
  <c r="J356" i="9"/>
  <c r="I356" i="9"/>
  <c r="AB355" i="9"/>
  <c r="U355" i="9"/>
  <c r="P355" i="9"/>
  <c r="L355" i="9"/>
  <c r="S355" i="9" s="1"/>
  <c r="K355" i="9"/>
  <c r="R355" i="9" s="1"/>
  <c r="J355" i="9"/>
  <c r="I355" i="9"/>
  <c r="AB353" i="9"/>
  <c r="U353" i="9"/>
  <c r="P353" i="9"/>
  <c r="L353" i="9"/>
  <c r="S353" i="9" s="1"/>
  <c r="K353" i="9"/>
  <c r="W353" i="9" s="1"/>
  <c r="J353" i="9"/>
  <c r="I353" i="9"/>
  <c r="AB352" i="9"/>
  <c r="U352" i="9"/>
  <c r="P352" i="9"/>
  <c r="L352" i="9"/>
  <c r="X352" i="9" s="1"/>
  <c r="K352" i="9"/>
  <c r="J352" i="9"/>
  <c r="I352" i="9"/>
  <c r="P351" i="9"/>
  <c r="AB351" i="9" s="1"/>
  <c r="L351" i="9"/>
  <c r="K351" i="9"/>
  <c r="W351" i="9" s="1"/>
  <c r="J351" i="9"/>
  <c r="I351" i="9"/>
  <c r="AB350" i="9"/>
  <c r="U350" i="9"/>
  <c r="P350" i="9"/>
  <c r="L350" i="9"/>
  <c r="X350" i="9" s="1"/>
  <c r="K350" i="9"/>
  <c r="W350" i="9" s="1"/>
  <c r="J350" i="9"/>
  <c r="I350" i="9"/>
  <c r="AB317" i="9"/>
  <c r="U317" i="9"/>
  <c r="P317" i="9"/>
  <c r="L317" i="9"/>
  <c r="X317" i="9" s="1"/>
  <c r="K317" i="9"/>
  <c r="W317" i="9" s="1"/>
  <c r="J317" i="9"/>
  <c r="I317" i="9"/>
  <c r="P349" i="9"/>
  <c r="AB349" i="9" s="1"/>
  <c r="L349" i="9"/>
  <c r="S349" i="9" s="1"/>
  <c r="K349" i="9"/>
  <c r="R349" i="9" s="1"/>
  <c r="J349" i="9"/>
  <c r="I349" i="9"/>
  <c r="AB348" i="9"/>
  <c r="U348" i="9"/>
  <c r="P348" i="9"/>
  <c r="L348" i="9"/>
  <c r="X348" i="9" s="1"/>
  <c r="K348" i="9"/>
  <c r="R348" i="9" s="1"/>
  <c r="J348" i="9"/>
  <c r="I348" i="9"/>
  <c r="P347" i="9"/>
  <c r="AB347" i="9" s="1"/>
  <c r="L347" i="9"/>
  <c r="S347" i="9" s="1"/>
  <c r="K347" i="9"/>
  <c r="R347" i="9" s="1"/>
  <c r="J347" i="9"/>
  <c r="I347" i="9"/>
  <c r="AB345" i="9"/>
  <c r="U345" i="9"/>
  <c r="P345" i="9"/>
  <c r="L345" i="9"/>
  <c r="X345" i="9" s="1"/>
  <c r="K345" i="9"/>
  <c r="R345" i="9" s="1"/>
  <c r="J345" i="9"/>
  <c r="I345" i="9"/>
  <c r="P343" i="9"/>
  <c r="AB343" i="9" s="1"/>
  <c r="L343" i="9"/>
  <c r="K343" i="9"/>
  <c r="W343" i="9" s="1"/>
  <c r="J343" i="9"/>
  <c r="I343" i="9"/>
  <c r="AB342" i="9"/>
  <c r="U342" i="9"/>
  <c r="P342" i="9"/>
  <c r="L342" i="9"/>
  <c r="X342" i="9" s="1"/>
  <c r="K342" i="9"/>
  <c r="W342" i="9" s="1"/>
  <c r="J342" i="9"/>
  <c r="I342" i="9"/>
  <c r="AB341" i="9"/>
  <c r="U341" i="9"/>
  <c r="P341" i="9"/>
  <c r="L341" i="9"/>
  <c r="K341" i="9"/>
  <c r="R341" i="9" s="1"/>
  <c r="J341" i="9"/>
  <c r="I341" i="9"/>
  <c r="AB340" i="9"/>
  <c r="U340" i="9"/>
  <c r="P340" i="9"/>
  <c r="L340" i="9"/>
  <c r="S340" i="9" s="1"/>
  <c r="K340" i="9"/>
  <c r="W340" i="9" s="1"/>
  <c r="J340" i="9"/>
  <c r="I340" i="9"/>
  <c r="P339" i="9"/>
  <c r="U339" i="9" s="1"/>
  <c r="L339" i="9"/>
  <c r="X339" i="9" s="1"/>
  <c r="K339" i="9"/>
  <c r="J339" i="9"/>
  <c r="I339" i="9"/>
  <c r="AB338" i="9"/>
  <c r="U338" i="9"/>
  <c r="P338" i="9"/>
  <c r="L338" i="9"/>
  <c r="K338" i="9"/>
  <c r="J338" i="9"/>
  <c r="I338" i="9"/>
  <c r="AB337" i="9"/>
  <c r="U337" i="9"/>
  <c r="P337" i="9"/>
  <c r="L337" i="9"/>
  <c r="S337" i="9" s="1"/>
  <c r="K337" i="9"/>
  <c r="W337" i="9" s="1"/>
  <c r="J337" i="9"/>
  <c r="I337" i="9"/>
  <c r="AB336" i="9"/>
  <c r="U336" i="9"/>
  <c r="P336" i="9"/>
  <c r="L336" i="9"/>
  <c r="X336" i="9" s="1"/>
  <c r="K336" i="9"/>
  <c r="W336" i="9" s="1"/>
  <c r="J336" i="9"/>
  <c r="I336" i="9"/>
  <c r="AB335" i="9"/>
  <c r="U335" i="9"/>
  <c r="P335" i="9"/>
  <c r="L335" i="9"/>
  <c r="S335" i="9" s="1"/>
  <c r="K335" i="9"/>
  <c r="R335" i="9" s="1"/>
  <c r="J335" i="9"/>
  <c r="I335" i="9"/>
  <c r="P334" i="9"/>
  <c r="U334" i="9" s="1"/>
  <c r="L334" i="9"/>
  <c r="X334" i="9" s="1"/>
  <c r="K334" i="9"/>
  <c r="R334" i="9" s="1"/>
  <c r="J334" i="9"/>
  <c r="I334" i="9"/>
  <c r="AB333" i="9"/>
  <c r="U333" i="9"/>
  <c r="P333" i="9"/>
  <c r="L333" i="9"/>
  <c r="S333" i="9" s="1"/>
  <c r="K333" i="9"/>
  <c r="W333" i="9" s="1"/>
  <c r="J333" i="9"/>
  <c r="I333" i="9"/>
  <c r="P332" i="9"/>
  <c r="U332" i="9" s="1"/>
  <c r="L332" i="9"/>
  <c r="K332" i="9"/>
  <c r="R332" i="9" s="1"/>
  <c r="J332" i="9"/>
  <c r="I332" i="9"/>
  <c r="AB331" i="9"/>
  <c r="U331" i="9"/>
  <c r="P331" i="9"/>
  <c r="L331" i="9"/>
  <c r="X331" i="9" s="1"/>
  <c r="K331" i="9"/>
  <c r="W331" i="9" s="1"/>
  <c r="J331" i="9"/>
  <c r="I331" i="9"/>
  <c r="P330" i="9"/>
  <c r="AB330" i="9" s="1"/>
  <c r="L330" i="9"/>
  <c r="X330" i="9" s="1"/>
  <c r="K330" i="9"/>
  <c r="W330" i="9" s="1"/>
  <c r="J330" i="9"/>
  <c r="I330" i="9"/>
  <c r="AB329" i="9"/>
  <c r="U329" i="9"/>
  <c r="P329" i="9"/>
  <c r="L329" i="9"/>
  <c r="S329" i="9" s="1"/>
  <c r="K329" i="9"/>
  <c r="R329" i="9" s="1"/>
  <c r="J329" i="9"/>
  <c r="I329" i="9"/>
  <c r="AB328" i="9"/>
  <c r="U328" i="9"/>
  <c r="P328" i="9"/>
  <c r="L328" i="9"/>
  <c r="S328" i="9" s="1"/>
  <c r="K328" i="9"/>
  <c r="W328" i="9" s="1"/>
  <c r="J328" i="9"/>
  <c r="I328" i="9"/>
  <c r="P327" i="9"/>
  <c r="U327" i="9" s="1"/>
  <c r="L327" i="9"/>
  <c r="X327" i="9" s="1"/>
  <c r="K327" i="9"/>
  <c r="J327" i="9"/>
  <c r="I327" i="9"/>
  <c r="AB326" i="9"/>
  <c r="U326" i="9"/>
  <c r="P326" i="9"/>
  <c r="L326" i="9"/>
  <c r="K326" i="9"/>
  <c r="W326" i="9" s="1"/>
  <c r="J326" i="9"/>
  <c r="I326" i="9"/>
  <c r="AB325" i="9"/>
  <c r="U325" i="9"/>
  <c r="P325" i="9"/>
  <c r="L325" i="9"/>
  <c r="K325" i="9"/>
  <c r="W325" i="9" s="1"/>
  <c r="J325" i="9"/>
  <c r="I325" i="9"/>
  <c r="AB64" i="9"/>
  <c r="U64" i="9"/>
  <c r="P64" i="9"/>
  <c r="L64" i="9"/>
  <c r="X64" i="9" s="1"/>
  <c r="K64" i="9"/>
  <c r="W64" i="9" s="1"/>
  <c r="J64" i="9"/>
  <c r="I64" i="9"/>
  <c r="AB324" i="9"/>
  <c r="U324" i="9"/>
  <c r="P324" i="9"/>
  <c r="L324" i="9"/>
  <c r="S324" i="9" s="1"/>
  <c r="K324" i="9"/>
  <c r="J324" i="9"/>
  <c r="I324" i="9"/>
  <c r="AB323" i="9"/>
  <c r="U323" i="9"/>
  <c r="P323" i="9"/>
  <c r="L323" i="9"/>
  <c r="X323" i="9" s="1"/>
  <c r="K323" i="9"/>
  <c r="R323" i="9" s="1"/>
  <c r="J323" i="9"/>
  <c r="I323" i="9"/>
  <c r="AB84" i="9"/>
  <c r="U84" i="9"/>
  <c r="P84" i="9"/>
  <c r="L84" i="9"/>
  <c r="S84" i="9" s="1"/>
  <c r="K84" i="9"/>
  <c r="W84" i="9" s="1"/>
  <c r="J84" i="9"/>
  <c r="I84" i="9"/>
  <c r="AB320" i="9"/>
  <c r="U320" i="9"/>
  <c r="P320" i="9"/>
  <c r="L320" i="9"/>
  <c r="X320" i="9" s="1"/>
  <c r="K320" i="9"/>
  <c r="W320" i="9" s="1"/>
  <c r="J320" i="9"/>
  <c r="I320" i="9"/>
  <c r="AB319" i="9"/>
  <c r="U319" i="9"/>
  <c r="P319" i="9"/>
  <c r="L319" i="9"/>
  <c r="X319" i="9" s="1"/>
  <c r="K319" i="9"/>
  <c r="W319" i="9" s="1"/>
  <c r="J319" i="9"/>
  <c r="I319" i="9"/>
  <c r="AB316" i="9"/>
  <c r="X316" i="9"/>
  <c r="W316" i="9"/>
  <c r="U316" i="9"/>
  <c r="S316" i="9"/>
  <c r="R316" i="9"/>
  <c r="Q316" i="9"/>
  <c r="J316" i="9"/>
  <c r="I316" i="9"/>
  <c r="AB315" i="9"/>
  <c r="U315" i="9"/>
  <c r="P315" i="9"/>
  <c r="L315" i="9"/>
  <c r="X315" i="9" s="1"/>
  <c r="K315" i="9"/>
  <c r="W315" i="9" s="1"/>
  <c r="J315" i="9"/>
  <c r="I315" i="9"/>
  <c r="AB314" i="9"/>
  <c r="U314" i="9"/>
  <c r="P314" i="9"/>
  <c r="L314" i="9"/>
  <c r="S314" i="9" s="1"/>
  <c r="K314" i="9"/>
  <c r="W314" i="9" s="1"/>
  <c r="J314" i="9"/>
  <c r="I314" i="9"/>
  <c r="AB313" i="9"/>
  <c r="U313" i="9"/>
  <c r="P313" i="9"/>
  <c r="L313" i="9"/>
  <c r="X313" i="9" s="1"/>
  <c r="K313" i="9"/>
  <c r="R313" i="9" s="1"/>
  <c r="J313" i="9"/>
  <c r="I313" i="9"/>
  <c r="P311" i="9"/>
  <c r="AB311" i="9" s="1"/>
  <c r="L311" i="9"/>
  <c r="X311" i="9" s="1"/>
  <c r="K311" i="9"/>
  <c r="W311" i="9" s="1"/>
  <c r="J311" i="9"/>
  <c r="I311" i="9"/>
  <c r="AB310" i="9"/>
  <c r="U310" i="9"/>
  <c r="P310" i="9"/>
  <c r="L310" i="9"/>
  <c r="S310" i="9" s="1"/>
  <c r="K310" i="9"/>
  <c r="W310" i="9" s="1"/>
  <c r="J310" i="9"/>
  <c r="I310" i="9"/>
  <c r="AB309" i="9"/>
  <c r="U309" i="9"/>
  <c r="P309" i="9"/>
  <c r="L309" i="9"/>
  <c r="X309" i="9" s="1"/>
  <c r="K309" i="9"/>
  <c r="J309" i="9"/>
  <c r="I309" i="9"/>
  <c r="P308" i="9"/>
  <c r="L308" i="9"/>
  <c r="K308" i="9"/>
  <c r="W308" i="9" s="1"/>
  <c r="J308" i="9"/>
  <c r="I308" i="9"/>
  <c r="AB307" i="9"/>
  <c r="U307" i="9"/>
  <c r="P307" i="9"/>
  <c r="L307" i="9"/>
  <c r="X307" i="9" s="1"/>
  <c r="K307" i="9"/>
  <c r="W307" i="9" s="1"/>
  <c r="J307" i="9"/>
  <c r="I307" i="9"/>
  <c r="AB306" i="9"/>
  <c r="U306" i="9"/>
  <c r="P306" i="9"/>
  <c r="L306" i="9"/>
  <c r="X306" i="9" s="1"/>
  <c r="K306" i="9"/>
  <c r="J306" i="9"/>
  <c r="I306" i="9"/>
  <c r="AB253" i="9"/>
  <c r="U253" i="9"/>
  <c r="P253" i="9"/>
  <c r="L253" i="9"/>
  <c r="X253" i="9" s="1"/>
  <c r="K253" i="9"/>
  <c r="R253" i="9" s="1"/>
  <c r="J253" i="9"/>
  <c r="I253" i="9"/>
  <c r="AB305" i="9"/>
  <c r="U305" i="9"/>
  <c r="P305" i="9"/>
  <c r="L305" i="9"/>
  <c r="X305" i="9" s="1"/>
  <c r="K305" i="9"/>
  <c r="R305" i="9" s="1"/>
  <c r="J305" i="9"/>
  <c r="I305" i="9"/>
  <c r="AB304" i="9"/>
  <c r="U304" i="9"/>
  <c r="P304" i="9"/>
  <c r="L304" i="9"/>
  <c r="S304" i="9" s="1"/>
  <c r="K304" i="9"/>
  <c r="W304" i="9" s="1"/>
  <c r="J304" i="9"/>
  <c r="I304" i="9"/>
  <c r="AB303" i="9"/>
  <c r="U303" i="9"/>
  <c r="P303" i="9"/>
  <c r="L303" i="9"/>
  <c r="X303" i="9" s="1"/>
  <c r="K303" i="9"/>
  <c r="J303" i="9"/>
  <c r="I303" i="9"/>
  <c r="AB302" i="9"/>
  <c r="U302" i="9"/>
  <c r="P302" i="9"/>
  <c r="L302" i="9"/>
  <c r="X302" i="9" s="1"/>
  <c r="K302" i="9"/>
  <c r="J302" i="9"/>
  <c r="I302" i="9"/>
  <c r="P301" i="9"/>
  <c r="AB301" i="9" s="1"/>
  <c r="L301" i="9"/>
  <c r="X301" i="9" s="1"/>
  <c r="K301" i="9"/>
  <c r="J301" i="9"/>
  <c r="I301" i="9"/>
  <c r="AB300" i="9"/>
  <c r="U300" i="9"/>
  <c r="P300" i="9"/>
  <c r="L300" i="9"/>
  <c r="S300" i="9" s="1"/>
  <c r="K300" i="9"/>
  <c r="J300" i="9"/>
  <c r="I300" i="9"/>
  <c r="P299" i="9"/>
  <c r="U299" i="9" s="1"/>
  <c r="L299" i="9"/>
  <c r="X299" i="9" s="1"/>
  <c r="K299" i="9"/>
  <c r="R299" i="9" s="1"/>
  <c r="J299" i="9"/>
  <c r="I299" i="9"/>
  <c r="AB298" i="9"/>
  <c r="U298" i="9"/>
  <c r="P298" i="9"/>
  <c r="L298" i="9"/>
  <c r="S298" i="9" s="1"/>
  <c r="K298" i="9"/>
  <c r="J298" i="9"/>
  <c r="I298" i="9"/>
  <c r="P297" i="9"/>
  <c r="U297" i="9" s="1"/>
  <c r="L297" i="9"/>
  <c r="X297" i="9" s="1"/>
  <c r="K297" i="9"/>
  <c r="W297" i="9" s="1"/>
  <c r="J297" i="9"/>
  <c r="I297" i="9"/>
  <c r="AB296" i="9"/>
  <c r="U296" i="9"/>
  <c r="P296" i="9"/>
  <c r="L296" i="9"/>
  <c r="S296" i="9" s="1"/>
  <c r="K296" i="9"/>
  <c r="W296" i="9" s="1"/>
  <c r="J296" i="9"/>
  <c r="I296" i="9"/>
  <c r="P295" i="9"/>
  <c r="U295" i="9" s="1"/>
  <c r="L295" i="9"/>
  <c r="X295" i="9" s="1"/>
  <c r="K295" i="9"/>
  <c r="W295" i="9" s="1"/>
  <c r="J295" i="9"/>
  <c r="I295" i="9"/>
  <c r="AB294" i="9"/>
  <c r="U294" i="9"/>
  <c r="P294" i="9"/>
  <c r="L294" i="9"/>
  <c r="X294" i="9" s="1"/>
  <c r="K294" i="9"/>
  <c r="W294" i="9" s="1"/>
  <c r="J294" i="9"/>
  <c r="I294" i="9"/>
  <c r="AB293" i="9"/>
  <c r="U293" i="9"/>
  <c r="P293" i="9"/>
  <c r="L293" i="9"/>
  <c r="X293" i="9" s="1"/>
  <c r="K293" i="9"/>
  <c r="R293" i="9" s="1"/>
  <c r="J293" i="9"/>
  <c r="I293" i="9"/>
  <c r="AB344" i="9"/>
  <c r="X344" i="9"/>
  <c r="W344" i="9"/>
  <c r="U344" i="9"/>
  <c r="S344" i="9"/>
  <c r="R344" i="9"/>
  <c r="Q344" i="9"/>
  <c r="J344" i="9"/>
  <c r="I344" i="9"/>
  <c r="AB291" i="9"/>
  <c r="U291" i="9"/>
  <c r="P291" i="9"/>
  <c r="L291" i="9"/>
  <c r="K291" i="9"/>
  <c r="W291" i="9" s="1"/>
  <c r="J291" i="9"/>
  <c r="I291" i="9"/>
  <c r="AB290" i="9"/>
  <c r="U290" i="9"/>
  <c r="P290" i="9"/>
  <c r="L290" i="9"/>
  <c r="K290" i="9"/>
  <c r="R290" i="9" s="1"/>
  <c r="J290" i="9"/>
  <c r="I290" i="9"/>
  <c r="AB292" i="9"/>
  <c r="U292" i="9"/>
  <c r="P292" i="9"/>
  <c r="L292" i="9"/>
  <c r="K292" i="9"/>
  <c r="W292" i="9" s="1"/>
  <c r="J292" i="9"/>
  <c r="I292" i="9"/>
  <c r="AB289" i="9"/>
  <c r="U289" i="9"/>
  <c r="P289" i="9"/>
  <c r="L289" i="9"/>
  <c r="X289" i="9" s="1"/>
  <c r="K289" i="9"/>
  <c r="W289" i="9" s="1"/>
  <c r="J289" i="9"/>
  <c r="I289" i="9"/>
  <c r="P288" i="9"/>
  <c r="L288" i="9"/>
  <c r="X288" i="9" s="1"/>
  <c r="K288" i="9"/>
  <c r="W288" i="9" s="1"/>
  <c r="J288" i="9"/>
  <c r="I288" i="9"/>
  <c r="AB287" i="9"/>
  <c r="U287" i="9"/>
  <c r="P287" i="9"/>
  <c r="L287" i="9"/>
  <c r="X287" i="9" s="1"/>
  <c r="K287" i="9"/>
  <c r="W287" i="9" s="1"/>
  <c r="J287" i="9"/>
  <c r="I287" i="9"/>
  <c r="P369" i="9"/>
  <c r="L369" i="9"/>
  <c r="X369" i="9" s="1"/>
  <c r="K369" i="9"/>
  <c r="W369" i="9" s="1"/>
  <c r="J369" i="9"/>
  <c r="I369" i="9"/>
  <c r="AB286" i="9"/>
  <c r="U286" i="9"/>
  <c r="P286" i="9"/>
  <c r="L286" i="9"/>
  <c r="X286" i="9" s="1"/>
  <c r="K286" i="9"/>
  <c r="W286" i="9" s="1"/>
  <c r="J286" i="9"/>
  <c r="I286" i="9"/>
  <c r="P285" i="9"/>
  <c r="AB285" i="9" s="1"/>
  <c r="L285" i="9"/>
  <c r="X285" i="9" s="1"/>
  <c r="K285" i="9"/>
  <c r="W285" i="9" s="1"/>
  <c r="J285" i="9"/>
  <c r="I285" i="9"/>
  <c r="P284" i="9"/>
  <c r="AB284" i="9" s="1"/>
  <c r="L284" i="9"/>
  <c r="X284" i="9" s="1"/>
  <c r="K284" i="9"/>
  <c r="W284" i="9" s="1"/>
  <c r="J284" i="9"/>
  <c r="I284" i="9"/>
  <c r="AB283" i="9"/>
  <c r="U283" i="9"/>
  <c r="P283" i="9"/>
  <c r="L283" i="9"/>
  <c r="X283" i="9" s="1"/>
  <c r="K283" i="9"/>
  <c r="R283" i="9" s="1"/>
  <c r="J283" i="9"/>
  <c r="I283" i="9"/>
  <c r="AB282" i="9"/>
  <c r="U282" i="9"/>
  <c r="P282" i="9"/>
  <c r="L282" i="9"/>
  <c r="K282" i="9"/>
  <c r="W282" i="9" s="1"/>
  <c r="J282" i="9"/>
  <c r="I282" i="9"/>
  <c r="AB281" i="9"/>
  <c r="U281" i="9"/>
  <c r="P281" i="9"/>
  <c r="L281" i="9"/>
  <c r="X281" i="9" s="1"/>
  <c r="K281" i="9"/>
  <c r="J281" i="9"/>
  <c r="I281" i="9"/>
  <c r="P30" i="9"/>
  <c r="L30" i="9"/>
  <c r="X30" i="9" s="1"/>
  <c r="K30" i="9"/>
  <c r="J30" i="9"/>
  <c r="I30" i="9"/>
  <c r="AB278" i="9"/>
  <c r="U278" i="9"/>
  <c r="P278" i="9"/>
  <c r="L278" i="9"/>
  <c r="K278" i="9"/>
  <c r="W278" i="9" s="1"/>
  <c r="J278" i="9"/>
  <c r="I278" i="9"/>
  <c r="AB277" i="9"/>
  <c r="U277" i="9"/>
  <c r="P277" i="9"/>
  <c r="L277" i="9"/>
  <c r="S277" i="9" s="1"/>
  <c r="K277" i="9"/>
  <c r="J277" i="9"/>
  <c r="I277" i="9"/>
  <c r="AB276" i="9"/>
  <c r="U276" i="9"/>
  <c r="P276" i="9"/>
  <c r="L276" i="9"/>
  <c r="K276" i="9"/>
  <c r="W276" i="9" s="1"/>
  <c r="J276" i="9"/>
  <c r="I276" i="9"/>
  <c r="P275" i="9"/>
  <c r="L275" i="9"/>
  <c r="X275" i="9" s="1"/>
  <c r="K275" i="9"/>
  <c r="W275" i="9" s="1"/>
  <c r="J275" i="9"/>
  <c r="I275" i="9"/>
  <c r="P274" i="9"/>
  <c r="L274" i="9"/>
  <c r="X274" i="9" s="1"/>
  <c r="K274" i="9"/>
  <c r="W274" i="9" s="1"/>
  <c r="J274" i="9"/>
  <c r="I274" i="9"/>
  <c r="AB273" i="9"/>
  <c r="U273" i="9"/>
  <c r="P273" i="9"/>
  <c r="L273" i="9"/>
  <c r="X273" i="9" s="1"/>
  <c r="K273" i="9"/>
  <c r="J273" i="9"/>
  <c r="I273" i="9"/>
  <c r="AB272" i="9"/>
  <c r="U272" i="9"/>
  <c r="P272" i="9"/>
  <c r="L272" i="9"/>
  <c r="X272" i="9" s="1"/>
  <c r="K272" i="9"/>
  <c r="W272" i="9" s="1"/>
  <c r="J272" i="9"/>
  <c r="I272" i="9"/>
  <c r="AB279" i="9"/>
  <c r="U279" i="9"/>
  <c r="P279" i="9"/>
  <c r="L279" i="9"/>
  <c r="X279" i="9" s="1"/>
  <c r="K279" i="9"/>
  <c r="W279" i="9" s="1"/>
  <c r="J279" i="9"/>
  <c r="I279" i="9"/>
  <c r="AB271" i="9"/>
  <c r="U271" i="9"/>
  <c r="P271" i="9"/>
  <c r="L271" i="9"/>
  <c r="X271" i="9" s="1"/>
  <c r="K271" i="9"/>
  <c r="R271" i="9" s="1"/>
  <c r="J271" i="9"/>
  <c r="I271" i="9"/>
  <c r="AB270" i="9"/>
  <c r="U270" i="9"/>
  <c r="P270" i="9"/>
  <c r="L270" i="9"/>
  <c r="X270" i="9" s="1"/>
  <c r="K270" i="9"/>
  <c r="W270" i="9" s="1"/>
  <c r="J270" i="9"/>
  <c r="I270" i="9"/>
  <c r="AB269" i="9"/>
  <c r="U269" i="9"/>
  <c r="P269" i="9"/>
  <c r="L269" i="9"/>
  <c r="X269" i="9" s="1"/>
  <c r="K269" i="9"/>
  <c r="R269" i="9" s="1"/>
  <c r="J269" i="9"/>
  <c r="I269" i="9"/>
  <c r="AB268" i="9"/>
  <c r="U268" i="9"/>
  <c r="P268" i="9"/>
  <c r="L268" i="9"/>
  <c r="K268" i="9"/>
  <c r="W268" i="9" s="1"/>
  <c r="J268" i="9"/>
  <c r="I268" i="9"/>
  <c r="AB266" i="9"/>
  <c r="U266" i="9"/>
  <c r="P266" i="9"/>
  <c r="L266" i="9"/>
  <c r="K266" i="9"/>
  <c r="W266" i="9" s="1"/>
  <c r="J266" i="9"/>
  <c r="I266" i="9"/>
  <c r="AB267" i="9"/>
  <c r="U267" i="9"/>
  <c r="P267" i="9"/>
  <c r="L267" i="9"/>
  <c r="X267" i="9" s="1"/>
  <c r="K267" i="9"/>
  <c r="J267" i="9"/>
  <c r="I267" i="9"/>
  <c r="AB265" i="9"/>
  <c r="U265" i="9"/>
  <c r="P265" i="9"/>
  <c r="L265" i="9"/>
  <c r="K265" i="9"/>
  <c r="W265" i="9" s="1"/>
  <c r="J265" i="9"/>
  <c r="I265" i="9"/>
  <c r="AB264" i="9"/>
  <c r="U264" i="9"/>
  <c r="P264" i="9"/>
  <c r="L264" i="9"/>
  <c r="X264" i="9" s="1"/>
  <c r="K264" i="9"/>
  <c r="W264" i="9" s="1"/>
  <c r="J264" i="9"/>
  <c r="I264" i="9"/>
  <c r="AB263" i="9"/>
  <c r="U263" i="9"/>
  <c r="P263" i="9"/>
  <c r="L263" i="9"/>
  <c r="X263" i="9" s="1"/>
  <c r="K263" i="9"/>
  <c r="W263" i="9" s="1"/>
  <c r="J263" i="9"/>
  <c r="I263" i="9"/>
  <c r="AB262" i="9"/>
  <c r="U262" i="9"/>
  <c r="P262" i="9"/>
  <c r="L262" i="9"/>
  <c r="X262" i="9" s="1"/>
  <c r="K262" i="9"/>
  <c r="W262" i="9" s="1"/>
  <c r="J262" i="9"/>
  <c r="I262" i="9"/>
  <c r="P261" i="9"/>
  <c r="AB261" i="9" s="1"/>
  <c r="L261" i="9"/>
  <c r="X261" i="9" s="1"/>
  <c r="K261" i="9"/>
  <c r="J261" i="9"/>
  <c r="I261" i="9"/>
  <c r="AB255" i="9"/>
  <c r="U255" i="9"/>
  <c r="P255" i="9"/>
  <c r="L255" i="9"/>
  <c r="X255" i="9" s="1"/>
  <c r="K255" i="9"/>
  <c r="J255" i="9"/>
  <c r="I255" i="9"/>
  <c r="P252" i="9"/>
  <c r="AB252" i="9" s="1"/>
  <c r="L252" i="9"/>
  <c r="X252" i="9" s="1"/>
  <c r="K252" i="9"/>
  <c r="W252" i="9" s="1"/>
  <c r="J252" i="9"/>
  <c r="I252" i="9"/>
  <c r="AB250" i="9"/>
  <c r="U250" i="9"/>
  <c r="P250" i="9"/>
  <c r="L250" i="9"/>
  <c r="X250" i="9" s="1"/>
  <c r="K250" i="9"/>
  <c r="R250" i="9" s="1"/>
  <c r="J250" i="9"/>
  <c r="I250" i="9"/>
  <c r="AB249" i="9"/>
  <c r="U249" i="9"/>
  <c r="P249" i="9"/>
  <c r="L249" i="9"/>
  <c r="S249" i="9" s="1"/>
  <c r="K249" i="9"/>
  <c r="W249" i="9" s="1"/>
  <c r="J249" i="9"/>
  <c r="I249" i="9"/>
  <c r="AB248" i="9"/>
  <c r="U248" i="9"/>
  <c r="P248" i="9"/>
  <c r="L248" i="9"/>
  <c r="X248" i="9" s="1"/>
  <c r="K248" i="9"/>
  <c r="R248" i="9" s="1"/>
  <c r="J248" i="9"/>
  <c r="I248" i="9"/>
  <c r="P247" i="9"/>
  <c r="AB247" i="9" s="1"/>
  <c r="L247" i="9"/>
  <c r="X247" i="9" s="1"/>
  <c r="K247" i="9"/>
  <c r="W247" i="9" s="1"/>
  <c r="J247" i="9"/>
  <c r="I247" i="9"/>
  <c r="AB246" i="9"/>
  <c r="U246" i="9"/>
  <c r="P246" i="9"/>
  <c r="L246" i="9"/>
  <c r="X246" i="9" s="1"/>
  <c r="K246" i="9"/>
  <c r="J246" i="9"/>
  <c r="I246" i="9"/>
  <c r="AB245" i="9"/>
  <c r="U245" i="9"/>
  <c r="P245" i="9"/>
  <c r="L245" i="9"/>
  <c r="K245" i="9"/>
  <c r="W245" i="9" s="1"/>
  <c r="J245" i="9"/>
  <c r="I245" i="9"/>
  <c r="AB244" i="9"/>
  <c r="U244" i="9"/>
  <c r="P244" i="9"/>
  <c r="L244" i="9"/>
  <c r="X244" i="9" s="1"/>
  <c r="K244" i="9"/>
  <c r="J244" i="9"/>
  <c r="I244" i="9"/>
  <c r="P243" i="9"/>
  <c r="AB243" i="9" s="1"/>
  <c r="L243" i="9"/>
  <c r="K243" i="9"/>
  <c r="W243" i="9" s="1"/>
  <c r="J243" i="9"/>
  <c r="I243" i="9"/>
  <c r="P242" i="9"/>
  <c r="L242" i="9"/>
  <c r="X242" i="9" s="1"/>
  <c r="K242" i="9"/>
  <c r="W242" i="9" s="1"/>
  <c r="J242" i="9"/>
  <c r="I242" i="9"/>
  <c r="P241" i="9"/>
  <c r="AB241" i="9" s="1"/>
  <c r="L241" i="9"/>
  <c r="X241" i="9" s="1"/>
  <c r="K241" i="9"/>
  <c r="J241" i="9"/>
  <c r="I241" i="9"/>
  <c r="AB240" i="9"/>
  <c r="U240" i="9"/>
  <c r="P240" i="9"/>
  <c r="L240" i="9"/>
  <c r="X240" i="9" s="1"/>
  <c r="K240" i="9"/>
  <c r="J240" i="9"/>
  <c r="I240" i="9"/>
  <c r="P239" i="9"/>
  <c r="AB239" i="9" s="1"/>
  <c r="L239" i="9"/>
  <c r="X239" i="9" s="1"/>
  <c r="K239" i="9"/>
  <c r="W239" i="9" s="1"/>
  <c r="J239" i="9"/>
  <c r="I239" i="9"/>
  <c r="AB182" i="9"/>
  <c r="U182" i="9"/>
  <c r="P182" i="9"/>
  <c r="L182" i="9"/>
  <c r="X182" i="9" s="1"/>
  <c r="K182" i="9"/>
  <c r="W182" i="9" s="1"/>
  <c r="J182" i="9"/>
  <c r="I182" i="9"/>
  <c r="AB238" i="9"/>
  <c r="X238" i="9"/>
  <c r="W238" i="9"/>
  <c r="U238" i="9"/>
  <c r="S238" i="9"/>
  <c r="R238" i="9"/>
  <c r="Q238" i="9"/>
  <c r="J238" i="9"/>
  <c r="I238" i="9"/>
  <c r="P318" i="9"/>
  <c r="L318" i="9"/>
  <c r="X318" i="9" s="1"/>
  <c r="K318" i="9"/>
  <c r="J318" i="9"/>
  <c r="I318" i="9"/>
  <c r="AB237" i="9"/>
  <c r="U237" i="9"/>
  <c r="P237" i="9"/>
  <c r="L237" i="9"/>
  <c r="K237" i="9"/>
  <c r="W237" i="9" s="1"/>
  <c r="J237" i="9"/>
  <c r="I237" i="9"/>
  <c r="AB236" i="9"/>
  <c r="U236" i="9"/>
  <c r="P236" i="9"/>
  <c r="L236" i="9"/>
  <c r="S236" i="9" s="1"/>
  <c r="K236" i="9"/>
  <c r="J236" i="9"/>
  <c r="I236" i="9"/>
  <c r="AB235" i="9"/>
  <c r="U235" i="9"/>
  <c r="P235" i="9"/>
  <c r="L235" i="9"/>
  <c r="X235" i="9" s="1"/>
  <c r="K235" i="9"/>
  <c r="J235" i="9"/>
  <c r="I235" i="9"/>
  <c r="AB234" i="9"/>
  <c r="U234" i="9"/>
  <c r="P234" i="9"/>
  <c r="L234" i="9"/>
  <c r="X234" i="9" s="1"/>
  <c r="K234" i="9"/>
  <c r="W234" i="9" s="1"/>
  <c r="J234" i="9"/>
  <c r="I234" i="9"/>
  <c r="P233" i="9"/>
  <c r="U233" i="9" s="1"/>
  <c r="L233" i="9"/>
  <c r="S233" i="9" s="1"/>
  <c r="K233" i="9"/>
  <c r="J233" i="9"/>
  <c r="I233" i="9"/>
  <c r="AB232" i="9"/>
  <c r="U232" i="9"/>
  <c r="P232" i="9"/>
  <c r="L232" i="9"/>
  <c r="K232" i="9"/>
  <c r="W232" i="9" s="1"/>
  <c r="J232" i="9"/>
  <c r="I232" i="9"/>
  <c r="AB231" i="9"/>
  <c r="U231" i="9"/>
  <c r="P231" i="9"/>
  <c r="L231" i="9"/>
  <c r="X231" i="9" s="1"/>
  <c r="K231" i="9"/>
  <c r="J231" i="9"/>
  <c r="I231" i="9"/>
  <c r="AB230" i="9"/>
  <c r="U230" i="9"/>
  <c r="P230" i="9"/>
  <c r="L230" i="9"/>
  <c r="K230" i="9"/>
  <c r="W230" i="9" s="1"/>
  <c r="J230" i="9"/>
  <c r="I230" i="9"/>
  <c r="AB229" i="9"/>
  <c r="U229" i="9"/>
  <c r="P229" i="9"/>
  <c r="L229" i="9"/>
  <c r="X229" i="9" s="1"/>
  <c r="K229" i="9"/>
  <c r="J229" i="9"/>
  <c r="I229" i="9"/>
  <c r="P260" i="9"/>
  <c r="AB260" i="9" s="1"/>
  <c r="L260" i="9"/>
  <c r="X260" i="9" s="1"/>
  <c r="K260" i="9"/>
  <c r="J260" i="9"/>
  <c r="I260" i="9"/>
  <c r="AB187" i="9"/>
  <c r="U187" i="9"/>
  <c r="P187" i="9"/>
  <c r="L187" i="9"/>
  <c r="X187" i="9" s="1"/>
  <c r="K187" i="9"/>
  <c r="W187" i="9" s="1"/>
  <c r="J187" i="9"/>
  <c r="I187" i="9"/>
  <c r="AB228" i="9"/>
  <c r="U228" i="9"/>
  <c r="P228" i="9"/>
  <c r="L228" i="9"/>
  <c r="X228" i="9" s="1"/>
  <c r="K228" i="9"/>
  <c r="W228" i="9" s="1"/>
  <c r="J228" i="9"/>
  <c r="I228" i="9"/>
  <c r="AB227" i="9"/>
  <c r="U227" i="9"/>
  <c r="P227" i="9"/>
  <c r="L227" i="9"/>
  <c r="X227" i="9" s="1"/>
  <c r="K227" i="9"/>
  <c r="W227" i="9" s="1"/>
  <c r="J227" i="9"/>
  <c r="I227" i="9"/>
  <c r="P226" i="9"/>
  <c r="L226" i="9"/>
  <c r="X226" i="9" s="1"/>
  <c r="K226" i="9"/>
  <c r="W226" i="9" s="1"/>
  <c r="J226" i="9"/>
  <c r="I226" i="9"/>
  <c r="AB225" i="9"/>
  <c r="U225" i="9"/>
  <c r="P225" i="9"/>
  <c r="L225" i="9"/>
  <c r="K225" i="9"/>
  <c r="W225" i="9" s="1"/>
  <c r="J225" i="9"/>
  <c r="I225" i="9"/>
  <c r="AB224" i="9"/>
  <c r="U224" i="9"/>
  <c r="P224" i="9"/>
  <c r="L224" i="9"/>
  <c r="K224" i="9"/>
  <c r="W224" i="9" s="1"/>
  <c r="J224" i="9"/>
  <c r="I224" i="9"/>
  <c r="AB354" i="9"/>
  <c r="U354" i="9"/>
  <c r="P354" i="9"/>
  <c r="L354" i="9"/>
  <c r="S354" i="9" s="1"/>
  <c r="K354" i="9"/>
  <c r="J354" i="9"/>
  <c r="I354" i="9"/>
  <c r="AB223" i="9"/>
  <c r="U223" i="9"/>
  <c r="P223" i="9"/>
  <c r="L223" i="9"/>
  <c r="K223" i="9"/>
  <c r="J223" i="9"/>
  <c r="I223" i="9"/>
  <c r="AB256" i="9"/>
  <c r="U256" i="9"/>
  <c r="P256" i="9"/>
  <c r="L256" i="9"/>
  <c r="K256" i="9"/>
  <c r="J256" i="9"/>
  <c r="I256" i="9"/>
  <c r="AB361" i="9"/>
  <c r="U361" i="9"/>
  <c r="P361" i="9"/>
  <c r="L361" i="9"/>
  <c r="K361" i="9"/>
  <c r="W361" i="9" s="1"/>
  <c r="J361" i="9"/>
  <c r="I361" i="9"/>
  <c r="AB222" i="9"/>
  <c r="U222" i="9"/>
  <c r="P222" i="9"/>
  <c r="L222" i="9"/>
  <c r="X222" i="9" s="1"/>
  <c r="K222" i="9"/>
  <c r="W222" i="9" s="1"/>
  <c r="J222" i="9"/>
  <c r="I222" i="9"/>
  <c r="P221" i="9"/>
  <c r="L221" i="9"/>
  <c r="K221" i="9"/>
  <c r="J221" i="9"/>
  <c r="I221" i="9"/>
  <c r="AB220" i="9"/>
  <c r="U220" i="9"/>
  <c r="P220" i="9"/>
  <c r="L220" i="9"/>
  <c r="K220" i="9"/>
  <c r="W220" i="9" s="1"/>
  <c r="J220" i="9"/>
  <c r="I220" i="9"/>
  <c r="AB219" i="9"/>
  <c r="U219" i="9"/>
  <c r="P219" i="9"/>
  <c r="L219" i="9"/>
  <c r="X219" i="9" s="1"/>
  <c r="K219" i="9"/>
  <c r="W219" i="9" s="1"/>
  <c r="J219" i="9"/>
  <c r="I219" i="9"/>
  <c r="AB218" i="9"/>
  <c r="U218" i="9"/>
  <c r="S218" i="9"/>
  <c r="P218" i="9"/>
  <c r="L218" i="9"/>
  <c r="X218" i="9" s="1"/>
  <c r="K218" i="9"/>
  <c r="W218" i="9" s="1"/>
  <c r="J218" i="9"/>
  <c r="I218" i="9"/>
  <c r="P217" i="9"/>
  <c r="U217" i="9" s="1"/>
  <c r="L217" i="9"/>
  <c r="S217" i="9" s="1"/>
  <c r="K217" i="9"/>
  <c r="R217" i="9" s="1"/>
  <c r="J217" i="9"/>
  <c r="I217" i="9"/>
  <c r="P216" i="9"/>
  <c r="U216" i="9" s="1"/>
  <c r="L216" i="9"/>
  <c r="X216" i="9" s="1"/>
  <c r="K216" i="9"/>
  <c r="W216" i="9" s="1"/>
  <c r="J216" i="9"/>
  <c r="I216" i="9"/>
  <c r="AB215" i="9"/>
  <c r="U215" i="9"/>
  <c r="P215" i="9"/>
  <c r="L215" i="9"/>
  <c r="X215" i="9" s="1"/>
  <c r="K215" i="9"/>
  <c r="W215" i="9" s="1"/>
  <c r="J215" i="9"/>
  <c r="I215" i="9"/>
  <c r="P214" i="9"/>
  <c r="L214" i="9"/>
  <c r="X214" i="9" s="1"/>
  <c r="K214" i="9"/>
  <c r="J214" i="9"/>
  <c r="I214" i="9"/>
  <c r="AB213" i="9"/>
  <c r="U213" i="9"/>
  <c r="P213" i="9"/>
  <c r="L213" i="9"/>
  <c r="K213" i="9"/>
  <c r="J213" i="9"/>
  <c r="I213" i="9"/>
  <c r="AB212" i="9"/>
  <c r="U212" i="9"/>
  <c r="P212" i="9"/>
  <c r="L212" i="9"/>
  <c r="K212" i="9"/>
  <c r="J212" i="9"/>
  <c r="I212" i="9"/>
  <c r="AB211" i="9"/>
  <c r="U211" i="9"/>
  <c r="P211" i="9"/>
  <c r="L211" i="9"/>
  <c r="K211" i="9"/>
  <c r="J211" i="9"/>
  <c r="I211" i="9"/>
  <c r="P210" i="9"/>
  <c r="U210" i="9" s="1"/>
  <c r="L210" i="9"/>
  <c r="K210" i="9"/>
  <c r="W210" i="9" s="1"/>
  <c r="J210" i="9"/>
  <c r="I210" i="9"/>
  <c r="AB209" i="9"/>
  <c r="U209" i="9"/>
  <c r="P209" i="9"/>
  <c r="L209" i="9"/>
  <c r="X209" i="9" s="1"/>
  <c r="K209" i="9"/>
  <c r="W209" i="9" s="1"/>
  <c r="J209" i="9"/>
  <c r="I209" i="9"/>
  <c r="AB208" i="9"/>
  <c r="U208" i="9"/>
  <c r="P208" i="9"/>
  <c r="L208" i="9"/>
  <c r="K208" i="9"/>
  <c r="W208" i="9" s="1"/>
  <c r="J208" i="9"/>
  <c r="I208" i="9"/>
  <c r="P207" i="9"/>
  <c r="AB207" i="9" s="1"/>
  <c r="L207" i="9"/>
  <c r="K207" i="9"/>
  <c r="J207" i="9"/>
  <c r="I207" i="9"/>
  <c r="P206" i="9"/>
  <c r="AB206" i="9" s="1"/>
  <c r="L206" i="9"/>
  <c r="K206" i="9"/>
  <c r="W206" i="9" s="1"/>
  <c r="J206" i="9"/>
  <c r="I206" i="9"/>
  <c r="P205" i="9"/>
  <c r="AB205" i="9" s="1"/>
  <c r="L205" i="9"/>
  <c r="X205" i="9" s="1"/>
  <c r="K205" i="9"/>
  <c r="R205" i="9" s="1"/>
  <c r="J205" i="9"/>
  <c r="I205" i="9"/>
  <c r="AB204" i="9"/>
  <c r="U204" i="9"/>
  <c r="P204" i="9"/>
  <c r="L204" i="9"/>
  <c r="X204" i="9" s="1"/>
  <c r="K204" i="9"/>
  <c r="W204" i="9" s="1"/>
  <c r="J204" i="9"/>
  <c r="I204" i="9"/>
  <c r="AB202" i="9"/>
  <c r="U202" i="9"/>
  <c r="P202" i="9"/>
  <c r="L202" i="9"/>
  <c r="X202" i="9" s="1"/>
  <c r="K202" i="9"/>
  <c r="R202" i="9" s="1"/>
  <c r="J202" i="9"/>
  <c r="I202" i="9"/>
  <c r="P201" i="9"/>
  <c r="AB201" i="9" s="1"/>
  <c r="L201" i="9"/>
  <c r="X201" i="9" s="1"/>
  <c r="K201" i="9"/>
  <c r="W201" i="9" s="1"/>
  <c r="J201" i="9"/>
  <c r="I201" i="9"/>
  <c r="P200" i="9"/>
  <c r="L200" i="9"/>
  <c r="K200" i="9"/>
  <c r="W200" i="9" s="1"/>
  <c r="J200" i="9"/>
  <c r="I200" i="9"/>
  <c r="P199" i="9"/>
  <c r="U199" i="9" s="1"/>
  <c r="L199" i="9"/>
  <c r="S199" i="9" s="1"/>
  <c r="K199" i="9"/>
  <c r="J199" i="9"/>
  <c r="I199" i="9"/>
  <c r="AB198" i="9"/>
  <c r="U198" i="9"/>
  <c r="P198" i="9"/>
  <c r="L198" i="9"/>
  <c r="S198" i="9" s="1"/>
  <c r="K198" i="9"/>
  <c r="J198" i="9"/>
  <c r="I198" i="9"/>
  <c r="P197" i="9"/>
  <c r="L197" i="9"/>
  <c r="K197" i="9"/>
  <c r="J197" i="9"/>
  <c r="I197" i="9"/>
  <c r="AB196" i="9"/>
  <c r="X196" i="9"/>
  <c r="W196" i="9"/>
  <c r="U196" i="9"/>
  <c r="S196" i="9"/>
  <c r="R196" i="9"/>
  <c r="Q196" i="9"/>
  <c r="J196" i="9"/>
  <c r="I196" i="9"/>
  <c r="AB195" i="9"/>
  <c r="U195" i="9"/>
  <c r="P195" i="9"/>
  <c r="L195" i="9"/>
  <c r="S195" i="9" s="1"/>
  <c r="K195" i="9"/>
  <c r="J195" i="9"/>
  <c r="I195" i="9"/>
  <c r="AB194" i="9"/>
  <c r="U194" i="9"/>
  <c r="P194" i="9"/>
  <c r="L194" i="9"/>
  <c r="K194" i="9"/>
  <c r="J194" i="9"/>
  <c r="I194" i="9"/>
  <c r="AB193" i="9"/>
  <c r="U193" i="9"/>
  <c r="P193" i="9"/>
  <c r="L193" i="9"/>
  <c r="K193" i="9"/>
  <c r="W193" i="9" s="1"/>
  <c r="J193" i="9"/>
  <c r="I193" i="9"/>
  <c r="AB312" i="9"/>
  <c r="U312" i="9"/>
  <c r="P312" i="9"/>
  <c r="L312" i="9"/>
  <c r="X312" i="9" s="1"/>
  <c r="K312" i="9"/>
  <c r="W312" i="9" s="1"/>
  <c r="J312" i="9"/>
  <c r="I312" i="9"/>
  <c r="AB192" i="9"/>
  <c r="U192" i="9"/>
  <c r="P192" i="9"/>
  <c r="L192" i="9"/>
  <c r="K192" i="9"/>
  <c r="W192" i="9" s="1"/>
  <c r="J192" i="9"/>
  <c r="I192" i="9"/>
  <c r="P191" i="9"/>
  <c r="L191" i="9"/>
  <c r="K191" i="9"/>
  <c r="J191" i="9"/>
  <c r="I191" i="9"/>
  <c r="AB190" i="9"/>
  <c r="X190" i="9"/>
  <c r="W190" i="9"/>
  <c r="U190" i="9"/>
  <c r="S190" i="9"/>
  <c r="R190" i="9"/>
  <c r="Q190" i="9"/>
  <c r="J190" i="9"/>
  <c r="I190" i="9"/>
  <c r="P189" i="9"/>
  <c r="AB189" i="9" s="1"/>
  <c r="L189" i="9"/>
  <c r="X189" i="9" s="1"/>
  <c r="K189" i="9"/>
  <c r="W189" i="9" s="1"/>
  <c r="J189" i="9"/>
  <c r="I189" i="9"/>
  <c r="P188" i="9"/>
  <c r="L188" i="9"/>
  <c r="S188" i="9" s="1"/>
  <c r="K188" i="9"/>
  <c r="J188" i="9"/>
  <c r="I188" i="9"/>
  <c r="AB186" i="9"/>
  <c r="U186" i="9"/>
  <c r="P186" i="9"/>
  <c r="L186" i="9"/>
  <c r="K186" i="9"/>
  <c r="J186" i="9"/>
  <c r="I186" i="9"/>
  <c r="P185" i="9"/>
  <c r="U185" i="9" s="1"/>
  <c r="L185" i="9"/>
  <c r="K185" i="9"/>
  <c r="R185" i="9" s="1"/>
  <c r="J185" i="9"/>
  <c r="I185" i="9"/>
  <c r="AB183" i="9"/>
  <c r="U183" i="9"/>
  <c r="P183" i="9"/>
  <c r="L183" i="9"/>
  <c r="K183" i="9"/>
  <c r="W183" i="9" s="1"/>
  <c r="J183" i="9"/>
  <c r="I183" i="9"/>
  <c r="AB184" i="9"/>
  <c r="U184" i="9"/>
  <c r="P184" i="9"/>
  <c r="L184" i="9"/>
  <c r="X184" i="9" s="1"/>
  <c r="K184" i="9"/>
  <c r="R184" i="9" s="1"/>
  <c r="J184" i="9"/>
  <c r="I184" i="9"/>
  <c r="P179" i="9"/>
  <c r="U179" i="9" s="1"/>
  <c r="L179" i="9"/>
  <c r="S179" i="9" s="1"/>
  <c r="K179" i="9"/>
  <c r="R179" i="9" s="1"/>
  <c r="J179" i="9"/>
  <c r="I179" i="9"/>
  <c r="P181" i="9"/>
  <c r="U181" i="9" s="1"/>
  <c r="L181" i="9"/>
  <c r="K181" i="9"/>
  <c r="W181" i="9" s="1"/>
  <c r="J181" i="9"/>
  <c r="I181" i="9"/>
  <c r="AB178" i="9"/>
  <c r="U178" i="9"/>
  <c r="P178" i="9"/>
  <c r="L178" i="9"/>
  <c r="K178" i="9"/>
  <c r="J178" i="9"/>
  <c r="I178" i="9"/>
  <c r="AB177" i="9"/>
  <c r="U177" i="9"/>
  <c r="P177" i="9"/>
  <c r="L177" i="9"/>
  <c r="K177" i="9"/>
  <c r="R177" i="9" s="1"/>
  <c r="J177" i="9"/>
  <c r="I177" i="9"/>
  <c r="AB176" i="9"/>
  <c r="U176" i="9"/>
  <c r="P176" i="9"/>
  <c r="L176" i="9"/>
  <c r="K176" i="9"/>
  <c r="W176" i="9" s="1"/>
  <c r="J176" i="9"/>
  <c r="I176" i="9"/>
  <c r="AB175" i="9"/>
  <c r="U175" i="9"/>
  <c r="P175" i="9"/>
  <c r="L175" i="9"/>
  <c r="X175" i="9" s="1"/>
  <c r="K175" i="9"/>
  <c r="J175" i="9"/>
  <c r="I175" i="9"/>
  <c r="AB173" i="9"/>
  <c r="U173" i="9"/>
  <c r="P173" i="9"/>
  <c r="L173" i="9"/>
  <c r="X173" i="9" s="1"/>
  <c r="K173" i="9"/>
  <c r="J173" i="9"/>
  <c r="I173" i="9"/>
  <c r="AB172" i="9"/>
  <c r="U172" i="9"/>
  <c r="P172" i="9"/>
  <c r="L172" i="9"/>
  <c r="S172" i="9" s="1"/>
  <c r="K172" i="9"/>
  <c r="R172" i="9" s="1"/>
  <c r="J172" i="9"/>
  <c r="I172" i="9"/>
  <c r="P170" i="9"/>
  <c r="AB170" i="9" s="1"/>
  <c r="L170" i="9"/>
  <c r="X170" i="9" s="1"/>
  <c r="K170" i="9"/>
  <c r="J170" i="9"/>
  <c r="I170" i="9"/>
  <c r="AB169" i="9"/>
  <c r="U169" i="9"/>
  <c r="P169" i="9"/>
  <c r="L169" i="9"/>
  <c r="K169" i="9"/>
  <c r="W169" i="9" s="1"/>
  <c r="J169" i="9"/>
  <c r="I169" i="9"/>
  <c r="AB92" i="9"/>
  <c r="U92" i="9"/>
  <c r="P92" i="9"/>
  <c r="L92" i="9"/>
  <c r="X92" i="9" s="1"/>
  <c r="K92" i="9"/>
  <c r="R92" i="9" s="1"/>
  <c r="J92" i="9"/>
  <c r="I92" i="9"/>
  <c r="P168" i="9"/>
  <c r="AB168" i="9" s="1"/>
  <c r="L168" i="9"/>
  <c r="X168" i="9" s="1"/>
  <c r="K168" i="9"/>
  <c r="W168" i="9" s="1"/>
  <c r="J168" i="9"/>
  <c r="I168" i="9"/>
  <c r="AB167" i="9"/>
  <c r="U167" i="9"/>
  <c r="P167" i="9"/>
  <c r="L167" i="9"/>
  <c r="X167" i="9" s="1"/>
  <c r="K167" i="9"/>
  <c r="J167" i="9"/>
  <c r="I167" i="9"/>
  <c r="AB166" i="9"/>
  <c r="U166" i="9"/>
  <c r="P166" i="9"/>
  <c r="L166" i="9"/>
  <c r="K166" i="9"/>
  <c r="W166" i="9" s="1"/>
  <c r="J166" i="9"/>
  <c r="I166" i="9"/>
  <c r="P165" i="9"/>
  <c r="U165" i="9" s="1"/>
  <c r="L165" i="9"/>
  <c r="K165" i="9"/>
  <c r="J165" i="9"/>
  <c r="I165" i="9"/>
  <c r="P164" i="9"/>
  <c r="U164" i="9" s="1"/>
  <c r="L164" i="9"/>
  <c r="K164" i="9"/>
  <c r="J164" i="9"/>
  <c r="I164" i="9"/>
  <c r="P163" i="9"/>
  <c r="U163" i="9" s="1"/>
  <c r="L163" i="9"/>
  <c r="X163" i="9" s="1"/>
  <c r="K163" i="9"/>
  <c r="J163" i="9"/>
  <c r="I163" i="9"/>
  <c r="AB162" i="9"/>
  <c r="U162" i="9"/>
  <c r="P162" i="9"/>
  <c r="L162" i="9"/>
  <c r="X162" i="9" s="1"/>
  <c r="K162" i="9"/>
  <c r="J162" i="9"/>
  <c r="I162" i="9"/>
  <c r="P161" i="9"/>
  <c r="AB161" i="9" s="1"/>
  <c r="L161" i="9"/>
  <c r="X161" i="9" s="1"/>
  <c r="K161" i="9"/>
  <c r="J161" i="9"/>
  <c r="I161" i="9"/>
  <c r="AB160" i="9"/>
  <c r="U160" i="9"/>
  <c r="P160" i="9"/>
  <c r="L160" i="9"/>
  <c r="X160" i="9" s="1"/>
  <c r="K160" i="9"/>
  <c r="J160" i="9"/>
  <c r="I160" i="9"/>
  <c r="AB159" i="9"/>
  <c r="U159" i="9"/>
  <c r="P159" i="9"/>
  <c r="L159" i="9"/>
  <c r="K159" i="9"/>
  <c r="J159" i="9"/>
  <c r="I159" i="9"/>
  <c r="AB158" i="9"/>
  <c r="U158" i="9"/>
  <c r="P158" i="9"/>
  <c r="L158" i="9"/>
  <c r="K158" i="9"/>
  <c r="R158" i="9" s="1"/>
  <c r="J158" i="9"/>
  <c r="I158" i="9"/>
  <c r="AB156" i="9"/>
  <c r="U156" i="9"/>
  <c r="P156" i="9"/>
  <c r="L156" i="9"/>
  <c r="X156" i="9" s="1"/>
  <c r="K156" i="9"/>
  <c r="W156" i="9" s="1"/>
  <c r="J156" i="9"/>
  <c r="I156" i="9"/>
  <c r="AB157" i="9"/>
  <c r="U157" i="9"/>
  <c r="P157" i="9"/>
  <c r="L157" i="9"/>
  <c r="X157" i="9" s="1"/>
  <c r="K157" i="9"/>
  <c r="J157" i="9"/>
  <c r="I157" i="9"/>
  <c r="AB155" i="9"/>
  <c r="U155" i="9"/>
  <c r="P155" i="9"/>
  <c r="L155" i="9"/>
  <c r="X155" i="9" s="1"/>
  <c r="K155" i="9"/>
  <c r="W155" i="9" s="1"/>
  <c r="J155" i="9"/>
  <c r="I155" i="9"/>
  <c r="AB154" i="9"/>
  <c r="U154" i="9"/>
  <c r="P154" i="9"/>
  <c r="L154" i="9"/>
  <c r="X154" i="9" s="1"/>
  <c r="K154" i="9"/>
  <c r="J154" i="9"/>
  <c r="I154" i="9"/>
  <c r="AB153" i="9"/>
  <c r="U153" i="9"/>
  <c r="P153" i="9"/>
  <c r="L153" i="9"/>
  <c r="X153" i="9" s="1"/>
  <c r="K153" i="9"/>
  <c r="R153" i="9" s="1"/>
  <c r="J153" i="9"/>
  <c r="I153" i="9"/>
  <c r="AB152" i="9"/>
  <c r="U152" i="9"/>
  <c r="P152" i="9"/>
  <c r="L152" i="9"/>
  <c r="X152" i="9" s="1"/>
  <c r="K152" i="9"/>
  <c r="R152" i="9" s="1"/>
  <c r="J152" i="9"/>
  <c r="I152" i="9"/>
  <c r="P151" i="9"/>
  <c r="AB151" i="9" s="1"/>
  <c r="L151" i="9"/>
  <c r="S151" i="9" s="1"/>
  <c r="K151" i="9"/>
  <c r="J151" i="9"/>
  <c r="I151" i="9"/>
  <c r="AB150" i="9"/>
  <c r="U150" i="9"/>
  <c r="P150" i="9"/>
  <c r="L150" i="9"/>
  <c r="K150" i="9"/>
  <c r="R150" i="9" s="1"/>
  <c r="J150" i="9"/>
  <c r="I150" i="9"/>
  <c r="AB149" i="9"/>
  <c r="U149" i="9"/>
  <c r="P149" i="9"/>
  <c r="L149" i="9"/>
  <c r="S149" i="9" s="1"/>
  <c r="K149" i="9"/>
  <c r="R149" i="9" s="1"/>
  <c r="J149" i="9"/>
  <c r="I149" i="9"/>
  <c r="AB148" i="9"/>
  <c r="X148" i="9"/>
  <c r="W148" i="9"/>
  <c r="U148" i="9"/>
  <c r="S148" i="9"/>
  <c r="R148" i="9"/>
  <c r="Q148" i="9"/>
  <c r="J148" i="9"/>
  <c r="I148" i="9"/>
  <c r="AB346" i="9"/>
  <c r="U346" i="9"/>
  <c r="P346" i="9"/>
  <c r="L346" i="9"/>
  <c r="K346" i="9"/>
  <c r="W346" i="9" s="1"/>
  <c r="J346" i="9"/>
  <c r="I346" i="9"/>
  <c r="P147" i="9"/>
  <c r="U147" i="9" s="1"/>
  <c r="L147" i="9"/>
  <c r="S147" i="9" s="1"/>
  <c r="K147" i="9"/>
  <c r="W147" i="9" s="1"/>
  <c r="J147" i="9"/>
  <c r="I147" i="9"/>
  <c r="AB146" i="9"/>
  <c r="U146" i="9"/>
  <c r="P146" i="9"/>
  <c r="L146" i="9"/>
  <c r="S146" i="9" s="1"/>
  <c r="K146" i="9"/>
  <c r="R146" i="9" s="1"/>
  <c r="J146" i="9"/>
  <c r="I146" i="9"/>
  <c r="AB17" i="9"/>
  <c r="U17" i="9"/>
  <c r="P17" i="9"/>
  <c r="L17" i="9"/>
  <c r="S17" i="9" s="1"/>
  <c r="K17" i="9"/>
  <c r="R17" i="9" s="1"/>
  <c r="J17" i="9"/>
  <c r="I17" i="9"/>
  <c r="AB144" i="9"/>
  <c r="U144" i="9"/>
  <c r="P144" i="9"/>
  <c r="L144" i="9"/>
  <c r="S144" i="9" s="1"/>
  <c r="K144" i="9"/>
  <c r="J144" i="9"/>
  <c r="I144" i="9"/>
  <c r="AB145" i="9"/>
  <c r="U145" i="9"/>
  <c r="P145" i="9"/>
  <c r="L145" i="9"/>
  <c r="K145" i="9"/>
  <c r="J145" i="9"/>
  <c r="I145" i="9"/>
  <c r="AB322" i="9"/>
  <c r="U322" i="9"/>
  <c r="P322" i="9"/>
  <c r="L322" i="9"/>
  <c r="K322" i="9"/>
  <c r="W322" i="9" s="1"/>
  <c r="J322" i="9"/>
  <c r="I322" i="9"/>
  <c r="AB143" i="9"/>
  <c r="U143" i="9"/>
  <c r="P143" i="9"/>
  <c r="L143" i="9"/>
  <c r="X143" i="9" s="1"/>
  <c r="K143" i="9"/>
  <c r="W143" i="9" s="1"/>
  <c r="J143" i="9"/>
  <c r="I143" i="9"/>
  <c r="P142" i="9"/>
  <c r="U142" i="9" s="1"/>
  <c r="L142" i="9"/>
  <c r="X142" i="9" s="1"/>
  <c r="K142" i="9"/>
  <c r="W142" i="9" s="1"/>
  <c r="J142" i="9"/>
  <c r="I142" i="9"/>
  <c r="AB141" i="9"/>
  <c r="X141" i="9"/>
  <c r="W141" i="9"/>
  <c r="U141" i="9"/>
  <c r="S141" i="9"/>
  <c r="R141" i="9"/>
  <c r="Q141" i="9"/>
  <c r="J141" i="9"/>
  <c r="I141" i="9"/>
  <c r="AB138" i="9"/>
  <c r="U138" i="9"/>
  <c r="P138" i="9"/>
  <c r="L138" i="9"/>
  <c r="S138" i="9" s="1"/>
  <c r="K138" i="9"/>
  <c r="W138" i="9" s="1"/>
  <c r="J138" i="9"/>
  <c r="I138" i="9"/>
  <c r="AB140" i="9"/>
  <c r="U140" i="9"/>
  <c r="P140" i="9"/>
  <c r="L140" i="9"/>
  <c r="X140" i="9" s="1"/>
  <c r="K140" i="9"/>
  <c r="W140" i="9" s="1"/>
  <c r="J140" i="9"/>
  <c r="I140" i="9"/>
  <c r="AB139" i="9"/>
  <c r="U139" i="9"/>
  <c r="P139" i="9"/>
  <c r="L139" i="9"/>
  <c r="X139" i="9" s="1"/>
  <c r="K139" i="9"/>
  <c r="R139" i="9" s="1"/>
  <c r="J139" i="9"/>
  <c r="I139" i="9"/>
  <c r="P137" i="9"/>
  <c r="AB137" i="9" s="1"/>
  <c r="L137" i="9"/>
  <c r="X137" i="9" s="1"/>
  <c r="K137" i="9"/>
  <c r="R137" i="9" s="1"/>
  <c r="J137" i="9"/>
  <c r="I137" i="9"/>
  <c r="P39" i="9"/>
  <c r="U39" i="9" s="1"/>
  <c r="L39" i="9"/>
  <c r="S39" i="9" s="1"/>
  <c r="K39" i="9"/>
  <c r="R39" i="9" s="1"/>
  <c r="J39" i="9"/>
  <c r="I39" i="9"/>
  <c r="P136" i="9"/>
  <c r="U136" i="9" s="1"/>
  <c r="L136" i="9"/>
  <c r="X136" i="9" s="1"/>
  <c r="K136" i="9"/>
  <c r="R136" i="9" s="1"/>
  <c r="J136" i="9"/>
  <c r="I136" i="9"/>
  <c r="P135" i="9"/>
  <c r="U135" i="9" s="1"/>
  <c r="L135" i="9"/>
  <c r="X135" i="9" s="1"/>
  <c r="K135" i="9"/>
  <c r="J135" i="9"/>
  <c r="I135" i="9"/>
  <c r="AB134" i="9"/>
  <c r="U134" i="9"/>
  <c r="P134" i="9"/>
  <c r="L134" i="9"/>
  <c r="X134" i="9" s="1"/>
  <c r="K134" i="9"/>
  <c r="R134" i="9" s="1"/>
  <c r="J134" i="9"/>
  <c r="I134" i="9"/>
  <c r="P133" i="9"/>
  <c r="AB133" i="9" s="1"/>
  <c r="L133" i="9"/>
  <c r="K133" i="9"/>
  <c r="R133" i="9" s="1"/>
  <c r="J133" i="9"/>
  <c r="I133" i="9"/>
  <c r="AB132" i="9"/>
  <c r="U132" i="9"/>
  <c r="P132" i="9"/>
  <c r="L132" i="9"/>
  <c r="S132" i="9" s="1"/>
  <c r="K132" i="9"/>
  <c r="J132" i="9"/>
  <c r="I132" i="9"/>
  <c r="AB131" i="9"/>
  <c r="X131" i="9"/>
  <c r="W131" i="9"/>
  <c r="U131" i="9"/>
  <c r="S131" i="9"/>
  <c r="R131" i="9"/>
  <c r="Q131" i="9"/>
  <c r="J131" i="9"/>
  <c r="I131" i="9"/>
  <c r="AB251" i="9"/>
  <c r="U251" i="9"/>
  <c r="P251" i="9"/>
  <c r="L251" i="9"/>
  <c r="S251" i="9" s="1"/>
  <c r="K251" i="9"/>
  <c r="R251" i="9" s="1"/>
  <c r="J251" i="9"/>
  <c r="I251" i="9"/>
  <c r="P130" i="9"/>
  <c r="U130" i="9" s="1"/>
  <c r="L130" i="9"/>
  <c r="S130" i="9" s="1"/>
  <c r="K130" i="9"/>
  <c r="J130" i="9"/>
  <c r="I130" i="9"/>
  <c r="P129" i="9"/>
  <c r="AB129" i="9" s="1"/>
  <c r="L129" i="9"/>
  <c r="K129" i="9"/>
  <c r="J129" i="9"/>
  <c r="I129" i="9"/>
  <c r="AB128" i="9"/>
  <c r="U128" i="9"/>
  <c r="P128" i="9"/>
  <c r="L128" i="9"/>
  <c r="K128" i="9"/>
  <c r="R128" i="9" s="1"/>
  <c r="J128" i="9"/>
  <c r="I128" i="9"/>
  <c r="AB127" i="9"/>
  <c r="U127" i="9"/>
  <c r="P127" i="9"/>
  <c r="L127" i="9"/>
  <c r="X127" i="9" s="1"/>
  <c r="K127" i="9"/>
  <c r="J127" i="9"/>
  <c r="I127" i="9"/>
  <c r="AB126" i="9"/>
  <c r="U126" i="9"/>
  <c r="P126" i="9"/>
  <c r="L126" i="9"/>
  <c r="K126" i="9"/>
  <c r="W126" i="9" s="1"/>
  <c r="J126" i="9"/>
  <c r="I126" i="9"/>
  <c r="AB125" i="9"/>
  <c r="U125" i="9"/>
  <c r="P125" i="9"/>
  <c r="L125" i="9"/>
  <c r="X125" i="9" s="1"/>
  <c r="K125" i="9"/>
  <c r="W125" i="9" s="1"/>
  <c r="J125" i="9"/>
  <c r="I125" i="9"/>
  <c r="AB124" i="9"/>
  <c r="U124" i="9"/>
  <c r="P124" i="9"/>
  <c r="L124" i="9"/>
  <c r="S124" i="9" s="1"/>
  <c r="K124" i="9"/>
  <c r="R124" i="9" s="1"/>
  <c r="J124" i="9"/>
  <c r="I124" i="9"/>
  <c r="P254" i="9"/>
  <c r="AB254" i="9" s="1"/>
  <c r="L254" i="9"/>
  <c r="K254" i="9"/>
  <c r="W254" i="9" s="1"/>
  <c r="J254" i="9"/>
  <c r="I254" i="9"/>
  <c r="AB123" i="9"/>
  <c r="U123" i="9"/>
  <c r="P123" i="9"/>
  <c r="L123" i="9"/>
  <c r="X123" i="9" s="1"/>
  <c r="K123" i="9"/>
  <c r="W123" i="9" s="1"/>
  <c r="J123" i="9"/>
  <c r="I123" i="9"/>
  <c r="AB122" i="9"/>
  <c r="U122" i="9"/>
  <c r="P122" i="9"/>
  <c r="L122" i="9"/>
  <c r="X122" i="9" s="1"/>
  <c r="K122" i="9"/>
  <c r="W122" i="9" s="1"/>
  <c r="J122" i="9"/>
  <c r="I122" i="9"/>
  <c r="AB258" i="9"/>
  <c r="U258" i="9"/>
  <c r="P258" i="9"/>
  <c r="L258" i="9"/>
  <c r="X258" i="9" s="1"/>
  <c r="K258" i="9"/>
  <c r="R258" i="9" s="1"/>
  <c r="J258" i="9"/>
  <c r="I258" i="9"/>
  <c r="P121" i="9"/>
  <c r="U121" i="9" s="1"/>
  <c r="L121" i="9"/>
  <c r="S121" i="9" s="1"/>
  <c r="K121" i="9"/>
  <c r="R121" i="9" s="1"/>
  <c r="J121" i="9"/>
  <c r="I121" i="9"/>
  <c r="AB120" i="9"/>
  <c r="U120" i="9"/>
  <c r="P120" i="9"/>
  <c r="L120" i="9"/>
  <c r="S120" i="9" s="1"/>
  <c r="K120" i="9"/>
  <c r="J120" i="9"/>
  <c r="I120" i="9"/>
  <c r="AB203" i="9"/>
  <c r="U203" i="9"/>
  <c r="P203" i="9"/>
  <c r="L203" i="9"/>
  <c r="K203" i="9"/>
  <c r="J203" i="9"/>
  <c r="I203" i="9"/>
  <c r="AB119" i="9"/>
  <c r="U119" i="9"/>
  <c r="P119" i="9"/>
  <c r="L119" i="9"/>
  <c r="K119" i="9"/>
  <c r="W119" i="9" s="1"/>
  <c r="J119" i="9"/>
  <c r="I119" i="9"/>
  <c r="AB118" i="9"/>
  <c r="U118" i="9"/>
  <c r="P118" i="9"/>
  <c r="L118" i="9"/>
  <c r="X118" i="9" s="1"/>
  <c r="K118" i="9"/>
  <c r="W118" i="9" s="1"/>
  <c r="J118" i="9"/>
  <c r="I118" i="9"/>
  <c r="AB117" i="9"/>
  <c r="U117" i="9"/>
  <c r="P117" i="9"/>
  <c r="L117" i="9"/>
  <c r="X117" i="9" s="1"/>
  <c r="K117" i="9"/>
  <c r="W117" i="9" s="1"/>
  <c r="J117" i="9"/>
  <c r="I117" i="9"/>
  <c r="P116" i="9"/>
  <c r="AB116" i="9" s="1"/>
  <c r="L116" i="9"/>
  <c r="X116" i="9" s="1"/>
  <c r="K116" i="9"/>
  <c r="W116" i="9" s="1"/>
  <c r="J116" i="9"/>
  <c r="I116" i="9"/>
  <c r="P115" i="9"/>
  <c r="AB115" i="9" s="1"/>
  <c r="L115" i="9"/>
  <c r="X115" i="9" s="1"/>
  <c r="K115" i="9"/>
  <c r="R115" i="9" s="1"/>
  <c r="J115" i="9"/>
  <c r="I115" i="9"/>
  <c r="P180" i="9"/>
  <c r="AB180" i="9" s="1"/>
  <c r="L180" i="9"/>
  <c r="S180" i="9" s="1"/>
  <c r="K180" i="9"/>
  <c r="W180" i="9" s="1"/>
  <c r="J180" i="9"/>
  <c r="I180" i="9"/>
  <c r="P113" i="9"/>
  <c r="U113" i="9" s="1"/>
  <c r="L113" i="9"/>
  <c r="X113" i="9" s="1"/>
  <c r="K113" i="9"/>
  <c r="R113" i="9" s="1"/>
  <c r="J113" i="9"/>
  <c r="I113" i="9"/>
  <c r="AB112" i="9"/>
  <c r="U112" i="9"/>
  <c r="P112" i="9"/>
  <c r="L112" i="9"/>
  <c r="X112" i="9" s="1"/>
  <c r="K112" i="9"/>
  <c r="W112" i="9" s="1"/>
  <c r="J112" i="9"/>
  <c r="I112" i="9"/>
  <c r="AB111" i="9"/>
  <c r="U111" i="9"/>
  <c r="P111" i="9"/>
  <c r="L111" i="9"/>
  <c r="X111" i="9" s="1"/>
  <c r="K111" i="9"/>
  <c r="J111" i="9"/>
  <c r="I111" i="9"/>
  <c r="AB110" i="9"/>
  <c r="U110" i="9"/>
  <c r="P110" i="9"/>
  <c r="L110" i="9"/>
  <c r="X110" i="9" s="1"/>
  <c r="K110" i="9"/>
  <c r="W110" i="9" s="1"/>
  <c r="J110" i="9"/>
  <c r="I110" i="9"/>
  <c r="AB109" i="9"/>
  <c r="U109" i="9"/>
  <c r="P109" i="9"/>
  <c r="L109" i="9"/>
  <c r="S109" i="9" s="1"/>
  <c r="K109" i="9"/>
  <c r="J109" i="9"/>
  <c r="I109" i="9"/>
  <c r="AB321" i="9"/>
  <c r="X321" i="9"/>
  <c r="W321" i="9"/>
  <c r="U321" i="9"/>
  <c r="S321" i="9"/>
  <c r="R321" i="9"/>
  <c r="Q321" i="9"/>
  <c r="J321" i="9"/>
  <c r="I321" i="9"/>
  <c r="AB108" i="9"/>
  <c r="U108" i="9"/>
  <c r="P108" i="9"/>
  <c r="L108" i="9"/>
  <c r="X108" i="9" s="1"/>
  <c r="K108" i="9"/>
  <c r="W108" i="9" s="1"/>
  <c r="J108" i="9"/>
  <c r="I108" i="9"/>
  <c r="AB106" i="9"/>
  <c r="U106" i="9"/>
  <c r="P106" i="9"/>
  <c r="L106" i="9"/>
  <c r="S106" i="9" s="1"/>
  <c r="K106" i="9"/>
  <c r="J106" i="9"/>
  <c r="I106" i="9"/>
  <c r="AB103" i="9"/>
  <c r="U103" i="9"/>
  <c r="P103" i="9"/>
  <c r="L103" i="9"/>
  <c r="K103" i="9"/>
  <c r="R103" i="9" s="1"/>
  <c r="J103" i="9"/>
  <c r="I103" i="9"/>
  <c r="AB105" i="9"/>
  <c r="U105" i="9"/>
  <c r="P105" i="9"/>
  <c r="L105" i="9"/>
  <c r="S105" i="9" s="1"/>
  <c r="K105" i="9"/>
  <c r="R105" i="9" s="1"/>
  <c r="J105" i="9"/>
  <c r="I105" i="9"/>
  <c r="AB104" i="9"/>
  <c r="U104" i="9"/>
  <c r="P104" i="9"/>
  <c r="L104" i="9"/>
  <c r="S104" i="9" s="1"/>
  <c r="K104" i="9"/>
  <c r="W104" i="9" s="1"/>
  <c r="J104" i="9"/>
  <c r="I104" i="9"/>
  <c r="AB102" i="9"/>
  <c r="U102" i="9"/>
  <c r="P102" i="9"/>
  <c r="L102" i="9"/>
  <c r="X102" i="9" s="1"/>
  <c r="K102" i="9"/>
  <c r="W102" i="9" s="1"/>
  <c r="J102" i="9"/>
  <c r="I102" i="9"/>
  <c r="P101" i="9"/>
  <c r="AB101" i="9" s="1"/>
  <c r="L101" i="9"/>
  <c r="X101" i="9" s="1"/>
  <c r="K101" i="9"/>
  <c r="W101" i="9" s="1"/>
  <c r="J101" i="9"/>
  <c r="I101" i="9"/>
  <c r="AB100" i="9"/>
  <c r="U100" i="9"/>
  <c r="P100" i="9"/>
  <c r="L100" i="9"/>
  <c r="X100" i="9" s="1"/>
  <c r="K100" i="9"/>
  <c r="R100" i="9" s="1"/>
  <c r="J100" i="9"/>
  <c r="I100" i="9"/>
  <c r="AB99" i="9"/>
  <c r="U99" i="9"/>
  <c r="P99" i="9"/>
  <c r="L99" i="9"/>
  <c r="S99" i="9" s="1"/>
  <c r="K99" i="9"/>
  <c r="W99" i="9" s="1"/>
  <c r="J99" i="9"/>
  <c r="I99" i="9"/>
  <c r="AB98" i="9"/>
  <c r="U98" i="9"/>
  <c r="P98" i="9"/>
  <c r="L98" i="9"/>
  <c r="X98" i="9" s="1"/>
  <c r="K98" i="9"/>
  <c r="W98" i="9" s="1"/>
  <c r="J98" i="9"/>
  <c r="I98" i="9"/>
  <c r="AB97" i="9"/>
  <c r="U97" i="9"/>
  <c r="P97" i="9"/>
  <c r="L97" i="9"/>
  <c r="S97" i="9" s="1"/>
  <c r="K97" i="9"/>
  <c r="R97" i="9" s="1"/>
  <c r="J97" i="9"/>
  <c r="I97" i="9"/>
  <c r="AB259" i="9"/>
  <c r="U259" i="9"/>
  <c r="P259" i="9"/>
  <c r="L259" i="9"/>
  <c r="S259" i="9" s="1"/>
  <c r="K259" i="9"/>
  <c r="W259" i="9" s="1"/>
  <c r="J259" i="9"/>
  <c r="I259" i="9"/>
  <c r="AB96" i="9"/>
  <c r="U96" i="9"/>
  <c r="P96" i="9"/>
  <c r="L96" i="9"/>
  <c r="S96" i="9" s="1"/>
  <c r="K96" i="9"/>
  <c r="J96" i="9"/>
  <c r="I96" i="9"/>
  <c r="P95" i="9"/>
  <c r="AB95" i="9" s="1"/>
  <c r="L95" i="9"/>
  <c r="S95" i="9" s="1"/>
  <c r="K95" i="9"/>
  <c r="J95" i="9"/>
  <c r="I95" i="9"/>
  <c r="AB94" i="9"/>
  <c r="U94" i="9"/>
  <c r="P94" i="9"/>
  <c r="L94" i="9"/>
  <c r="K94" i="9"/>
  <c r="R94" i="9" s="1"/>
  <c r="J94" i="9"/>
  <c r="I94" i="9"/>
  <c r="AB93" i="9"/>
  <c r="U93" i="9"/>
  <c r="P93" i="9"/>
  <c r="L93" i="9"/>
  <c r="S93" i="9" s="1"/>
  <c r="K93" i="9"/>
  <c r="W93" i="9" s="1"/>
  <c r="J93" i="9"/>
  <c r="I93" i="9"/>
  <c r="P88" i="9"/>
  <c r="U88" i="9" s="1"/>
  <c r="L88" i="9"/>
  <c r="S88" i="9" s="1"/>
  <c r="K88" i="9"/>
  <c r="W88" i="9" s="1"/>
  <c r="J88" i="9"/>
  <c r="I88" i="9"/>
  <c r="AB87" i="9"/>
  <c r="U87" i="9"/>
  <c r="P87" i="9"/>
  <c r="L87" i="9"/>
  <c r="X87" i="9" s="1"/>
  <c r="K87" i="9"/>
  <c r="W87" i="9" s="1"/>
  <c r="J87" i="9"/>
  <c r="I87" i="9"/>
  <c r="AB91" i="9"/>
  <c r="U91" i="9"/>
  <c r="P91" i="9"/>
  <c r="L91" i="9"/>
  <c r="X91" i="9" s="1"/>
  <c r="K91" i="9"/>
  <c r="W91" i="9" s="1"/>
  <c r="J91" i="9"/>
  <c r="I91" i="9"/>
  <c r="P90" i="9"/>
  <c r="AB90" i="9" s="1"/>
  <c r="L90" i="9"/>
  <c r="X90" i="9" s="1"/>
  <c r="K90" i="9"/>
  <c r="R90" i="9" s="1"/>
  <c r="J90" i="9"/>
  <c r="I90" i="9"/>
  <c r="AB171" i="9"/>
  <c r="U171" i="9"/>
  <c r="P171" i="9"/>
  <c r="L171" i="9"/>
  <c r="S171" i="9" s="1"/>
  <c r="K171" i="9"/>
  <c r="J171" i="9"/>
  <c r="I171" i="9"/>
  <c r="AB86" i="9"/>
  <c r="U86" i="9"/>
  <c r="P86" i="9"/>
  <c r="L86" i="9"/>
  <c r="S86" i="9" s="1"/>
  <c r="K86" i="9"/>
  <c r="W86" i="9" s="1"/>
  <c r="J86" i="9"/>
  <c r="I86" i="9"/>
  <c r="AB89" i="9"/>
  <c r="U89" i="9"/>
  <c r="P89" i="9"/>
  <c r="L89" i="9"/>
  <c r="X89" i="9" s="1"/>
  <c r="K89" i="9"/>
  <c r="W89" i="9" s="1"/>
  <c r="J89" i="9"/>
  <c r="I89" i="9"/>
  <c r="P85" i="9"/>
  <c r="U85" i="9" s="1"/>
  <c r="L85" i="9"/>
  <c r="S85" i="9" s="1"/>
  <c r="K85" i="9"/>
  <c r="R85" i="9" s="1"/>
  <c r="J85" i="9"/>
  <c r="I85" i="9"/>
  <c r="P83" i="9"/>
  <c r="AB83" i="9" s="1"/>
  <c r="L83" i="9"/>
  <c r="X83" i="9" s="1"/>
  <c r="K83" i="9"/>
  <c r="J83" i="9"/>
  <c r="I83" i="9"/>
  <c r="P82" i="9"/>
  <c r="U82" i="9" s="1"/>
  <c r="L82" i="9"/>
  <c r="X82" i="9" s="1"/>
  <c r="K82" i="9"/>
  <c r="J82" i="9"/>
  <c r="I82" i="9"/>
  <c r="AB81" i="9"/>
  <c r="U81" i="9"/>
  <c r="P81" i="9"/>
  <c r="L81" i="9"/>
  <c r="S81" i="9" s="1"/>
  <c r="K81" i="9"/>
  <c r="R81" i="9" s="1"/>
  <c r="J81" i="9"/>
  <c r="I81" i="9"/>
  <c r="AB80" i="9"/>
  <c r="U80" i="9"/>
  <c r="P80" i="9"/>
  <c r="L80" i="9"/>
  <c r="S80" i="9" s="1"/>
  <c r="K80" i="9"/>
  <c r="W80" i="9" s="1"/>
  <c r="J80" i="9"/>
  <c r="I80" i="9"/>
  <c r="AB79" i="9"/>
  <c r="U79" i="9"/>
  <c r="P79" i="9"/>
  <c r="L79" i="9"/>
  <c r="X79" i="9" s="1"/>
  <c r="K79" i="9"/>
  <c r="W79" i="9" s="1"/>
  <c r="J79" i="9"/>
  <c r="I79" i="9"/>
  <c r="P78" i="9"/>
  <c r="U78" i="9" s="1"/>
  <c r="L78" i="9"/>
  <c r="X78" i="9" s="1"/>
  <c r="K78" i="9"/>
  <c r="W78" i="9" s="1"/>
  <c r="J78" i="9"/>
  <c r="I78" i="9"/>
  <c r="AB77" i="9"/>
  <c r="U77" i="9"/>
  <c r="P77" i="9"/>
  <c r="L77" i="9"/>
  <c r="X77" i="9" s="1"/>
  <c r="K77" i="9"/>
  <c r="W77" i="9" s="1"/>
  <c r="J77" i="9"/>
  <c r="I77" i="9"/>
  <c r="AB76" i="9"/>
  <c r="U76" i="9"/>
  <c r="P76" i="9"/>
  <c r="L76" i="9"/>
  <c r="X76" i="9" s="1"/>
  <c r="K76" i="9"/>
  <c r="R76" i="9" s="1"/>
  <c r="J76" i="9"/>
  <c r="I76" i="9"/>
  <c r="AB75" i="9"/>
  <c r="U75" i="9"/>
  <c r="P75" i="9"/>
  <c r="L75" i="9"/>
  <c r="X75" i="9" s="1"/>
  <c r="K75" i="9"/>
  <c r="J75" i="9"/>
  <c r="I75" i="9"/>
  <c r="AB74" i="9"/>
  <c r="X74" i="9"/>
  <c r="W74" i="9"/>
  <c r="U74" i="9"/>
  <c r="S74" i="9"/>
  <c r="R74" i="9"/>
  <c r="Q74" i="9"/>
  <c r="J74" i="9"/>
  <c r="I74" i="9"/>
  <c r="AB73" i="9"/>
  <c r="U73" i="9"/>
  <c r="P73" i="9"/>
  <c r="L73" i="9"/>
  <c r="X73" i="9" s="1"/>
  <c r="K73" i="9"/>
  <c r="W73" i="9" s="1"/>
  <c r="J73" i="9"/>
  <c r="I73" i="9"/>
  <c r="P72" i="9"/>
  <c r="AB72" i="9" s="1"/>
  <c r="L72" i="9"/>
  <c r="X72" i="9" s="1"/>
  <c r="K72" i="9"/>
  <c r="W72" i="9" s="1"/>
  <c r="J72" i="9"/>
  <c r="I72" i="9"/>
  <c r="AB71" i="9"/>
  <c r="U71" i="9"/>
  <c r="P71" i="9"/>
  <c r="L71" i="9"/>
  <c r="X71" i="9" s="1"/>
  <c r="K71" i="9"/>
  <c r="R71" i="9" s="1"/>
  <c r="J71" i="9"/>
  <c r="I71" i="9"/>
  <c r="AB70" i="9"/>
  <c r="U70" i="9"/>
  <c r="P70" i="9"/>
  <c r="L70" i="9"/>
  <c r="X70" i="9" s="1"/>
  <c r="K70" i="9"/>
  <c r="R70" i="9" s="1"/>
  <c r="J70" i="9"/>
  <c r="I70" i="9"/>
  <c r="P69" i="9"/>
  <c r="AB69" i="9" s="1"/>
  <c r="L69" i="9"/>
  <c r="X69" i="9" s="1"/>
  <c r="K69" i="9"/>
  <c r="J69" i="9"/>
  <c r="I69" i="9"/>
  <c r="AB68" i="9"/>
  <c r="U68" i="9"/>
  <c r="P68" i="9"/>
  <c r="L68" i="9"/>
  <c r="X68" i="9" s="1"/>
  <c r="K68" i="9"/>
  <c r="R68" i="9" s="1"/>
  <c r="J68" i="9"/>
  <c r="I68" i="9"/>
  <c r="AB67" i="9"/>
  <c r="U67" i="9"/>
  <c r="P67" i="9"/>
  <c r="L67" i="9"/>
  <c r="S67" i="9" s="1"/>
  <c r="K67" i="9"/>
  <c r="W67" i="9" s="1"/>
  <c r="J67" i="9"/>
  <c r="I67" i="9"/>
  <c r="P66" i="9"/>
  <c r="U66" i="9" s="1"/>
  <c r="L66" i="9"/>
  <c r="S66" i="9" s="1"/>
  <c r="K66" i="9"/>
  <c r="R66" i="9" s="1"/>
  <c r="J66" i="9"/>
  <c r="I66" i="9"/>
  <c r="P65" i="9"/>
  <c r="U65" i="9" s="1"/>
  <c r="L65" i="9"/>
  <c r="S65" i="9" s="1"/>
  <c r="K65" i="9"/>
  <c r="R65" i="9" s="1"/>
  <c r="J65" i="9"/>
  <c r="I65" i="9"/>
  <c r="AB62" i="9"/>
  <c r="U62" i="9"/>
  <c r="P62" i="9"/>
  <c r="L62" i="9"/>
  <c r="S62" i="9" s="1"/>
  <c r="K62" i="9"/>
  <c r="W62" i="9" s="1"/>
  <c r="J62" i="9"/>
  <c r="I62" i="9"/>
  <c r="AB63" i="9"/>
  <c r="U63" i="9"/>
  <c r="P63" i="9"/>
  <c r="L63" i="9"/>
  <c r="S63" i="9" s="1"/>
  <c r="K63" i="9"/>
  <c r="W63" i="9" s="1"/>
  <c r="J63" i="9"/>
  <c r="I63" i="9"/>
  <c r="P61" i="9"/>
  <c r="AB61" i="9" s="1"/>
  <c r="L61" i="9"/>
  <c r="X61" i="9" s="1"/>
  <c r="K61" i="9"/>
  <c r="W61" i="9" s="1"/>
  <c r="J61" i="9"/>
  <c r="I61" i="9"/>
  <c r="P60" i="9"/>
  <c r="AB60" i="9" s="1"/>
  <c r="L60" i="9"/>
  <c r="S60" i="9" s="1"/>
  <c r="K60" i="9"/>
  <c r="W60" i="9" s="1"/>
  <c r="J60" i="9"/>
  <c r="I60" i="9"/>
  <c r="AB59" i="9"/>
  <c r="U59" i="9"/>
  <c r="P59" i="9"/>
  <c r="L59" i="9"/>
  <c r="S59" i="9" s="1"/>
  <c r="K59" i="9"/>
  <c r="W59" i="9" s="1"/>
  <c r="J59" i="9"/>
  <c r="I59" i="9"/>
  <c r="AB58" i="9"/>
  <c r="U58" i="9"/>
  <c r="P58" i="9"/>
  <c r="L58" i="9"/>
  <c r="S58" i="9" s="1"/>
  <c r="K58" i="9"/>
  <c r="W58" i="9" s="1"/>
  <c r="J58" i="9"/>
  <c r="I58" i="9"/>
  <c r="AB57" i="9"/>
  <c r="U57" i="9"/>
  <c r="P57" i="9"/>
  <c r="L57" i="9"/>
  <c r="S57" i="9" s="1"/>
  <c r="K57" i="9"/>
  <c r="R57" i="9" s="1"/>
  <c r="J57" i="9"/>
  <c r="I57" i="9"/>
  <c r="P56" i="9"/>
  <c r="AB56" i="9" s="1"/>
  <c r="L56" i="9"/>
  <c r="S56" i="9" s="1"/>
  <c r="K56" i="9"/>
  <c r="W56" i="9" s="1"/>
  <c r="J56" i="9"/>
  <c r="I56" i="9"/>
  <c r="P55" i="9"/>
  <c r="AB55" i="9" s="1"/>
  <c r="L55" i="9"/>
  <c r="X55" i="9" s="1"/>
  <c r="K55" i="9"/>
  <c r="W55" i="9" s="1"/>
  <c r="J55" i="9"/>
  <c r="I55" i="9"/>
  <c r="AB54" i="9"/>
  <c r="U54" i="9"/>
  <c r="P54" i="9"/>
  <c r="L54" i="9"/>
  <c r="X54" i="9" s="1"/>
  <c r="K54" i="9"/>
  <c r="W54" i="9" s="1"/>
  <c r="J54" i="9"/>
  <c r="I54" i="9"/>
  <c r="AB53" i="9"/>
  <c r="U53" i="9"/>
  <c r="P53" i="9"/>
  <c r="L53" i="9"/>
  <c r="X53" i="9" s="1"/>
  <c r="K53" i="9"/>
  <c r="R53" i="9" s="1"/>
  <c r="J53" i="9"/>
  <c r="I53" i="9"/>
  <c r="AB52" i="9"/>
  <c r="X52" i="9"/>
  <c r="W52" i="9"/>
  <c r="U52" i="9"/>
  <c r="S52" i="9"/>
  <c r="R52" i="9"/>
  <c r="Q52" i="9"/>
  <c r="J52" i="9"/>
  <c r="I52" i="9"/>
  <c r="P51" i="9"/>
  <c r="AB51" i="9" s="1"/>
  <c r="L51" i="9"/>
  <c r="X51" i="9" s="1"/>
  <c r="K51" i="9"/>
  <c r="J51" i="9"/>
  <c r="I51" i="9"/>
  <c r="AB107" i="9"/>
  <c r="U107" i="9"/>
  <c r="P107" i="9"/>
  <c r="L107" i="9"/>
  <c r="X107" i="9" s="1"/>
  <c r="K107" i="9"/>
  <c r="R107" i="9" s="1"/>
  <c r="J107" i="9"/>
  <c r="I107" i="9"/>
  <c r="AB50" i="9"/>
  <c r="U50" i="9"/>
  <c r="P50" i="9"/>
  <c r="L50" i="9"/>
  <c r="S50" i="9" s="1"/>
  <c r="K50" i="9"/>
  <c r="W50" i="9" s="1"/>
  <c r="J50" i="9"/>
  <c r="I50" i="9"/>
  <c r="AB49" i="9"/>
  <c r="U49" i="9"/>
  <c r="P49" i="9"/>
  <c r="L49" i="9"/>
  <c r="X49" i="9" s="1"/>
  <c r="K49" i="9"/>
  <c r="W49" i="9" s="1"/>
  <c r="J49" i="9"/>
  <c r="I49" i="9"/>
  <c r="AB48" i="9"/>
  <c r="U48" i="9"/>
  <c r="P48" i="9"/>
  <c r="L48" i="9"/>
  <c r="X48" i="9" s="1"/>
  <c r="K48" i="9"/>
  <c r="W48" i="9" s="1"/>
  <c r="J48" i="9"/>
  <c r="I48" i="9"/>
  <c r="AB47" i="9"/>
  <c r="U47" i="9"/>
  <c r="P47" i="9"/>
  <c r="L47" i="9"/>
  <c r="X47" i="9" s="1"/>
  <c r="K47" i="9"/>
  <c r="W47" i="9" s="1"/>
  <c r="J47" i="9"/>
  <c r="I47" i="9"/>
  <c r="AB46" i="9"/>
  <c r="U46" i="9"/>
  <c r="P46" i="9"/>
  <c r="L46" i="9"/>
  <c r="X46" i="9" s="1"/>
  <c r="K46" i="9"/>
  <c r="W46" i="9" s="1"/>
  <c r="J46" i="9"/>
  <c r="I46" i="9"/>
  <c r="P45" i="9"/>
  <c r="AB45" i="9" s="1"/>
  <c r="L45" i="9"/>
  <c r="X45" i="9" s="1"/>
  <c r="K45" i="9"/>
  <c r="W45" i="9" s="1"/>
  <c r="J45" i="9"/>
  <c r="I45" i="9"/>
  <c r="AB257" i="9"/>
  <c r="U257" i="9"/>
  <c r="P257" i="9"/>
  <c r="L257" i="9"/>
  <c r="X257" i="9" s="1"/>
  <c r="K257" i="9"/>
  <c r="J257" i="9"/>
  <c r="I257" i="9"/>
  <c r="P44" i="9"/>
  <c r="U44" i="9" s="1"/>
  <c r="L44" i="9"/>
  <c r="S44" i="9" s="1"/>
  <c r="K44" i="9"/>
  <c r="R44" i="9" s="1"/>
  <c r="J44" i="9"/>
  <c r="I44" i="9"/>
  <c r="AB43" i="9"/>
  <c r="U43" i="9"/>
  <c r="P43" i="9"/>
  <c r="L43" i="9"/>
  <c r="S43" i="9" s="1"/>
  <c r="K43" i="9"/>
  <c r="R43" i="9" s="1"/>
  <c r="J43" i="9"/>
  <c r="I43" i="9"/>
  <c r="AB42" i="9"/>
  <c r="U42" i="9"/>
  <c r="P42" i="9"/>
  <c r="L42" i="9"/>
  <c r="X42" i="9" s="1"/>
  <c r="K42" i="9"/>
  <c r="J42" i="9"/>
  <c r="I42" i="9"/>
  <c r="AB280" i="9"/>
  <c r="U280" i="9"/>
  <c r="P280" i="9"/>
  <c r="L280" i="9"/>
  <c r="X280" i="9" s="1"/>
  <c r="K280" i="9"/>
  <c r="R280" i="9" s="1"/>
  <c r="J280" i="9"/>
  <c r="I280" i="9"/>
  <c r="P41" i="9"/>
  <c r="U41" i="9" s="1"/>
  <c r="L41" i="9"/>
  <c r="S41" i="9" s="1"/>
  <c r="K41" i="9"/>
  <c r="W41" i="9" s="1"/>
  <c r="J41" i="9"/>
  <c r="I41" i="9"/>
  <c r="P40" i="9"/>
  <c r="U40" i="9" s="1"/>
  <c r="L40" i="9"/>
  <c r="X40" i="9" s="1"/>
  <c r="K40" i="9"/>
  <c r="R40" i="9" s="1"/>
  <c r="J40" i="9"/>
  <c r="I40" i="9"/>
  <c r="AB418" i="9"/>
  <c r="U418" i="9"/>
  <c r="P418" i="9"/>
  <c r="L418" i="9"/>
  <c r="S418" i="9" s="1"/>
  <c r="K418" i="9"/>
  <c r="W418" i="9" s="1"/>
  <c r="J418" i="9"/>
  <c r="I418" i="9"/>
  <c r="P38" i="9"/>
  <c r="U38" i="9" s="1"/>
  <c r="L38" i="9"/>
  <c r="X38" i="9" s="1"/>
  <c r="K38" i="9"/>
  <c r="W38" i="9" s="1"/>
  <c r="J38" i="9"/>
  <c r="I38" i="9"/>
  <c r="AB36" i="9"/>
  <c r="U36" i="9"/>
  <c r="P36" i="9"/>
  <c r="L36" i="9"/>
  <c r="X36" i="9" s="1"/>
  <c r="K36" i="9"/>
  <c r="R36" i="9" s="1"/>
  <c r="J36" i="9"/>
  <c r="I36" i="9"/>
  <c r="AB35" i="9"/>
  <c r="U35" i="9"/>
  <c r="P35" i="9"/>
  <c r="L35" i="9"/>
  <c r="X35" i="9" s="1"/>
  <c r="K35" i="9"/>
  <c r="W35" i="9" s="1"/>
  <c r="J35" i="9"/>
  <c r="I35" i="9"/>
  <c r="AB34" i="9"/>
  <c r="U34" i="9"/>
  <c r="P34" i="9"/>
  <c r="L34" i="9"/>
  <c r="X34" i="9" s="1"/>
  <c r="K34" i="9"/>
  <c r="R34" i="9" s="1"/>
  <c r="J34" i="9"/>
  <c r="I34" i="9"/>
  <c r="P33" i="9"/>
  <c r="AB33" i="9" s="1"/>
  <c r="L33" i="9"/>
  <c r="X33" i="9" s="1"/>
  <c r="K33" i="9"/>
  <c r="W33" i="9" s="1"/>
  <c r="J33" i="9"/>
  <c r="I33" i="9"/>
  <c r="P32" i="9"/>
  <c r="U32" i="9" s="1"/>
  <c r="L32" i="9"/>
  <c r="X32" i="9" s="1"/>
  <c r="K32" i="9"/>
  <c r="R32" i="9" s="1"/>
  <c r="J32" i="9"/>
  <c r="I32" i="9"/>
  <c r="AB31" i="9"/>
  <c r="U31" i="9"/>
  <c r="P31" i="9"/>
  <c r="L31" i="9"/>
  <c r="S31" i="9" s="1"/>
  <c r="K31" i="9"/>
  <c r="W31" i="9" s="1"/>
  <c r="J31" i="9"/>
  <c r="I31" i="9"/>
  <c r="AB29" i="9"/>
  <c r="U29" i="9"/>
  <c r="P29" i="9"/>
  <c r="L29" i="9"/>
  <c r="S29" i="9" s="1"/>
  <c r="K29" i="9"/>
  <c r="W29" i="9" s="1"/>
  <c r="J29" i="9"/>
  <c r="I29" i="9"/>
  <c r="P28" i="9"/>
  <c r="AB28" i="9" s="1"/>
  <c r="L28" i="9"/>
  <c r="S28" i="9" s="1"/>
  <c r="K28" i="9"/>
  <c r="R28" i="9" s="1"/>
  <c r="J28" i="9"/>
  <c r="I28" i="9"/>
  <c r="P27" i="9"/>
  <c r="U27" i="9" s="1"/>
  <c r="L27" i="9"/>
  <c r="S27" i="9" s="1"/>
  <c r="K27" i="9"/>
  <c r="R27" i="9" s="1"/>
  <c r="J27" i="9"/>
  <c r="I27" i="9"/>
  <c r="AB26" i="9"/>
  <c r="U26" i="9"/>
  <c r="P26" i="9"/>
  <c r="L26" i="9"/>
  <c r="X26" i="9" s="1"/>
  <c r="K26" i="9"/>
  <c r="R26" i="9" s="1"/>
  <c r="J26" i="9"/>
  <c r="I26" i="9"/>
  <c r="P25" i="9"/>
  <c r="AB25" i="9" s="1"/>
  <c r="L25" i="9"/>
  <c r="S25" i="9" s="1"/>
  <c r="K25" i="9"/>
  <c r="W25" i="9" s="1"/>
  <c r="J25" i="9"/>
  <c r="I25" i="9"/>
  <c r="AB24" i="9"/>
  <c r="X24" i="9"/>
  <c r="W24" i="9"/>
  <c r="U24" i="9"/>
  <c r="S24" i="9"/>
  <c r="R24" i="9"/>
  <c r="Q24" i="9"/>
  <c r="J24" i="9"/>
  <c r="I24" i="9"/>
  <c r="AB375" i="9"/>
  <c r="X375" i="9"/>
  <c r="W375" i="9"/>
  <c r="U375" i="9"/>
  <c r="S375" i="9"/>
  <c r="R375" i="9"/>
  <c r="Q375" i="9"/>
  <c r="J375" i="9"/>
  <c r="I375" i="9"/>
  <c r="AB23" i="9"/>
  <c r="U23" i="9"/>
  <c r="P23" i="9"/>
  <c r="L23" i="9"/>
  <c r="X23" i="9" s="1"/>
  <c r="K23" i="9"/>
  <c r="R23" i="9" s="1"/>
  <c r="J23" i="9"/>
  <c r="I23" i="9"/>
  <c r="P22" i="9"/>
  <c r="AB22" i="9" s="1"/>
  <c r="L22" i="9"/>
  <c r="S22" i="9" s="1"/>
  <c r="K22" i="9"/>
  <c r="W22" i="9" s="1"/>
  <c r="J22" i="9"/>
  <c r="I22" i="9"/>
  <c r="AB21" i="9"/>
  <c r="U21" i="9"/>
  <c r="P21" i="9"/>
  <c r="L21" i="9"/>
  <c r="X21" i="9" s="1"/>
  <c r="K21" i="9"/>
  <c r="R21" i="9" s="1"/>
  <c r="J21" i="9"/>
  <c r="I21" i="9"/>
  <c r="P20" i="9"/>
  <c r="AB20" i="9" s="1"/>
  <c r="L20" i="9"/>
  <c r="S20" i="9" s="1"/>
  <c r="K20" i="9"/>
  <c r="W20" i="9" s="1"/>
  <c r="J20" i="9"/>
  <c r="I20" i="9"/>
  <c r="AB19" i="9"/>
  <c r="U19" i="9"/>
  <c r="P19" i="9"/>
  <c r="L19" i="9"/>
  <c r="X19" i="9" s="1"/>
  <c r="K19" i="9"/>
  <c r="W19" i="9" s="1"/>
  <c r="J19" i="9"/>
  <c r="I19" i="9"/>
  <c r="P18" i="9"/>
  <c r="AB18" i="9" s="1"/>
  <c r="L18" i="9"/>
  <c r="X18" i="9" s="1"/>
  <c r="K18" i="9"/>
  <c r="R18" i="9" s="1"/>
  <c r="J18" i="9"/>
  <c r="I18" i="9"/>
  <c r="AB16" i="9"/>
  <c r="X16" i="9"/>
  <c r="W16" i="9"/>
  <c r="U16" i="9"/>
  <c r="S16" i="9"/>
  <c r="R16" i="9"/>
  <c r="Q16" i="9"/>
  <c r="J16" i="9"/>
  <c r="I16" i="9"/>
  <c r="P15" i="9"/>
  <c r="U15" i="9" s="1"/>
  <c r="L15" i="9"/>
  <c r="X15" i="9" s="1"/>
  <c r="K15" i="9"/>
  <c r="W15" i="9" s="1"/>
  <c r="J15" i="9"/>
  <c r="I15" i="9"/>
  <c r="AB14" i="9"/>
  <c r="U14" i="9"/>
  <c r="P14" i="9"/>
  <c r="L14" i="9"/>
  <c r="X14" i="9" s="1"/>
  <c r="K14" i="9"/>
  <c r="R14" i="9" s="1"/>
  <c r="J14" i="9"/>
  <c r="I14" i="9"/>
  <c r="P13" i="9"/>
  <c r="AB13" i="9" s="1"/>
  <c r="L13" i="9"/>
  <c r="X13" i="9" s="1"/>
  <c r="K13" i="9"/>
  <c r="W13" i="9" s="1"/>
  <c r="J13" i="9"/>
  <c r="I13" i="9"/>
  <c r="AB367" i="9"/>
  <c r="U367" i="9"/>
  <c r="P367" i="9"/>
  <c r="L367" i="9"/>
  <c r="X367" i="9" s="1"/>
  <c r="K367" i="9"/>
  <c r="W367" i="9" s="1"/>
  <c r="J367" i="9"/>
  <c r="I367" i="9"/>
  <c r="AB12" i="9"/>
  <c r="U12" i="9"/>
  <c r="P12" i="9"/>
  <c r="L12" i="9"/>
  <c r="K12" i="9"/>
  <c r="W12" i="9" s="1"/>
  <c r="J12" i="9"/>
  <c r="I12" i="9"/>
  <c r="AB11" i="9"/>
  <c r="U11" i="9"/>
  <c r="P11" i="9"/>
  <c r="L11" i="9"/>
  <c r="S11" i="9" s="1"/>
  <c r="K11" i="9"/>
  <c r="R11" i="9" s="1"/>
  <c r="J11" i="9"/>
  <c r="I11" i="9"/>
  <c r="P10" i="9"/>
  <c r="U10" i="9" s="1"/>
  <c r="L10" i="9"/>
  <c r="S10" i="9" s="1"/>
  <c r="K10" i="9"/>
  <c r="R10" i="9" s="1"/>
  <c r="J10" i="9"/>
  <c r="I10" i="9"/>
  <c r="P9" i="9"/>
  <c r="U9" i="9" s="1"/>
  <c r="L9" i="9"/>
  <c r="X9" i="9" s="1"/>
  <c r="K9" i="9"/>
  <c r="J9" i="9"/>
  <c r="I9" i="9"/>
  <c r="AB8" i="9"/>
  <c r="U8" i="9"/>
  <c r="P8" i="9"/>
  <c r="L8" i="9"/>
  <c r="X8" i="9" s="1"/>
  <c r="K8" i="9"/>
  <c r="R8" i="9" s="1"/>
  <c r="J8" i="9"/>
  <c r="I8" i="9"/>
  <c r="AB7" i="9"/>
  <c r="U7" i="9"/>
  <c r="P7" i="9"/>
  <c r="L7" i="9"/>
  <c r="S7" i="9" s="1"/>
  <c r="K7" i="9"/>
  <c r="W7" i="9" s="1"/>
  <c r="J7" i="9"/>
  <c r="I7" i="9"/>
  <c r="AB6" i="9"/>
  <c r="U6" i="9"/>
  <c r="P6" i="9"/>
  <c r="L6" i="9"/>
  <c r="X6" i="9" s="1"/>
  <c r="K6" i="9"/>
  <c r="R6" i="9" s="1"/>
  <c r="J6" i="9"/>
  <c r="I6" i="9"/>
  <c r="P5" i="9"/>
  <c r="AB5" i="9" s="1"/>
  <c r="L5" i="9"/>
  <c r="S5" i="9" s="1"/>
  <c r="K5" i="9"/>
  <c r="W5" i="9" s="1"/>
  <c r="J5" i="9"/>
  <c r="I5" i="9"/>
  <c r="P4" i="9"/>
  <c r="AB4" i="9" s="1"/>
  <c r="L4" i="9"/>
  <c r="S4" i="9" s="1"/>
  <c r="K4" i="9"/>
  <c r="J4" i="9"/>
  <c r="I4" i="9"/>
  <c r="X2" i="9"/>
  <c r="D1" i="9"/>
  <c r="E1" i="9" s="1"/>
  <c r="F1" i="9" s="1"/>
  <c r="G1" i="9" s="1"/>
  <c r="H1" i="9" s="1"/>
  <c r="I1" i="9" s="1"/>
  <c r="J1" i="9" s="1"/>
  <c r="K1" i="9" s="1"/>
  <c r="L1" i="9" s="1"/>
  <c r="M1" i="9" s="1"/>
  <c r="N1" i="9" s="1"/>
  <c r="O1" i="9" s="1"/>
  <c r="P1" i="9" s="1"/>
  <c r="Q1" i="9" s="1"/>
  <c r="R1" i="9" s="1"/>
  <c r="S1" i="9" s="1"/>
  <c r="T1" i="9" s="1"/>
  <c r="U1" i="9" s="1"/>
  <c r="V1" i="9" s="1"/>
  <c r="W1" i="9" s="1"/>
  <c r="X1" i="9" s="1"/>
  <c r="Y1" i="9" s="1"/>
  <c r="Z1" i="9" s="1"/>
  <c r="AA1" i="9" s="1"/>
  <c r="AB1" i="9" s="1"/>
  <c r="AC1" i="9" s="1"/>
  <c r="AD1" i="9" s="1"/>
  <c r="K681" i="8"/>
  <c r="G681" i="8"/>
  <c r="F681" i="8"/>
  <c r="E681" i="8"/>
  <c r="D681" i="8"/>
  <c r="K680" i="8"/>
  <c r="G680" i="8"/>
  <c r="F680" i="8"/>
  <c r="E680" i="8"/>
  <c r="D680" i="8"/>
  <c r="K679" i="8"/>
  <c r="G679" i="8"/>
  <c r="F679" i="8"/>
  <c r="E679" i="8"/>
  <c r="D679" i="8"/>
  <c r="K678" i="8"/>
  <c r="G678" i="8"/>
  <c r="F678" i="8"/>
  <c r="E678" i="8"/>
  <c r="D678" i="8"/>
  <c r="K677" i="8"/>
  <c r="G677" i="8"/>
  <c r="F677" i="8"/>
  <c r="E677" i="8"/>
  <c r="D677" i="8"/>
  <c r="K676" i="8"/>
  <c r="G676" i="8"/>
  <c r="F676" i="8"/>
  <c r="E676" i="8"/>
  <c r="D676" i="8"/>
  <c r="K675" i="8"/>
  <c r="G675" i="8"/>
  <c r="F675" i="8"/>
  <c r="E675" i="8"/>
  <c r="D675" i="8"/>
  <c r="K674" i="8"/>
  <c r="G674" i="8"/>
  <c r="F674" i="8"/>
  <c r="E674" i="8"/>
  <c r="D674" i="8"/>
  <c r="K673" i="8"/>
  <c r="G673" i="8"/>
  <c r="F673" i="8"/>
  <c r="E673" i="8"/>
  <c r="D673" i="8"/>
  <c r="K672" i="8"/>
  <c r="G672" i="8"/>
  <c r="F672" i="8"/>
  <c r="E672" i="8"/>
  <c r="D672" i="8"/>
  <c r="K671" i="8"/>
  <c r="G671" i="8"/>
  <c r="F671" i="8"/>
  <c r="E671" i="8"/>
  <c r="D671" i="8"/>
  <c r="K670" i="8"/>
  <c r="G670" i="8"/>
  <c r="F670" i="8"/>
  <c r="E670" i="8"/>
  <c r="D670" i="8"/>
  <c r="K669" i="8"/>
  <c r="G669" i="8"/>
  <c r="F669" i="8"/>
  <c r="E669" i="8"/>
  <c r="D669" i="8"/>
  <c r="K668" i="8"/>
  <c r="G668" i="8"/>
  <c r="F668" i="8"/>
  <c r="E668" i="8"/>
  <c r="D668" i="8"/>
  <c r="K667" i="8"/>
  <c r="G667" i="8"/>
  <c r="F667" i="8"/>
  <c r="E667" i="8"/>
  <c r="D667" i="8"/>
  <c r="K666" i="8"/>
  <c r="G666" i="8"/>
  <c r="F666" i="8"/>
  <c r="E666" i="8"/>
  <c r="D666" i="8"/>
  <c r="K665" i="8"/>
  <c r="G665" i="8"/>
  <c r="F665" i="8"/>
  <c r="E665" i="8"/>
  <c r="D665" i="8"/>
  <c r="K664" i="8"/>
  <c r="G664" i="8"/>
  <c r="F664" i="8"/>
  <c r="E664" i="8"/>
  <c r="D664" i="8"/>
  <c r="K663" i="8"/>
  <c r="G663" i="8"/>
  <c r="F663" i="8"/>
  <c r="E663" i="8"/>
  <c r="D663" i="8"/>
  <c r="K662" i="8"/>
  <c r="G662" i="8"/>
  <c r="F662" i="8"/>
  <c r="E662" i="8"/>
  <c r="D662" i="8"/>
  <c r="K661" i="8"/>
  <c r="G661" i="8"/>
  <c r="F661" i="8"/>
  <c r="E661" i="8"/>
  <c r="D661" i="8"/>
  <c r="K660" i="8"/>
  <c r="G660" i="8"/>
  <c r="F660" i="8"/>
  <c r="E660" i="8"/>
  <c r="D660" i="8"/>
  <c r="L659" i="8"/>
  <c r="K659" i="8"/>
  <c r="J659" i="8"/>
  <c r="I659" i="8"/>
  <c r="G659" i="8"/>
  <c r="F659" i="8"/>
  <c r="E659" i="8"/>
  <c r="D659" i="8"/>
  <c r="K658" i="8"/>
  <c r="G658" i="8"/>
  <c r="F658" i="8"/>
  <c r="E658" i="8"/>
  <c r="D658" i="8"/>
  <c r="K657" i="8"/>
  <c r="G657" i="8"/>
  <c r="F657" i="8"/>
  <c r="E657" i="8"/>
  <c r="D657" i="8"/>
  <c r="K656" i="8"/>
  <c r="G656" i="8"/>
  <c r="F656" i="8"/>
  <c r="E656" i="8"/>
  <c r="D656" i="8"/>
  <c r="K655" i="8"/>
  <c r="G655" i="8"/>
  <c r="F655" i="8"/>
  <c r="E655" i="8"/>
  <c r="D655" i="8"/>
  <c r="K654" i="8"/>
  <c r="G654" i="8"/>
  <c r="F654" i="8"/>
  <c r="E654" i="8"/>
  <c r="D654" i="8"/>
  <c r="K653" i="8"/>
  <c r="G653" i="8"/>
  <c r="F653" i="8"/>
  <c r="E653" i="8"/>
  <c r="D653" i="8"/>
  <c r="K652" i="8"/>
  <c r="G652" i="8"/>
  <c r="F652" i="8"/>
  <c r="E652" i="8"/>
  <c r="D652" i="8"/>
  <c r="K651" i="8"/>
  <c r="G651" i="8"/>
  <c r="F651" i="8"/>
  <c r="E651" i="8"/>
  <c r="D651" i="8"/>
  <c r="K650" i="8"/>
  <c r="G650" i="8"/>
  <c r="F650" i="8"/>
  <c r="E650" i="8"/>
  <c r="D650" i="8"/>
  <c r="K649" i="8"/>
  <c r="G649" i="8"/>
  <c r="F649" i="8"/>
  <c r="E649" i="8"/>
  <c r="D649" i="8"/>
  <c r="K648" i="8"/>
  <c r="G648" i="8"/>
  <c r="F648" i="8"/>
  <c r="E648" i="8"/>
  <c r="D648" i="8"/>
  <c r="K647" i="8"/>
  <c r="G647" i="8"/>
  <c r="F647" i="8"/>
  <c r="E647" i="8"/>
  <c r="D647" i="8"/>
  <c r="K646" i="8"/>
  <c r="G646" i="8"/>
  <c r="F646" i="8"/>
  <c r="E646" i="8"/>
  <c r="D646" i="8"/>
  <c r="K645" i="8"/>
  <c r="G645" i="8"/>
  <c r="F645" i="8"/>
  <c r="E645" i="8"/>
  <c r="D645" i="8"/>
  <c r="L644" i="8"/>
  <c r="K644" i="8"/>
  <c r="J644" i="8"/>
  <c r="I644" i="8"/>
  <c r="G644" i="8"/>
  <c r="F644" i="8"/>
  <c r="E644" i="8"/>
  <c r="D644" i="8"/>
  <c r="K643" i="8"/>
  <c r="G643" i="8"/>
  <c r="F643" i="8"/>
  <c r="E643" i="8"/>
  <c r="D643" i="8"/>
  <c r="K642" i="8"/>
  <c r="G642" i="8"/>
  <c r="F642" i="8"/>
  <c r="E642" i="8"/>
  <c r="D642" i="8"/>
  <c r="K641" i="8"/>
  <c r="G641" i="8"/>
  <c r="F641" i="8"/>
  <c r="E641" i="8"/>
  <c r="D641" i="8"/>
  <c r="K640" i="8"/>
  <c r="G640" i="8"/>
  <c r="F640" i="8"/>
  <c r="E640" i="8"/>
  <c r="D640" i="8"/>
  <c r="K639" i="8"/>
  <c r="G639" i="8"/>
  <c r="F639" i="8"/>
  <c r="E639" i="8"/>
  <c r="D639" i="8"/>
  <c r="K638" i="8"/>
  <c r="G638" i="8"/>
  <c r="F638" i="8"/>
  <c r="E638" i="8"/>
  <c r="D638" i="8"/>
  <c r="K637" i="8"/>
  <c r="G637" i="8"/>
  <c r="F637" i="8"/>
  <c r="E637" i="8"/>
  <c r="D637" i="8"/>
  <c r="K636" i="8"/>
  <c r="G636" i="8"/>
  <c r="F636" i="8"/>
  <c r="E636" i="8"/>
  <c r="D636" i="8"/>
  <c r="K635" i="8"/>
  <c r="G635" i="8"/>
  <c r="F635" i="8"/>
  <c r="E635" i="8"/>
  <c r="D635" i="8"/>
  <c r="K634" i="8"/>
  <c r="G634" i="8"/>
  <c r="F634" i="8"/>
  <c r="E634" i="8"/>
  <c r="D634" i="8"/>
  <c r="K633" i="8"/>
  <c r="G633" i="8"/>
  <c r="F633" i="8"/>
  <c r="E633" i="8"/>
  <c r="D633" i="8"/>
  <c r="K632" i="8"/>
  <c r="G632" i="8"/>
  <c r="F632" i="8"/>
  <c r="E632" i="8"/>
  <c r="D632" i="8"/>
  <c r="K631" i="8"/>
  <c r="G631" i="8"/>
  <c r="F631" i="8"/>
  <c r="E631" i="8"/>
  <c r="D631" i="8"/>
  <c r="K630" i="8"/>
  <c r="G630" i="8"/>
  <c r="F630" i="8"/>
  <c r="E630" i="8"/>
  <c r="D630" i="8"/>
  <c r="K629" i="8"/>
  <c r="G629" i="8"/>
  <c r="F629" i="8"/>
  <c r="E629" i="8"/>
  <c r="D629" i="8"/>
  <c r="K628" i="8"/>
  <c r="G628" i="8"/>
  <c r="F628" i="8"/>
  <c r="E628" i="8"/>
  <c r="D628" i="8"/>
  <c r="K627" i="8"/>
  <c r="G627" i="8"/>
  <c r="F627" i="8"/>
  <c r="E627" i="8"/>
  <c r="D627" i="8"/>
  <c r="K626" i="8"/>
  <c r="G626" i="8"/>
  <c r="F626" i="8"/>
  <c r="E626" i="8"/>
  <c r="D626" i="8"/>
  <c r="K625" i="8"/>
  <c r="G625" i="8"/>
  <c r="F625" i="8"/>
  <c r="E625" i="8"/>
  <c r="D625" i="8"/>
  <c r="K624" i="8"/>
  <c r="G624" i="8"/>
  <c r="F624" i="8"/>
  <c r="E624" i="8"/>
  <c r="D624" i="8"/>
  <c r="K623" i="8"/>
  <c r="G623" i="8"/>
  <c r="F623" i="8"/>
  <c r="E623" i="8"/>
  <c r="D623" i="8"/>
  <c r="K622" i="8"/>
  <c r="G622" i="8"/>
  <c r="F622" i="8"/>
  <c r="E622" i="8"/>
  <c r="D622" i="8"/>
  <c r="K621" i="8"/>
  <c r="G621" i="8"/>
  <c r="F621" i="8"/>
  <c r="E621" i="8"/>
  <c r="D621" i="8"/>
  <c r="K620" i="8"/>
  <c r="G620" i="8"/>
  <c r="F620" i="8"/>
  <c r="E620" i="8"/>
  <c r="D620" i="8"/>
  <c r="K619" i="8"/>
  <c r="G619" i="8"/>
  <c r="F619" i="8"/>
  <c r="E619" i="8"/>
  <c r="D619" i="8"/>
  <c r="K618" i="8"/>
  <c r="G618" i="8"/>
  <c r="F618" i="8"/>
  <c r="E618" i="8"/>
  <c r="D618" i="8"/>
  <c r="K617" i="8"/>
  <c r="G617" i="8"/>
  <c r="F617" i="8"/>
  <c r="E617" i="8"/>
  <c r="D617" i="8"/>
  <c r="K616" i="8"/>
  <c r="G616" i="8"/>
  <c r="F616" i="8"/>
  <c r="E616" i="8"/>
  <c r="D616" i="8"/>
  <c r="K615" i="8"/>
  <c r="G615" i="8"/>
  <c r="F615" i="8"/>
  <c r="E615" i="8"/>
  <c r="D615" i="8"/>
  <c r="K614" i="8"/>
  <c r="G614" i="8"/>
  <c r="F614" i="8"/>
  <c r="E614" i="8"/>
  <c r="D614" i="8"/>
  <c r="K613" i="8"/>
  <c r="G613" i="8"/>
  <c r="F613" i="8"/>
  <c r="E613" i="8"/>
  <c r="D613" i="8"/>
  <c r="K612" i="8"/>
  <c r="G612" i="8"/>
  <c r="F612" i="8"/>
  <c r="E612" i="8"/>
  <c r="D612" i="8"/>
  <c r="K611" i="8"/>
  <c r="G611" i="8"/>
  <c r="F611" i="8"/>
  <c r="E611" i="8"/>
  <c r="D611" i="8"/>
  <c r="L610" i="8"/>
  <c r="K610" i="8"/>
  <c r="J610" i="8"/>
  <c r="I610" i="8"/>
  <c r="G610" i="8"/>
  <c r="F610" i="8"/>
  <c r="E610" i="8"/>
  <c r="D610" i="8"/>
  <c r="K609" i="8"/>
  <c r="G609" i="8"/>
  <c r="F609" i="8"/>
  <c r="E609" i="8"/>
  <c r="D609" i="8"/>
  <c r="K608" i="8"/>
  <c r="G608" i="8"/>
  <c r="F608" i="8"/>
  <c r="E608" i="8"/>
  <c r="D608" i="8"/>
  <c r="K607" i="8"/>
  <c r="G607" i="8"/>
  <c r="F607" i="8"/>
  <c r="E607" i="8"/>
  <c r="D607" i="8"/>
  <c r="K606" i="8"/>
  <c r="G606" i="8"/>
  <c r="F606" i="8"/>
  <c r="E606" i="8"/>
  <c r="D606" i="8"/>
  <c r="K605" i="8"/>
  <c r="G605" i="8"/>
  <c r="F605" i="8"/>
  <c r="E605" i="8"/>
  <c r="D605" i="8"/>
  <c r="K604" i="8"/>
  <c r="G604" i="8"/>
  <c r="F604" i="8"/>
  <c r="E604" i="8"/>
  <c r="D604" i="8"/>
  <c r="L603" i="8"/>
  <c r="K603" i="8"/>
  <c r="J603" i="8"/>
  <c r="I603" i="8"/>
  <c r="G603" i="8"/>
  <c r="F603" i="8"/>
  <c r="E603" i="8"/>
  <c r="D603" i="8"/>
  <c r="K602" i="8"/>
  <c r="G602" i="8"/>
  <c r="F602" i="8"/>
  <c r="E602" i="8"/>
  <c r="D602" i="8"/>
  <c r="K601" i="8"/>
  <c r="G601" i="8"/>
  <c r="F601" i="8"/>
  <c r="E601" i="8"/>
  <c r="D601" i="8"/>
  <c r="K600" i="8"/>
  <c r="G600" i="8"/>
  <c r="F600" i="8"/>
  <c r="E600" i="8"/>
  <c r="D600" i="8"/>
  <c r="K599" i="8"/>
  <c r="G599" i="8"/>
  <c r="F599" i="8"/>
  <c r="E599" i="8"/>
  <c r="D599" i="8"/>
  <c r="K598" i="8"/>
  <c r="G598" i="8"/>
  <c r="F598" i="8"/>
  <c r="E598" i="8"/>
  <c r="D598" i="8"/>
  <c r="K597" i="8"/>
  <c r="G597" i="8"/>
  <c r="F597" i="8"/>
  <c r="E597" i="8"/>
  <c r="D597" i="8"/>
  <c r="K596" i="8"/>
  <c r="G596" i="8"/>
  <c r="F596" i="8"/>
  <c r="E596" i="8"/>
  <c r="D596" i="8"/>
  <c r="K595" i="8"/>
  <c r="G595" i="8"/>
  <c r="F595" i="8"/>
  <c r="E595" i="8"/>
  <c r="D595" i="8"/>
  <c r="K594" i="8"/>
  <c r="G594" i="8"/>
  <c r="F594" i="8"/>
  <c r="E594" i="8"/>
  <c r="D594" i="8"/>
  <c r="K593" i="8"/>
  <c r="G593" i="8"/>
  <c r="F593" i="8"/>
  <c r="E593" i="8"/>
  <c r="D593" i="8"/>
  <c r="K592" i="8"/>
  <c r="G592" i="8"/>
  <c r="F592" i="8"/>
  <c r="E592" i="8"/>
  <c r="D592" i="8"/>
  <c r="K591" i="8"/>
  <c r="G591" i="8"/>
  <c r="F591" i="8"/>
  <c r="E591" i="8"/>
  <c r="D591" i="8"/>
  <c r="K590" i="8"/>
  <c r="G590" i="8"/>
  <c r="F590" i="8"/>
  <c r="E590" i="8"/>
  <c r="D590" i="8"/>
  <c r="K589" i="8"/>
  <c r="G589" i="8"/>
  <c r="F589" i="8"/>
  <c r="E589" i="8"/>
  <c r="D589" i="8"/>
  <c r="K588" i="8"/>
  <c r="G588" i="8"/>
  <c r="F588" i="8"/>
  <c r="E588" i="8"/>
  <c r="D588" i="8"/>
  <c r="K587" i="8"/>
  <c r="G587" i="8"/>
  <c r="F587" i="8"/>
  <c r="E587" i="8"/>
  <c r="D587" i="8"/>
  <c r="K586" i="8"/>
  <c r="G586" i="8"/>
  <c r="F586" i="8"/>
  <c r="E586" i="8"/>
  <c r="D586" i="8"/>
  <c r="K585" i="8"/>
  <c r="G585" i="8"/>
  <c r="F585" i="8"/>
  <c r="E585" i="8"/>
  <c r="D585" i="8"/>
  <c r="K584" i="8"/>
  <c r="G584" i="8"/>
  <c r="F584" i="8"/>
  <c r="E584" i="8"/>
  <c r="D584" i="8"/>
  <c r="L583" i="8"/>
  <c r="K583" i="8"/>
  <c r="J583" i="8"/>
  <c r="I583" i="8"/>
  <c r="G583" i="8"/>
  <c r="F583" i="8"/>
  <c r="E583" i="8"/>
  <c r="D583" i="8"/>
  <c r="K582" i="8"/>
  <c r="G582" i="8"/>
  <c r="F582" i="8"/>
  <c r="E582" i="8"/>
  <c r="D582" i="8"/>
  <c r="L581" i="8"/>
  <c r="K581" i="8"/>
  <c r="J581" i="8"/>
  <c r="I581" i="8"/>
  <c r="G581" i="8"/>
  <c r="F581" i="8"/>
  <c r="E581" i="8"/>
  <c r="D581" i="8"/>
  <c r="K580" i="8"/>
  <c r="G580" i="8"/>
  <c r="F580" i="8"/>
  <c r="E580" i="8"/>
  <c r="D580" i="8"/>
  <c r="K579" i="8"/>
  <c r="G579" i="8"/>
  <c r="F579" i="8"/>
  <c r="E579" i="8"/>
  <c r="D579" i="8"/>
  <c r="K578" i="8"/>
  <c r="G578" i="8"/>
  <c r="F578" i="8"/>
  <c r="E578" i="8"/>
  <c r="D578" i="8"/>
  <c r="K577" i="8"/>
  <c r="G577" i="8"/>
  <c r="F577" i="8"/>
  <c r="E577" i="8"/>
  <c r="D577" i="8"/>
  <c r="K576" i="8"/>
  <c r="G576" i="8"/>
  <c r="F576" i="8"/>
  <c r="E576" i="8"/>
  <c r="D576" i="8"/>
  <c r="K575" i="8"/>
  <c r="G575" i="8"/>
  <c r="F575" i="8"/>
  <c r="E575" i="8"/>
  <c r="D575" i="8"/>
  <c r="K574" i="8"/>
  <c r="G574" i="8"/>
  <c r="F574" i="8"/>
  <c r="E574" i="8"/>
  <c r="D574" i="8"/>
  <c r="K573" i="8"/>
  <c r="G573" i="8"/>
  <c r="F573" i="8"/>
  <c r="E573" i="8"/>
  <c r="D573" i="8"/>
  <c r="K572" i="8"/>
  <c r="G572" i="8"/>
  <c r="F572" i="8"/>
  <c r="E572" i="8"/>
  <c r="D572" i="8"/>
  <c r="K571" i="8"/>
  <c r="G571" i="8"/>
  <c r="F571" i="8"/>
  <c r="E571" i="8"/>
  <c r="D571" i="8"/>
  <c r="K570" i="8"/>
  <c r="G570" i="8"/>
  <c r="F570" i="8"/>
  <c r="E570" i="8"/>
  <c r="D570" i="8"/>
  <c r="K569" i="8"/>
  <c r="G569" i="8"/>
  <c r="F569" i="8"/>
  <c r="E569" i="8"/>
  <c r="D569" i="8"/>
  <c r="K568" i="8"/>
  <c r="G568" i="8"/>
  <c r="F568" i="8"/>
  <c r="E568" i="8"/>
  <c r="D568" i="8"/>
  <c r="L567" i="8"/>
  <c r="K567" i="8"/>
  <c r="J567" i="8"/>
  <c r="I567" i="8"/>
  <c r="G567" i="8"/>
  <c r="F567" i="8"/>
  <c r="E567" i="8"/>
  <c r="D567" i="8"/>
  <c r="K566" i="8"/>
  <c r="G566" i="8"/>
  <c r="F566" i="8"/>
  <c r="E566" i="8"/>
  <c r="D566" i="8"/>
  <c r="K565" i="8"/>
  <c r="G565" i="8"/>
  <c r="F565" i="8"/>
  <c r="E565" i="8"/>
  <c r="D565" i="8"/>
  <c r="K564" i="8"/>
  <c r="G564" i="8"/>
  <c r="F564" i="8"/>
  <c r="E564" i="8"/>
  <c r="D564" i="8"/>
  <c r="K563" i="8"/>
  <c r="G563" i="8"/>
  <c r="F563" i="8"/>
  <c r="E563" i="8"/>
  <c r="D563" i="8"/>
  <c r="K562" i="8"/>
  <c r="G562" i="8"/>
  <c r="F562" i="8"/>
  <c r="E562" i="8"/>
  <c r="D562" i="8"/>
  <c r="K561" i="8"/>
  <c r="G561" i="8"/>
  <c r="F561" i="8"/>
  <c r="E561" i="8"/>
  <c r="D561" i="8"/>
  <c r="K560" i="8"/>
  <c r="G560" i="8"/>
  <c r="F560" i="8"/>
  <c r="E560" i="8"/>
  <c r="D560" i="8"/>
  <c r="K559" i="8"/>
  <c r="G559" i="8"/>
  <c r="F559" i="8"/>
  <c r="E559" i="8"/>
  <c r="D559" i="8"/>
  <c r="K558" i="8"/>
  <c r="G558" i="8"/>
  <c r="F558" i="8"/>
  <c r="E558" i="8"/>
  <c r="D558" i="8"/>
  <c r="K557" i="8"/>
  <c r="G557" i="8"/>
  <c r="F557" i="8"/>
  <c r="E557" i="8"/>
  <c r="D557" i="8"/>
  <c r="K556" i="8"/>
  <c r="G556" i="8"/>
  <c r="F556" i="8"/>
  <c r="E556" i="8"/>
  <c r="D556" i="8"/>
  <c r="K555" i="8"/>
  <c r="G555" i="8"/>
  <c r="F555" i="8"/>
  <c r="E555" i="8"/>
  <c r="D555" i="8"/>
  <c r="K554" i="8"/>
  <c r="G554" i="8"/>
  <c r="F554" i="8"/>
  <c r="E554" i="8"/>
  <c r="D554" i="8"/>
  <c r="K553" i="8"/>
  <c r="G553" i="8"/>
  <c r="F553" i="8"/>
  <c r="E553" i="8"/>
  <c r="D553" i="8"/>
  <c r="K552" i="8"/>
  <c r="G552" i="8"/>
  <c r="F552" i="8"/>
  <c r="E552" i="8"/>
  <c r="D552" i="8"/>
  <c r="K551" i="8"/>
  <c r="G551" i="8"/>
  <c r="F551" i="8"/>
  <c r="E551" i="8"/>
  <c r="D551" i="8"/>
  <c r="K550" i="8"/>
  <c r="G550" i="8"/>
  <c r="F550" i="8"/>
  <c r="E550" i="8"/>
  <c r="D550" i="8"/>
  <c r="K549" i="8"/>
  <c r="G549" i="8"/>
  <c r="F549" i="8"/>
  <c r="E549" i="8"/>
  <c r="D549" i="8"/>
  <c r="K548" i="8"/>
  <c r="G548" i="8"/>
  <c r="F548" i="8"/>
  <c r="E548" i="8"/>
  <c r="D548" i="8"/>
  <c r="K547" i="8"/>
  <c r="G547" i="8"/>
  <c r="F547" i="8"/>
  <c r="E547" i="8"/>
  <c r="D547" i="8"/>
  <c r="K546" i="8"/>
  <c r="G546" i="8"/>
  <c r="F546" i="8"/>
  <c r="E546" i="8"/>
  <c r="D546" i="8"/>
  <c r="K545" i="8"/>
  <c r="G545" i="8"/>
  <c r="F545" i="8"/>
  <c r="E545" i="8"/>
  <c r="D545" i="8"/>
  <c r="K544" i="8"/>
  <c r="G544" i="8"/>
  <c r="F544" i="8"/>
  <c r="E544" i="8"/>
  <c r="D544" i="8"/>
  <c r="K543" i="8"/>
  <c r="G543" i="8"/>
  <c r="F543" i="8"/>
  <c r="E543" i="8"/>
  <c r="D543" i="8"/>
  <c r="K542" i="8"/>
  <c r="G542" i="8"/>
  <c r="F542" i="8"/>
  <c r="E542" i="8"/>
  <c r="D542" i="8"/>
  <c r="K541" i="8"/>
  <c r="G541" i="8"/>
  <c r="F541" i="8"/>
  <c r="E541" i="8"/>
  <c r="D541" i="8"/>
  <c r="K540" i="8"/>
  <c r="G540" i="8"/>
  <c r="F540" i="8"/>
  <c r="E540" i="8"/>
  <c r="D540" i="8"/>
  <c r="K539" i="8"/>
  <c r="G539" i="8"/>
  <c r="F539" i="8"/>
  <c r="E539" i="8"/>
  <c r="D539" i="8"/>
  <c r="K538" i="8"/>
  <c r="G538" i="8"/>
  <c r="F538" i="8"/>
  <c r="E538" i="8"/>
  <c r="D538" i="8"/>
  <c r="K537" i="8"/>
  <c r="G537" i="8"/>
  <c r="F537" i="8"/>
  <c r="E537" i="8"/>
  <c r="D537" i="8"/>
  <c r="K536" i="8"/>
  <c r="G536" i="8"/>
  <c r="F536" i="8"/>
  <c r="E536" i="8"/>
  <c r="D536" i="8"/>
  <c r="K535" i="8"/>
  <c r="G535" i="8"/>
  <c r="F535" i="8"/>
  <c r="E535" i="8"/>
  <c r="D535" i="8"/>
  <c r="K534" i="8"/>
  <c r="G534" i="8"/>
  <c r="F534" i="8"/>
  <c r="E534" i="8"/>
  <c r="D534" i="8"/>
  <c r="L533" i="8"/>
  <c r="K533" i="8"/>
  <c r="J533" i="8"/>
  <c r="I533" i="8"/>
  <c r="G533" i="8"/>
  <c r="F533" i="8"/>
  <c r="E533" i="8"/>
  <c r="D533" i="8"/>
  <c r="K532" i="8"/>
  <c r="G532" i="8"/>
  <c r="F532" i="8"/>
  <c r="E532" i="8"/>
  <c r="D532" i="8"/>
  <c r="K531" i="8"/>
  <c r="G531" i="8"/>
  <c r="F531" i="8"/>
  <c r="E531" i="8"/>
  <c r="D531" i="8"/>
  <c r="K530" i="8"/>
  <c r="G530" i="8"/>
  <c r="F530" i="8"/>
  <c r="E530" i="8"/>
  <c r="D530" i="8"/>
  <c r="K529" i="8"/>
  <c r="G529" i="8"/>
  <c r="F529" i="8"/>
  <c r="E529" i="8"/>
  <c r="D529" i="8"/>
  <c r="K528" i="8"/>
  <c r="G528" i="8"/>
  <c r="F528" i="8"/>
  <c r="E528" i="8"/>
  <c r="D528" i="8"/>
  <c r="K527" i="8"/>
  <c r="G527" i="8"/>
  <c r="F527" i="8"/>
  <c r="E527" i="8"/>
  <c r="D527" i="8"/>
  <c r="K526" i="8"/>
  <c r="G526" i="8"/>
  <c r="F526" i="8"/>
  <c r="E526" i="8"/>
  <c r="D526" i="8"/>
  <c r="L525" i="8"/>
  <c r="K525" i="8"/>
  <c r="J525" i="8"/>
  <c r="I525" i="8"/>
  <c r="G525" i="8"/>
  <c r="F525" i="8"/>
  <c r="E525" i="8"/>
  <c r="D525" i="8"/>
  <c r="K524" i="8"/>
  <c r="G524" i="8"/>
  <c r="F524" i="8"/>
  <c r="E524" i="8"/>
  <c r="D524" i="8"/>
  <c r="K523" i="8"/>
  <c r="G523" i="8"/>
  <c r="F523" i="8"/>
  <c r="E523" i="8"/>
  <c r="D523" i="8"/>
  <c r="K522" i="8"/>
  <c r="G522" i="8"/>
  <c r="F522" i="8"/>
  <c r="E522" i="8"/>
  <c r="D522" i="8"/>
  <c r="L521" i="8"/>
  <c r="K521" i="8"/>
  <c r="J521" i="8"/>
  <c r="I521" i="8"/>
  <c r="G521" i="8"/>
  <c r="F521" i="8"/>
  <c r="E521" i="8"/>
  <c r="D521" i="8"/>
  <c r="K520" i="8"/>
  <c r="G520" i="8"/>
  <c r="F520" i="8"/>
  <c r="E520" i="8"/>
  <c r="D520" i="8"/>
  <c r="K519" i="8"/>
  <c r="G519" i="8"/>
  <c r="F519" i="8"/>
  <c r="E519" i="8"/>
  <c r="D519" i="8"/>
  <c r="K518" i="8"/>
  <c r="G518" i="8"/>
  <c r="F518" i="8"/>
  <c r="E518" i="8"/>
  <c r="D518" i="8"/>
  <c r="K517" i="8"/>
  <c r="G517" i="8"/>
  <c r="F517" i="8"/>
  <c r="E517" i="8"/>
  <c r="D517" i="8"/>
  <c r="K516" i="8"/>
  <c r="G516" i="8"/>
  <c r="F516" i="8"/>
  <c r="E516" i="8"/>
  <c r="D516" i="8"/>
  <c r="K515" i="8"/>
  <c r="G515" i="8"/>
  <c r="F515" i="8"/>
  <c r="E515" i="8"/>
  <c r="D515" i="8"/>
  <c r="K514" i="8"/>
  <c r="G514" i="8"/>
  <c r="F514" i="8"/>
  <c r="E514" i="8"/>
  <c r="D514" i="8"/>
  <c r="K513" i="8"/>
  <c r="G513" i="8"/>
  <c r="F513" i="8"/>
  <c r="E513" i="8"/>
  <c r="D513" i="8"/>
  <c r="K512" i="8"/>
  <c r="G512" i="8"/>
  <c r="F512" i="8"/>
  <c r="E512" i="8"/>
  <c r="D512" i="8"/>
  <c r="K511" i="8"/>
  <c r="G511" i="8"/>
  <c r="F511" i="8"/>
  <c r="E511" i="8"/>
  <c r="D511" i="8"/>
  <c r="K510" i="8"/>
  <c r="G510" i="8"/>
  <c r="F510" i="8"/>
  <c r="E510" i="8"/>
  <c r="D510" i="8"/>
  <c r="K509" i="8"/>
  <c r="G509" i="8"/>
  <c r="F509" i="8"/>
  <c r="E509" i="8"/>
  <c r="D509" i="8"/>
  <c r="K508" i="8"/>
  <c r="G508" i="8"/>
  <c r="F508" i="8"/>
  <c r="E508" i="8"/>
  <c r="D508" i="8"/>
  <c r="K507" i="8"/>
  <c r="G507" i="8"/>
  <c r="F507" i="8"/>
  <c r="E507" i="8"/>
  <c r="D507" i="8"/>
  <c r="K506" i="8"/>
  <c r="G506" i="8"/>
  <c r="F506" i="8"/>
  <c r="E506" i="8"/>
  <c r="D506" i="8"/>
  <c r="K505" i="8"/>
  <c r="G505" i="8"/>
  <c r="F505" i="8"/>
  <c r="E505" i="8"/>
  <c r="D505" i="8"/>
  <c r="K504" i="8"/>
  <c r="G504" i="8"/>
  <c r="F504" i="8"/>
  <c r="E504" i="8"/>
  <c r="D504" i="8"/>
  <c r="K503" i="8"/>
  <c r="G503" i="8"/>
  <c r="F503" i="8"/>
  <c r="E503" i="8"/>
  <c r="D503" i="8"/>
  <c r="K502" i="8"/>
  <c r="G502" i="8"/>
  <c r="F502" i="8"/>
  <c r="E502" i="8"/>
  <c r="D502" i="8"/>
  <c r="K501" i="8"/>
  <c r="G501" i="8"/>
  <c r="F501" i="8"/>
  <c r="E501" i="8"/>
  <c r="D501" i="8"/>
  <c r="K500" i="8"/>
  <c r="G500" i="8"/>
  <c r="F500" i="8"/>
  <c r="E500" i="8"/>
  <c r="D500" i="8"/>
  <c r="K499" i="8"/>
  <c r="G499" i="8"/>
  <c r="F499" i="8"/>
  <c r="E499" i="8"/>
  <c r="D499" i="8"/>
  <c r="K498" i="8"/>
  <c r="G498" i="8"/>
  <c r="F498" i="8"/>
  <c r="E498" i="8"/>
  <c r="D498" i="8"/>
  <c r="K497" i="8"/>
  <c r="G497" i="8"/>
  <c r="F497" i="8"/>
  <c r="E497" i="8"/>
  <c r="D497" i="8"/>
  <c r="K496" i="8"/>
  <c r="G496" i="8"/>
  <c r="F496" i="8"/>
  <c r="E496" i="8"/>
  <c r="D496" i="8"/>
  <c r="K495" i="8"/>
  <c r="G495" i="8"/>
  <c r="F495" i="8"/>
  <c r="E495" i="8"/>
  <c r="D495" i="8"/>
  <c r="K494" i="8"/>
  <c r="G494" i="8"/>
  <c r="F494" i="8"/>
  <c r="E494" i="8"/>
  <c r="D494" i="8"/>
  <c r="K493" i="8"/>
  <c r="G493" i="8"/>
  <c r="F493" i="8"/>
  <c r="E493" i="8"/>
  <c r="D493" i="8"/>
  <c r="K492" i="8"/>
  <c r="G492" i="8"/>
  <c r="F492" i="8"/>
  <c r="E492" i="8"/>
  <c r="D492" i="8"/>
  <c r="K491" i="8"/>
  <c r="G491" i="8"/>
  <c r="F491" i="8"/>
  <c r="E491" i="8"/>
  <c r="D491" i="8"/>
  <c r="K490" i="8"/>
  <c r="G490" i="8"/>
  <c r="F490" i="8"/>
  <c r="E490" i="8"/>
  <c r="D490" i="8"/>
  <c r="K489" i="8"/>
  <c r="G489" i="8"/>
  <c r="F489" i="8"/>
  <c r="E489" i="8"/>
  <c r="D489" i="8"/>
  <c r="K488" i="8"/>
  <c r="G488" i="8"/>
  <c r="F488" i="8"/>
  <c r="E488" i="8"/>
  <c r="D488" i="8"/>
  <c r="K487" i="8"/>
  <c r="G487" i="8"/>
  <c r="F487" i="8"/>
  <c r="E487" i="8"/>
  <c r="D487" i="8"/>
  <c r="K486" i="8"/>
  <c r="G486" i="8"/>
  <c r="F486" i="8"/>
  <c r="E486" i="8"/>
  <c r="D486" i="8"/>
  <c r="K485" i="8"/>
  <c r="G485" i="8"/>
  <c r="F485" i="8"/>
  <c r="E485" i="8"/>
  <c r="D485" i="8"/>
  <c r="K484" i="8"/>
  <c r="G484" i="8"/>
  <c r="F484" i="8"/>
  <c r="E484" i="8"/>
  <c r="D484" i="8"/>
  <c r="K483" i="8"/>
  <c r="G483" i="8"/>
  <c r="F483" i="8"/>
  <c r="E483" i="8"/>
  <c r="D483" i="8"/>
  <c r="K482" i="8"/>
  <c r="G482" i="8"/>
  <c r="F482" i="8"/>
  <c r="E482" i="8"/>
  <c r="D482" i="8"/>
  <c r="K481" i="8"/>
  <c r="G481" i="8"/>
  <c r="F481" i="8"/>
  <c r="E481" i="8"/>
  <c r="D481" i="8"/>
  <c r="K480" i="8"/>
  <c r="G480" i="8"/>
  <c r="F480" i="8"/>
  <c r="E480" i="8"/>
  <c r="D480" i="8"/>
  <c r="K479" i="8"/>
  <c r="G479" i="8"/>
  <c r="F479" i="8"/>
  <c r="E479" i="8"/>
  <c r="D479" i="8"/>
  <c r="K478" i="8"/>
  <c r="G478" i="8"/>
  <c r="F478" i="8"/>
  <c r="E478" i="8"/>
  <c r="D478" i="8"/>
  <c r="K477" i="8"/>
  <c r="G477" i="8"/>
  <c r="F477" i="8"/>
  <c r="E477" i="8"/>
  <c r="D477" i="8"/>
  <c r="K476" i="8"/>
  <c r="G476" i="8"/>
  <c r="F476" i="8"/>
  <c r="E476" i="8"/>
  <c r="D476" i="8"/>
  <c r="K475" i="8"/>
  <c r="G475" i="8"/>
  <c r="F475" i="8"/>
  <c r="E475" i="8"/>
  <c r="D475" i="8"/>
  <c r="K474" i="8"/>
  <c r="G474" i="8"/>
  <c r="F474" i="8"/>
  <c r="E474" i="8"/>
  <c r="D474" i="8"/>
  <c r="K473" i="8"/>
  <c r="G473" i="8"/>
  <c r="F473" i="8"/>
  <c r="E473" i="8"/>
  <c r="D473" i="8"/>
  <c r="K472" i="8"/>
  <c r="G472" i="8"/>
  <c r="F472" i="8"/>
  <c r="E472" i="8"/>
  <c r="D472" i="8"/>
  <c r="K471" i="8"/>
  <c r="G471" i="8"/>
  <c r="F471" i="8"/>
  <c r="E471" i="8"/>
  <c r="D471" i="8"/>
  <c r="K470" i="8"/>
  <c r="G470" i="8"/>
  <c r="F470" i="8"/>
  <c r="E470" i="8"/>
  <c r="D470" i="8"/>
  <c r="K469" i="8"/>
  <c r="G469" i="8"/>
  <c r="F469" i="8"/>
  <c r="E469" i="8"/>
  <c r="D469" i="8"/>
  <c r="K468" i="8"/>
  <c r="G468" i="8"/>
  <c r="F468" i="8"/>
  <c r="E468" i="8"/>
  <c r="D468" i="8"/>
  <c r="L467" i="8"/>
  <c r="K467" i="8"/>
  <c r="J467" i="8"/>
  <c r="I467" i="8"/>
  <c r="G467" i="8"/>
  <c r="F467" i="8"/>
  <c r="E467" i="8"/>
  <c r="D467" i="8"/>
  <c r="K466" i="8"/>
  <c r="G466" i="8"/>
  <c r="F466" i="8"/>
  <c r="E466" i="8"/>
  <c r="D466" i="8"/>
  <c r="K465" i="8"/>
  <c r="G465" i="8"/>
  <c r="F465" i="8"/>
  <c r="E465" i="8"/>
  <c r="D465" i="8"/>
  <c r="K464" i="8"/>
  <c r="G464" i="8"/>
  <c r="F464" i="8"/>
  <c r="E464" i="8"/>
  <c r="D464" i="8"/>
  <c r="K463" i="8"/>
  <c r="G463" i="8"/>
  <c r="F463" i="8"/>
  <c r="E463" i="8"/>
  <c r="D463" i="8"/>
  <c r="K462" i="8"/>
  <c r="G462" i="8"/>
  <c r="F462" i="8"/>
  <c r="E462" i="8"/>
  <c r="D462" i="8"/>
  <c r="K461" i="8"/>
  <c r="G461" i="8"/>
  <c r="F461" i="8"/>
  <c r="E461" i="8"/>
  <c r="D461" i="8"/>
  <c r="K460" i="8"/>
  <c r="G460" i="8"/>
  <c r="F460" i="8"/>
  <c r="E460" i="8"/>
  <c r="D460" i="8"/>
  <c r="K459" i="8"/>
  <c r="G459" i="8"/>
  <c r="F459" i="8"/>
  <c r="E459" i="8"/>
  <c r="D459" i="8"/>
  <c r="K458" i="8"/>
  <c r="G458" i="8"/>
  <c r="F458" i="8"/>
  <c r="E458" i="8"/>
  <c r="D458" i="8"/>
  <c r="K457" i="8"/>
  <c r="G457" i="8"/>
  <c r="F457" i="8"/>
  <c r="E457" i="8"/>
  <c r="D457" i="8"/>
  <c r="K456" i="8"/>
  <c r="G456" i="8"/>
  <c r="F456" i="8"/>
  <c r="E456" i="8"/>
  <c r="D456" i="8"/>
  <c r="K455" i="8"/>
  <c r="G455" i="8"/>
  <c r="F455" i="8"/>
  <c r="E455" i="8"/>
  <c r="D455" i="8"/>
  <c r="K454" i="8"/>
  <c r="G454" i="8"/>
  <c r="F454" i="8"/>
  <c r="E454" i="8"/>
  <c r="D454" i="8"/>
  <c r="K453" i="8"/>
  <c r="G453" i="8"/>
  <c r="F453" i="8"/>
  <c r="E453" i="8"/>
  <c r="D453" i="8"/>
  <c r="K452" i="8"/>
  <c r="G452" i="8"/>
  <c r="F452" i="8"/>
  <c r="E452" i="8"/>
  <c r="D452" i="8"/>
  <c r="L451" i="8"/>
  <c r="K451" i="8"/>
  <c r="J451" i="8"/>
  <c r="I451" i="8"/>
  <c r="G451" i="8"/>
  <c r="F451" i="8"/>
  <c r="E451" i="8"/>
  <c r="D451" i="8"/>
  <c r="K450" i="8"/>
  <c r="G450" i="8"/>
  <c r="F450" i="8"/>
  <c r="E450" i="8"/>
  <c r="D450" i="8"/>
  <c r="L449" i="8"/>
  <c r="K449" i="8"/>
  <c r="J449" i="8"/>
  <c r="I449" i="8"/>
  <c r="G449" i="8"/>
  <c r="F449" i="8"/>
  <c r="E449" i="8"/>
  <c r="D449" i="8"/>
  <c r="K448" i="8"/>
  <c r="G448" i="8"/>
  <c r="F448" i="8"/>
  <c r="E448" i="8"/>
  <c r="D448" i="8"/>
  <c r="K447" i="8"/>
  <c r="G447" i="8"/>
  <c r="F447" i="8"/>
  <c r="E447" i="8"/>
  <c r="D447" i="8"/>
  <c r="K446" i="8"/>
  <c r="G446" i="8"/>
  <c r="F446" i="8"/>
  <c r="E446" i="8"/>
  <c r="D446" i="8"/>
  <c r="K445" i="8"/>
  <c r="G445" i="8"/>
  <c r="F445" i="8"/>
  <c r="E445" i="8"/>
  <c r="D445" i="8"/>
  <c r="K444" i="8"/>
  <c r="G444" i="8"/>
  <c r="F444" i="8"/>
  <c r="E444" i="8"/>
  <c r="D444" i="8"/>
  <c r="K443" i="8"/>
  <c r="G443" i="8"/>
  <c r="F443" i="8"/>
  <c r="E443" i="8"/>
  <c r="D443" i="8"/>
  <c r="K442" i="8"/>
  <c r="G442" i="8"/>
  <c r="F442" i="8"/>
  <c r="E442" i="8"/>
  <c r="D442" i="8"/>
  <c r="K441" i="8"/>
  <c r="G441" i="8"/>
  <c r="F441" i="8"/>
  <c r="E441" i="8"/>
  <c r="D441" i="8"/>
  <c r="K440" i="8"/>
  <c r="G440" i="8"/>
  <c r="F440" i="8"/>
  <c r="E440" i="8"/>
  <c r="D440" i="8"/>
  <c r="K439" i="8"/>
  <c r="G439" i="8"/>
  <c r="F439" i="8"/>
  <c r="E439" i="8"/>
  <c r="D439" i="8"/>
  <c r="L438" i="8"/>
  <c r="K438" i="8"/>
  <c r="J438" i="8"/>
  <c r="I438" i="8"/>
  <c r="G438" i="8"/>
  <c r="F438" i="8"/>
  <c r="E438" i="8"/>
  <c r="D438" i="8"/>
  <c r="K437" i="8"/>
  <c r="G437" i="8"/>
  <c r="F437" i="8"/>
  <c r="E437" i="8"/>
  <c r="D437" i="8"/>
  <c r="K436" i="8"/>
  <c r="G436" i="8"/>
  <c r="F436" i="8"/>
  <c r="E436" i="8"/>
  <c r="D436" i="8"/>
  <c r="K435" i="8"/>
  <c r="G435" i="8"/>
  <c r="F435" i="8"/>
  <c r="E435" i="8"/>
  <c r="D435" i="8"/>
  <c r="K434" i="8"/>
  <c r="G434" i="8"/>
  <c r="F434" i="8"/>
  <c r="E434" i="8"/>
  <c r="D434" i="8"/>
  <c r="K433" i="8"/>
  <c r="G433" i="8"/>
  <c r="F433" i="8"/>
  <c r="E433" i="8"/>
  <c r="D433" i="8"/>
  <c r="K432" i="8"/>
  <c r="G432" i="8"/>
  <c r="F432" i="8"/>
  <c r="E432" i="8"/>
  <c r="D432" i="8"/>
  <c r="K431" i="8"/>
  <c r="G431" i="8"/>
  <c r="F431" i="8"/>
  <c r="E431" i="8"/>
  <c r="D431" i="8"/>
  <c r="K430" i="8"/>
  <c r="G430" i="8"/>
  <c r="F430" i="8"/>
  <c r="E430" i="8"/>
  <c r="D430" i="8"/>
  <c r="K429" i="8"/>
  <c r="G429" i="8"/>
  <c r="F429" i="8"/>
  <c r="E429" i="8"/>
  <c r="D429" i="8"/>
  <c r="K428" i="8"/>
  <c r="G428" i="8"/>
  <c r="F428" i="8"/>
  <c r="E428" i="8"/>
  <c r="D428" i="8"/>
  <c r="K427" i="8"/>
  <c r="G427" i="8"/>
  <c r="F427" i="8"/>
  <c r="E427" i="8"/>
  <c r="D427" i="8"/>
  <c r="K426" i="8"/>
  <c r="G426" i="8"/>
  <c r="F426" i="8"/>
  <c r="E426" i="8"/>
  <c r="D426" i="8"/>
  <c r="K425" i="8"/>
  <c r="G425" i="8"/>
  <c r="F425" i="8"/>
  <c r="E425" i="8"/>
  <c r="D425" i="8"/>
  <c r="K424" i="8"/>
  <c r="G424" i="8"/>
  <c r="F424" i="8"/>
  <c r="E424" i="8"/>
  <c r="D424" i="8"/>
  <c r="K423" i="8"/>
  <c r="G423" i="8"/>
  <c r="F423" i="8"/>
  <c r="E423" i="8"/>
  <c r="D423" i="8"/>
  <c r="K422" i="8"/>
  <c r="G422" i="8"/>
  <c r="F422" i="8"/>
  <c r="E422" i="8"/>
  <c r="D422" i="8"/>
  <c r="K421" i="8"/>
  <c r="G421" i="8"/>
  <c r="F421" i="8"/>
  <c r="E421" i="8"/>
  <c r="D421" i="8"/>
  <c r="K420" i="8"/>
  <c r="G420" i="8"/>
  <c r="F420" i="8"/>
  <c r="E420" i="8"/>
  <c r="D420" i="8"/>
  <c r="K419" i="8"/>
  <c r="G419" i="8"/>
  <c r="F419" i="8"/>
  <c r="E419" i="8"/>
  <c r="D419" i="8"/>
  <c r="K418" i="8"/>
  <c r="G418" i="8"/>
  <c r="F418" i="8"/>
  <c r="E418" i="8"/>
  <c r="D418" i="8"/>
  <c r="K417" i="8"/>
  <c r="G417" i="8"/>
  <c r="F417" i="8"/>
  <c r="E417" i="8"/>
  <c r="D417" i="8"/>
  <c r="K416" i="8"/>
  <c r="G416" i="8"/>
  <c r="F416" i="8"/>
  <c r="E416" i="8"/>
  <c r="D416" i="8"/>
  <c r="K415" i="8"/>
  <c r="G415" i="8"/>
  <c r="F415" i="8"/>
  <c r="E415" i="8"/>
  <c r="D415" i="8"/>
  <c r="K414" i="8"/>
  <c r="G414" i="8"/>
  <c r="F414" i="8"/>
  <c r="E414" i="8"/>
  <c r="D414" i="8"/>
  <c r="K413" i="8"/>
  <c r="G413" i="8"/>
  <c r="F413" i="8"/>
  <c r="E413" i="8"/>
  <c r="D413" i="8"/>
  <c r="K412" i="8"/>
  <c r="G412" i="8"/>
  <c r="F412" i="8"/>
  <c r="E412" i="8"/>
  <c r="D412" i="8"/>
  <c r="K411" i="8"/>
  <c r="G411" i="8"/>
  <c r="F411" i="8"/>
  <c r="E411" i="8"/>
  <c r="D411" i="8"/>
  <c r="K410" i="8"/>
  <c r="G410" i="8"/>
  <c r="F410" i="8"/>
  <c r="E410" i="8"/>
  <c r="D410" i="8"/>
  <c r="K409" i="8"/>
  <c r="G409" i="8"/>
  <c r="F409" i="8"/>
  <c r="E409" i="8"/>
  <c r="D409" i="8"/>
  <c r="K408" i="8"/>
  <c r="G408" i="8"/>
  <c r="F408" i="8"/>
  <c r="E408" i="8"/>
  <c r="D408" i="8"/>
  <c r="K407" i="8"/>
  <c r="G407" i="8"/>
  <c r="F407" i="8"/>
  <c r="E407" i="8"/>
  <c r="D407" i="8"/>
  <c r="K406" i="8"/>
  <c r="G406" i="8"/>
  <c r="F406" i="8"/>
  <c r="E406" i="8"/>
  <c r="D406" i="8"/>
  <c r="K405" i="8"/>
  <c r="G405" i="8"/>
  <c r="F405" i="8"/>
  <c r="E405" i="8"/>
  <c r="D405" i="8"/>
  <c r="K404" i="8"/>
  <c r="G404" i="8"/>
  <c r="F404" i="8"/>
  <c r="E404" i="8"/>
  <c r="D404" i="8"/>
  <c r="K403" i="8"/>
  <c r="G403" i="8"/>
  <c r="F403" i="8"/>
  <c r="E403" i="8"/>
  <c r="D403" i="8"/>
  <c r="L402" i="8"/>
  <c r="K402" i="8"/>
  <c r="J402" i="8"/>
  <c r="I402" i="8"/>
  <c r="G402" i="8"/>
  <c r="F402" i="8"/>
  <c r="E402" i="8"/>
  <c r="D402" i="8"/>
  <c r="K401" i="8"/>
  <c r="G401" i="8"/>
  <c r="F401" i="8"/>
  <c r="E401" i="8"/>
  <c r="D401" i="8"/>
  <c r="K400" i="8"/>
  <c r="G400" i="8"/>
  <c r="F400" i="8"/>
  <c r="E400" i="8"/>
  <c r="D400" i="8"/>
  <c r="K399" i="8"/>
  <c r="G399" i="8"/>
  <c r="F399" i="8"/>
  <c r="E399" i="8"/>
  <c r="D399" i="8"/>
  <c r="K398" i="8"/>
  <c r="G398" i="8"/>
  <c r="F398" i="8"/>
  <c r="E398" i="8"/>
  <c r="D398" i="8"/>
  <c r="K397" i="8"/>
  <c r="G397" i="8"/>
  <c r="F397" i="8"/>
  <c r="E397" i="8"/>
  <c r="D397" i="8"/>
  <c r="K396" i="8"/>
  <c r="G396" i="8"/>
  <c r="F396" i="8"/>
  <c r="E396" i="8"/>
  <c r="D396" i="8"/>
  <c r="K395" i="8"/>
  <c r="G395" i="8"/>
  <c r="F395" i="8"/>
  <c r="E395" i="8"/>
  <c r="D395" i="8"/>
  <c r="K394" i="8"/>
  <c r="G394" i="8"/>
  <c r="F394" i="8"/>
  <c r="E394" i="8"/>
  <c r="D394" i="8"/>
  <c r="K393" i="8"/>
  <c r="G393" i="8"/>
  <c r="F393" i="8"/>
  <c r="E393" i="8"/>
  <c r="D393" i="8"/>
  <c r="K392" i="8"/>
  <c r="G392" i="8"/>
  <c r="F392" i="8"/>
  <c r="E392" i="8"/>
  <c r="D392" i="8"/>
  <c r="K391" i="8"/>
  <c r="G391" i="8"/>
  <c r="F391" i="8"/>
  <c r="E391" i="8"/>
  <c r="D391" i="8"/>
  <c r="K390" i="8"/>
  <c r="G390" i="8"/>
  <c r="F390" i="8"/>
  <c r="E390" i="8"/>
  <c r="D390" i="8"/>
  <c r="K389" i="8"/>
  <c r="G389" i="8"/>
  <c r="F389" i="8"/>
  <c r="E389" i="8"/>
  <c r="D389" i="8"/>
  <c r="K388" i="8"/>
  <c r="G388" i="8"/>
  <c r="F388" i="8"/>
  <c r="E388" i="8"/>
  <c r="D388" i="8"/>
  <c r="K387" i="8"/>
  <c r="G387" i="8"/>
  <c r="F387" i="8"/>
  <c r="E387" i="8"/>
  <c r="D387" i="8"/>
  <c r="K386" i="8"/>
  <c r="G386" i="8"/>
  <c r="F386" i="8"/>
  <c r="E386" i="8"/>
  <c r="D386" i="8"/>
  <c r="K385" i="8"/>
  <c r="G385" i="8"/>
  <c r="F385" i="8"/>
  <c r="E385" i="8"/>
  <c r="D385" i="8"/>
  <c r="K384" i="8"/>
  <c r="G384" i="8"/>
  <c r="F384" i="8"/>
  <c r="E384" i="8"/>
  <c r="D384" i="8"/>
  <c r="K383" i="8"/>
  <c r="G383" i="8"/>
  <c r="F383" i="8"/>
  <c r="E383" i="8"/>
  <c r="D383" i="8"/>
  <c r="K382" i="8"/>
  <c r="G382" i="8"/>
  <c r="F382" i="8"/>
  <c r="E382" i="8"/>
  <c r="D382" i="8"/>
  <c r="K381" i="8"/>
  <c r="G381" i="8"/>
  <c r="F381" i="8"/>
  <c r="E381" i="8"/>
  <c r="D381" i="8"/>
  <c r="K380" i="8"/>
  <c r="G380" i="8"/>
  <c r="F380" i="8"/>
  <c r="E380" i="8"/>
  <c r="D380" i="8"/>
  <c r="K379" i="8"/>
  <c r="G379" i="8"/>
  <c r="F379" i="8"/>
  <c r="E379" i="8"/>
  <c r="D379" i="8"/>
  <c r="K378" i="8"/>
  <c r="G378" i="8"/>
  <c r="F378" i="8"/>
  <c r="E378" i="8"/>
  <c r="D378" i="8"/>
  <c r="K377" i="8"/>
  <c r="G377" i="8"/>
  <c r="F377" i="8"/>
  <c r="E377" i="8"/>
  <c r="D377" i="8"/>
  <c r="K376" i="8"/>
  <c r="G376" i="8"/>
  <c r="F376" i="8"/>
  <c r="E376" i="8"/>
  <c r="D376" i="8"/>
  <c r="K375" i="8"/>
  <c r="G375" i="8"/>
  <c r="F375" i="8"/>
  <c r="E375" i="8"/>
  <c r="D375" i="8"/>
  <c r="K374" i="8"/>
  <c r="G374" i="8"/>
  <c r="F374" i="8"/>
  <c r="E374" i="8"/>
  <c r="D374" i="8"/>
  <c r="K373" i="8"/>
  <c r="G373" i="8"/>
  <c r="F373" i="8"/>
  <c r="E373" i="8"/>
  <c r="D373" i="8"/>
  <c r="K372" i="8"/>
  <c r="G372" i="8"/>
  <c r="F372" i="8"/>
  <c r="E372" i="8"/>
  <c r="D372" i="8"/>
  <c r="K371" i="8"/>
  <c r="G371" i="8"/>
  <c r="F371" i="8"/>
  <c r="E371" i="8"/>
  <c r="D371" i="8"/>
  <c r="K370" i="8"/>
  <c r="G370" i="8"/>
  <c r="F370" i="8"/>
  <c r="E370" i="8"/>
  <c r="D370" i="8"/>
  <c r="K369" i="8"/>
  <c r="G369" i="8"/>
  <c r="F369" i="8"/>
  <c r="E369" i="8"/>
  <c r="D369" i="8"/>
  <c r="K368" i="8"/>
  <c r="G368" i="8"/>
  <c r="F368" i="8"/>
  <c r="E368" i="8"/>
  <c r="D368" i="8"/>
  <c r="K367" i="8"/>
  <c r="G367" i="8"/>
  <c r="F367" i="8"/>
  <c r="E367" i="8"/>
  <c r="D367" i="8"/>
  <c r="K366" i="8"/>
  <c r="G366" i="8"/>
  <c r="F366" i="8"/>
  <c r="E366" i="8"/>
  <c r="D366" i="8"/>
  <c r="K365" i="8"/>
  <c r="G365" i="8"/>
  <c r="F365" i="8"/>
  <c r="E365" i="8"/>
  <c r="D365" i="8"/>
  <c r="K364" i="8"/>
  <c r="G364" i="8"/>
  <c r="F364" i="8"/>
  <c r="E364" i="8"/>
  <c r="D364" i="8"/>
  <c r="K363" i="8"/>
  <c r="G363" i="8"/>
  <c r="F363" i="8"/>
  <c r="E363" i="8"/>
  <c r="D363" i="8"/>
  <c r="K362" i="8"/>
  <c r="G362" i="8"/>
  <c r="F362" i="8"/>
  <c r="E362" i="8"/>
  <c r="D362" i="8"/>
  <c r="K361" i="8"/>
  <c r="G361" i="8"/>
  <c r="F361" i="8"/>
  <c r="E361" i="8"/>
  <c r="D361" i="8"/>
  <c r="K360" i="8"/>
  <c r="G360" i="8"/>
  <c r="F360" i="8"/>
  <c r="E360" i="8"/>
  <c r="D360" i="8"/>
  <c r="K359" i="8"/>
  <c r="G359" i="8"/>
  <c r="F359" i="8"/>
  <c r="E359" i="8"/>
  <c r="D359" i="8"/>
  <c r="K358" i="8"/>
  <c r="G358" i="8"/>
  <c r="F358" i="8"/>
  <c r="E358" i="8"/>
  <c r="D358" i="8"/>
  <c r="K357" i="8"/>
  <c r="G357" i="8"/>
  <c r="F357" i="8"/>
  <c r="E357" i="8"/>
  <c r="D357" i="8"/>
  <c r="K356" i="8"/>
  <c r="G356" i="8"/>
  <c r="F356" i="8"/>
  <c r="E356" i="8"/>
  <c r="D356" i="8"/>
  <c r="K355" i="8"/>
  <c r="G355" i="8"/>
  <c r="F355" i="8"/>
  <c r="E355" i="8"/>
  <c r="D355" i="8"/>
  <c r="K354" i="8"/>
  <c r="G354" i="8"/>
  <c r="F354" i="8"/>
  <c r="E354" i="8"/>
  <c r="D354" i="8"/>
  <c r="K353" i="8"/>
  <c r="G353" i="8"/>
  <c r="F353" i="8"/>
  <c r="E353" i="8"/>
  <c r="D353" i="8"/>
  <c r="K352" i="8"/>
  <c r="G352" i="8"/>
  <c r="F352" i="8"/>
  <c r="E352" i="8"/>
  <c r="D352" i="8"/>
  <c r="K351" i="8"/>
  <c r="G351" i="8"/>
  <c r="F351" i="8"/>
  <c r="E351" i="8"/>
  <c r="D351" i="8"/>
  <c r="K350" i="8"/>
  <c r="G350" i="8"/>
  <c r="F350" i="8"/>
  <c r="E350" i="8"/>
  <c r="D350" i="8"/>
  <c r="K349" i="8"/>
  <c r="G349" i="8"/>
  <c r="F349" i="8"/>
  <c r="E349" i="8"/>
  <c r="D349" i="8"/>
  <c r="K348" i="8"/>
  <c r="G348" i="8"/>
  <c r="F348" i="8"/>
  <c r="E348" i="8"/>
  <c r="D348" i="8"/>
  <c r="K347" i="8"/>
  <c r="G347" i="8"/>
  <c r="F347" i="8"/>
  <c r="E347" i="8"/>
  <c r="D347" i="8"/>
  <c r="K346" i="8"/>
  <c r="G346" i="8"/>
  <c r="F346" i="8"/>
  <c r="E346" i="8"/>
  <c r="D346" i="8"/>
  <c r="K345" i="8"/>
  <c r="G345" i="8"/>
  <c r="F345" i="8"/>
  <c r="E345" i="8"/>
  <c r="D345" i="8"/>
  <c r="K344" i="8"/>
  <c r="G344" i="8"/>
  <c r="F344" i="8"/>
  <c r="E344" i="8"/>
  <c r="D344" i="8"/>
  <c r="K343" i="8"/>
  <c r="G343" i="8"/>
  <c r="F343" i="8"/>
  <c r="E343" i="8"/>
  <c r="D343" i="8"/>
  <c r="L342" i="8"/>
  <c r="K342" i="8"/>
  <c r="J342" i="8"/>
  <c r="I342" i="8"/>
  <c r="G342" i="8"/>
  <c r="F342" i="8"/>
  <c r="E342" i="8"/>
  <c r="D342" i="8"/>
  <c r="K341" i="8"/>
  <c r="G341" i="8"/>
  <c r="F341" i="8"/>
  <c r="E341" i="8"/>
  <c r="D341" i="8"/>
  <c r="K340" i="8"/>
  <c r="G340" i="8"/>
  <c r="F340" i="8"/>
  <c r="E340" i="8"/>
  <c r="D340" i="8"/>
  <c r="L339" i="8"/>
  <c r="K339" i="8"/>
  <c r="J339" i="8"/>
  <c r="I339" i="8"/>
  <c r="G339" i="8"/>
  <c r="F339" i="8"/>
  <c r="E339" i="8"/>
  <c r="D339" i="8"/>
  <c r="K338" i="8"/>
  <c r="G338" i="8"/>
  <c r="F338" i="8"/>
  <c r="E338" i="8"/>
  <c r="D338" i="8"/>
  <c r="K337" i="8"/>
  <c r="G337" i="8"/>
  <c r="F337" i="8"/>
  <c r="E337" i="8"/>
  <c r="D337" i="8"/>
  <c r="K336" i="8"/>
  <c r="G336" i="8"/>
  <c r="F336" i="8"/>
  <c r="E336" i="8"/>
  <c r="D336" i="8"/>
  <c r="K335" i="8"/>
  <c r="G335" i="8"/>
  <c r="F335" i="8"/>
  <c r="E335" i="8"/>
  <c r="D335" i="8"/>
  <c r="K334" i="8"/>
  <c r="G334" i="8"/>
  <c r="F334" i="8"/>
  <c r="E334" i="8"/>
  <c r="D334" i="8"/>
  <c r="K333" i="8"/>
  <c r="G333" i="8"/>
  <c r="F333" i="8"/>
  <c r="E333" i="8"/>
  <c r="D333" i="8"/>
  <c r="K332" i="8"/>
  <c r="G332" i="8"/>
  <c r="F332" i="8"/>
  <c r="E332" i="8"/>
  <c r="D332" i="8"/>
  <c r="K331" i="8"/>
  <c r="G331" i="8"/>
  <c r="F331" i="8"/>
  <c r="E331" i="8"/>
  <c r="D331" i="8"/>
  <c r="K330" i="8"/>
  <c r="G330" i="8"/>
  <c r="F330" i="8"/>
  <c r="E330" i="8"/>
  <c r="D330" i="8"/>
  <c r="K329" i="8"/>
  <c r="G329" i="8"/>
  <c r="F329" i="8"/>
  <c r="E329" i="8"/>
  <c r="D329" i="8"/>
  <c r="K328" i="8"/>
  <c r="G328" i="8"/>
  <c r="F328" i="8"/>
  <c r="E328" i="8"/>
  <c r="D328" i="8"/>
  <c r="K327" i="8"/>
  <c r="G327" i="8"/>
  <c r="F327" i="8"/>
  <c r="E327" i="8"/>
  <c r="D327" i="8"/>
  <c r="K326" i="8"/>
  <c r="G326" i="8"/>
  <c r="F326" i="8"/>
  <c r="E326" i="8"/>
  <c r="D326" i="8"/>
  <c r="K325" i="8"/>
  <c r="G325" i="8"/>
  <c r="F325" i="8"/>
  <c r="E325" i="8"/>
  <c r="D325" i="8"/>
  <c r="K324" i="8"/>
  <c r="G324" i="8"/>
  <c r="F324" i="8"/>
  <c r="E324" i="8"/>
  <c r="D324" i="8"/>
  <c r="K323" i="8"/>
  <c r="G323" i="8"/>
  <c r="F323" i="8"/>
  <c r="E323" i="8"/>
  <c r="D323" i="8"/>
  <c r="K322" i="8"/>
  <c r="G322" i="8"/>
  <c r="F322" i="8"/>
  <c r="E322" i="8"/>
  <c r="D322" i="8"/>
  <c r="K321" i="8"/>
  <c r="G321" i="8"/>
  <c r="F321" i="8"/>
  <c r="E321" i="8"/>
  <c r="D321" i="8"/>
  <c r="K320" i="8"/>
  <c r="G320" i="8"/>
  <c r="F320" i="8"/>
  <c r="E320" i="8"/>
  <c r="D320" i="8"/>
  <c r="K319" i="8"/>
  <c r="G319" i="8"/>
  <c r="F319" i="8"/>
  <c r="E319" i="8"/>
  <c r="D319" i="8"/>
  <c r="K318" i="8"/>
  <c r="G318" i="8"/>
  <c r="F318" i="8"/>
  <c r="E318" i="8"/>
  <c r="D318" i="8"/>
  <c r="K317" i="8"/>
  <c r="G317" i="8"/>
  <c r="F317" i="8"/>
  <c r="E317" i="8"/>
  <c r="D317" i="8"/>
  <c r="K316" i="8"/>
  <c r="G316" i="8"/>
  <c r="F316" i="8"/>
  <c r="E316" i="8"/>
  <c r="D316" i="8"/>
  <c r="K315" i="8"/>
  <c r="G315" i="8"/>
  <c r="F315" i="8"/>
  <c r="E315" i="8"/>
  <c r="D315" i="8"/>
  <c r="K314" i="8"/>
  <c r="G314" i="8"/>
  <c r="F314" i="8"/>
  <c r="E314" i="8"/>
  <c r="D314" i="8"/>
  <c r="K313" i="8"/>
  <c r="G313" i="8"/>
  <c r="F313" i="8"/>
  <c r="E313" i="8"/>
  <c r="D313" i="8"/>
  <c r="K312" i="8"/>
  <c r="G312" i="8"/>
  <c r="F312" i="8"/>
  <c r="E312" i="8"/>
  <c r="D312" i="8"/>
  <c r="K311" i="8"/>
  <c r="G311" i="8"/>
  <c r="F311" i="8"/>
  <c r="E311" i="8"/>
  <c r="D311" i="8"/>
  <c r="K310" i="8"/>
  <c r="G310" i="8"/>
  <c r="F310" i="8"/>
  <c r="E310" i="8"/>
  <c r="D310" i="8"/>
  <c r="K309" i="8"/>
  <c r="G309" i="8"/>
  <c r="F309" i="8"/>
  <c r="E309" i="8"/>
  <c r="D309" i="8"/>
  <c r="K308" i="8"/>
  <c r="G308" i="8"/>
  <c r="F308" i="8"/>
  <c r="E308" i="8"/>
  <c r="D308" i="8"/>
  <c r="L307" i="8"/>
  <c r="K307" i="8"/>
  <c r="J307" i="8"/>
  <c r="I307" i="8"/>
  <c r="G307" i="8"/>
  <c r="F307" i="8"/>
  <c r="E307" i="8"/>
  <c r="D307" i="8"/>
  <c r="K306" i="8"/>
  <c r="G306" i="8"/>
  <c r="F306" i="8"/>
  <c r="E306" i="8"/>
  <c r="D306" i="8"/>
  <c r="K305" i="8"/>
  <c r="G305" i="8"/>
  <c r="F305" i="8"/>
  <c r="E305" i="8"/>
  <c r="D305" i="8"/>
  <c r="K304" i="8"/>
  <c r="G304" i="8"/>
  <c r="F304" i="8"/>
  <c r="E304" i="8"/>
  <c r="D304" i="8"/>
  <c r="K303" i="8"/>
  <c r="G303" i="8"/>
  <c r="F303" i="8"/>
  <c r="E303" i="8"/>
  <c r="D303" i="8"/>
  <c r="K302" i="8"/>
  <c r="G302" i="8"/>
  <c r="F302" i="8"/>
  <c r="E302" i="8"/>
  <c r="D302" i="8"/>
  <c r="K301" i="8"/>
  <c r="G301" i="8"/>
  <c r="F301" i="8"/>
  <c r="E301" i="8"/>
  <c r="D301" i="8"/>
  <c r="K300" i="8"/>
  <c r="G300" i="8"/>
  <c r="F300" i="8"/>
  <c r="E300" i="8"/>
  <c r="D300" i="8"/>
  <c r="K299" i="8"/>
  <c r="G299" i="8"/>
  <c r="F299" i="8"/>
  <c r="E299" i="8"/>
  <c r="D299" i="8"/>
  <c r="K298" i="8"/>
  <c r="G298" i="8"/>
  <c r="F298" i="8"/>
  <c r="E298" i="8"/>
  <c r="D298" i="8"/>
  <c r="K297" i="8"/>
  <c r="G297" i="8"/>
  <c r="F297" i="8"/>
  <c r="E297" i="8"/>
  <c r="D297" i="8"/>
  <c r="K296" i="8"/>
  <c r="G296" i="8"/>
  <c r="F296" i="8"/>
  <c r="E296" i="8"/>
  <c r="D296" i="8"/>
  <c r="K295" i="8"/>
  <c r="G295" i="8"/>
  <c r="F295" i="8"/>
  <c r="E295" i="8"/>
  <c r="D295" i="8"/>
  <c r="K294" i="8"/>
  <c r="G294" i="8"/>
  <c r="F294" i="8"/>
  <c r="E294" i="8"/>
  <c r="D294" i="8"/>
  <c r="K293" i="8"/>
  <c r="G293" i="8"/>
  <c r="F293" i="8"/>
  <c r="E293" i="8"/>
  <c r="D293" i="8"/>
  <c r="K292" i="8"/>
  <c r="G292" i="8"/>
  <c r="F292" i="8"/>
  <c r="E292" i="8"/>
  <c r="D292" i="8"/>
  <c r="K291" i="8"/>
  <c r="G291" i="8"/>
  <c r="F291" i="8"/>
  <c r="E291" i="8"/>
  <c r="D291" i="8"/>
  <c r="K290" i="8"/>
  <c r="G290" i="8"/>
  <c r="F290" i="8"/>
  <c r="E290" i="8"/>
  <c r="D290" i="8"/>
  <c r="K289" i="8"/>
  <c r="G289" i="8"/>
  <c r="F289" i="8"/>
  <c r="E289" i="8"/>
  <c r="D289" i="8"/>
  <c r="K288" i="8"/>
  <c r="G288" i="8"/>
  <c r="F288" i="8"/>
  <c r="E288" i="8"/>
  <c r="D288" i="8"/>
  <c r="K287" i="8"/>
  <c r="G287" i="8"/>
  <c r="F287" i="8"/>
  <c r="E287" i="8"/>
  <c r="D287" i="8"/>
  <c r="K286" i="8"/>
  <c r="G286" i="8"/>
  <c r="F286" i="8"/>
  <c r="E286" i="8"/>
  <c r="D286" i="8"/>
  <c r="K285" i="8"/>
  <c r="G285" i="8"/>
  <c r="F285" i="8"/>
  <c r="E285" i="8"/>
  <c r="D285" i="8"/>
  <c r="K284" i="8"/>
  <c r="G284" i="8"/>
  <c r="F284" i="8"/>
  <c r="E284" i="8"/>
  <c r="D284" i="8"/>
  <c r="K283" i="8"/>
  <c r="G283" i="8"/>
  <c r="F283" i="8"/>
  <c r="E283" i="8"/>
  <c r="D283" i="8"/>
  <c r="K282" i="8"/>
  <c r="G282" i="8"/>
  <c r="F282" i="8"/>
  <c r="E282" i="8"/>
  <c r="D282" i="8"/>
  <c r="K281" i="8"/>
  <c r="G281" i="8"/>
  <c r="F281" i="8"/>
  <c r="E281" i="8"/>
  <c r="D281" i="8"/>
  <c r="K280" i="8"/>
  <c r="G280" i="8"/>
  <c r="F280" i="8"/>
  <c r="E280" i="8"/>
  <c r="D280" i="8"/>
  <c r="K279" i="8"/>
  <c r="G279" i="8"/>
  <c r="F279" i="8"/>
  <c r="E279" i="8"/>
  <c r="D279" i="8"/>
  <c r="K278" i="8"/>
  <c r="G278" i="8"/>
  <c r="F278" i="8"/>
  <c r="E278" i="8"/>
  <c r="D278" i="8"/>
  <c r="K277" i="8"/>
  <c r="G277" i="8"/>
  <c r="F277" i="8"/>
  <c r="E277" i="8"/>
  <c r="D277" i="8"/>
  <c r="K276" i="8"/>
  <c r="G276" i="8"/>
  <c r="F276" i="8"/>
  <c r="E276" i="8"/>
  <c r="D276" i="8"/>
  <c r="K275" i="8"/>
  <c r="G275" i="8"/>
  <c r="F275" i="8"/>
  <c r="E275" i="8"/>
  <c r="D275" i="8"/>
  <c r="K274" i="8"/>
  <c r="G274" i="8"/>
  <c r="F274" i="8"/>
  <c r="E274" i="8"/>
  <c r="D274" i="8"/>
  <c r="K273" i="8"/>
  <c r="G273" i="8"/>
  <c r="F273" i="8"/>
  <c r="E273" i="8"/>
  <c r="D273" i="8"/>
  <c r="K272" i="8"/>
  <c r="G272" i="8"/>
  <c r="F272" i="8"/>
  <c r="E272" i="8"/>
  <c r="D272" i="8"/>
  <c r="K271" i="8"/>
  <c r="G271" i="8"/>
  <c r="F271" i="8"/>
  <c r="E271" i="8"/>
  <c r="D271" i="8"/>
  <c r="K270" i="8"/>
  <c r="G270" i="8"/>
  <c r="F270" i="8"/>
  <c r="E270" i="8"/>
  <c r="D270" i="8"/>
  <c r="K269" i="8"/>
  <c r="G269" i="8"/>
  <c r="F269" i="8"/>
  <c r="E269" i="8"/>
  <c r="D269" i="8"/>
  <c r="K268" i="8"/>
  <c r="G268" i="8"/>
  <c r="F268" i="8"/>
  <c r="E268" i="8"/>
  <c r="D268" i="8"/>
  <c r="K267" i="8"/>
  <c r="G267" i="8"/>
  <c r="F267" i="8"/>
  <c r="E267" i="8"/>
  <c r="D267" i="8"/>
  <c r="K266" i="8"/>
  <c r="G266" i="8"/>
  <c r="F266" i="8"/>
  <c r="E266" i="8"/>
  <c r="D266" i="8"/>
  <c r="K265" i="8"/>
  <c r="G265" i="8"/>
  <c r="F265" i="8"/>
  <c r="E265" i="8"/>
  <c r="D265" i="8"/>
  <c r="K264" i="8"/>
  <c r="G264" i="8"/>
  <c r="F264" i="8"/>
  <c r="E264" i="8"/>
  <c r="D264" i="8"/>
  <c r="K263" i="8"/>
  <c r="G263" i="8"/>
  <c r="F263" i="8"/>
  <c r="E263" i="8"/>
  <c r="D263" i="8"/>
  <c r="K262" i="8"/>
  <c r="G262" i="8"/>
  <c r="F262" i="8"/>
  <c r="E262" i="8"/>
  <c r="D262" i="8"/>
  <c r="K261" i="8"/>
  <c r="G261" i="8"/>
  <c r="F261" i="8"/>
  <c r="E261" i="8"/>
  <c r="D261" i="8"/>
  <c r="K260" i="8"/>
  <c r="G260" i="8"/>
  <c r="F260" i="8"/>
  <c r="E260" i="8"/>
  <c r="D260" i="8"/>
  <c r="K259" i="8"/>
  <c r="G259" i="8"/>
  <c r="F259" i="8"/>
  <c r="E259" i="8"/>
  <c r="D259" i="8"/>
  <c r="K258" i="8"/>
  <c r="G258" i="8"/>
  <c r="F258" i="8"/>
  <c r="E258" i="8"/>
  <c r="D258" i="8"/>
  <c r="K257" i="8"/>
  <c r="G257" i="8"/>
  <c r="F257" i="8"/>
  <c r="E257" i="8"/>
  <c r="D257" i="8"/>
  <c r="K256" i="8"/>
  <c r="G256" i="8"/>
  <c r="F256" i="8"/>
  <c r="E256" i="8"/>
  <c r="D256" i="8"/>
  <c r="K255" i="8"/>
  <c r="G255" i="8"/>
  <c r="F255" i="8"/>
  <c r="E255" i="8"/>
  <c r="D255" i="8"/>
  <c r="K254" i="8"/>
  <c r="G254" i="8"/>
  <c r="F254" i="8"/>
  <c r="E254" i="8"/>
  <c r="D254" i="8"/>
  <c r="K253" i="8"/>
  <c r="G253" i="8"/>
  <c r="F253" i="8"/>
  <c r="E253" i="8"/>
  <c r="D253" i="8"/>
  <c r="K252" i="8"/>
  <c r="G252" i="8"/>
  <c r="F252" i="8"/>
  <c r="E252" i="8"/>
  <c r="D252" i="8"/>
  <c r="K251" i="8"/>
  <c r="G251" i="8"/>
  <c r="F251" i="8"/>
  <c r="E251" i="8"/>
  <c r="D251" i="8"/>
  <c r="K250" i="8"/>
  <c r="G250" i="8"/>
  <c r="F250" i="8"/>
  <c r="E250" i="8"/>
  <c r="D250" i="8"/>
  <c r="K249" i="8"/>
  <c r="G249" i="8"/>
  <c r="F249" i="8"/>
  <c r="E249" i="8"/>
  <c r="D249" i="8"/>
  <c r="K248" i="8"/>
  <c r="G248" i="8"/>
  <c r="F248" i="8"/>
  <c r="E248" i="8"/>
  <c r="D248" i="8"/>
  <c r="K247" i="8"/>
  <c r="G247" i="8"/>
  <c r="F247" i="8"/>
  <c r="E247" i="8"/>
  <c r="D247" i="8"/>
  <c r="K246" i="8"/>
  <c r="G246" i="8"/>
  <c r="F246" i="8"/>
  <c r="E246" i="8"/>
  <c r="D246" i="8"/>
  <c r="K245" i="8"/>
  <c r="G245" i="8"/>
  <c r="F245" i="8"/>
  <c r="E245" i="8"/>
  <c r="D245" i="8"/>
  <c r="K244" i="8"/>
  <c r="G244" i="8"/>
  <c r="F244" i="8"/>
  <c r="E244" i="8"/>
  <c r="D244" i="8"/>
  <c r="K243" i="8"/>
  <c r="G243" i="8"/>
  <c r="F243" i="8"/>
  <c r="E243" i="8"/>
  <c r="D243" i="8"/>
  <c r="K242" i="8"/>
  <c r="G242" i="8"/>
  <c r="F242" i="8"/>
  <c r="E242" i="8"/>
  <c r="D242" i="8"/>
  <c r="K241" i="8"/>
  <c r="G241" i="8"/>
  <c r="F241" i="8"/>
  <c r="E241" i="8"/>
  <c r="D241" i="8"/>
  <c r="K240" i="8"/>
  <c r="G240" i="8"/>
  <c r="F240" i="8"/>
  <c r="E240" i="8"/>
  <c r="D240" i="8"/>
  <c r="K239" i="8"/>
  <c r="G239" i="8"/>
  <c r="F239" i="8"/>
  <c r="E239" i="8"/>
  <c r="D239" i="8"/>
  <c r="K238" i="8"/>
  <c r="G238" i="8"/>
  <c r="F238" i="8"/>
  <c r="E238" i="8"/>
  <c r="D238" i="8"/>
  <c r="K237" i="8"/>
  <c r="G237" i="8"/>
  <c r="F237" i="8"/>
  <c r="E237" i="8"/>
  <c r="D237" i="8"/>
  <c r="K236" i="8"/>
  <c r="G236" i="8"/>
  <c r="F236" i="8"/>
  <c r="E236" i="8"/>
  <c r="D236" i="8"/>
  <c r="K235" i="8"/>
  <c r="G235" i="8"/>
  <c r="F235" i="8"/>
  <c r="E235" i="8"/>
  <c r="D235" i="8"/>
  <c r="K234" i="8"/>
  <c r="G234" i="8"/>
  <c r="F234" i="8"/>
  <c r="E234" i="8"/>
  <c r="D234" i="8"/>
  <c r="K233" i="8"/>
  <c r="G233" i="8"/>
  <c r="F233" i="8"/>
  <c r="E233" i="8"/>
  <c r="D233" i="8"/>
  <c r="K232" i="8"/>
  <c r="G232" i="8"/>
  <c r="F232" i="8"/>
  <c r="E232" i="8"/>
  <c r="D232" i="8"/>
  <c r="K231" i="8"/>
  <c r="G231" i="8"/>
  <c r="F231" i="8"/>
  <c r="E231" i="8"/>
  <c r="D231" i="8"/>
  <c r="K230" i="8"/>
  <c r="G230" i="8"/>
  <c r="F230" i="8"/>
  <c r="E230" i="8"/>
  <c r="D230" i="8"/>
  <c r="K229" i="8"/>
  <c r="G229" i="8"/>
  <c r="F229" i="8"/>
  <c r="E229" i="8"/>
  <c r="D229" i="8"/>
  <c r="K228" i="8"/>
  <c r="G228" i="8"/>
  <c r="F228" i="8"/>
  <c r="E228" i="8"/>
  <c r="D228" i="8"/>
  <c r="K227" i="8"/>
  <c r="G227" i="8"/>
  <c r="F227" i="8"/>
  <c r="E227" i="8"/>
  <c r="D227" i="8"/>
  <c r="K226" i="8"/>
  <c r="G226" i="8"/>
  <c r="F226" i="8"/>
  <c r="E226" i="8"/>
  <c r="D226" i="8"/>
  <c r="K225" i="8"/>
  <c r="G225" i="8"/>
  <c r="F225" i="8"/>
  <c r="E225" i="8"/>
  <c r="D225" i="8"/>
  <c r="K224" i="8"/>
  <c r="G224" i="8"/>
  <c r="F224" i="8"/>
  <c r="E224" i="8"/>
  <c r="D224" i="8"/>
  <c r="K223" i="8"/>
  <c r="G223" i="8"/>
  <c r="F223" i="8"/>
  <c r="E223" i="8"/>
  <c r="D223" i="8"/>
  <c r="K222" i="8"/>
  <c r="G222" i="8"/>
  <c r="F222" i="8"/>
  <c r="E222" i="8"/>
  <c r="D222" i="8"/>
  <c r="K221" i="8"/>
  <c r="G221" i="8"/>
  <c r="F221" i="8"/>
  <c r="E221" i="8"/>
  <c r="D221" i="8"/>
  <c r="K220" i="8"/>
  <c r="G220" i="8"/>
  <c r="F220" i="8"/>
  <c r="E220" i="8"/>
  <c r="D220" i="8"/>
  <c r="L219" i="8"/>
  <c r="K219" i="8"/>
  <c r="J219" i="8"/>
  <c r="I219" i="8"/>
  <c r="G219" i="8"/>
  <c r="F219" i="8"/>
  <c r="E219" i="8"/>
  <c r="D219" i="8"/>
  <c r="L218" i="8"/>
  <c r="K218" i="8"/>
  <c r="J218" i="8"/>
  <c r="I218" i="8"/>
  <c r="G218" i="8"/>
  <c r="F218" i="8"/>
  <c r="E218" i="8"/>
  <c r="D218" i="8"/>
  <c r="K217" i="8"/>
  <c r="G217" i="8"/>
  <c r="F217" i="8"/>
  <c r="E217" i="8"/>
  <c r="D217" i="8"/>
  <c r="K216" i="8"/>
  <c r="G216" i="8"/>
  <c r="F216" i="8"/>
  <c r="E216" i="8"/>
  <c r="D216" i="8"/>
  <c r="K215" i="8"/>
  <c r="G215" i="8"/>
  <c r="F215" i="8"/>
  <c r="E215" i="8"/>
  <c r="D215" i="8"/>
  <c r="K214" i="8"/>
  <c r="G214" i="8"/>
  <c r="F214" i="8"/>
  <c r="E214" i="8"/>
  <c r="D214" i="8"/>
  <c r="K213" i="8"/>
  <c r="G213" i="8"/>
  <c r="F213" i="8"/>
  <c r="E213" i="8"/>
  <c r="D213" i="8"/>
  <c r="K212" i="8"/>
  <c r="G212" i="8"/>
  <c r="F212" i="8"/>
  <c r="E212" i="8"/>
  <c r="D212" i="8"/>
  <c r="K211" i="8"/>
  <c r="G211" i="8"/>
  <c r="F211" i="8"/>
  <c r="E211" i="8"/>
  <c r="D211" i="8"/>
  <c r="K210" i="8"/>
  <c r="G210" i="8"/>
  <c r="F210" i="8"/>
  <c r="E210" i="8"/>
  <c r="D210" i="8"/>
  <c r="K209" i="8"/>
  <c r="G209" i="8"/>
  <c r="F209" i="8"/>
  <c r="E209" i="8"/>
  <c r="D209" i="8"/>
  <c r="K208" i="8"/>
  <c r="G208" i="8"/>
  <c r="F208" i="8"/>
  <c r="E208" i="8"/>
  <c r="D208" i="8"/>
  <c r="K207" i="8"/>
  <c r="G207" i="8"/>
  <c r="F207" i="8"/>
  <c r="E207" i="8"/>
  <c r="D207" i="8"/>
  <c r="K206" i="8"/>
  <c r="G206" i="8"/>
  <c r="F206" i="8"/>
  <c r="E206" i="8"/>
  <c r="D206" i="8"/>
  <c r="K205" i="8"/>
  <c r="G205" i="8"/>
  <c r="F205" i="8"/>
  <c r="E205" i="8"/>
  <c r="D205" i="8"/>
  <c r="K204" i="8"/>
  <c r="G204" i="8"/>
  <c r="F204" i="8"/>
  <c r="E204" i="8"/>
  <c r="D204" i="8"/>
  <c r="K203" i="8"/>
  <c r="G203" i="8"/>
  <c r="F203" i="8"/>
  <c r="E203" i="8"/>
  <c r="D203" i="8"/>
  <c r="K202" i="8"/>
  <c r="G202" i="8"/>
  <c r="F202" i="8"/>
  <c r="E202" i="8"/>
  <c r="D202" i="8"/>
  <c r="K201" i="8"/>
  <c r="G201" i="8"/>
  <c r="F201" i="8"/>
  <c r="E201" i="8"/>
  <c r="D201" i="8"/>
  <c r="K200" i="8"/>
  <c r="G200" i="8"/>
  <c r="F200" i="8"/>
  <c r="E200" i="8"/>
  <c r="D200" i="8"/>
  <c r="K199" i="8"/>
  <c r="G199" i="8"/>
  <c r="F199" i="8"/>
  <c r="E199" i="8"/>
  <c r="D199" i="8"/>
  <c r="K198" i="8"/>
  <c r="G198" i="8"/>
  <c r="F198" i="8"/>
  <c r="E198" i="8"/>
  <c r="D198" i="8"/>
  <c r="K197" i="8"/>
  <c r="G197" i="8"/>
  <c r="F197" i="8"/>
  <c r="E197" i="8"/>
  <c r="D197" i="8"/>
  <c r="K196" i="8"/>
  <c r="G196" i="8"/>
  <c r="F196" i="8"/>
  <c r="E196" i="8"/>
  <c r="D196" i="8"/>
  <c r="K195" i="8"/>
  <c r="G195" i="8"/>
  <c r="F195" i="8"/>
  <c r="E195" i="8"/>
  <c r="D195" i="8"/>
  <c r="K194" i="8"/>
  <c r="G194" i="8"/>
  <c r="F194" i="8"/>
  <c r="E194" i="8"/>
  <c r="D194" i="8"/>
  <c r="K193" i="8"/>
  <c r="G193" i="8"/>
  <c r="F193" i="8"/>
  <c r="E193" i="8"/>
  <c r="D193" i="8"/>
  <c r="K192" i="8"/>
  <c r="G192" i="8"/>
  <c r="F192" i="8"/>
  <c r="E192" i="8"/>
  <c r="D192" i="8"/>
  <c r="K191" i="8"/>
  <c r="G191" i="8"/>
  <c r="F191" i="8"/>
  <c r="E191" i="8"/>
  <c r="D191" i="8"/>
  <c r="K190" i="8"/>
  <c r="G190" i="8"/>
  <c r="F190" i="8"/>
  <c r="E190" i="8"/>
  <c r="D190" i="8"/>
  <c r="K189" i="8"/>
  <c r="G189" i="8"/>
  <c r="F189" i="8"/>
  <c r="E189" i="8"/>
  <c r="D189" i="8"/>
  <c r="K188" i="8"/>
  <c r="G188" i="8"/>
  <c r="F188" i="8"/>
  <c r="E188" i="8"/>
  <c r="D188" i="8"/>
  <c r="K187" i="8"/>
  <c r="G187" i="8"/>
  <c r="F187" i="8"/>
  <c r="E187" i="8"/>
  <c r="D187" i="8"/>
  <c r="K186" i="8"/>
  <c r="G186" i="8"/>
  <c r="F186" i="8"/>
  <c r="E186" i="8"/>
  <c r="D186" i="8"/>
  <c r="L185" i="8"/>
  <c r="K185" i="8"/>
  <c r="J185" i="8"/>
  <c r="I185" i="8"/>
  <c r="G185" i="8"/>
  <c r="F185" i="8"/>
  <c r="E185" i="8"/>
  <c r="D185" i="8"/>
  <c r="K184" i="8"/>
  <c r="G184" i="8"/>
  <c r="F184" i="8"/>
  <c r="E184" i="8"/>
  <c r="D184" i="8"/>
  <c r="K183" i="8"/>
  <c r="G183" i="8"/>
  <c r="F183" i="8"/>
  <c r="E183" i="8"/>
  <c r="D183" i="8"/>
  <c r="K182" i="8"/>
  <c r="G182" i="8"/>
  <c r="F182" i="8"/>
  <c r="E182" i="8"/>
  <c r="D182" i="8"/>
  <c r="K181" i="8"/>
  <c r="G181" i="8"/>
  <c r="F181" i="8"/>
  <c r="E181" i="8"/>
  <c r="D181" i="8"/>
  <c r="K180" i="8"/>
  <c r="G180" i="8"/>
  <c r="F180" i="8"/>
  <c r="E180" i="8"/>
  <c r="D180" i="8"/>
  <c r="K179" i="8"/>
  <c r="G179" i="8"/>
  <c r="F179" i="8"/>
  <c r="E179" i="8"/>
  <c r="D179" i="8"/>
  <c r="K178" i="8"/>
  <c r="G178" i="8"/>
  <c r="F178" i="8"/>
  <c r="E178" i="8"/>
  <c r="D178" i="8"/>
  <c r="K177" i="8"/>
  <c r="G177" i="8"/>
  <c r="F177" i="8"/>
  <c r="E177" i="8"/>
  <c r="D177" i="8"/>
  <c r="K176" i="8"/>
  <c r="G176" i="8"/>
  <c r="F176" i="8"/>
  <c r="E176" i="8"/>
  <c r="D176" i="8"/>
  <c r="K175" i="8"/>
  <c r="G175" i="8"/>
  <c r="F175" i="8"/>
  <c r="E175" i="8"/>
  <c r="D175" i="8"/>
  <c r="K174" i="8"/>
  <c r="G174" i="8"/>
  <c r="F174" i="8"/>
  <c r="E174" i="8"/>
  <c r="D174" i="8"/>
  <c r="K173" i="8"/>
  <c r="G173" i="8"/>
  <c r="F173" i="8"/>
  <c r="E173" i="8"/>
  <c r="D173" i="8"/>
  <c r="K172" i="8"/>
  <c r="G172" i="8"/>
  <c r="F172" i="8"/>
  <c r="E172" i="8"/>
  <c r="D172" i="8"/>
  <c r="K171" i="8"/>
  <c r="G171" i="8"/>
  <c r="F171" i="8"/>
  <c r="E171" i="8"/>
  <c r="D171" i="8"/>
  <c r="K170" i="8"/>
  <c r="G170" i="8"/>
  <c r="F170" i="8"/>
  <c r="E170" i="8"/>
  <c r="D170" i="8"/>
  <c r="K169" i="8"/>
  <c r="G169" i="8"/>
  <c r="F169" i="8"/>
  <c r="E169" i="8"/>
  <c r="D169" i="8"/>
  <c r="K168" i="8"/>
  <c r="G168" i="8"/>
  <c r="F168" i="8"/>
  <c r="E168" i="8"/>
  <c r="D168" i="8"/>
  <c r="K167" i="8"/>
  <c r="G167" i="8"/>
  <c r="F167" i="8"/>
  <c r="E167" i="8"/>
  <c r="D167" i="8"/>
  <c r="K166" i="8"/>
  <c r="G166" i="8"/>
  <c r="F166" i="8"/>
  <c r="E166" i="8"/>
  <c r="D166" i="8"/>
  <c r="K165" i="8"/>
  <c r="G165" i="8"/>
  <c r="G710" i="8" s="1"/>
  <c r="F165" i="8"/>
  <c r="E165" i="8"/>
  <c r="D165" i="8"/>
  <c r="K164" i="8"/>
  <c r="G164" i="8"/>
  <c r="F164" i="8"/>
  <c r="E164" i="8"/>
  <c r="D164" i="8"/>
  <c r="K163" i="8"/>
  <c r="G163" i="8"/>
  <c r="F163" i="8"/>
  <c r="E163" i="8"/>
  <c r="D163" i="8"/>
  <c r="K162" i="8"/>
  <c r="G162" i="8"/>
  <c r="F162" i="8"/>
  <c r="E162" i="8"/>
  <c r="D162" i="8"/>
  <c r="K161" i="8"/>
  <c r="G161" i="8"/>
  <c r="F161" i="8"/>
  <c r="E161" i="8"/>
  <c r="D161" i="8"/>
  <c r="K160" i="8"/>
  <c r="G160" i="8"/>
  <c r="F160" i="8"/>
  <c r="E160" i="8"/>
  <c r="D160" i="8"/>
  <c r="K159" i="8"/>
  <c r="G159" i="8"/>
  <c r="F159" i="8"/>
  <c r="E159" i="8"/>
  <c r="D159" i="8"/>
  <c r="K158" i="8"/>
  <c r="G158" i="8"/>
  <c r="F158" i="8"/>
  <c r="E158" i="8"/>
  <c r="D158" i="8"/>
  <c r="K157" i="8"/>
  <c r="G157" i="8"/>
  <c r="F157" i="8"/>
  <c r="E157" i="8"/>
  <c r="D157" i="8"/>
  <c r="K156" i="8"/>
  <c r="G156" i="8"/>
  <c r="F156" i="8"/>
  <c r="E156" i="8"/>
  <c r="D156" i="8"/>
  <c r="K155" i="8"/>
  <c r="G155" i="8"/>
  <c r="F155" i="8"/>
  <c r="E155" i="8"/>
  <c r="D155" i="8"/>
  <c r="K154" i="8"/>
  <c r="G154" i="8"/>
  <c r="F154" i="8"/>
  <c r="E154" i="8"/>
  <c r="D154" i="8"/>
  <c r="K153" i="8"/>
  <c r="G153" i="8"/>
  <c r="F153" i="8"/>
  <c r="E153" i="8"/>
  <c r="D153" i="8"/>
  <c r="K152" i="8"/>
  <c r="G152" i="8"/>
  <c r="F152" i="8"/>
  <c r="E152" i="8"/>
  <c r="D152" i="8"/>
  <c r="K151" i="8"/>
  <c r="G151" i="8"/>
  <c r="F151" i="8"/>
  <c r="E151" i="8"/>
  <c r="D151" i="8"/>
  <c r="K150" i="8"/>
  <c r="G150" i="8"/>
  <c r="F150" i="8"/>
  <c r="E150" i="8"/>
  <c r="D150" i="8"/>
  <c r="K149" i="8"/>
  <c r="G149" i="8"/>
  <c r="F149" i="8"/>
  <c r="E149" i="8"/>
  <c r="D149" i="8"/>
  <c r="K148" i="8"/>
  <c r="G148" i="8"/>
  <c r="F148" i="8"/>
  <c r="E148" i="8"/>
  <c r="D148" i="8"/>
  <c r="K147" i="8"/>
  <c r="G147" i="8"/>
  <c r="F147" i="8"/>
  <c r="E147" i="8"/>
  <c r="D147" i="8"/>
  <c r="K146" i="8"/>
  <c r="G146" i="8"/>
  <c r="F146" i="8"/>
  <c r="E146" i="8"/>
  <c r="D146" i="8"/>
  <c r="K145" i="8"/>
  <c r="G145" i="8"/>
  <c r="F145" i="8"/>
  <c r="E145" i="8"/>
  <c r="D145" i="8"/>
  <c r="K144" i="8"/>
  <c r="G144" i="8"/>
  <c r="F144" i="8"/>
  <c r="E144" i="8"/>
  <c r="D144" i="8"/>
  <c r="K143" i="8"/>
  <c r="G143" i="8"/>
  <c r="F143" i="8"/>
  <c r="E143" i="8"/>
  <c r="D143" i="8"/>
  <c r="K142" i="8"/>
  <c r="G142" i="8"/>
  <c r="F142" i="8"/>
  <c r="E142" i="8"/>
  <c r="D142" i="8"/>
  <c r="K141" i="8"/>
  <c r="G141" i="8"/>
  <c r="F141" i="8"/>
  <c r="E141" i="8"/>
  <c r="D141" i="8"/>
  <c r="K140" i="8"/>
  <c r="G140" i="8"/>
  <c r="F140" i="8"/>
  <c r="E140" i="8"/>
  <c r="D140" i="8"/>
  <c r="K139" i="8"/>
  <c r="G139" i="8"/>
  <c r="F139" i="8"/>
  <c r="E139" i="8"/>
  <c r="D139" i="8"/>
  <c r="K138" i="8"/>
  <c r="G138" i="8"/>
  <c r="F138" i="8"/>
  <c r="E138" i="8"/>
  <c r="D138" i="8"/>
  <c r="K137" i="8"/>
  <c r="G137" i="8"/>
  <c r="F137" i="8"/>
  <c r="E137" i="8"/>
  <c r="D137" i="8"/>
  <c r="L136" i="8"/>
  <c r="K136" i="8"/>
  <c r="J136" i="8"/>
  <c r="I136" i="8"/>
  <c r="G136" i="8"/>
  <c r="F136" i="8"/>
  <c r="F707" i="8" s="1"/>
  <c r="E136" i="8"/>
  <c r="D136" i="8"/>
  <c r="K135" i="8"/>
  <c r="G135" i="8"/>
  <c r="F135" i="8"/>
  <c r="E135" i="8"/>
  <c r="D135" i="8"/>
  <c r="K134" i="8"/>
  <c r="G134" i="8"/>
  <c r="F134" i="8"/>
  <c r="E134" i="8"/>
  <c r="D134" i="8"/>
  <c r="K133" i="8"/>
  <c r="G133" i="8"/>
  <c r="F133" i="8"/>
  <c r="E133" i="8"/>
  <c r="D133" i="8"/>
  <c r="K132" i="8"/>
  <c r="G132" i="8"/>
  <c r="F132" i="8"/>
  <c r="E132" i="8"/>
  <c r="D132" i="8"/>
  <c r="K131" i="8"/>
  <c r="G131" i="8"/>
  <c r="F131" i="8"/>
  <c r="E131" i="8"/>
  <c r="D131" i="8"/>
  <c r="K130" i="8"/>
  <c r="G130" i="8"/>
  <c r="F130" i="8"/>
  <c r="E130" i="8"/>
  <c r="D130" i="8"/>
  <c r="K129" i="8"/>
  <c r="G129" i="8"/>
  <c r="F129" i="8"/>
  <c r="E129" i="8"/>
  <c r="D129" i="8"/>
  <c r="K128" i="8"/>
  <c r="G128" i="8"/>
  <c r="F128" i="8"/>
  <c r="E128" i="8"/>
  <c r="D128" i="8"/>
  <c r="K127" i="8"/>
  <c r="G127" i="8"/>
  <c r="F127" i="8"/>
  <c r="E127" i="8"/>
  <c r="D127" i="8"/>
  <c r="K126" i="8"/>
  <c r="G126" i="8"/>
  <c r="F126" i="8"/>
  <c r="E126" i="8"/>
  <c r="D126" i="8"/>
  <c r="K125" i="8"/>
  <c r="G125" i="8"/>
  <c r="F125" i="8"/>
  <c r="E125" i="8"/>
  <c r="D125" i="8"/>
  <c r="K124" i="8"/>
  <c r="G124" i="8"/>
  <c r="F124" i="8"/>
  <c r="E124" i="8"/>
  <c r="D124" i="8"/>
  <c r="K123" i="8"/>
  <c r="G123" i="8"/>
  <c r="F123" i="8"/>
  <c r="E123" i="8"/>
  <c r="D123" i="8"/>
  <c r="K122" i="8"/>
  <c r="G122" i="8"/>
  <c r="F122" i="8"/>
  <c r="E122" i="8"/>
  <c r="D122" i="8"/>
  <c r="K121" i="8"/>
  <c r="G121" i="8"/>
  <c r="F121" i="8"/>
  <c r="E121" i="8"/>
  <c r="D121" i="8"/>
  <c r="K120" i="8"/>
  <c r="G120" i="8"/>
  <c r="F120" i="8"/>
  <c r="E120" i="8"/>
  <c r="D120" i="8"/>
  <c r="K119" i="8"/>
  <c r="G119" i="8"/>
  <c r="F119" i="8"/>
  <c r="E119" i="8"/>
  <c r="D119" i="8"/>
  <c r="K118" i="8"/>
  <c r="G118" i="8"/>
  <c r="F118" i="8"/>
  <c r="E118" i="8"/>
  <c r="D118" i="8"/>
  <c r="K117" i="8"/>
  <c r="G117" i="8"/>
  <c r="F117" i="8"/>
  <c r="E117" i="8"/>
  <c r="D117" i="8"/>
  <c r="K116" i="8"/>
  <c r="G116" i="8"/>
  <c r="F116" i="8"/>
  <c r="E116" i="8"/>
  <c r="D116" i="8"/>
  <c r="K115" i="8"/>
  <c r="G115" i="8"/>
  <c r="F115" i="8"/>
  <c r="E115" i="8"/>
  <c r="D115" i="8"/>
  <c r="K114" i="8"/>
  <c r="G114" i="8"/>
  <c r="F114" i="8"/>
  <c r="E114" i="8"/>
  <c r="D114" i="8"/>
  <c r="K113" i="8"/>
  <c r="G113" i="8"/>
  <c r="F113" i="8"/>
  <c r="E113" i="8"/>
  <c r="D113" i="8"/>
  <c r="K112" i="8"/>
  <c r="G112" i="8"/>
  <c r="F112" i="8"/>
  <c r="E112" i="8"/>
  <c r="D112" i="8"/>
  <c r="K111" i="8"/>
  <c r="G111" i="8"/>
  <c r="F111" i="8"/>
  <c r="E111" i="8"/>
  <c r="D111" i="8"/>
  <c r="K110" i="8"/>
  <c r="G110" i="8"/>
  <c r="F110" i="8"/>
  <c r="E110" i="8"/>
  <c r="D110" i="8"/>
  <c r="K109" i="8"/>
  <c r="G109" i="8"/>
  <c r="F109" i="8"/>
  <c r="E109" i="8"/>
  <c r="D109" i="8"/>
  <c r="K108" i="8"/>
  <c r="G108" i="8"/>
  <c r="F108" i="8"/>
  <c r="E108" i="8"/>
  <c r="D108" i="8"/>
  <c r="K107" i="8"/>
  <c r="G107" i="8"/>
  <c r="F107" i="8"/>
  <c r="E107" i="8"/>
  <c r="D107" i="8"/>
  <c r="K106" i="8"/>
  <c r="G106" i="8"/>
  <c r="F106" i="8"/>
  <c r="E106" i="8"/>
  <c r="D106" i="8"/>
  <c r="K105" i="8"/>
  <c r="G105" i="8"/>
  <c r="F105" i="8"/>
  <c r="E105" i="8"/>
  <c r="D105" i="8"/>
  <c r="K104" i="8"/>
  <c r="G104" i="8"/>
  <c r="F104" i="8"/>
  <c r="E104" i="8"/>
  <c r="D104" i="8"/>
  <c r="K103" i="8"/>
  <c r="G103" i="8"/>
  <c r="F103" i="8"/>
  <c r="E103" i="8"/>
  <c r="D103" i="8"/>
  <c r="K102" i="8"/>
  <c r="G102" i="8"/>
  <c r="F102" i="8"/>
  <c r="E102" i="8"/>
  <c r="D102" i="8"/>
  <c r="K101" i="8"/>
  <c r="G101" i="8"/>
  <c r="F101" i="8"/>
  <c r="E101" i="8"/>
  <c r="D101" i="8"/>
  <c r="K100" i="8"/>
  <c r="G100" i="8"/>
  <c r="F100" i="8"/>
  <c r="E100" i="8"/>
  <c r="D100" i="8"/>
  <c r="K99" i="8"/>
  <c r="G99" i="8"/>
  <c r="F99" i="8"/>
  <c r="E99" i="8"/>
  <c r="D99" i="8"/>
  <c r="K98" i="8"/>
  <c r="G98" i="8"/>
  <c r="F98" i="8"/>
  <c r="E98" i="8"/>
  <c r="D98" i="8"/>
  <c r="K97" i="8"/>
  <c r="G97" i="8"/>
  <c r="F97" i="8"/>
  <c r="E97" i="8"/>
  <c r="D97" i="8"/>
  <c r="K96" i="8"/>
  <c r="G96" i="8"/>
  <c r="F96" i="8"/>
  <c r="E96" i="8"/>
  <c r="D96" i="8"/>
  <c r="K95" i="8"/>
  <c r="G95" i="8"/>
  <c r="F95" i="8"/>
  <c r="E95" i="8"/>
  <c r="D95" i="8"/>
  <c r="K94" i="8"/>
  <c r="G94" i="8"/>
  <c r="F94" i="8"/>
  <c r="E94" i="8"/>
  <c r="D94" i="8"/>
  <c r="K93" i="8"/>
  <c r="G93" i="8"/>
  <c r="F93" i="8"/>
  <c r="E93" i="8"/>
  <c r="D93" i="8"/>
  <c r="K92" i="8"/>
  <c r="G92" i="8"/>
  <c r="F92" i="8"/>
  <c r="E92" i="8"/>
  <c r="D92" i="8"/>
  <c r="K91" i="8"/>
  <c r="G91" i="8"/>
  <c r="F91" i="8"/>
  <c r="E91" i="8"/>
  <c r="D91" i="8"/>
  <c r="K90" i="8"/>
  <c r="G90" i="8"/>
  <c r="F90" i="8"/>
  <c r="E90" i="8"/>
  <c r="D90" i="8"/>
  <c r="K89" i="8"/>
  <c r="G89" i="8"/>
  <c r="F89" i="8"/>
  <c r="E89" i="8"/>
  <c r="D89" i="8"/>
  <c r="K88" i="8"/>
  <c r="G88" i="8"/>
  <c r="F88" i="8"/>
  <c r="E88" i="8"/>
  <c r="D88" i="8"/>
  <c r="K87" i="8"/>
  <c r="G87" i="8"/>
  <c r="F87" i="8"/>
  <c r="E87" i="8"/>
  <c r="D87" i="8"/>
  <c r="K86" i="8"/>
  <c r="G86" i="8"/>
  <c r="F86" i="8"/>
  <c r="E86" i="8"/>
  <c r="D86" i="8"/>
  <c r="K85" i="8"/>
  <c r="G85" i="8"/>
  <c r="F85" i="8"/>
  <c r="E85" i="8"/>
  <c r="D85" i="8"/>
  <c r="K84" i="8"/>
  <c r="G84" i="8"/>
  <c r="F84" i="8"/>
  <c r="E84" i="8"/>
  <c r="D84" i="8"/>
  <c r="K83" i="8"/>
  <c r="G83" i="8"/>
  <c r="F83" i="8"/>
  <c r="E83" i="8"/>
  <c r="D83" i="8"/>
  <c r="K82" i="8"/>
  <c r="G82" i="8"/>
  <c r="F82" i="8"/>
  <c r="E82" i="8"/>
  <c r="D82" i="8"/>
  <c r="L81" i="8"/>
  <c r="K81" i="8"/>
  <c r="J81" i="8"/>
  <c r="I81" i="8"/>
  <c r="G81" i="8"/>
  <c r="F81" i="8"/>
  <c r="E81" i="8"/>
  <c r="D81" i="8"/>
  <c r="K80" i="8"/>
  <c r="G80" i="8"/>
  <c r="F80" i="8"/>
  <c r="E80" i="8"/>
  <c r="D80" i="8"/>
  <c r="K79" i="8"/>
  <c r="G79" i="8"/>
  <c r="F79" i="8"/>
  <c r="E79" i="8"/>
  <c r="D79" i="8"/>
  <c r="K78" i="8"/>
  <c r="G78" i="8"/>
  <c r="F78" i="8"/>
  <c r="E78" i="8"/>
  <c r="D78" i="8"/>
  <c r="K77" i="8"/>
  <c r="G77" i="8"/>
  <c r="F77" i="8"/>
  <c r="E77" i="8"/>
  <c r="D77" i="8"/>
  <c r="K76" i="8"/>
  <c r="G76" i="8"/>
  <c r="F76" i="8"/>
  <c r="E76" i="8"/>
  <c r="D76" i="8"/>
  <c r="K75" i="8"/>
  <c r="G75" i="8"/>
  <c r="F75" i="8"/>
  <c r="E75" i="8"/>
  <c r="D75" i="8"/>
  <c r="K74" i="8"/>
  <c r="G74" i="8"/>
  <c r="F74" i="8"/>
  <c r="E74" i="8"/>
  <c r="D74" i="8"/>
  <c r="K73" i="8"/>
  <c r="G73" i="8"/>
  <c r="F73" i="8"/>
  <c r="E73" i="8"/>
  <c r="D73" i="8"/>
  <c r="K72" i="8"/>
  <c r="G72" i="8"/>
  <c r="F72" i="8"/>
  <c r="E72" i="8"/>
  <c r="D72" i="8"/>
  <c r="K71" i="8"/>
  <c r="G71" i="8"/>
  <c r="F71" i="8"/>
  <c r="E71" i="8"/>
  <c r="D71" i="8"/>
  <c r="K70" i="8"/>
  <c r="G70" i="8"/>
  <c r="F70" i="8"/>
  <c r="E70" i="8"/>
  <c r="D70" i="8"/>
  <c r="K69" i="8"/>
  <c r="G69" i="8"/>
  <c r="F69" i="8"/>
  <c r="E69" i="8"/>
  <c r="D69" i="8"/>
  <c r="K68" i="8"/>
  <c r="G68" i="8"/>
  <c r="F68" i="8"/>
  <c r="E68" i="8"/>
  <c r="D68" i="8"/>
  <c r="K67" i="8"/>
  <c r="G67" i="8"/>
  <c r="F67" i="8"/>
  <c r="E67" i="8"/>
  <c r="D67" i="8"/>
  <c r="K66" i="8"/>
  <c r="G66" i="8"/>
  <c r="F66" i="8"/>
  <c r="E66" i="8"/>
  <c r="D66" i="8"/>
  <c r="K65" i="8"/>
  <c r="G65" i="8"/>
  <c r="F65" i="8"/>
  <c r="E65" i="8"/>
  <c r="D65" i="8"/>
  <c r="K64" i="8"/>
  <c r="G64" i="8"/>
  <c r="F64" i="8"/>
  <c r="E64" i="8"/>
  <c r="D64" i="8"/>
  <c r="K63" i="8"/>
  <c r="G63" i="8"/>
  <c r="F63" i="8"/>
  <c r="E63" i="8"/>
  <c r="D63" i="8"/>
  <c r="K62" i="8"/>
  <c r="G62" i="8"/>
  <c r="F62" i="8"/>
  <c r="E62" i="8"/>
  <c r="D62" i="8"/>
  <c r="K61" i="8"/>
  <c r="G61" i="8"/>
  <c r="F61" i="8"/>
  <c r="E61" i="8"/>
  <c r="D61" i="8"/>
  <c r="K60" i="8"/>
  <c r="G60" i="8"/>
  <c r="F60" i="8"/>
  <c r="E60" i="8"/>
  <c r="D60" i="8"/>
  <c r="K59" i="8"/>
  <c r="G59" i="8"/>
  <c r="F59" i="8"/>
  <c r="E59" i="8"/>
  <c r="D59" i="8"/>
  <c r="K58" i="8"/>
  <c r="G58" i="8"/>
  <c r="F58" i="8"/>
  <c r="E58" i="8"/>
  <c r="D58" i="8"/>
  <c r="K57" i="8"/>
  <c r="G57" i="8"/>
  <c r="F57" i="8"/>
  <c r="E57" i="8"/>
  <c r="D57" i="8"/>
  <c r="L56" i="8"/>
  <c r="K56" i="8"/>
  <c r="J56" i="8"/>
  <c r="I56" i="8"/>
  <c r="G56" i="8"/>
  <c r="F56" i="8"/>
  <c r="E56" i="8"/>
  <c r="D56" i="8"/>
  <c r="K55" i="8"/>
  <c r="G55" i="8"/>
  <c r="F55" i="8"/>
  <c r="E55" i="8"/>
  <c r="D55" i="8"/>
  <c r="K54" i="8"/>
  <c r="G54" i="8"/>
  <c r="F54" i="8"/>
  <c r="E54" i="8"/>
  <c r="D54" i="8"/>
  <c r="K53" i="8"/>
  <c r="G53" i="8"/>
  <c r="F53" i="8"/>
  <c r="E53" i="8"/>
  <c r="D53" i="8"/>
  <c r="K52" i="8"/>
  <c r="G52" i="8"/>
  <c r="F52" i="8"/>
  <c r="E52" i="8"/>
  <c r="D52" i="8"/>
  <c r="K51" i="8"/>
  <c r="G51" i="8"/>
  <c r="F51" i="8"/>
  <c r="E51" i="8"/>
  <c r="D51" i="8"/>
  <c r="K50" i="8"/>
  <c r="G50" i="8"/>
  <c r="F50" i="8"/>
  <c r="E50" i="8"/>
  <c r="D50" i="8"/>
  <c r="K49" i="8"/>
  <c r="G49" i="8"/>
  <c r="F49" i="8"/>
  <c r="E49" i="8"/>
  <c r="D49" i="8"/>
  <c r="K48" i="8"/>
  <c r="G48" i="8"/>
  <c r="F48" i="8"/>
  <c r="E48" i="8"/>
  <c r="D48" i="8"/>
  <c r="K47" i="8"/>
  <c r="G47" i="8"/>
  <c r="F47" i="8"/>
  <c r="E47" i="8"/>
  <c r="D47" i="8"/>
  <c r="K46" i="8"/>
  <c r="G46" i="8"/>
  <c r="F46" i="8"/>
  <c r="E46" i="8"/>
  <c r="D46" i="8"/>
  <c r="K45" i="8"/>
  <c r="G45" i="8"/>
  <c r="F45" i="8"/>
  <c r="E45" i="8"/>
  <c r="D45" i="8"/>
  <c r="K44" i="8"/>
  <c r="G44" i="8"/>
  <c r="F44" i="8"/>
  <c r="E44" i="8"/>
  <c r="D44" i="8"/>
  <c r="K43" i="8"/>
  <c r="G43" i="8"/>
  <c r="F43" i="8"/>
  <c r="E43" i="8"/>
  <c r="D43" i="8"/>
  <c r="K42" i="8"/>
  <c r="G42" i="8"/>
  <c r="F42" i="8"/>
  <c r="E42" i="8"/>
  <c r="D42" i="8"/>
  <c r="K41" i="8"/>
  <c r="G41" i="8"/>
  <c r="F41" i="8"/>
  <c r="E41" i="8"/>
  <c r="D41" i="8"/>
  <c r="K40" i="8"/>
  <c r="G40" i="8"/>
  <c r="F40" i="8"/>
  <c r="E40" i="8"/>
  <c r="D40" i="8"/>
  <c r="K39" i="8"/>
  <c r="G39" i="8"/>
  <c r="F39" i="8"/>
  <c r="E39" i="8"/>
  <c r="D39" i="8"/>
  <c r="K38" i="8"/>
  <c r="G38" i="8"/>
  <c r="F38" i="8"/>
  <c r="E38" i="8"/>
  <c r="D38" i="8"/>
  <c r="K37" i="8"/>
  <c r="G37" i="8"/>
  <c r="F37" i="8"/>
  <c r="E37" i="8"/>
  <c r="D37" i="8"/>
  <c r="K36" i="8"/>
  <c r="G36" i="8"/>
  <c r="F36" i="8"/>
  <c r="E36" i="8"/>
  <c r="D36" i="8"/>
  <c r="K35" i="8"/>
  <c r="G35" i="8"/>
  <c r="F35" i="8"/>
  <c r="E35" i="8"/>
  <c r="D35" i="8"/>
  <c r="K34" i="8"/>
  <c r="G34" i="8"/>
  <c r="F34" i="8"/>
  <c r="E34" i="8"/>
  <c r="D34" i="8"/>
  <c r="K33" i="8"/>
  <c r="G33" i="8"/>
  <c r="F33" i="8"/>
  <c r="E33" i="8"/>
  <c r="D33" i="8"/>
  <c r="K32" i="8"/>
  <c r="G32" i="8"/>
  <c r="F32" i="8"/>
  <c r="E32" i="8"/>
  <c r="D32" i="8"/>
  <c r="K31" i="8"/>
  <c r="G31" i="8"/>
  <c r="F31" i="8"/>
  <c r="E31" i="8"/>
  <c r="D31" i="8"/>
  <c r="K30" i="8"/>
  <c r="G30" i="8"/>
  <c r="F30" i="8"/>
  <c r="E30" i="8"/>
  <c r="D30" i="8"/>
  <c r="K29" i="8"/>
  <c r="G29" i="8"/>
  <c r="F29" i="8"/>
  <c r="E29" i="8"/>
  <c r="D29" i="8"/>
  <c r="K28" i="8"/>
  <c r="G28" i="8"/>
  <c r="F28" i="8"/>
  <c r="E28" i="8"/>
  <c r="D28" i="8"/>
  <c r="K27" i="8"/>
  <c r="G27" i="8"/>
  <c r="F27" i="8"/>
  <c r="E27" i="8"/>
  <c r="D27" i="8"/>
  <c r="K26" i="8"/>
  <c r="G26" i="8"/>
  <c r="F26" i="8"/>
  <c r="E26" i="8"/>
  <c r="D26" i="8"/>
  <c r="K25" i="8"/>
  <c r="G25" i="8"/>
  <c r="F25" i="8"/>
  <c r="E25" i="8"/>
  <c r="D25" i="8"/>
  <c r="K24" i="8"/>
  <c r="G24" i="8"/>
  <c r="F24" i="8"/>
  <c r="E24" i="8"/>
  <c r="D24" i="8"/>
  <c r="K23" i="8"/>
  <c r="G23" i="8"/>
  <c r="F23" i="8"/>
  <c r="E23" i="8"/>
  <c r="D23" i="8"/>
  <c r="K22" i="8"/>
  <c r="G22" i="8"/>
  <c r="F22" i="8"/>
  <c r="E22" i="8"/>
  <c r="D22" i="8"/>
  <c r="K21" i="8"/>
  <c r="G21" i="8"/>
  <c r="F21" i="8"/>
  <c r="E21" i="8"/>
  <c r="D21" i="8"/>
  <c r="K20" i="8"/>
  <c r="G20" i="8"/>
  <c r="F20" i="8"/>
  <c r="E20" i="8"/>
  <c r="D20" i="8"/>
  <c r="K19" i="8"/>
  <c r="G19" i="8"/>
  <c r="F19" i="8"/>
  <c r="E19" i="8"/>
  <c r="D19" i="8"/>
  <c r="K18" i="8"/>
  <c r="G18" i="8"/>
  <c r="F18" i="8"/>
  <c r="E18" i="8"/>
  <c r="D18" i="8"/>
  <c r="K17" i="8"/>
  <c r="G17" i="8"/>
  <c r="F17" i="8"/>
  <c r="E17" i="8"/>
  <c r="D17" i="8"/>
  <c r="K16" i="8"/>
  <c r="G16" i="8"/>
  <c r="F16" i="8"/>
  <c r="E16" i="8"/>
  <c r="D16" i="8"/>
  <c r="K15" i="8"/>
  <c r="G15" i="8"/>
  <c r="F15" i="8"/>
  <c r="E15" i="8"/>
  <c r="D15" i="8"/>
  <c r="K14" i="8"/>
  <c r="G14" i="8"/>
  <c r="F14" i="8"/>
  <c r="E14" i="8"/>
  <c r="D14" i="8"/>
  <c r="K13" i="8"/>
  <c r="G13" i="8"/>
  <c r="F13" i="8"/>
  <c r="E13" i="8"/>
  <c r="D13" i="8"/>
  <c r="K12" i="8"/>
  <c r="G12" i="8"/>
  <c r="F12" i="8"/>
  <c r="E12" i="8"/>
  <c r="D12" i="8"/>
  <c r="K11" i="8"/>
  <c r="G11" i="8"/>
  <c r="F11" i="8"/>
  <c r="E11" i="8"/>
  <c r="D11" i="8"/>
  <c r="K10" i="8"/>
  <c r="G10" i="8"/>
  <c r="F10" i="8"/>
  <c r="E10" i="8"/>
  <c r="D10" i="8"/>
  <c r="K9" i="8"/>
  <c r="G9" i="8"/>
  <c r="F9" i="8"/>
  <c r="E9" i="8"/>
  <c r="D9" i="8"/>
  <c r="K8" i="8"/>
  <c r="G8" i="8"/>
  <c r="F8" i="8"/>
  <c r="E8" i="8"/>
  <c r="D8" i="8"/>
  <c r="K7" i="8"/>
  <c r="G7" i="8"/>
  <c r="F7" i="8"/>
  <c r="E7" i="8"/>
  <c r="D7" i="8"/>
  <c r="K6" i="8"/>
  <c r="G6" i="8"/>
  <c r="F6" i="8"/>
  <c r="E6" i="8"/>
  <c r="D6" i="8"/>
  <c r="K5" i="8"/>
  <c r="G5" i="8"/>
  <c r="F5" i="8"/>
  <c r="E5" i="8"/>
  <c r="D5" i="8"/>
  <c r="K4" i="8"/>
  <c r="G4" i="8"/>
  <c r="F4" i="8"/>
  <c r="E4" i="8"/>
  <c r="D4" i="8"/>
  <c r="K3" i="8"/>
  <c r="G3" i="8"/>
  <c r="F3" i="8"/>
  <c r="E3" i="8"/>
  <c r="D3" i="8"/>
  <c r="M2" i="8"/>
  <c r="L2" i="8"/>
  <c r="K2" i="8"/>
  <c r="J2" i="8"/>
  <c r="I2" i="8"/>
  <c r="H2" i="8"/>
  <c r="G2" i="8"/>
  <c r="F2" i="8"/>
  <c r="E2" i="8"/>
  <c r="D2" i="8"/>
  <c r="T877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885" i="6" s="1"/>
  <c r="K69" i="6"/>
  <c r="K886" i="6" s="1"/>
  <c r="K70" i="6"/>
  <c r="K71" i="6"/>
  <c r="K72" i="6"/>
  <c r="I73" i="6"/>
  <c r="J73" i="6"/>
  <c r="K73" i="6"/>
  <c r="L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893" i="6" s="1"/>
  <c r="K91" i="6"/>
  <c r="K894" i="6" s="1"/>
  <c r="K92" i="6"/>
  <c r="K895" i="6" s="1"/>
  <c r="K93" i="6"/>
  <c r="K896" i="6" s="1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I122" i="6"/>
  <c r="J122" i="6"/>
  <c r="K122" i="6"/>
  <c r="L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I163" i="6"/>
  <c r="J163" i="6"/>
  <c r="K163" i="6"/>
  <c r="L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I260" i="6"/>
  <c r="J260" i="6"/>
  <c r="K260" i="6"/>
  <c r="L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I276" i="6"/>
  <c r="J276" i="6"/>
  <c r="K276" i="6"/>
  <c r="L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I300" i="6"/>
  <c r="J300" i="6"/>
  <c r="K300" i="6"/>
  <c r="L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I412" i="6"/>
  <c r="J412" i="6"/>
  <c r="K412" i="6"/>
  <c r="L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I425" i="6"/>
  <c r="J425" i="6"/>
  <c r="K425" i="6"/>
  <c r="L425" i="6"/>
  <c r="K426" i="6"/>
  <c r="K427" i="6"/>
  <c r="K428" i="6"/>
  <c r="K429" i="6"/>
  <c r="I430" i="6"/>
  <c r="J430" i="6"/>
  <c r="K430" i="6"/>
  <c r="L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931" i="6" s="1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I498" i="6"/>
  <c r="J498" i="6"/>
  <c r="K498" i="6"/>
  <c r="L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I533" i="6"/>
  <c r="J533" i="6"/>
  <c r="K533" i="6"/>
  <c r="L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942" i="6" s="1"/>
  <c r="K558" i="6"/>
  <c r="K943" i="6" s="1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I585" i="6"/>
  <c r="J585" i="6"/>
  <c r="K585" i="6"/>
  <c r="L585" i="6"/>
  <c r="I586" i="6"/>
  <c r="J586" i="6"/>
  <c r="K586" i="6"/>
  <c r="L586" i="6"/>
  <c r="K587" i="6"/>
  <c r="K588" i="6"/>
  <c r="K589" i="6"/>
  <c r="K590" i="6"/>
  <c r="K591" i="6"/>
  <c r="K592" i="6"/>
  <c r="K593" i="6"/>
  <c r="K594" i="6"/>
  <c r="I595" i="6"/>
  <c r="J595" i="6"/>
  <c r="K595" i="6"/>
  <c r="L595" i="6"/>
  <c r="K596" i="6"/>
  <c r="K597" i="6"/>
  <c r="I598" i="6"/>
  <c r="J598" i="6"/>
  <c r="K598" i="6"/>
  <c r="L598" i="6"/>
  <c r="I599" i="6"/>
  <c r="J599" i="6"/>
  <c r="K599" i="6"/>
  <c r="L599" i="6"/>
  <c r="K600" i="6"/>
  <c r="K601" i="6"/>
  <c r="K602" i="6"/>
  <c r="K603" i="6"/>
  <c r="K604" i="6"/>
  <c r="K605" i="6"/>
  <c r="K606" i="6"/>
  <c r="I607" i="6"/>
  <c r="J607" i="6"/>
  <c r="K607" i="6"/>
  <c r="L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I663" i="6"/>
  <c r="J663" i="6"/>
  <c r="K663" i="6"/>
  <c r="L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I682" i="6"/>
  <c r="J682" i="6"/>
  <c r="K682" i="6"/>
  <c r="L682" i="6"/>
  <c r="K683" i="6"/>
  <c r="K953" i="6" s="1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I702" i="6"/>
  <c r="J702" i="6"/>
  <c r="K702" i="6"/>
  <c r="L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I737" i="6"/>
  <c r="J737" i="6"/>
  <c r="K737" i="6"/>
  <c r="L737" i="6"/>
  <c r="K738" i="6"/>
  <c r="K739" i="6"/>
  <c r="K740" i="6"/>
  <c r="K741" i="6"/>
  <c r="K742" i="6"/>
  <c r="K743" i="6"/>
  <c r="K744" i="6"/>
  <c r="K745" i="6"/>
  <c r="I746" i="6"/>
  <c r="J746" i="6"/>
  <c r="K746" i="6"/>
  <c r="L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I766" i="6"/>
  <c r="J766" i="6"/>
  <c r="K766" i="6"/>
  <c r="L766" i="6"/>
  <c r="K767" i="6"/>
  <c r="I768" i="6"/>
  <c r="J768" i="6"/>
  <c r="K768" i="6"/>
  <c r="L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I782" i="6"/>
  <c r="J782" i="6"/>
  <c r="K782" i="6"/>
  <c r="L782" i="6"/>
  <c r="K783" i="6"/>
  <c r="K784" i="6"/>
  <c r="K785" i="6"/>
  <c r="K786" i="6"/>
  <c r="K787" i="6"/>
  <c r="I788" i="6"/>
  <c r="J788" i="6"/>
  <c r="K788" i="6"/>
  <c r="L788" i="6"/>
  <c r="K789" i="6"/>
  <c r="K790" i="6"/>
  <c r="K791" i="6"/>
  <c r="K792" i="6"/>
  <c r="K793" i="6"/>
  <c r="K794" i="6"/>
  <c r="K967" i="6" s="1"/>
  <c r="K795" i="6"/>
  <c r="K968" i="6" s="1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I827" i="6"/>
  <c r="J827" i="6"/>
  <c r="K827" i="6"/>
  <c r="L827" i="6"/>
  <c r="K828" i="6"/>
  <c r="K829" i="6"/>
  <c r="K830" i="6"/>
  <c r="K831" i="6"/>
  <c r="K832" i="6"/>
  <c r="K833" i="6"/>
  <c r="K834" i="6"/>
  <c r="K835" i="6"/>
  <c r="K836" i="6"/>
  <c r="K837" i="6"/>
  <c r="I838" i="6"/>
  <c r="J838" i="6"/>
  <c r="K838" i="6"/>
  <c r="L838" i="6"/>
  <c r="K839" i="6"/>
  <c r="K840" i="6"/>
  <c r="K841" i="6"/>
  <c r="K842" i="6"/>
  <c r="K843" i="6"/>
  <c r="K844" i="6"/>
  <c r="K845" i="6"/>
  <c r="K846" i="6"/>
  <c r="K847" i="6"/>
  <c r="K848" i="6"/>
  <c r="K849" i="6"/>
  <c r="I850" i="6"/>
  <c r="J850" i="6"/>
  <c r="K850" i="6"/>
  <c r="L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3" i="6"/>
  <c r="M2" i="6"/>
  <c r="L2" i="6"/>
  <c r="K2" i="6"/>
  <c r="J2" i="6"/>
  <c r="I2" i="6"/>
  <c r="D4" i="6"/>
  <c r="E4" i="6"/>
  <c r="F4" i="6"/>
  <c r="G4" i="6"/>
  <c r="D5" i="6"/>
  <c r="E5" i="6"/>
  <c r="F5" i="6"/>
  <c r="G5" i="6"/>
  <c r="D6" i="6"/>
  <c r="E6" i="6"/>
  <c r="F6" i="6"/>
  <c r="G6" i="6"/>
  <c r="D7" i="6"/>
  <c r="E7" i="6"/>
  <c r="F7" i="6"/>
  <c r="G7" i="6"/>
  <c r="D8" i="6"/>
  <c r="E8" i="6"/>
  <c r="F8" i="6"/>
  <c r="G8" i="6"/>
  <c r="D9" i="6"/>
  <c r="E9" i="6"/>
  <c r="F9" i="6"/>
  <c r="G9" i="6"/>
  <c r="D10" i="6"/>
  <c r="E10" i="6"/>
  <c r="F10" i="6"/>
  <c r="G10" i="6"/>
  <c r="D11" i="6"/>
  <c r="E11" i="6"/>
  <c r="F11" i="6"/>
  <c r="G11" i="6"/>
  <c r="D12" i="6"/>
  <c r="E12" i="6"/>
  <c r="F12" i="6"/>
  <c r="G12" i="6"/>
  <c r="D13" i="6"/>
  <c r="E13" i="6"/>
  <c r="F13" i="6"/>
  <c r="G13" i="6"/>
  <c r="D14" i="6"/>
  <c r="E14" i="6"/>
  <c r="F14" i="6"/>
  <c r="G14" i="6"/>
  <c r="D15" i="6"/>
  <c r="E15" i="6"/>
  <c r="F15" i="6"/>
  <c r="G15" i="6"/>
  <c r="D16" i="6"/>
  <c r="E16" i="6"/>
  <c r="F16" i="6"/>
  <c r="G16" i="6"/>
  <c r="D17" i="6"/>
  <c r="E17" i="6"/>
  <c r="F17" i="6"/>
  <c r="G17" i="6"/>
  <c r="D18" i="6"/>
  <c r="E18" i="6"/>
  <c r="F18" i="6"/>
  <c r="G18" i="6"/>
  <c r="D19" i="6"/>
  <c r="E19" i="6"/>
  <c r="F19" i="6"/>
  <c r="G19" i="6"/>
  <c r="D20" i="6"/>
  <c r="E20" i="6"/>
  <c r="F20" i="6"/>
  <c r="G20" i="6"/>
  <c r="D21" i="6"/>
  <c r="E21" i="6"/>
  <c r="F21" i="6"/>
  <c r="G21" i="6"/>
  <c r="D22" i="6"/>
  <c r="E22" i="6"/>
  <c r="F22" i="6"/>
  <c r="G22" i="6"/>
  <c r="D23" i="6"/>
  <c r="E23" i="6"/>
  <c r="F23" i="6"/>
  <c r="G23" i="6"/>
  <c r="D24" i="6"/>
  <c r="E24" i="6"/>
  <c r="F24" i="6"/>
  <c r="G24" i="6"/>
  <c r="D25" i="6"/>
  <c r="E25" i="6"/>
  <c r="F25" i="6"/>
  <c r="G25" i="6"/>
  <c r="D26" i="6"/>
  <c r="E26" i="6"/>
  <c r="F26" i="6"/>
  <c r="G26" i="6"/>
  <c r="D27" i="6"/>
  <c r="E27" i="6"/>
  <c r="F27" i="6"/>
  <c r="G27" i="6"/>
  <c r="D28" i="6"/>
  <c r="E28" i="6"/>
  <c r="F28" i="6"/>
  <c r="G28" i="6"/>
  <c r="D29" i="6"/>
  <c r="E29" i="6"/>
  <c r="F29" i="6"/>
  <c r="G29" i="6"/>
  <c r="D30" i="6"/>
  <c r="E30" i="6"/>
  <c r="F30" i="6"/>
  <c r="G30" i="6"/>
  <c r="D31" i="6"/>
  <c r="E31" i="6"/>
  <c r="F31" i="6"/>
  <c r="G31" i="6"/>
  <c r="D32" i="6"/>
  <c r="E32" i="6"/>
  <c r="F32" i="6"/>
  <c r="G32" i="6"/>
  <c r="D33" i="6"/>
  <c r="E33" i="6"/>
  <c r="F33" i="6"/>
  <c r="G33" i="6"/>
  <c r="D34" i="6"/>
  <c r="E34" i="6"/>
  <c r="F34" i="6"/>
  <c r="G34" i="6"/>
  <c r="D35" i="6"/>
  <c r="E35" i="6"/>
  <c r="F35" i="6"/>
  <c r="G35" i="6"/>
  <c r="D36" i="6"/>
  <c r="E36" i="6"/>
  <c r="F36" i="6"/>
  <c r="G36" i="6"/>
  <c r="D37" i="6"/>
  <c r="E37" i="6"/>
  <c r="F37" i="6"/>
  <c r="G37" i="6"/>
  <c r="D38" i="6"/>
  <c r="E38" i="6"/>
  <c r="F38" i="6"/>
  <c r="G38" i="6"/>
  <c r="D39" i="6"/>
  <c r="E39" i="6"/>
  <c r="F39" i="6"/>
  <c r="G39" i="6"/>
  <c r="D40" i="6"/>
  <c r="E40" i="6"/>
  <c r="F40" i="6"/>
  <c r="G40" i="6"/>
  <c r="D41" i="6"/>
  <c r="E41" i="6"/>
  <c r="F41" i="6"/>
  <c r="G41" i="6"/>
  <c r="D42" i="6"/>
  <c r="E42" i="6"/>
  <c r="F42" i="6"/>
  <c r="G42" i="6"/>
  <c r="D43" i="6"/>
  <c r="E43" i="6"/>
  <c r="F43" i="6"/>
  <c r="G43" i="6"/>
  <c r="D44" i="6"/>
  <c r="E44" i="6"/>
  <c r="F44" i="6"/>
  <c r="G44" i="6"/>
  <c r="D45" i="6"/>
  <c r="E45" i="6"/>
  <c r="F45" i="6"/>
  <c r="G45" i="6"/>
  <c r="D46" i="6"/>
  <c r="E46" i="6"/>
  <c r="F46" i="6"/>
  <c r="G46" i="6"/>
  <c r="D47" i="6"/>
  <c r="E47" i="6"/>
  <c r="F47" i="6"/>
  <c r="G47" i="6"/>
  <c r="D48" i="6"/>
  <c r="E48" i="6"/>
  <c r="F48" i="6"/>
  <c r="G48" i="6"/>
  <c r="D49" i="6"/>
  <c r="E49" i="6"/>
  <c r="F49" i="6"/>
  <c r="G49" i="6"/>
  <c r="D50" i="6"/>
  <c r="E50" i="6"/>
  <c r="F50" i="6"/>
  <c r="G50" i="6"/>
  <c r="D51" i="6"/>
  <c r="E51" i="6"/>
  <c r="F51" i="6"/>
  <c r="G51" i="6"/>
  <c r="D52" i="6"/>
  <c r="E52" i="6"/>
  <c r="F52" i="6"/>
  <c r="G52" i="6"/>
  <c r="D53" i="6"/>
  <c r="E53" i="6"/>
  <c r="F53" i="6"/>
  <c r="G53" i="6"/>
  <c r="D54" i="6"/>
  <c r="E54" i="6"/>
  <c r="F54" i="6"/>
  <c r="G54" i="6"/>
  <c r="D55" i="6"/>
  <c r="E55" i="6"/>
  <c r="F55" i="6"/>
  <c r="G55" i="6"/>
  <c r="D56" i="6"/>
  <c r="E56" i="6"/>
  <c r="F56" i="6"/>
  <c r="G56" i="6"/>
  <c r="D57" i="6"/>
  <c r="E57" i="6"/>
  <c r="F57" i="6"/>
  <c r="G57" i="6"/>
  <c r="D58" i="6"/>
  <c r="E58" i="6"/>
  <c r="F58" i="6"/>
  <c r="G58" i="6"/>
  <c r="D59" i="6"/>
  <c r="E59" i="6"/>
  <c r="F59" i="6"/>
  <c r="G59" i="6"/>
  <c r="D60" i="6"/>
  <c r="E60" i="6"/>
  <c r="F60" i="6"/>
  <c r="G60" i="6"/>
  <c r="D61" i="6"/>
  <c r="E61" i="6"/>
  <c r="F61" i="6"/>
  <c r="G61" i="6"/>
  <c r="D62" i="6"/>
  <c r="E62" i="6"/>
  <c r="F62" i="6"/>
  <c r="G62" i="6"/>
  <c r="D63" i="6"/>
  <c r="E63" i="6"/>
  <c r="F63" i="6"/>
  <c r="G63" i="6"/>
  <c r="D64" i="6"/>
  <c r="E64" i="6"/>
  <c r="F64" i="6"/>
  <c r="G64" i="6"/>
  <c r="D65" i="6"/>
  <c r="E65" i="6"/>
  <c r="F65" i="6"/>
  <c r="G65" i="6"/>
  <c r="D66" i="6"/>
  <c r="E66" i="6"/>
  <c r="F66" i="6"/>
  <c r="G66" i="6"/>
  <c r="D67" i="6"/>
  <c r="E67" i="6"/>
  <c r="F67" i="6"/>
  <c r="G67" i="6"/>
  <c r="D68" i="6"/>
  <c r="D885" i="6" s="1"/>
  <c r="E68" i="6"/>
  <c r="E885" i="6" s="1"/>
  <c r="F68" i="6"/>
  <c r="F885" i="6" s="1"/>
  <c r="G68" i="6"/>
  <c r="G885" i="6" s="1"/>
  <c r="D69" i="6"/>
  <c r="D886" i="6" s="1"/>
  <c r="E69" i="6"/>
  <c r="E886" i="6" s="1"/>
  <c r="F69" i="6"/>
  <c r="F886" i="6" s="1"/>
  <c r="G69" i="6"/>
  <c r="G886" i="6" s="1"/>
  <c r="D70" i="6"/>
  <c r="E70" i="6"/>
  <c r="F70" i="6"/>
  <c r="G70" i="6"/>
  <c r="D71" i="6"/>
  <c r="E71" i="6"/>
  <c r="F71" i="6"/>
  <c r="G71" i="6"/>
  <c r="D72" i="6"/>
  <c r="E72" i="6"/>
  <c r="F72" i="6"/>
  <c r="G72" i="6"/>
  <c r="D73" i="6"/>
  <c r="E73" i="6"/>
  <c r="F73" i="6"/>
  <c r="G73" i="6"/>
  <c r="D74" i="6"/>
  <c r="E74" i="6"/>
  <c r="F74" i="6"/>
  <c r="G74" i="6"/>
  <c r="D75" i="6"/>
  <c r="E75" i="6"/>
  <c r="F75" i="6"/>
  <c r="G75" i="6"/>
  <c r="D76" i="6"/>
  <c r="E76" i="6"/>
  <c r="F76" i="6"/>
  <c r="G76" i="6"/>
  <c r="D77" i="6"/>
  <c r="E77" i="6"/>
  <c r="F77" i="6"/>
  <c r="G77" i="6"/>
  <c r="D78" i="6"/>
  <c r="E78" i="6"/>
  <c r="F78" i="6"/>
  <c r="G78" i="6"/>
  <c r="D79" i="6"/>
  <c r="E79" i="6"/>
  <c r="F79" i="6"/>
  <c r="G79" i="6"/>
  <c r="D80" i="6"/>
  <c r="E80" i="6"/>
  <c r="F80" i="6"/>
  <c r="G80" i="6"/>
  <c r="D81" i="6"/>
  <c r="E81" i="6"/>
  <c r="F81" i="6"/>
  <c r="G81" i="6"/>
  <c r="D82" i="6"/>
  <c r="E82" i="6"/>
  <c r="F82" i="6"/>
  <c r="G82" i="6"/>
  <c r="D83" i="6"/>
  <c r="E83" i="6"/>
  <c r="F83" i="6"/>
  <c r="G83" i="6"/>
  <c r="D84" i="6"/>
  <c r="E84" i="6"/>
  <c r="F84" i="6"/>
  <c r="G84" i="6"/>
  <c r="D85" i="6"/>
  <c r="E85" i="6"/>
  <c r="F85" i="6"/>
  <c r="G85" i="6"/>
  <c r="D86" i="6"/>
  <c r="E86" i="6"/>
  <c r="F86" i="6"/>
  <c r="G86" i="6"/>
  <c r="D87" i="6"/>
  <c r="E87" i="6"/>
  <c r="F87" i="6"/>
  <c r="G87" i="6"/>
  <c r="D88" i="6"/>
  <c r="E88" i="6"/>
  <c r="F88" i="6"/>
  <c r="G88" i="6"/>
  <c r="D89" i="6"/>
  <c r="E89" i="6"/>
  <c r="F89" i="6"/>
  <c r="G89" i="6"/>
  <c r="D90" i="6"/>
  <c r="D893" i="6" s="1"/>
  <c r="E90" i="6"/>
  <c r="E893" i="6" s="1"/>
  <c r="F90" i="6"/>
  <c r="F893" i="6" s="1"/>
  <c r="G90" i="6"/>
  <c r="G893" i="6" s="1"/>
  <c r="D91" i="6"/>
  <c r="D894" i="6" s="1"/>
  <c r="E91" i="6"/>
  <c r="E894" i="6" s="1"/>
  <c r="F91" i="6"/>
  <c r="F894" i="6" s="1"/>
  <c r="G91" i="6"/>
  <c r="G894" i="6" s="1"/>
  <c r="D92" i="6"/>
  <c r="D895" i="6" s="1"/>
  <c r="E92" i="6"/>
  <c r="E895" i="6" s="1"/>
  <c r="F92" i="6"/>
  <c r="F895" i="6" s="1"/>
  <c r="G92" i="6"/>
  <c r="G895" i="6" s="1"/>
  <c r="D93" i="6"/>
  <c r="D896" i="6" s="1"/>
  <c r="E93" i="6"/>
  <c r="E896" i="6" s="1"/>
  <c r="F93" i="6"/>
  <c r="F896" i="6" s="1"/>
  <c r="G93" i="6"/>
  <c r="G896" i="6" s="1"/>
  <c r="D94" i="6"/>
  <c r="E94" i="6"/>
  <c r="F94" i="6"/>
  <c r="G94" i="6"/>
  <c r="D95" i="6"/>
  <c r="E95" i="6"/>
  <c r="F95" i="6"/>
  <c r="G95" i="6"/>
  <c r="D96" i="6"/>
  <c r="E96" i="6"/>
  <c r="F96" i="6"/>
  <c r="G96" i="6"/>
  <c r="D97" i="6"/>
  <c r="E97" i="6"/>
  <c r="F97" i="6"/>
  <c r="G97" i="6"/>
  <c r="D98" i="6"/>
  <c r="E98" i="6"/>
  <c r="F98" i="6"/>
  <c r="G98" i="6"/>
  <c r="D99" i="6"/>
  <c r="E99" i="6"/>
  <c r="F99" i="6"/>
  <c r="G99" i="6"/>
  <c r="D100" i="6"/>
  <c r="E100" i="6"/>
  <c r="F100" i="6"/>
  <c r="G100" i="6"/>
  <c r="D101" i="6"/>
  <c r="E101" i="6"/>
  <c r="F101" i="6"/>
  <c r="G101" i="6"/>
  <c r="D102" i="6"/>
  <c r="E102" i="6"/>
  <c r="F102" i="6"/>
  <c r="G102" i="6"/>
  <c r="D103" i="6"/>
  <c r="E103" i="6"/>
  <c r="F103" i="6"/>
  <c r="G103" i="6"/>
  <c r="D104" i="6"/>
  <c r="E104" i="6"/>
  <c r="F104" i="6"/>
  <c r="G104" i="6"/>
  <c r="D105" i="6"/>
  <c r="E105" i="6"/>
  <c r="F105" i="6"/>
  <c r="G105" i="6"/>
  <c r="D106" i="6"/>
  <c r="E106" i="6"/>
  <c r="F106" i="6"/>
  <c r="G106" i="6"/>
  <c r="D107" i="6"/>
  <c r="E107" i="6"/>
  <c r="F107" i="6"/>
  <c r="G107" i="6"/>
  <c r="D108" i="6"/>
  <c r="E108" i="6"/>
  <c r="F108" i="6"/>
  <c r="G108" i="6"/>
  <c r="D109" i="6"/>
  <c r="E109" i="6"/>
  <c r="F109" i="6"/>
  <c r="G109" i="6"/>
  <c r="D110" i="6"/>
  <c r="E110" i="6"/>
  <c r="F110" i="6"/>
  <c r="G110" i="6"/>
  <c r="D111" i="6"/>
  <c r="E111" i="6"/>
  <c r="F111" i="6"/>
  <c r="G111" i="6"/>
  <c r="D112" i="6"/>
  <c r="E112" i="6"/>
  <c r="F112" i="6"/>
  <c r="G112" i="6"/>
  <c r="D113" i="6"/>
  <c r="E113" i="6"/>
  <c r="F113" i="6"/>
  <c r="G113" i="6"/>
  <c r="D114" i="6"/>
  <c r="E114" i="6"/>
  <c r="F114" i="6"/>
  <c r="G114" i="6"/>
  <c r="D115" i="6"/>
  <c r="E115" i="6"/>
  <c r="F115" i="6"/>
  <c r="G115" i="6"/>
  <c r="D116" i="6"/>
  <c r="E116" i="6"/>
  <c r="F116" i="6"/>
  <c r="G116" i="6"/>
  <c r="D117" i="6"/>
  <c r="E117" i="6"/>
  <c r="F117" i="6"/>
  <c r="G117" i="6"/>
  <c r="D118" i="6"/>
  <c r="E118" i="6"/>
  <c r="F118" i="6"/>
  <c r="G118" i="6"/>
  <c r="D119" i="6"/>
  <c r="E119" i="6"/>
  <c r="F119" i="6"/>
  <c r="G119" i="6"/>
  <c r="D120" i="6"/>
  <c r="E120" i="6"/>
  <c r="F120" i="6"/>
  <c r="G120" i="6"/>
  <c r="D121" i="6"/>
  <c r="E121" i="6"/>
  <c r="F121" i="6"/>
  <c r="G121" i="6"/>
  <c r="D122" i="6"/>
  <c r="E122" i="6"/>
  <c r="F122" i="6"/>
  <c r="G122" i="6"/>
  <c r="D123" i="6"/>
  <c r="E123" i="6"/>
  <c r="F123" i="6"/>
  <c r="G123" i="6"/>
  <c r="D124" i="6"/>
  <c r="E124" i="6"/>
  <c r="F124" i="6"/>
  <c r="G124" i="6"/>
  <c r="D125" i="6"/>
  <c r="E125" i="6"/>
  <c r="F125" i="6"/>
  <c r="G125" i="6"/>
  <c r="D126" i="6"/>
  <c r="E126" i="6"/>
  <c r="F126" i="6"/>
  <c r="G126" i="6"/>
  <c r="D127" i="6"/>
  <c r="E127" i="6"/>
  <c r="F127" i="6"/>
  <c r="G127" i="6"/>
  <c r="D128" i="6"/>
  <c r="E128" i="6"/>
  <c r="F128" i="6"/>
  <c r="G128" i="6"/>
  <c r="D129" i="6"/>
  <c r="E129" i="6"/>
  <c r="F129" i="6"/>
  <c r="G129" i="6"/>
  <c r="D130" i="6"/>
  <c r="E130" i="6"/>
  <c r="F130" i="6"/>
  <c r="G130" i="6"/>
  <c r="D131" i="6"/>
  <c r="E131" i="6"/>
  <c r="F131" i="6"/>
  <c r="G131" i="6"/>
  <c r="D132" i="6"/>
  <c r="E132" i="6"/>
  <c r="F132" i="6"/>
  <c r="G132" i="6"/>
  <c r="D133" i="6"/>
  <c r="E133" i="6"/>
  <c r="F133" i="6"/>
  <c r="G133" i="6"/>
  <c r="D134" i="6"/>
  <c r="E134" i="6"/>
  <c r="F134" i="6"/>
  <c r="G134" i="6"/>
  <c r="D135" i="6"/>
  <c r="E135" i="6"/>
  <c r="F135" i="6"/>
  <c r="G135" i="6"/>
  <c r="D136" i="6"/>
  <c r="E136" i="6"/>
  <c r="F136" i="6"/>
  <c r="G136" i="6"/>
  <c r="D137" i="6"/>
  <c r="E137" i="6"/>
  <c r="F137" i="6"/>
  <c r="G137" i="6"/>
  <c r="D138" i="6"/>
  <c r="E138" i="6"/>
  <c r="F138" i="6"/>
  <c r="G138" i="6"/>
  <c r="D139" i="6"/>
  <c r="E139" i="6"/>
  <c r="F139" i="6"/>
  <c r="G139" i="6"/>
  <c r="D140" i="6"/>
  <c r="E140" i="6"/>
  <c r="F140" i="6"/>
  <c r="G140" i="6"/>
  <c r="D141" i="6"/>
  <c r="E141" i="6"/>
  <c r="F141" i="6"/>
  <c r="G141" i="6"/>
  <c r="D142" i="6"/>
  <c r="E142" i="6"/>
  <c r="F142" i="6"/>
  <c r="G142" i="6"/>
  <c r="D143" i="6"/>
  <c r="E143" i="6"/>
  <c r="F143" i="6"/>
  <c r="G143" i="6"/>
  <c r="D144" i="6"/>
  <c r="E144" i="6"/>
  <c r="F144" i="6"/>
  <c r="G144" i="6"/>
  <c r="D145" i="6"/>
  <c r="E145" i="6"/>
  <c r="F145" i="6"/>
  <c r="G145" i="6"/>
  <c r="D146" i="6"/>
  <c r="E146" i="6"/>
  <c r="F146" i="6"/>
  <c r="G146" i="6"/>
  <c r="D147" i="6"/>
  <c r="E147" i="6"/>
  <c r="F147" i="6"/>
  <c r="G147" i="6"/>
  <c r="D148" i="6"/>
  <c r="E148" i="6"/>
  <c r="F148" i="6"/>
  <c r="G148" i="6"/>
  <c r="D149" i="6"/>
  <c r="E149" i="6"/>
  <c r="F149" i="6"/>
  <c r="G149" i="6"/>
  <c r="D150" i="6"/>
  <c r="E150" i="6"/>
  <c r="F150" i="6"/>
  <c r="G150" i="6"/>
  <c r="D151" i="6"/>
  <c r="E151" i="6"/>
  <c r="F151" i="6"/>
  <c r="G151" i="6"/>
  <c r="D152" i="6"/>
  <c r="E152" i="6"/>
  <c r="F152" i="6"/>
  <c r="G152" i="6"/>
  <c r="D153" i="6"/>
  <c r="E153" i="6"/>
  <c r="F153" i="6"/>
  <c r="G153" i="6"/>
  <c r="D154" i="6"/>
  <c r="E154" i="6"/>
  <c r="F154" i="6"/>
  <c r="G154" i="6"/>
  <c r="D155" i="6"/>
  <c r="E155" i="6"/>
  <c r="F155" i="6"/>
  <c r="G155" i="6"/>
  <c r="D156" i="6"/>
  <c r="E156" i="6"/>
  <c r="F156" i="6"/>
  <c r="G156" i="6"/>
  <c r="D157" i="6"/>
  <c r="E157" i="6"/>
  <c r="F157" i="6"/>
  <c r="G157" i="6"/>
  <c r="D158" i="6"/>
  <c r="E158" i="6"/>
  <c r="F158" i="6"/>
  <c r="G158" i="6"/>
  <c r="D159" i="6"/>
  <c r="E159" i="6"/>
  <c r="F159" i="6"/>
  <c r="G159" i="6"/>
  <c r="D160" i="6"/>
  <c r="E160" i="6"/>
  <c r="F160" i="6"/>
  <c r="G160" i="6"/>
  <c r="D161" i="6"/>
  <c r="E161" i="6"/>
  <c r="F161" i="6"/>
  <c r="G161" i="6"/>
  <c r="D162" i="6"/>
  <c r="E162" i="6"/>
  <c r="F162" i="6"/>
  <c r="G162" i="6"/>
  <c r="D163" i="6"/>
  <c r="E163" i="6"/>
  <c r="F163" i="6"/>
  <c r="G163" i="6"/>
  <c r="D164" i="6"/>
  <c r="E164" i="6"/>
  <c r="F164" i="6"/>
  <c r="G164" i="6"/>
  <c r="D165" i="6"/>
  <c r="E165" i="6"/>
  <c r="F165" i="6"/>
  <c r="G165" i="6"/>
  <c r="D166" i="6"/>
  <c r="E166" i="6"/>
  <c r="F166" i="6"/>
  <c r="G166" i="6"/>
  <c r="D167" i="6"/>
  <c r="E167" i="6"/>
  <c r="F167" i="6"/>
  <c r="G167" i="6"/>
  <c r="D168" i="6"/>
  <c r="E168" i="6"/>
  <c r="F168" i="6"/>
  <c r="G168" i="6"/>
  <c r="D169" i="6"/>
  <c r="E169" i="6"/>
  <c r="F169" i="6"/>
  <c r="G169" i="6"/>
  <c r="D170" i="6"/>
  <c r="E170" i="6"/>
  <c r="F170" i="6"/>
  <c r="G170" i="6"/>
  <c r="D171" i="6"/>
  <c r="E171" i="6"/>
  <c r="F171" i="6"/>
  <c r="G171" i="6"/>
  <c r="D172" i="6"/>
  <c r="E172" i="6"/>
  <c r="F172" i="6"/>
  <c r="G172" i="6"/>
  <c r="D173" i="6"/>
  <c r="E173" i="6"/>
  <c r="F173" i="6"/>
  <c r="G173" i="6"/>
  <c r="D174" i="6"/>
  <c r="E174" i="6"/>
  <c r="F174" i="6"/>
  <c r="G174" i="6"/>
  <c r="D175" i="6"/>
  <c r="E175" i="6"/>
  <c r="F175" i="6"/>
  <c r="G175" i="6"/>
  <c r="D176" i="6"/>
  <c r="E176" i="6"/>
  <c r="F176" i="6"/>
  <c r="G176" i="6"/>
  <c r="D177" i="6"/>
  <c r="E177" i="6"/>
  <c r="F177" i="6"/>
  <c r="G177" i="6"/>
  <c r="D178" i="6"/>
  <c r="E178" i="6"/>
  <c r="F178" i="6"/>
  <c r="G178" i="6"/>
  <c r="D179" i="6"/>
  <c r="E179" i="6"/>
  <c r="F179" i="6"/>
  <c r="G179" i="6"/>
  <c r="D180" i="6"/>
  <c r="E180" i="6"/>
  <c r="F180" i="6"/>
  <c r="G180" i="6"/>
  <c r="D181" i="6"/>
  <c r="E181" i="6"/>
  <c r="F181" i="6"/>
  <c r="G181" i="6"/>
  <c r="D182" i="6"/>
  <c r="E182" i="6"/>
  <c r="F182" i="6"/>
  <c r="G182" i="6"/>
  <c r="D183" i="6"/>
  <c r="E183" i="6"/>
  <c r="F183" i="6"/>
  <c r="G183" i="6"/>
  <c r="D184" i="6"/>
  <c r="E184" i="6"/>
  <c r="F184" i="6"/>
  <c r="G184" i="6"/>
  <c r="D185" i="6"/>
  <c r="E185" i="6"/>
  <c r="F185" i="6"/>
  <c r="G185" i="6"/>
  <c r="D186" i="6"/>
  <c r="E186" i="6"/>
  <c r="F186" i="6"/>
  <c r="G186" i="6"/>
  <c r="D187" i="6"/>
  <c r="E187" i="6"/>
  <c r="F187" i="6"/>
  <c r="G187" i="6"/>
  <c r="D188" i="6"/>
  <c r="E188" i="6"/>
  <c r="F188" i="6"/>
  <c r="G188" i="6"/>
  <c r="D189" i="6"/>
  <c r="E189" i="6"/>
  <c r="F189" i="6"/>
  <c r="G189" i="6"/>
  <c r="D190" i="6"/>
  <c r="E190" i="6"/>
  <c r="F190" i="6"/>
  <c r="G190" i="6"/>
  <c r="D191" i="6"/>
  <c r="E191" i="6"/>
  <c r="F191" i="6"/>
  <c r="G191" i="6"/>
  <c r="D192" i="6"/>
  <c r="E192" i="6"/>
  <c r="F192" i="6"/>
  <c r="G192" i="6"/>
  <c r="D193" i="6"/>
  <c r="E193" i="6"/>
  <c r="F193" i="6"/>
  <c r="G193" i="6"/>
  <c r="D194" i="6"/>
  <c r="E194" i="6"/>
  <c r="F194" i="6"/>
  <c r="G194" i="6"/>
  <c r="D195" i="6"/>
  <c r="E195" i="6"/>
  <c r="F195" i="6"/>
  <c r="G195" i="6"/>
  <c r="D196" i="6"/>
  <c r="E196" i="6"/>
  <c r="F196" i="6"/>
  <c r="G196" i="6"/>
  <c r="D197" i="6"/>
  <c r="E197" i="6"/>
  <c r="F197" i="6"/>
  <c r="G197" i="6"/>
  <c r="D198" i="6"/>
  <c r="E198" i="6"/>
  <c r="F198" i="6"/>
  <c r="G198" i="6"/>
  <c r="D199" i="6"/>
  <c r="E199" i="6"/>
  <c r="F199" i="6"/>
  <c r="G199" i="6"/>
  <c r="D200" i="6"/>
  <c r="E200" i="6"/>
  <c r="F200" i="6"/>
  <c r="G200" i="6"/>
  <c r="D201" i="6"/>
  <c r="E201" i="6"/>
  <c r="F201" i="6"/>
  <c r="G201" i="6"/>
  <c r="D202" i="6"/>
  <c r="E202" i="6"/>
  <c r="F202" i="6"/>
  <c r="G202" i="6"/>
  <c r="D203" i="6"/>
  <c r="E203" i="6"/>
  <c r="F203" i="6"/>
  <c r="G203" i="6"/>
  <c r="D204" i="6"/>
  <c r="E204" i="6"/>
  <c r="F204" i="6"/>
  <c r="G204" i="6"/>
  <c r="D205" i="6"/>
  <c r="E205" i="6"/>
  <c r="F205" i="6"/>
  <c r="G205" i="6"/>
  <c r="D206" i="6"/>
  <c r="E206" i="6"/>
  <c r="F206" i="6"/>
  <c r="G206" i="6"/>
  <c r="D207" i="6"/>
  <c r="E207" i="6"/>
  <c r="F207" i="6"/>
  <c r="G207" i="6"/>
  <c r="D208" i="6"/>
  <c r="E208" i="6"/>
  <c r="F208" i="6"/>
  <c r="G208" i="6"/>
  <c r="D209" i="6"/>
  <c r="E209" i="6"/>
  <c r="F209" i="6"/>
  <c r="G209" i="6"/>
  <c r="D210" i="6"/>
  <c r="E210" i="6"/>
  <c r="F210" i="6"/>
  <c r="G210" i="6"/>
  <c r="D211" i="6"/>
  <c r="E211" i="6"/>
  <c r="F211" i="6"/>
  <c r="G211" i="6"/>
  <c r="D212" i="6"/>
  <c r="E212" i="6"/>
  <c r="F212" i="6"/>
  <c r="G212" i="6"/>
  <c r="D213" i="6"/>
  <c r="E213" i="6"/>
  <c r="F213" i="6"/>
  <c r="G213" i="6"/>
  <c r="D214" i="6"/>
  <c r="E214" i="6"/>
  <c r="F214" i="6"/>
  <c r="G214" i="6"/>
  <c r="D215" i="6"/>
  <c r="E215" i="6"/>
  <c r="F215" i="6"/>
  <c r="G215" i="6"/>
  <c r="D216" i="6"/>
  <c r="E216" i="6"/>
  <c r="F216" i="6"/>
  <c r="G216" i="6"/>
  <c r="D217" i="6"/>
  <c r="E217" i="6"/>
  <c r="F217" i="6"/>
  <c r="G217" i="6"/>
  <c r="D218" i="6"/>
  <c r="E218" i="6"/>
  <c r="F218" i="6"/>
  <c r="G218" i="6"/>
  <c r="D219" i="6"/>
  <c r="E219" i="6"/>
  <c r="F219" i="6"/>
  <c r="G219" i="6"/>
  <c r="D220" i="6"/>
  <c r="E220" i="6"/>
  <c r="F220" i="6"/>
  <c r="G220" i="6"/>
  <c r="D221" i="6"/>
  <c r="E221" i="6"/>
  <c r="F221" i="6"/>
  <c r="G221" i="6"/>
  <c r="D222" i="6"/>
  <c r="E222" i="6"/>
  <c r="F222" i="6"/>
  <c r="G222" i="6"/>
  <c r="D223" i="6"/>
  <c r="E223" i="6"/>
  <c r="F223" i="6"/>
  <c r="G223" i="6"/>
  <c r="D224" i="6"/>
  <c r="E224" i="6"/>
  <c r="F224" i="6"/>
  <c r="G224" i="6"/>
  <c r="D225" i="6"/>
  <c r="E225" i="6"/>
  <c r="F225" i="6"/>
  <c r="G225" i="6"/>
  <c r="D226" i="6"/>
  <c r="E226" i="6"/>
  <c r="F226" i="6"/>
  <c r="G226" i="6"/>
  <c r="D227" i="6"/>
  <c r="E227" i="6"/>
  <c r="F227" i="6"/>
  <c r="G227" i="6"/>
  <c r="D228" i="6"/>
  <c r="E228" i="6"/>
  <c r="F228" i="6"/>
  <c r="G228" i="6"/>
  <c r="D229" i="6"/>
  <c r="E229" i="6"/>
  <c r="F229" i="6"/>
  <c r="G229" i="6"/>
  <c r="D230" i="6"/>
  <c r="E230" i="6"/>
  <c r="F230" i="6"/>
  <c r="G230" i="6"/>
  <c r="D231" i="6"/>
  <c r="E231" i="6"/>
  <c r="F231" i="6"/>
  <c r="G231" i="6"/>
  <c r="D232" i="6"/>
  <c r="E232" i="6"/>
  <c r="F232" i="6"/>
  <c r="G232" i="6"/>
  <c r="D233" i="6"/>
  <c r="E233" i="6"/>
  <c r="F233" i="6"/>
  <c r="G233" i="6"/>
  <c r="D234" i="6"/>
  <c r="E234" i="6"/>
  <c r="F234" i="6"/>
  <c r="G234" i="6"/>
  <c r="D235" i="6"/>
  <c r="E235" i="6"/>
  <c r="F235" i="6"/>
  <c r="G235" i="6"/>
  <c r="D236" i="6"/>
  <c r="E236" i="6"/>
  <c r="F236" i="6"/>
  <c r="G236" i="6"/>
  <c r="D237" i="6"/>
  <c r="E237" i="6"/>
  <c r="F237" i="6"/>
  <c r="G237" i="6"/>
  <c r="D238" i="6"/>
  <c r="E238" i="6"/>
  <c r="F238" i="6"/>
  <c r="G238" i="6"/>
  <c r="D239" i="6"/>
  <c r="E239" i="6"/>
  <c r="F239" i="6"/>
  <c r="G239" i="6"/>
  <c r="D240" i="6"/>
  <c r="E240" i="6"/>
  <c r="F240" i="6"/>
  <c r="G240" i="6"/>
  <c r="D241" i="6"/>
  <c r="E241" i="6"/>
  <c r="F241" i="6"/>
  <c r="G241" i="6"/>
  <c r="D242" i="6"/>
  <c r="E242" i="6"/>
  <c r="F242" i="6"/>
  <c r="G242" i="6"/>
  <c r="D243" i="6"/>
  <c r="E243" i="6"/>
  <c r="F243" i="6"/>
  <c r="G243" i="6"/>
  <c r="D244" i="6"/>
  <c r="E244" i="6"/>
  <c r="F244" i="6"/>
  <c r="G244" i="6"/>
  <c r="D245" i="6"/>
  <c r="E245" i="6"/>
  <c r="F245" i="6"/>
  <c r="G245" i="6"/>
  <c r="D246" i="6"/>
  <c r="E246" i="6"/>
  <c r="F246" i="6"/>
  <c r="G246" i="6"/>
  <c r="D247" i="6"/>
  <c r="E247" i="6"/>
  <c r="F247" i="6"/>
  <c r="G247" i="6"/>
  <c r="D248" i="6"/>
  <c r="E248" i="6"/>
  <c r="F248" i="6"/>
  <c r="G248" i="6"/>
  <c r="D249" i="6"/>
  <c r="E249" i="6"/>
  <c r="F249" i="6"/>
  <c r="G249" i="6"/>
  <c r="D250" i="6"/>
  <c r="E250" i="6"/>
  <c r="F250" i="6"/>
  <c r="G250" i="6"/>
  <c r="D251" i="6"/>
  <c r="E251" i="6"/>
  <c r="F251" i="6"/>
  <c r="G251" i="6"/>
  <c r="D252" i="6"/>
  <c r="E252" i="6"/>
  <c r="F252" i="6"/>
  <c r="G252" i="6"/>
  <c r="D253" i="6"/>
  <c r="E253" i="6"/>
  <c r="F253" i="6"/>
  <c r="G253" i="6"/>
  <c r="D254" i="6"/>
  <c r="E254" i="6"/>
  <c r="F254" i="6"/>
  <c r="G254" i="6"/>
  <c r="D255" i="6"/>
  <c r="E255" i="6"/>
  <c r="F255" i="6"/>
  <c r="G255" i="6"/>
  <c r="D256" i="6"/>
  <c r="E256" i="6"/>
  <c r="F256" i="6"/>
  <c r="G256" i="6"/>
  <c r="D257" i="6"/>
  <c r="E257" i="6"/>
  <c r="F257" i="6"/>
  <c r="G257" i="6"/>
  <c r="D258" i="6"/>
  <c r="E258" i="6"/>
  <c r="F258" i="6"/>
  <c r="G258" i="6"/>
  <c r="D259" i="6"/>
  <c r="E259" i="6"/>
  <c r="F259" i="6"/>
  <c r="G259" i="6"/>
  <c r="D260" i="6"/>
  <c r="E260" i="6"/>
  <c r="F260" i="6"/>
  <c r="G260" i="6"/>
  <c r="D261" i="6"/>
  <c r="E261" i="6"/>
  <c r="F261" i="6"/>
  <c r="G261" i="6"/>
  <c r="D262" i="6"/>
  <c r="E262" i="6"/>
  <c r="F262" i="6"/>
  <c r="G262" i="6"/>
  <c r="D263" i="6"/>
  <c r="E263" i="6"/>
  <c r="F263" i="6"/>
  <c r="G263" i="6"/>
  <c r="D264" i="6"/>
  <c r="E264" i="6"/>
  <c r="F264" i="6"/>
  <c r="G264" i="6"/>
  <c r="D265" i="6"/>
  <c r="E265" i="6"/>
  <c r="F265" i="6"/>
  <c r="G265" i="6"/>
  <c r="D266" i="6"/>
  <c r="E266" i="6"/>
  <c r="F266" i="6"/>
  <c r="G266" i="6"/>
  <c r="D267" i="6"/>
  <c r="E267" i="6"/>
  <c r="F267" i="6"/>
  <c r="G267" i="6"/>
  <c r="D268" i="6"/>
  <c r="E268" i="6"/>
  <c r="F268" i="6"/>
  <c r="G268" i="6"/>
  <c r="D269" i="6"/>
  <c r="E269" i="6"/>
  <c r="F269" i="6"/>
  <c r="G269" i="6"/>
  <c r="D270" i="6"/>
  <c r="E270" i="6"/>
  <c r="F270" i="6"/>
  <c r="G270" i="6"/>
  <c r="D271" i="6"/>
  <c r="E271" i="6"/>
  <c r="F271" i="6"/>
  <c r="G271" i="6"/>
  <c r="D272" i="6"/>
  <c r="E272" i="6"/>
  <c r="F272" i="6"/>
  <c r="G272" i="6"/>
  <c r="D273" i="6"/>
  <c r="E273" i="6"/>
  <c r="F273" i="6"/>
  <c r="G273" i="6"/>
  <c r="D274" i="6"/>
  <c r="E274" i="6"/>
  <c r="F274" i="6"/>
  <c r="G274" i="6"/>
  <c r="D275" i="6"/>
  <c r="E275" i="6"/>
  <c r="F275" i="6"/>
  <c r="G275" i="6"/>
  <c r="D276" i="6"/>
  <c r="E276" i="6"/>
  <c r="F276" i="6"/>
  <c r="G276" i="6"/>
  <c r="D277" i="6"/>
  <c r="E277" i="6"/>
  <c r="F277" i="6"/>
  <c r="G277" i="6"/>
  <c r="D278" i="6"/>
  <c r="E278" i="6"/>
  <c r="F278" i="6"/>
  <c r="G278" i="6"/>
  <c r="D279" i="6"/>
  <c r="E279" i="6"/>
  <c r="F279" i="6"/>
  <c r="G279" i="6"/>
  <c r="D280" i="6"/>
  <c r="E280" i="6"/>
  <c r="F280" i="6"/>
  <c r="G280" i="6"/>
  <c r="D281" i="6"/>
  <c r="E281" i="6"/>
  <c r="F281" i="6"/>
  <c r="G281" i="6"/>
  <c r="D282" i="6"/>
  <c r="E282" i="6"/>
  <c r="F282" i="6"/>
  <c r="G282" i="6"/>
  <c r="D283" i="6"/>
  <c r="E283" i="6"/>
  <c r="F283" i="6"/>
  <c r="G283" i="6"/>
  <c r="D284" i="6"/>
  <c r="E284" i="6"/>
  <c r="F284" i="6"/>
  <c r="G284" i="6"/>
  <c r="D285" i="6"/>
  <c r="E285" i="6"/>
  <c r="F285" i="6"/>
  <c r="G285" i="6"/>
  <c r="D286" i="6"/>
  <c r="E286" i="6"/>
  <c r="F286" i="6"/>
  <c r="G286" i="6"/>
  <c r="D287" i="6"/>
  <c r="E287" i="6"/>
  <c r="F287" i="6"/>
  <c r="G287" i="6"/>
  <c r="D288" i="6"/>
  <c r="E288" i="6"/>
  <c r="F288" i="6"/>
  <c r="G288" i="6"/>
  <c r="D289" i="6"/>
  <c r="E289" i="6"/>
  <c r="F289" i="6"/>
  <c r="G289" i="6"/>
  <c r="D290" i="6"/>
  <c r="E290" i="6"/>
  <c r="F290" i="6"/>
  <c r="G290" i="6"/>
  <c r="D291" i="6"/>
  <c r="E291" i="6"/>
  <c r="F291" i="6"/>
  <c r="G291" i="6"/>
  <c r="D292" i="6"/>
  <c r="E292" i="6"/>
  <c r="F292" i="6"/>
  <c r="G292" i="6"/>
  <c r="D293" i="6"/>
  <c r="E293" i="6"/>
  <c r="F293" i="6"/>
  <c r="G293" i="6"/>
  <c r="D294" i="6"/>
  <c r="E294" i="6"/>
  <c r="F294" i="6"/>
  <c r="G294" i="6"/>
  <c r="D295" i="6"/>
  <c r="E295" i="6"/>
  <c r="F295" i="6"/>
  <c r="G295" i="6"/>
  <c r="D296" i="6"/>
  <c r="E296" i="6"/>
  <c r="F296" i="6"/>
  <c r="G296" i="6"/>
  <c r="D297" i="6"/>
  <c r="E297" i="6"/>
  <c r="F297" i="6"/>
  <c r="G297" i="6"/>
  <c r="D298" i="6"/>
  <c r="E298" i="6"/>
  <c r="F298" i="6"/>
  <c r="G298" i="6"/>
  <c r="D299" i="6"/>
  <c r="E299" i="6"/>
  <c r="F299" i="6"/>
  <c r="G299" i="6"/>
  <c r="D300" i="6"/>
  <c r="E300" i="6"/>
  <c r="F300" i="6"/>
  <c r="G300" i="6"/>
  <c r="D301" i="6"/>
  <c r="E301" i="6"/>
  <c r="F301" i="6"/>
  <c r="G301" i="6"/>
  <c r="D302" i="6"/>
  <c r="E302" i="6"/>
  <c r="F302" i="6"/>
  <c r="G302" i="6"/>
  <c r="D303" i="6"/>
  <c r="E303" i="6"/>
  <c r="F303" i="6"/>
  <c r="G303" i="6"/>
  <c r="D304" i="6"/>
  <c r="E304" i="6"/>
  <c r="F304" i="6"/>
  <c r="G304" i="6"/>
  <c r="D305" i="6"/>
  <c r="E305" i="6"/>
  <c r="F305" i="6"/>
  <c r="G305" i="6"/>
  <c r="D306" i="6"/>
  <c r="E306" i="6"/>
  <c r="F306" i="6"/>
  <c r="G306" i="6"/>
  <c r="D307" i="6"/>
  <c r="E307" i="6"/>
  <c r="F307" i="6"/>
  <c r="G307" i="6"/>
  <c r="D308" i="6"/>
  <c r="E308" i="6"/>
  <c r="F308" i="6"/>
  <c r="G308" i="6"/>
  <c r="D309" i="6"/>
  <c r="E309" i="6"/>
  <c r="F309" i="6"/>
  <c r="G309" i="6"/>
  <c r="D310" i="6"/>
  <c r="E310" i="6"/>
  <c r="F310" i="6"/>
  <c r="G310" i="6"/>
  <c r="D311" i="6"/>
  <c r="E311" i="6"/>
  <c r="F311" i="6"/>
  <c r="G311" i="6"/>
  <c r="D312" i="6"/>
  <c r="E312" i="6"/>
  <c r="F312" i="6"/>
  <c r="G312" i="6"/>
  <c r="D313" i="6"/>
  <c r="E313" i="6"/>
  <c r="F313" i="6"/>
  <c r="G313" i="6"/>
  <c r="D314" i="6"/>
  <c r="E314" i="6"/>
  <c r="F314" i="6"/>
  <c r="G314" i="6"/>
  <c r="D315" i="6"/>
  <c r="E315" i="6"/>
  <c r="F315" i="6"/>
  <c r="G315" i="6"/>
  <c r="D316" i="6"/>
  <c r="E316" i="6"/>
  <c r="F316" i="6"/>
  <c r="G316" i="6"/>
  <c r="D317" i="6"/>
  <c r="E317" i="6"/>
  <c r="F317" i="6"/>
  <c r="G317" i="6"/>
  <c r="D318" i="6"/>
  <c r="E318" i="6"/>
  <c r="F318" i="6"/>
  <c r="G318" i="6"/>
  <c r="D319" i="6"/>
  <c r="E319" i="6"/>
  <c r="F319" i="6"/>
  <c r="G319" i="6"/>
  <c r="D320" i="6"/>
  <c r="E320" i="6"/>
  <c r="F320" i="6"/>
  <c r="G320" i="6"/>
  <c r="D321" i="6"/>
  <c r="E321" i="6"/>
  <c r="F321" i="6"/>
  <c r="G321" i="6"/>
  <c r="D322" i="6"/>
  <c r="E322" i="6"/>
  <c r="F322" i="6"/>
  <c r="G322" i="6"/>
  <c r="D323" i="6"/>
  <c r="E323" i="6"/>
  <c r="F323" i="6"/>
  <c r="G323" i="6"/>
  <c r="D324" i="6"/>
  <c r="E324" i="6"/>
  <c r="F324" i="6"/>
  <c r="G324" i="6"/>
  <c r="D325" i="6"/>
  <c r="E325" i="6"/>
  <c r="F325" i="6"/>
  <c r="G325" i="6"/>
  <c r="D326" i="6"/>
  <c r="E326" i="6"/>
  <c r="F326" i="6"/>
  <c r="G326" i="6"/>
  <c r="D327" i="6"/>
  <c r="E327" i="6"/>
  <c r="F327" i="6"/>
  <c r="G327" i="6"/>
  <c r="D328" i="6"/>
  <c r="E328" i="6"/>
  <c r="F328" i="6"/>
  <c r="G328" i="6"/>
  <c r="D329" i="6"/>
  <c r="E329" i="6"/>
  <c r="F329" i="6"/>
  <c r="G329" i="6"/>
  <c r="D330" i="6"/>
  <c r="E330" i="6"/>
  <c r="F330" i="6"/>
  <c r="G330" i="6"/>
  <c r="D331" i="6"/>
  <c r="E331" i="6"/>
  <c r="F331" i="6"/>
  <c r="G331" i="6"/>
  <c r="D332" i="6"/>
  <c r="E332" i="6"/>
  <c r="F332" i="6"/>
  <c r="G332" i="6"/>
  <c r="D333" i="6"/>
  <c r="E333" i="6"/>
  <c r="F333" i="6"/>
  <c r="G333" i="6"/>
  <c r="D334" i="6"/>
  <c r="E334" i="6"/>
  <c r="F334" i="6"/>
  <c r="G334" i="6"/>
  <c r="D335" i="6"/>
  <c r="E335" i="6"/>
  <c r="F335" i="6"/>
  <c r="G335" i="6"/>
  <c r="D336" i="6"/>
  <c r="E336" i="6"/>
  <c r="F336" i="6"/>
  <c r="G336" i="6"/>
  <c r="D337" i="6"/>
  <c r="E337" i="6"/>
  <c r="F337" i="6"/>
  <c r="G337" i="6"/>
  <c r="D338" i="6"/>
  <c r="E338" i="6"/>
  <c r="F338" i="6"/>
  <c r="G338" i="6"/>
  <c r="D339" i="6"/>
  <c r="E339" i="6"/>
  <c r="F339" i="6"/>
  <c r="G339" i="6"/>
  <c r="D340" i="6"/>
  <c r="E340" i="6"/>
  <c r="F340" i="6"/>
  <c r="G340" i="6"/>
  <c r="D341" i="6"/>
  <c r="E341" i="6"/>
  <c r="F341" i="6"/>
  <c r="G341" i="6"/>
  <c r="D342" i="6"/>
  <c r="E342" i="6"/>
  <c r="F342" i="6"/>
  <c r="G342" i="6"/>
  <c r="D343" i="6"/>
  <c r="E343" i="6"/>
  <c r="F343" i="6"/>
  <c r="G343" i="6"/>
  <c r="D344" i="6"/>
  <c r="E344" i="6"/>
  <c r="F344" i="6"/>
  <c r="G344" i="6"/>
  <c r="D345" i="6"/>
  <c r="E345" i="6"/>
  <c r="F345" i="6"/>
  <c r="G345" i="6"/>
  <c r="D346" i="6"/>
  <c r="E346" i="6"/>
  <c r="F346" i="6"/>
  <c r="G346" i="6"/>
  <c r="D347" i="6"/>
  <c r="E347" i="6"/>
  <c r="F347" i="6"/>
  <c r="G347" i="6"/>
  <c r="D348" i="6"/>
  <c r="E348" i="6"/>
  <c r="F348" i="6"/>
  <c r="G348" i="6"/>
  <c r="D349" i="6"/>
  <c r="E349" i="6"/>
  <c r="F349" i="6"/>
  <c r="G349" i="6"/>
  <c r="D350" i="6"/>
  <c r="E350" i="6"/>
  <c r="F350" i="6"/>
  <c r="G350" i="6"/>
  <c r="D351" i="6"/>
  <c r="E351" i="6"/>
  <c r="F351" i="6"/>
  <c r="G351" i="6"/>
  <c r="D352" i="6"/>
  <c r="E352" i="6"/>
  <c r="F352" i="6"/>
  <c r="G352" i="6"/>
  <c r="D353" i="6"/>
  <c r="E353" i="6"/>
  <c r="F353" i="6"/>
  <c r="G353" i="6"/>
  <c r="D354" i="6"/>
  <c r="E354" i="6"/>
  <c r="F354" i="6"/>
  <c r="G354" i="6"/>
  <c r="D355" i="6"/>
  <c r="E355" i="6"/>
  <c r="F355" i="6"/>
  <c r="G355" i="6"/>
  <c r="D356" i="6"/>
  <c r="E356" i="6"/>
  <c r="F356" i="6"/>
  <c r="G356" i="6"/>
  <c r="D357" i="6"/>
  <c r="E357" i="6"/>
  <c r="F357" i="6"/>
  <c r="G357" i="6"/>
  <c r="D358" i="6"/>
  <c r="E358" i="6"/>
  <c r="F358" i="6"/>
  <c r="G358" i="6"/>
  <c r="D359" i="6"/>
  <c r="E359" i="6"/>
  <c r="F359" i="6"/>
  <c r="G359" i="6"/>
  <c r="D360" i="6"/>
  <c r="E360" i="6"/>
  <c r="F360" i="6"/>
  <c r="G360" i="6"/>
  <c r="D361" i="6"/>
  <c r="E361" i="6"/>
  <c r="F361" i="6"/>
  <c r="G361" i="6"/>
  <c r="D362" i="6"/>
  <c r="E362" i="6"/>
  <c r="F362" i="6"/>
  <c r="G362" i="6"/>
  <c r="D363" i="6"/>
  <c r="E363" i="6"/>
  <c r="F363" i="6"/>
  <c r="G363" i="6"/>
  <c r="D364" i="6"/>
  <c r="E364" i="6"/>
  <c r="F364" i="6"/>
  <c r="G364" i="6"/>
  <c r="D365" i="6"/>
  <c r="E365" i="6"/>
  <c r="F365" i="6"/>
  <c r="G365" i="6"/>
  <c r="D366" i="6"/>
  <c r="E366" i="6"/>
  <c r="F366" i="6"/>
  <c r="G366" i="6"/>
  <c r="D367" i="6"/>
  <c r="E367" i="6"/>
  <c r="F367" i="6"/>
  <c r="G367" i="6"/>
  <c r="D368" i="6"/>
  <c r="E368" i="6"/>
  <c r="F368" i="6"/>
  <c r="G368" i="6"/>
  <c r="D369" i="6"/>
  <c r="E369" i="6"/>
  <c r="F369" i="6"/>
  <c r="G369" i="6"/>
  <c r="D370" i="6"/>
  <c r="E370" i="6"/>
  <c r="F370" i="6"/>
  <c r="G370" i="6"/>
  <c r="D371" i="6"/>
  <c r="E371" i="6"/>
  <c r="F371" i="6"/>
  <c r="G371" i="6"/>
  <c r="D372" i="6"/>
  <c r="E372" i="6"/>
  <c r="F372" i="6"/>
  <c r="G372" i="6"/>
  <c r="D373" i="6"/>
  <c r="E373" i="6"/>
  <c r="F373" i="6"/>
  <c r="G373" i="6"/>
  <c r="D374" i="6"/>
  <c r="E374" i="6"/>
  <c r="F374" i="6"/>
  <c r="G374" i="6"/>
  <c r="D375" i="6"/>
  <c r="E375" i="6"/>
  <c r="F375" i="6"/>
  <c r="G375" i="6"/>
  <c r="D376" i="6"/>
  <c r="E376" i="6"/>
  <c r="F376" i="6"/>
  <c r="G376" i="6"/>
  <c r="D377" i="6"/>
  <c r="E377" i="6"/>
  <c r="F377" i="6"/>
  <c r="G377" i="6"/>
  <c r="D378" i="6"/>
  <c r="E378" i="6"/>
  <c r="F378" i="6"/>
  <c r="G378" i="6"/>
  <c r="D379" i="6"/>
  <c r="E379" i="6"/>
  <c r="F379" i="6"/>
  <c r="G379" i="6"/>
  <c r="D380" i="6"/>
  <c r="E380" i="6"/>
  <c r="F380" i="6"/>
  <c r="G380" i="6"/>
  <c r="D381" i="6"/>
  <c r="E381" i="6"/>
  <c r="F381" i="6"/>
  <c r="G381" i="6"/>
  <c r="D382" i="6"/>
  <c r="E382" i="6"/>
  <c r="F382" i="6"/>
  <c r="G382" i="6"/>
  <c r="D383" i="6"/>
  <c r="E383" i="6"/>
  <c r="F383" i="6"/>
  <c r="G383" i="6"/>
  <c r="D384" i="6"/>
  <c r="E384" i="6"/>
  <c r="F384" i="6"/>
  <c r="G384" i="6"/>
  <c r="D385" i="6"/>
  <c r="E385" i="6"/>
  <c r="F385" i="6"/>
  <c r="G385" i="6"/>
  <c r="D386" i="6"/>
  <c r="E386" i="6"/>
  <c r="F386" i="6"/>
  <c r="G386" i="6"/>
  <c r="D387" i="6"/>
  <c r="E387" i="6"/>
  <c r="F387" i="6"/>
  <c r="G387" i="6"/>
  <c r="D388" i="6"/>
  <c r="E388" i="6"/>
  <c r="F388" i="6"/>
  <c r="G388" i="6"/>
  <c r="D389" i="6"/>
  <c r="E389" i="6"/>
  <c r="F389" i="6"/>
  <c r="G389" i="6"/>
  <c r="D390" i="6"/>
  <c r="E390" i="6"/>
  <c r="F390" i="6"/>
  <c r="G390" i="6"/>
  <c r="D391" i="6"/>
  <c r="E391" i="6"/>
  <c r="F391" i="6"/>
  <c r="G391" i="6"/>
  <c r="D392" i="6"/>
  <c r="E392" i="6"/>
  <c r="F392" i="6"/>
  <c r="G392" i="6"/>
  <c r="D393" i="6"/>
  <c r="E393" i="6"/>
  <c r="F393" i="6"/>
  <c r="G393" i="6"/>
  <c r="D394" i="6"/>
  <c r="E394" i="6"/>
  <c r="F394" i="6"/>
  <c r="G394" i="6"/>
  <c r="D395" i="6"/>
  <c r="E395" i="6"/>
  <c r="F395" i="6"/>
  <c r="G395" i="6"/>
  <c r="D396" i="6"/>
  <c r="E396" i="6"/>
  <c r="F396" i="6"/>
  <c r="G396" i="6"/>
  <c r="D397" i="6"/>
  <c r="E397" i="6"/>
  <c r="F397" i="6"/>
  <c r="G397" i="6"/>
  <c r="D398" i="6"/>
  <c r="E398" i="6"/>
  <c r="F398" i="6"/>
  <c r="G398" i="6"/>
  <c r="D399" i="6"/>
  <c r="E399" i="6"/>
  <c r="F399" i="6"/>
  <c r="G399" i="6"/>
  <c r="D400" i="6"/>
  <c r="E400" i="6"/>
  <c r="F400" i="6"/>
  <c r="G400" i="6"/>
  <c r="D401" i="6"/>
  <c r="E401" i="6"/>
  <c r="F401" i="6"/>
  <c r="G401" i="6"/>
  <c r="D402" i="6"/>
  <c r="E402" i="6"/>
  <c r="F402" i="6"/>
  <c r="G402" i="6"/>
  <c r="D403" i="6"/>
  <c r="E403" i="6"/>
  <c r="F403" i="6"/>
  <c r="G403" i="6"/>
  <c r="D404" i="6"/>
  <c r="E404" i="6"/>
  <c r="F404" i="6"/>
  <c r="G404" i="6"/>
  <c r="D405" i="6"/>
  <c r="E405" i="6"/>
  <c r="F405" i="6"/>
  <c r="G405" i="6"/>
  <c r="D406" i="6"/>
  <c r="E406" i="6"/>
  <c r="F406" i="6"/>
  <c r="G406" i="6"/>
  <c r="D407" i="6"/>
  <c r="E407" i="6"/>
  <c r="F407" i="6"/>
  <c r="G407" i="6"/>
  <c r="D408" i="6"/>
  <c r="E408" i="6"/>
  <c r="F408" i="6"/>
  <c r="G408" i="6"/>
  <c r="D409" i="6"/>
  <c r="E409" i="6"/>
  <c r="F409" i="6"/>
  <c r="G409" i="6"/>
  <c r="D410" i="6"/>
  <c r="E410" i="6"/>
  <c r="F410" i="6"/>
  <c r="G410" i="6"/>
  <c r="D411" i="6"/>
  <c r="E411" i="6"/>
  <c r="F411" i="6"/>
  <c r="G411" i="6"/>
  <c r="D412" i="6"/>
  <c r="E412" i="6"/>
  <c r="F412" i="6"/>
  <c r="G412" i="6"/>
  <c r="D413" i="6"/>
  <c r="E413" i="6"/>
  <c r="F413" i="6"/>
  <c r="G413" i="6"/>
  <c r="D414" i="6"/>
  <c r="E414" i="6"/>
  <c r="F414" i="6"/>
  <c r="G414" i="6"/>
  <c r="D415" i="6"/>
  <c r="E415" i="6"/>
  <c r="F415" i="6"/>
  <c r="G415" i="6"/>
  <c r="D416" i="6"/>
  <c r="E416" i="6"/>
  <c r="F416" i="6"/>
  <c r="G416" i="6"/>
  <c r="D417" i="6"/>
  <c r="E417" i="6"/>
  <c r="F417" i="6"/>
  <c r="G417" i="6"/>
  <c r="D418" i="6"/>
  <c r="E418" i="6"/>
  <c r="F418" i="6"/>
  <c r="G418" i="6"/>
  <c r="D419" i="6"/>
  <c r="E419" i="6"/>
  <c r="F419" i="6"/>
  <c r="G419" i="6"/>
  <c r="D420" i="6"/>
  <c r="E420" i="6"/>
  <c r="F420" i="6"/>
  <c r="G420" i="6"/>
  <c r="D421" i="6"/>
  <c r="E421" i="6"/>
  <c r="F421" i="6"/>
  <c r="G421" i="6"/>
  <c r="D422" i="6"/>
  <c r="E422" i="6"/>
  <c r="F422" i="6"/>
  <c r="G422" i="6"/>
  <c r="D423" i="6"/>
  <c r="E423" i="6"/>
  <c r="F423" i="6"/>
  <c r="G423" i="6"/>
  <c r="D424" i="6"/>
  <c r="E424" i="6"/>
  <c r="F424" i="6"/>
  <c r="G424" i="6"/>
  <c r="D425" i="6"/>
  <c r="E425" i="6"/>
  <c r="F425" i="6"/>
  <c r="G425" i="6"/>
  <c r="D426" i="6"/>
  <c r="E426" i="6"/>
  <c r="F426" i="6"/>
  <c r="G426" i="6"/>
  <c r="D427" i="6"/>
  <c r="E427" i="6"/>
  <c r="F427" i="6"/>
  <c r="G427" i="6"/>
  <c r="D428" i="6"/>
  <c r="E428" i="6"/>
  <c r="F428" i="6"/>
  <c r="G428" i="6"/>
  <c r="D429" i="6"/>
  <c r="E429" i="6"/>
  <c r="F429" i="6"/>
  <c r="G429" i="6"/>
  <c r="D430" i="6"/>
  <c r="E430" i="6"/>
  <c r="F430" i="6"/>
  <c r="G430" i="6"/>
  <c r="D431" i="6"/>
  <c r="E431" i="6"/>
  <c r="F431" i="6"/>
  <c r="G431" i="6"/>
  <c r="D432" i="6"/>
  <c r="E432" i="6"/>
  <c r="F432" i="6"/>
  <c r="G432" i="6"/>
  <c r="D433" i="6"/>
  <c r="E433" i="6"/>
  <c r="F433" i="6"/>
  <c r="G433" i="6"/>
  <c r="D434" i="6"/>
  <c r="E434" i="6"/>
  <c r="F434" i="6"/>
  <c r="G434" i="6"/>
  <c r="D435" i="6"/>
  <c r="E435" i="6"/>
  <c r="F435" i="6"/>
  <c r="G435" i="6"/>
  <c r="D436" i="6"/>
  <c r="E436" i="6"/>
  <c r="F436" i="6"/>
  <c r="G436" i="6"/>
  <c r="D437" i="6"/>
  <c r="E437" i="6"/>
  <c r="F437" i="6"/>
  <c r="G437" i="6"/>
  <c r="D438" i="6"/>
  <c r="E438" i="6"/>
  <c r="F438" i="6"/>
  <c r="G438" i="6"/>
  <c r="D439" i="6"/>
  <c r="E439" i="6"/>
  <c r="F439" i="6"/>
  <c r="G439" i="6"/>
  <c r="D440" i="6"/>
  <c r="E440" i="6"/>
  <c r="F440" i="6"/>
  <c r="G440" i="6"/>
  <c r="D441" i="6"/>
  <c r="E441" i="6"/>
  <c r="F441" i="6"/>
  <c r="G441" i="6"/>
  <c r="D442" i="6"/>
  <c r="E442" i="6"/>
  <c r="F442" i="6"/>
  <c r="G442" i="6"/>
  <c r="D443" i="6"/>
  <c r="E443" i="6"/>
  <c r="F443" i="6"/>
  <c r="G443" i="6"/>
  <c r="D444" i="6"/>
  <c r="E444" i="6"/>
  <c r="F444" i="6"/>
  <c r="G444" i="6"/>
  <c r="D445" i="6"/>
  <c r="E445" i="6"/>
  <c r="F445" i="6"/>
  <c r="G445" i="6"/>
  <c r="D446" i="6"/>
  <c r="E446" i="6"/>
  <c r="F446" i="6"/>
  <c r="G446" i="6"/>
  <c r="D447" i="6"/>
  <c r="E447" i="6"/>
  <c r="F447" i="6"/>
  <c r="G447" i="6"/>
  <c r="D448" i="6"/>
  <c r="E448" i="6"/>
  <c r="F448" i="6"/>
  <c r="G448" i="6"/>
  <c r="D449" i="6"/>
  <c r="E449" i="6"/>
  <c r="F449" i="6"/>
  <c r="G449" i="6"/>
  <c r="D450" i="6"/>
  <c r="E450" i="6"/>
  <c r="F450" i="6"/>
  <c r="G450" i="6"/>
  <c r="D451" i="6"/>
  <c r="E451" i="6"/>
  <c r="F451" i="6"/>
  <c r="G451" i="6"/>
  <c r="D452" i="6"/>
  <c r="E452" i="6"/>
  <c r="F452" i="6"/>
  <c r="G452" i="6"/>
  <c r="D453" i="6"/>
  <c r="E453" i="6"/>
  <c r="F453" i="6"/>
  <c r="G453" i="6"/>
  <c r="D454" i="6"/>
  <c r="E454" i="6"/>
  <c r="F454" i="6"/>
  <c r="G454" i="6"/>
  <c r="D455" i="6"/>
  <c r="E455" i="6"/>
  <c r="F455" i="6"/>
  <c r="G455" i="6"/>
  <c r="D456" i="6"/>
  <c r="E456" i="6"/>
  <c r="F456" i="6"/>
  <c r="G456" i="6"/>
  <c r="D457" i="6"/>
  <c r="E457" i="6"/>
  <c r="F457" i="6"/>
  <c r="G457" i="6"/>
  <c r="D458" i="6"/>
  <c r="E458" i="6"/>
  <c r="F458" i="6"/>
  <c r="G458" i="6"/>
  <c r="D459" i="6"/>
  <c r="E459" i="6"/>
  <c r="F459" i="6"/>
  <c r="G459" i="6"/>
  <c r="D460" i="6"/>
  <c r="E460" i="6"/>
  <c r="F460" i="6"/>
  <c r="G460" i="6"/>
  <c r="D461" i="6"/>
  <c r="E461" i="6"/>
  <c r="F461" i="6"/>
  <c r="G461" i="6"/>
  <c r="D462" i="6"/>
  <c r="E462" i="6"/>
  <c r="F462" i="6"/>
  <c r="G462" i="6"/>
  <c r="D463" i="6"/>
  <c r="E463" i="6"/>
  <c r="F463" i="6"/>
  <c r="G463" i="6"/>
  <c r="D464" i="6"/>
  <c r="E464" i="6"/>
  <c r="F464" i="6"/>
  <c r="G464" i="6"/>
  <c r="D465" i="6"/>
  <c r="E465" i="6"/>
  <c r="F465" i="6"/>
  <c r="G465" i="6"/>
  <c r="D466" i="6"/>
  <c r="E466" i="6"/>
  <c r="F466" i="6"/>
  <c r="G466" i="6"/>
  <c r="D467" i="6"/>
  <c r="E467" i="6"/>
  <c r="F467" i="6"/>
  <c r="G467" i="6"/>
  <c r="D468" i="6"/>
  <c r="E468" i="6"/>
  <c r="F468" i="6"/>
  <c r="G468" i="6"/>
  <c r="D469" i="6"/>
  <c r="E469" i="6"/>
  <c r="F469" i="6"/>
  <c r="G469" i="6"/>
  <c r="D470" i="6"/>
  <c r="D931" i="6" s="1"/>
  <c r="E470" i="6"/>
  <c r="E931" i="6" s="1"/>
  <c r="F470" i="6"/>
  <c r="F931" i="6" s="1"/>
  <c r="G470" i="6"/>
  <c r="G931" i="6" s="1"/>
  <c r="D471" i="6"/>
  <c r="E471" i="6"/>
  <c r="F471" i="6"/>
  <c r="G471" i="6"/>
  <c r="D472" i="6"/>
  <c r="E472" i="6"/>
  <c r="F472" i="6"/>
  <c r="G472" i="6"/>
  <c r="D473" i="6"/>
  <c r="E473" i="6"/>
  <c r="F473" i="6"/>
  <c r="G473" i="6"/>
  <c r="D474" i="6"/>
  <c r="E474" i="6"/>
  <c r="F474" i="6"/>
  <c r="G474" i="6"/>
  <c r="D475" i="6"/>
  <c r="E475" i="6"/>
  <c r="F475" i="6"/>
  <c r="G475" i="6"/>
  <c r="D476" i="6"/>
  <c r="E476" i="6"/>
  <c r="F476" i="6"/>
  <c r="G476" i="6"/>
  <c r="D477" i="6"/>
  <c r="E477" i="6"/>
  <c r="F477" i="6"/>
  <c r="G477" i="6"/>
  <c r="D478" i="6"/>
  <c r="E478" i="6"/>
  <c r="F478" i="6"/>
  <c r="G478" i="6"/>
  <c r="D479" i="6"/>
  <c r="E479" i="6"/>
  <c r="F479" i="6"/>
  <c r="G479" i="6"/>
  <c r="D480" i="6"/>
  <c r="E480" i="6"/>
  <c r="F480" i="6"/>
  <c r="G480" i="6"/>
  <c r="D481" i="6"/>
  <c r="E481" i="6"/>
  <c r="F481" i="6"/>
  <c r="G481" i="6"/>
  <c r="D482" i="6"/>
  <c r="E482" i="6"/>
  <c r="F482" i="6"/>
  <c r="G482" i="6"/>
  <c r="D483" i="6"/>
  <c r="E483" i="6"/>
  <c r="F483" i="6"/>
  <c r="G483" i="6"/>
  <c r="D484" i="6"/>
  <c r="E484" i="6"/>
  <c r="F484" i="6"/>
  <c r="G484" i="6"/>
  <c r="D485" i="6"/>
  <c r="E485" i="6"/>
  <c r="F485" i="6"/>
  <c r="G485" i="6"/>
  <c r="D486" i="6"/>
  <c r="E486" i="6"/>
  <c r="F486" i="6"/>
  <c r="G486" i="6"/>
  <c r="D487" i="6"/>
  <c r="E487" i="6"/>
  <c r="F487" i="6"/>
  <c r="G487" i="6"/>
  <c r="D488" i="6"/>
  <c r="E488" i="6"/>
  <c r="F488" i="6"/>
  <c r="G488" i="6"/>
  <c r="D489" i="6"/>
  <c r="E489" i="6"/>
  <c r="F489" i="6"/>
  <c r="G489" i="6"/>
  <c r="D490" i="6"/>
  <c r="E490" i="6"/>
  <c r="F490" i="6"/>
  <c r="G490" i="6"/>
  <c r="D491" i="6"/>
  <c r="E491" i="6"/>
  <c r="F491" i="6"/>
  <c r="G491" i="6"/>
  <c r="D492" i="6"/>
  <c r="E492" i="6"/>
  <c r="F492" i="6"/>
  <c r="G492" i="6"/>
  <c r="D493" i="6"/>
  <c r="E493" i="6"/>
  <c r="F493" i="6"/>
  <c r="G493" i="6"/>
  <c r="D494" i="6"/>
  <c r="E494" i="6"/>
  <c r="F494" i="6"/>
  <c r="G494" i="6"/>
  <c r="D495" i="6"/>
  <c r="E495" i="6"/>
  <c r="F495" i="6"/>
  <c r="G495" i="6"/>
  <c r="D496" i="6"/>
  <c r="E496" i="6"/>
  <c r="F496" i="6"/>
  <c r="G496" i="6"/>
  <c r="D497" i="6"/>
  <c r="E497" i="6"/>
  <c r="F497" i="6"/>
  <c r="G497" i="6"/>
  <c r="D498" i="6"/>
  <c r="E498" i="6"/>
  <c r="F498" i="6"/>
  <c r="G498" i="6"/>
  <c r="D499" i="6"/>
  <c r="E499" i="6"/>
  <c r="F499" i="6"/>
  <c r="G499" i="6"/>
  <c r="D500" i="6"/>
  <c r="E500" i="6"/>
  <c r="F500" i="6"/>
  <c r="G500" i="6"/>
  <c r="D501" i="6"/>
  <c r="E501" i="6"/>
  <c r="F501" i="6"/>
  <c r="G501" i="6"/>
  <c r="D502" i="6"/>
  <c r="E502" i="6"/>
  <c r="F502" i="6"/>
  <c r="G502" i="6"/>
  <c r="D503" i="6"/>
  <c r="E503" i="6"/>
  <c r="F503" i="6"/>
  <c r="G503" i="6"/>
  <c r="D504" i="6"/>
  <c r="E504" i="6"/>
  <c r="F504" i="6"/>
  <c r="G504" i="6"/>
  <c r="D505" i="6"/>
  <c r="E505" i="6"/>
  <c r="F505" i="6"/>
  <c r="G505" i="6"/>
  <c r="D506" i="6"/>
  <c r="E506" i="6"/>
  <c r="F506" i="6"/>
  <c r="G506" i="6"/>
  <c r="D507" i="6"/>
  <c r="E507" i="6"/>
  <c r="F507" i="6"/>
  <c r="G507" i="6"/>
  <c r="D508" i="6"/>
  <c r="E508" i="6"/>
  <c r="F508" i="6"/>
  <c r="G508" i="6"/>
  <c r="D509" i="6"/>
  <c r="E509" i="6"/>
  <c r="F509" i="6"/>
  <c r="G509" i="6"/>
  <c r="D510" i="6"/>
  <c r="E510" i="6"/>
  <c r="F510" i="6"/>
  <c r="G510" i="6"/>
  <c r="D511" i="6"/>
  <c r="E511" i="6"/>
  <c r="F511" i="6"/>
  <c r="G511" i="6"/>
  <c r="D512" i="6"/>
  <c r="E512" i="6"/>
  <c r="F512" i="6"/>
  <c r="G512" i="6"/>
  <c r="D513" i="6"/>
  <c r="E513" i="6"/>
  <c r="F513" i="6"/>
  <c r="G513" i="6"/>
  <c r="D514" i="6"/>
  <c r="E514" i="6"/>
  <c r="F514" i="6"/>
  <c r="G514" i="6"/>
  <c r="D515" i="6"/>
  <c r="E515" i="6"/>
  <c r="F515" i="6"/>
  <c r="G515" i="6"/>
  <c r="D516" i="6"/>
  <c r="E516" i="6"/>
  <c r="F516" i="6"/>
  <c r="G516" i="6"/>
  <c r="D517" i="6"/>
  <c r="E517" i="6"/>
  <c r="F517" i="6"/>
  <c r="G517" i="6"/>
  <c r="D518" i="6"/>
  <c r="E518" i="6"/>
  <c r="F518" i="6"/>
  <c r="G518" i="6"/>
  <c r="D519" i="6"/>
  <c r="E519" i="6"/>
  <c r="F519" i="6"/>
  <c r="G519" i="6"/>
  <c r="D520" i="6"/>
  <c r="E520" i="6"/>
  <c r="F520" i="6"/>
  <c r="G520" i="6"/>
  <c r="D521" i="6"/>
  <c r="E521" i="6"/>
  <c r="F521" i="6"/>
  <c r="G521" i="6"/>
  <c r="D522" i="6"/>
  <c r="E522" i="6"/>
  <c r="F522" i="6"/>
  <c r="G522" i="6"/>
  <c r="D523" i="6"/>
  <c r="E523" i="6"/>
  <c r="F523" i="6"/>
  <c r="G523" i="6"/>
  <c r="D524" i="6"/>
  <c r="E524" i="6"/>
  <c r="F524" i="6"/>
  <c r="G524" i="6"/>
  <c r="D525" i="6"/>
  <c r="E525" i="6"/>
  <c r="F525" i="6"/>
  <c r="G525" i="6"/>
  <c r="D526" i="6"/>
  <c r="E526" i="6"/>
  <c r="F526" i="6"/>
  <c r="G526" i="6"/>
  <c r="D527" i="6"/>
  <c r="E527" i="6"/>
  <c r="F527" i="6"/>
  <c r="G527" i="6"/>
  <c r="D528" i="6"/>
  <c r="E528" i="6"/>
  <c r="F528" i="6"/>
  <c r="G528" i="6"/>
  <c r="D529" i="6"/>
  <c r="E529" i="6"/>
  <c r="F529" i="6"/>
  <c r="G529" i="6"/>
  <c r="D530" i="6"/>
  <c r="E530" i="6"/>
  <c r="F530" i="6"/>
  <c r="G530" i="6"/>
  <c r="D531" i="6"/>
  <c r="E531" i="6"/>
  <c r="F531" i="6"/>
  <c r="G531" i="6"/>
  <c r="D532" i="6"/>
  <c r="E532" i="6"/>
  <c r="F532" i="6"/>
  <c r="G532" i="6"/>
  <c r="D533" i="6"/>
  <c r="E533" i="6"/>
  <c r="F533" i="6"/>
  <c r="G533" i="6"/>
  <c r="D534" i="6"/>
  <c r="E534" i="6"/>
  <c r="F534" i="6"/>
  <c r="G534" i="6"/>
  <c r="D535" i="6"/>
  <c r="E535" i="6"/>
  <c r="F535" i="6"/>
  <c r="G535" i="6"/>
  <c r="D536" i="6"/>
  <c r="E536" i="6"/>
  <c r="F536" i="6"/>
  <c r="G536" i="6"/>
  <c r="D537" i="6"/>
  <c r="E537" i="6"/>
  <c r="F537" i="6"/>
  <c r="G537" i="6"/>
  <c r="D538" i="6"/>
  <c r="E538" i="6"/>
  <c r="F538" i="6"/>
  <c r="G538" i="6"/>
  <c r="D539" i="6"/>
  <c r="E539" i="6"/>
  <c r="F539" i="6"/>
  <c r="G539" i="6"/>
  <c r="D540" i="6"/>
  <c r="E540" i="6"/>
  <c r="F540" i="6"/>
  <c r="G540" i="6"/>
  <c r="D541" i="6"/>
  <c r="E541" i="6"/>
  <c r="F541" i="6"/>
  <c r="G541" i="6"/>
  <c r="D542" i="6"/>
  <c r="E542" i="6"/>
  <c r="F542" i="6"/>
  <c r="G542" i="6"/>
  <c r="D543" i="6"/>
  <c r="E543" i="6"/>
  <c r="F543" i="6"/>
  <c r="G543" i="6"/>
  <c r="D544" i="6"/>
  <c r="E544" i="6"/>
  <c r="F544" i="6"/>
  <c r="G544" i="6"/>
  <c r="D545" i="6"/>
  <c r="E545" i="6"/>
  <c r="F545" i="6"/>
  <c r="G545" i="6"/>
  <c r="D546" i="6"/>
  <c r="E546" i="6"/>
  <c r="F546" i="6"/>
  <c r="G546" i="6"/>
  <c r="D547" i="6"/>
  <c r="E547" i="6"/>
  <c r="F547" i="6"/>
  <c r="G547" i="6"/>
  <c r="D548" i="6"/>
  <c r="E548" i="6"/>
  <c r="F548" i="6"/>
  <c r="G548" i="6"/>
  <c r="D549" i="6"/>
  <c r="E549" i="6"/>
  <c r="F549" i="6"/>
  <c r="G549" i="6"/>
  <c r="D550" i="6"/>
  <c r="E550" i="6"/>
  <c r="F550" i="6"/>
  <c r="G550" i="6"/>
  <c r="D551" i="6"/>
  <c r="E551" i="6"/>
  <c r="F551" i="6"/>
  <c r="G551" i="6"/>
  <c r="D552" i="6"/>
  <c r="E552" i="6"/>
  <c r="F552" i="6"/>
  <c r="G552" i="6"/>
  <c r="D553" i="6"/>
  <c r="E553" i="6"/>
  <c r="F553" i="6"/>
  <c r="G553" i="6"/>
  <c r="D554" i="6"/>
  <c r="E554" i="6"/>
  <c r="F554" i="6"/>
  <c r="G554" i="6"/>
  <c r="D555" i="6"/>
  <c r="E555" i="6"/>
  <c r="F555" i="6"/>
  <c r="G555" i="6"/>
  <c r="D556" i="6"/>
  <c r="E556" i="6"/>
  <c r="F556" i="6"/>
  <c r="G556" i="6"/>
  <c r="D557" i="6"/>
  <c r="D942" i="6" s="1"/>
  <c r="E557" i="6"/>
  <c r="E942" i="6" s="1"/>
  <c r="F557" i="6"/>
  <c r="F942" i="6" s="1"/>
  <c r="G557" i="6"/>
  <c r="G942" i="6" s="1"/>
  <c r="D558" i="6"/>
  <c r="D943" i="6" s="1"/>
  <c r="E558" i="6"/>
  <c r="E943" i="6" s="1"/>
  <c r="F558" i="6"/>
  <c r="F943" i="6" s="1"/>
  <c r="G558" i="6"/>
  <c r="G943" i="6" s="1"/>
  <c r="D559" i="6"/>
  <c r="E559" i="6"/>
  <c r="F559" i="6"/>
  <c r="G559" i="6"/>
  <c r="D560" i="6"/>
  <c r="E560" i="6"/>
  <c r="F560" i="6"/>
  <c r="G560" i="6"/>
  <c r="D561" i="6"/>
  <c r="E561" i="6"/>
  <c r="F561" i="6"/>
  <c r="G561" i="6"/>
  <c r="D562" i="6"/>
  <c r="E562" i="6"/>
  <c r="F562" i="6"/>
  <c r="G562" i="6"/>
  <c r="D563" i="6"/>
  <c r="E563" i="6"/>
  <c r="F563" i="6"/>
  <c r="G563" i="6"/>
  <c r="D564" i="6"/>
  <c r="E564" i="6"/>
  <c r="F564" i="6"/>
  <c r="G564" i="6"/>
  <c r="D565" i="6"/>
  <c r="E565" i="6"/>
  <c r="F565" i="6"/>
  <c r="G565" i="6"/>
  <c r="D566" i="6"/>
  <c r="E566" i="6"/>
  <c r="F566" i="6"/>
  <c r="G566" i="6"/>
  <c r="D567" i="6"/>
  <c r="E567" i="6"/>
  <c r="F567" i="6"/>
  <c r="G567" i="6"/>
  <c r="D568" i="6"/>
  <c r="E568" i="6"/>
  <c r="F568" i="6"/>
  <c r="G568" i="6"/>
  <c r="D569" i="6"/>
  <c r="E569" i="6"/>
  <c r="F569" i="6"/>
  <c r="G569" i="6"/>
  <c r="D570" i="6"/>
  <c r="E570" i="6"/>
  <c r="F570" i="6"/>
  <c r="G570" i="6"/>
  <c r="D571" i="6"/>
  <c r="E571" i="6"/>
  <c r="F571" i="6"/>
  <c r="G571" i="6"/>
  <c r="D572" i="6"/>
  <c r="E572" i="6"/>
  <c r="F572" i="6"/>
  <c r="G572" i="6"/>
  <c r="D573" i="6"/>
  <c r="E573" i="6"/>
  <c r="F573" i="6"/>
  <c r="G573" i="6"/>
  <c r="D574" i="6"/>
  <c r="E574" i="6"/>
  <c r="F574" i="6"/>
  <c r="G574" i="6"/>
  <c r="D575" i="6"/>
  <c r="E575" i="6"/>
  <c r="F575" i="6"/>
  <c r="G575" i="6"/>
  <c r="D576" i="6"/>
  <c r="E576" i="6"/>
  <c r="F576" i="6"/>
  <c r="G576" i="6"/>
  <c r="D577" i="6"/>
  <c r="E577" i="6"/>
  <c r="F577" i="6"/>
  <c r="G577" i="6"/>
  <c r="D578" i="6"/>
  <c r="E578" i="6"/>
  <c r="F578" i="6"/>
  <c r="G578" i="6"/>
  <c r="D579" i="6"/>
  <c r="E579" i="6"/>
  <c r="F579" i="6"/>
  <c r="G579" i="6"/>
  <c r="D580" i="6"/>
  <c r="E580" i="6"/>
  <c r="F580" i="6"/>
  <c r="G580" i="6"/>
  <c r="D581" i="6"/>
  <c r="E581" i="6"/>
  <c r="F581" i="6"/>
  <c r="G581" i="6"/>
  <c r="D582" i="6"/>
  <c r="E582" i="6"/>
  <c r="F582" i="6"/>
  <c r="G582" i="6"/>
  <c r="D583" i="6"/>
  <c r="E583" i="6"/>
  <c r="F583" i="6"/>
  <c r="G583" i="6"/>
  <c r="D584" i="6"/>
  <c r="E584" i="6"/>
  <c r="F584" i="6"/>
  <c r="G584" i="6"/>
  <c r="D585" i="6"/>
  <c r="E585" i="6"/>
  <c r="F585" i="6"/>
  <c r="G585" i="6"/>
  <c r="D586" i="6"/>
  <c r="E586" i="6"/>
  <c r="F586" i="6"/>
  <c r="G586" i="6"/>
  <c r="D587" i="6"/>
  <c r="E587" i="6"/>
  <c r="F587" i="6"/>
  <c r="G587" i="6"/>
  <c r="D588" i="6"/>
  <c r="E588" i="6"/>
  <c r="F588" i="6"/>
  <c r="G588" i="6"/>
  <c r="D589" i="6"/>
  <c r="E589" i="6"/>
  <c r="F589" i="6"/>
  <c r="G589" i="6"/>
  <c r="D590" i="6"/>
  <c r="E590" i="6"/>
  <c r="F590" i="6"/>
  <c r="G590" i="6"/>
  <c r="D591" i="6"/>
  <c r="E591" i="6"/>
  <c r="F591" i="6"/>
  <c r="G591" i="6"/>
  <c r="D592" i="6"/>
  <c r="E592" i="6"/>
  <c r="F592" i="6"/>
  <c r="G592" i="6"/>
  <c r="D593" i="6"/>
  <c r="E593" i="6"/>
  <c r="F593" i="6"/>
  <c r="G593" i="6"/>
  <c r="D594" i="6"/>
  <c r="E594" i="6"/>
  <c r="F594" i="6"/>
  <c r="G594" i="6"/>
  <c r="D595" i="6"/>
  <c r="E595" i="6"/>
  <c r="F595" i="6"/>
  <c r="G595" i="6"/>
  <c r="D596" i="6"/>
  <c r="E596" i="6"/>
  <c r="F596" i="6"/>
  <c r="G596" i="6"/>
  <c r="D597" i="6"/>
  <c r="E597" i="6"/>
  <c r="F597" i="6"/>
  <c r="G597" i="6"/>
  <c r="D598" i="6"/>
  <c r="E598" i="6"/>
  <c r="F598" i="6"/>
  <c r="G598" i="6"/>
  <c r="D599" i="6"/>
  <c r="E599" i="6"/>
  <c r="F599" i="6"/>
  <c r="G599" i="6"/>
  <c r="D600" i="6"/>
  <c r="E600" i="6"/>
  <c r="F600" i="6"/>
  <c r="G600" i="6"/>
  <c r="D601" i="6"/>
  <c r="E601" i="6"/>
  <c r="F601" i="6"/>
  <c r="G601" i="6"/>
  <c r="D602" i="6"/>
  <c r="E602" i="6"/>
  <c r="F602" i="6"/>
  <c r="G602" i="6"/>
  <c r="D603" i="6"/>
  <c r="E603" i="6"/>
  <c r="F603" i="6"/>
  <c r="G603" i="6"/>
  <c r="D604" i="6"/>
  <c r="E604" i="6"/>
  <c r="F604" i="6"/>
  <c r="G604" i="6"/>
  <c r="D605" i="6"/>
  <c r="E605" i="6"/>
  <c r="F605" i="6"/>
  <c r="G605" i="6"/>
  <c r="D606" i="6"/>
  <c r="E606" i="6"/>
  <c r="F606" i="6"/>
  <c r="G606" i="6"/>
  <c r="D607" i="6"/>
  <c r="E607" i="6"/>
  <c r="F607" i="6"/>
  <c r="G607" i="6"/>
  <c r="D608" i="6"/>
  <c r="E608" i="6"/>
  <c r="F608" i="6"/>
  <c r="G608" i="6"/>
  <c r="D609" i="6"/>
  <c r="E609" i="6"/>
  <c r="F609" i="6"/>
  <c r="G609" i="6"/>
  <c r="D610" i="6"/>
  <c r="E610" i="6"/>
  <c r="F610" i="6"/>
  <c r="G610" i="6"/>
  <c r="D611" i="6"/>
  <c r="E611" i="6"/>
  <c r="F611" i="6"/>
  <c r="G611" i="6"/>
  <c r="D612" i="6"/>
  <c r="E612" i="6"/>
  <c r="F612" i="6"/>
  <c r="G612" i="6"/>
  <c r="D613" i="6"/>
  <c r="E613" i="6"/>
  <c r="F613" i="6"/>
  <c r="G613" i="6"/>
  <c r="D614" i="6"/>
  <c r="E614" i="6"/>
  <c r="F614" i="6"/>
  <c r="G614" i="6"/>
  <c r="D615" i="6"/>
  <c r="E615" i="6"/>
  <c r="F615" i="6"/>
  <c r="G615" i="6"/>
  <c r="D616" i="6"/>
  <c r="E616" i="6"/>
  <c r="F616" i="6"/>
  <c r="G616" i="6"/>
  <c r="D617" i="6"/>
  <c r="E617" i="6"/>
  <c r="F617" i="6"/>
  <c r="G617" i="6"/>
  <c r="D618" i="6"/>
  <c r="E618" i="6"/>
  <c r="F618" i="6"/>
  <c r="G618" i="6"/>
  <c r="D619" i="6"/>
  <c r="E619" i="6"/>
  <c r="F619" i="6"/>
  <c r="G619" i="6"/>
  <c r="D620" i="6"/>
  <c r="E620" i="6"/>
  <c r="F620" i="6"/>
  <c r="G620" i="6"/>
  <c r="D621" i="6"/>
  <c r="E621" i="6"/>
  <c r="F621" i="6"/>
  <c r="G621" i="6"/>
  <c r="D622" i="6"/>
  <c r="E622" i="6"/>
  <c r="F622" i="6"/>
  <c r="G622" i="6"/>
  <c r="D623" i="6"/>
  <c r="E623" i="6"/>
  <c r="F623" i="6"/>
  <c r="G623" i="6"/>
  <c r="D624" i="6"/>
  <c r="E624" i="6"/>
  <c r="F624" i="6"/>
  <c r="G624" i="6"/>
  <c r="D625" i="6"/>
  <c r="E625" i="6"/>
  <c r="F625" i="6"/>
  <c r="G625" i="6"/>
  <c r="D626" i="6"/>
  <c r="E626" i="6"/>
  <c r="F626" i="6"/>
  <c r="G626" i="6"/>
  <c r="D627" i="6"/>
  <c r="E627" i="6"/>
  <c r="F627" i="6"/>
  <c r="G627" i="6"/>
  <c r="D628" i="6"/>
  <c r="E628" i="6"/>
  <c r="F628" i="6"/>
  <c r="G628" i="6"/>
  <c r="D629" i="6"/>
  <c r="E629" i="6"/>
  <c r="F629" i="6"/>
  <c r="G629" i="6"/>
  <c r="D630" i="6"/>
  <c r="E630" i="6"/>
  <c r="F630" i="6"/>
  <c r="G630" i="6"/>
  <c r="D631" i="6"/>
  <c r="E631" i="6"/>
  <c r="F631" i="6"/>
  <c r="G631" i="6"/>
  <c r="D632" i="6"/>
  <c r="E632" i="6"/>
  <c r="F632" i="6"/>
  <c r="G632" i="6"/>
  <c r="D633" i="6"/>
  <c r="E633" i="6"/>
  <c r="F633" i="6"/>
  <c r="G633" i="6"/>
  <c r="D634" i="6"/>
  <c r="E634" i="6"/>
  <c r="F634" i="6"/>
  <c r="G634" i="6"/>
  <c r="D635" i="6"/>
  <c r="E635" i="6"/>
  <c r="F635" i="6"/>
  <c r="G635" i="6"/>
  <c r="D636" i="6"/>
  <c r="E636" i="6"/>
  <c r="F636" i="6"/>
  <c r="G636" i="6"/>
  <c r="D637" i="6"/>
  <c r="E637" i="6"/>
  <c r="F637" i="6"/>
  <c r="G637" i="6"/>
  <c r="D638" i="6"/>
  <c r="E638" i="6"/>
  <c r="F638" i="6"/>
  <c r="G638" i="6"/>
  <c r="D639" i="6"/>
  <c r="E639" i="6"/>
  <c r="F639" i="6"/>
  <c r="G639" i="6"/>
  <c r="D640" i="6"/>
  <c r="E640" i="6"/>
  <c r="F640" i="6"/>
  <c r="G640" i="6"/>
  <c r="D641" i="6"/>
  <c r="E641" i="6"/>
  <c r="F641" i="6"/>
  <c r="G641" i="6"/>
  <c r="D642" i="6"/>
  <c r="E642" i="6"/>
  <c r="F642" i="6"/>
  <c r="G642" i="6"/>
  <c r="D643" i="6"/>
  <c r="E643" i="6"/>
  <c r="F643" i="6"/>
  <c r="G643" i="6"/>
  <c r="D644" i="6"/>
  <c r="E644" i="6"/>
  <c r="F644" i="6"/>
  <c r="G644" i="6"/>
  <c r="D645" i="6"/>
  <c r="E645" i="6"/>
  <c r="F645" i="6"/>
  <c r="G645" i="6"/>
  <c r="D646" i="6"/>
  <c r="E646" i="6"/>
  <c r="F646" i="6"/>
  <c r="G646" i="6"/>
  <c r="D647" i="6"/>
  <c r="E647" i="6"/>
  <c r="F647" i="6"/>
  <c r="G647" i="6"/>
  <c r="D648" i="6"/>
  <c r="E648" i="6"/>
  <c r="F648" i="6"/>
  <c r="G648" i="6"/>
  <c r="D649" i="6"/>
  <c r="E649" i="6"/>
  <c r="F649" i="6"/>
  <c r="G649" i="6"/>
  <c r="D650" i="6"/>
  <c r="E650" i="6"/>
  <c r="F650" i="6"/>
  <c r="G650" i="6"/>
  <c r="D651" i="6"/>
  <c r="E651" i="6"/>
  <c r="F651" i="6"/>
  <c r="G651" i="6"/>
  <c r="D652" i="6"/>
  <c r="E652" i="6"/>
  <c r="F652" i="6"/>
  <c r="G652" i="6"/>
  <c r="D653" i="6"/>
  <c r="E653" i="6"/>
  <c r="F653" i="6"/>
  <c r="G653" i="6"/>
  <c r="D654" i="6"/>
  <c r="E654" i="6"/>
  <c r="F654" i="6"/>
  <c r="G654" i="6"/>
  <c r="D655" i="6"/>
  <c r="E655" i="6"/>
  <c r="F655" i="6"/>
  <c r="G655" i="6"/>
  <c r="D656" i="6"/>
  <c r="E656" i="6"/>
  <c r="F656" i="6"/>
  <c r="G656" i="6"/>
  <c r="D657" i="6"/>
  <c r="E657" i="6"/>
  <c r="F657" i="6"/>
  <c r="G657" i="6"/>
  <c r="D658" i="6"/>
  <c r="E658" i="6"/>
  <c r="F658" i="6"/>
  <c r="G658" i="6"/>
  <c r="D659" i="6"/>
  <c r="E659" i="6"/>
  <c r="F659" i="6"/>
  <c r="G659" i="6"/>
  <c r="D660" i="6"/>
  <c r="E660" i="6"/>
  <c r="F660" i="6"/>
  <c r="G660" i="6"/>
  <c r="D661" i="6"/>
  <c r="E661" i="6"/>
  <c r="F661" i="6"/>
  <c r="G661" i="6"/>
  <c r="D662" i="6"/>
  <c r="E662" i="6"/>
  <c r="F662" i="6"/>
  <c r="G662" i="6"/>
  <c r="D663" i="6"/>
  <c r="E663" i="6"/>
  <c r="F663" i="6"/>
  <c r="G663" i="6"/>
  <c r="D664" i="6"/>
  <c r="E664" i="6"/>
  <c r="F664" i="6"/>
  <c r="G664" i="6"/>
  <c r="D665" i="6"/>
  <c r="E665" i="6"/>
  <c r="F665" i="6"/>
  <c r="G665" i="6"/>
  <c r="D666" i="6"/>
  <c r="E666" i="6"/>
  <c r="F666" i="6"/>
  <c r="G666" i="6"/>
  <c r="D667" i="6"/>
  <c r="E667" i="6"/>
  <c r="F667" i="6"/>
  <c r="G667" i="6"/>
  <c r="D668" i="6"/>
  <c r="E668" i="6"/>
  <c r="F668" i="6"/>
  <c r="G668" i="6"/>
  <c r="D669" i="6"/>
  <c r="E669" i="6"/>
  <c r="F669" i="6"/>
  <c r="G669" i="6"/>
  <c r="D670" i="6"/>
  <c r="E670" i="6"/>
  <c r="F670" i="6"/>
  <c r="G670" i="6"/>
  <c r="D671" i="6"/>
  <c r="E671" i="6"/>
  <c r="F671" i="6"/>
  <c r="G671" i="6"/>
  <c r="D672" i="6"/>
  <c r="E672" i="6"/>
  <c r="F672" i="6"/>
  <c r="G672" i="6"/>
  <c r="D673" i="6"/>
  <c r="E673" i="6"/>
  <c r="F673" i="6"/>
  <c r="G673" i="6"/>
  <c r="D674" i="6"/>
  <c r="E674" i="6"/>
  <c r="F674" i="6"/>
  <c r="G674" i="6"/>
  <c r="D675" i="6"/>
  <c r="E675" i="6"/>
  <c r="F675" i="6"/>
  <c r="G675" i="6"/>
  <c r="D676" i="6"/>
  <c r="E676" i="6"/>
  <c r="F676" i="6"/>
  <c r="G676" i="6"/>
  <c r="D677" i="6"/>
  <c r="E677" i="6"/>
  <c r="F677" i="6"/>
  <c r="G677" i="6"/>
  <c r="D678" i="6"/>
  <c r="E678" i="6"/>
  <c r="F678" i="6"/>
  <c r="G678" i="6"/>
  <c r="D679" i="6"/>
  <c r="E679" i="6"/>
  <c r="F679" i="6"/>
  <c r="G679" i="6"/>
  <c r="D680" i="6"/>
  <c r="E680" i="6"/>
  <c r="F680" i="6"/>
  <c r="G680" i="6"/>
  <c r="D681" i="6"/>
  <c r="E681" i="6"/>
  <c r="F681" i="6"/>
  <c r="G681" i="6"/>
  <c r="D682" i="6"/>
  <c r="E682" i="6"/>
  <c r="F682" i="6"/>
  <c r="G682" i="6"/>
  <c r="D683" i="6"/>
  <c r="D953" i="6" s="1"/>
  <c r="E683" i="6"/>
  <c r="E953" i="6" s="1"/>
  <c r="F683" i="6"/>
  <c r="F953" i="6" s="1"/>
  <c r="G683" i="6"/>
  <c r="G953" i="6" s="1"/>
  <c r="D684" i="6"/>
  <c r="E684" i="6"/>
  <c r="F684" i="6"/>
  <c r="G684" i="6"/>
  <c r="D685" i="6"/>
  <c r="E685" i="6"/>
  <c r="F685" i="6"/>
  <c r="G685" i="6"/>
  <c r="D686" i="6"/>
  <c r="E686" i="6"/>
  <c r="F686" i="6"/>
  <c r="G686" i="6"/>
  <c r="D687" i="6"/>
  <c r="E687" i="6"/>
  <c r="F687" i="6"/>
  <c r="G687" i="6"/>
  <c r="D688" i="6"/>
  <c r="E688" i="6"/>
  <c r="F688" i="6"/>
  <c r="G688" i="6"/>
  <c r="D689" i="6"/>
  <c r="E689" i="6"/>
  <c r="F689" i="6"/>
  <c r="G689" i="6"/>
  <c r="D690" i="6"/>
  <c r="E690" i="6"/>
  <c r="F690" i="6"/>
  <c r="G690" i="6"/>
  <c r="D691" i="6"/>
  <c r="E691" i="6"/>
  <c r="F691" i="6"/>
  <c r="G691" i="6"/>
  <c r="D692" i="6"/>
  <c r="E692" i="6"/>
  <c r="F692" i="6"/>
  <c r="G692" i="6"/>
  <c r="D693" i="6"/>
  <c r="E693" i="6"/>
  <c r="F693" i="6"/>
  <c r="G693" i="6"/>
  <c r="D694" i="6"/>
  <c r="E694" i="6"/>
  <c r="F694" i="6"/>
  <c r="G694" i="6"/>
  <c r="D695" i="6"/>
  <c r="E695" i="6"/>
  <c r="F695" i="6"/>
  <c r="G695" i="6"/>
  <c r="D696" i="6"/>
  <c r="E696" i="6"/>
  <c r="F696" i="6"/>
  <c r="G696" i="6"/>
  <c r="D697" i="6"/>
  <c r="E697" i="6"/>
  <c r="F697" i="6"/>
  <c r="G697" i="6"/>
  <c r="D698" i="6"/>
  <c r="E698" i="6"/>
  <c r="F698" i="6"/>
  <c r="G698" i="6"/>
  <c r="D699" i="6"/>
  <c r="E699" i="6"/>
  <c r="F699" i="6"/>
  <c r="G699" i="6"/>
  <c r="D700" i="6"/>
  <c r="E700" i="6"/>
  <c r="F700" i="6"/>
  <c r="G700" i="6"/>
  <c r="D701" i="6"/>
  <c r="E701" i="6"/>
  <c r="F701" i="6"/>
  <c r="G701" i="6"/>
  <c r="D702" i="6"/>
  <c r="E702" i="6"/>
  <c r="F702" i="6"/>
  <c r="G702" i="6"/>
  <c r="D703" i="6"/>
  <c r="E703" i="6"/>
  <c r="F703" i="6"/>
  <c r="G703" i="6"/>
  <c r="D704" i="6"/>
  <c r="E704" i="6"/>
  <c r="F704" i="6"/>
  <c r="G704" i="6"/>
  <c r="D705" i="6"/>
  <c r="E705" i="6"/>
  <c r="F705" i="6"/>
  <c r="G705" i="6"/>
  <c r="D706" i="6"/>
  <c r="E706" i="6"/>
  <c r="F706" i="6"/>
  <c r="G706" i="6"/>
  <c r="D707" i="6"/>
  <c r="E707" i="6"/>
  <c r="F707" i="6"/>
  <c r="G707" i="6"/>
  <c r="D708" i="6"/>
  <c r="E708" i="6"/>
  <c r="F708" i="6"/>
  <c r="G708" i="6"/>
  <c r="D709" i="6"/>
  <c r="E709" i="6"/>
  <c r="F709" i="6"/>
  <c r="G709" i="6"/>
  <c r="D710" i="6"/>
  <c r="E710" i="6"/>
  <c r="F710" i="6"/>
  <c r="G710" i="6"/>
  <c r="D711" i="6"/>
  <c r="E711" i="6"/>
  <c r="F711" i="6"/>
  <c r="G711" i="6"/>
  <c r="D712" i="6"/>
  <c r="E712" i="6"/>
  <c r="F712" i="6"/>
  <c r="G712" i="6"/>
  <c r="D713" i="6"/>
  <c r="E713" i="6"/>
  <c r="F713" i="6"/>
  <c r="G713" i="6"/>
  <c r="D714" i="6"/>
  <c r="E714" i="6"/>
  <c r="F714" i="6"/>
  <c r="G714" i="6"/>
  <c r="D715" i="6"/>
  <c r="E715" i="6"/>
  <c r="F715" i="6"/>
  <c r="G715" i="6"/>
  <c r="D716" i="6"/>
  <c r="E716" i="6"/>
  <c r="F716" i="6"/>
  <c r="G716" i="6"/>
  <c r="D717" i="6"/>
  <c r="E717" i="6"/>
  <c r="F717" i="6"/>
  <c r="G717" i="6"/>
  <c r="D718" i="6"/>
  <c r="E718" i="6"/>
  <c r="F718" i="6"/>
  <c r="G718" i="6"/>
  <c r="D719" i="6"/>
  <c r="E719" i="6"/>
  <c r="F719" i="6"/>
  <c r="G719" i="6"/>
  <c r="D720" i="6"/>
  <c r="E720" i="6"/>
  <c r="F720" i="6"/>
  <c r="G720" i="6"/>
  <c r="D721" i="6"/>
  <c r="E721" i="6"/>
  <c r="F721" i="6"/>
  <c r="G721" i="6"/>
  <c r="D722" i="6"/>
  <c r="E722" i="6"/>
  <c r="F722" i="6"/>
  <c r="G722" i="6"/>
  <c r="D723" i="6"/>
  <c r="E723" i="6"/>
  <c r="F723" i="6"/>
  <c r="G723" i="6"/>
  <c r="D724" i="6"/>
  <c r="E724" i="6"/>
  <c r="F724" i="6"/>
  <c r="G724" i="6"/>
  <c r="D725" i="6"/>
  <c r="E725" i="6"/>
  <c r="F725" i="6"/>
  <c r="G725" i="6"/>
  <c r="D726" i="6"/>
  <c r="E726" i="6"/>
  <c r="F726" i="6"/>
  <c r="G726" i="6"/>
  <c r="D727" i="6"/>
  <c r="E727" i="6"/>
  <c r="F727" i="6"/>
  <c r="G727" i="6"/>
  <c r="D728" i="6"/>
  <c r="E728" i="6"/>
  <c r="F728" i="6"/>
  <c r="G728" i="6"/>
  <c r="D729" i="6"/>
  <c r="E729" i="6"/>
  <c r="F729" i="6"/>
  <c r="G729" i="6"/>
  <c r="D730" i="6"/>
  <c r="E730" i="6"/>
  <c r="F730" i="6"/>
  <c r="G730" i="6"/>
  <c r="D731" i="6"/>
  <c r="E731" i="6"/>
  <c r="F731" i="6"/>
  <c r="G731" i="6"/>
  <c r="D732" i="6"/>
  <c r="E732" i="6"/>
  <c r="F732" i="6"/>
  <c r="G732" i="6"/>
  <c r="D733" i="6"/>
  <c r="E733" i="6"/>
  <c r="F733" i="6"/>
  <c r="G733" i="6"/>
  <c r="D734" i="6"/>
  <c r="E734" i="6"/>
  <c r="F734" i="6"/>
  <c r="G734" i="6"/>
  <c r="D735" i="6"/>
  <c r="E735" i="6"/>
  <c r="F735" i="6"/>
  <c r="G735" i="6"/>
  <c r="D736" i="6"/>
  <c r="E736" i="6"/>
  <c r="F736" i="6"/>
  <c r="G736" i="6"/>
  <c r="D737" i="6"/>
  <c r="E737" i="6"/>
  <c r="F737" i="6"/>
  <c r="G737" i="6"/>
  <c r="D738" i="6"/>
  <c r="E738" i="6"/>
  <c r="F738" i="6"/>
  <c r="G738" i="6"/>
  <c r="D739" i="6"/>
  <c r="E739" i="6"/>
  <c r="F739" i="6"/>
  <c r="G739" i="6"/>
  <c r="D740" i="6"/>
  <c r="E740" i="6"/>
  <c r="F740" i="6"/>
  <c r="G740" i="6"/>
  <c r="D741" i="6"/>
  <c r="E741" i="6"/>
  <c r="F741" i="6"/>
  <c r="G741" i="6"/>
  <c r="D742" i="6"/>
  <c r="E742" i="6"/>
  <c r="F742" i="6"/>
  <c r="G742" i="6"/>
  <c r="D743" i="6"/>
  <c r="E743" i="6"/>
  <c r="F743" i="6"/>
  <c r="G743" i="6"/>
  <c r="D744" i="6"/>
  <c r="E744" i="6"/>
  <c r="F744" i="6"/>
  <c r="G744" i="6"/>
  <c r="D745" i="6"/>
  <c r="E745" i="6"/>
  <c r="F745" i="6"/>
  <c r="G745" i="6"/>
  <c r="D746" i="6"/>
  <c r="E746" i="6"/>
  <c r="F746" i="6"/>
  <c r="G746" i="6"/>
  <c r="D747" i="6"/>
  <c r="E747" i="6"/>
  <c r="F747" i="6"/>
  <c r="G747" i="6"/>
  <c r="D748" i="6"/>
  <c r="E748" i="6"/>
  <c r="F748" i="6"/>
  <c r="G748" i="6"/>
  <c r="D749" i="6"/>
  <c r="E749" i="6"/>
  <c r="F749" i="6"/>
  <c r="G749" i="6"/>
  <c r="D750" i="6"/>
  <c r="E750" i="6"/>
  <c r="F750" i="6"/>
  <c r="G750" i="6"/>
  <c r="D751" i="6"/>
  <c r="E751" i="6"/>
  <c r="F751" i="6"/>
  <c r="G751" i="6"/>
  <c r="D752" i="6"/>
  <c r="E752" i="6"/>
  <c r="F752" i="6"/>
  <c r="G752" i="6"/>
  <c r="D753" i="6"/>
  <c r="E753" i="6"/>
  <c r="F753" i="6"/>
  <c r="G753" i="6"/>
  <c r="D754" i="6"/>
  <c r="E754" i="6"/>
  <c r="F754" i="6"/>
  <c r="G754" i="6"/>
  <c r="D755" i="6"/>
  <c r="E755" i="6"/>
  <c r="F755" i="6"/>
  <c r="G755" i="6"/>
  <c r="D756" i="6"/>
  <c r="E756" i="6"/>
  <c r="F756" i="6"/>
  <c r="G756" i="6"/>
  <c r="D757" i="6"/>
  <c r="E757" i="6"/>
  <c r="F757" i="6"/>
  <c r="G757" i="6"/>
  <c r="D758" i="6"/>
  <c r="E758" i="6"/>
  <c r="F758" i="6"/>
  <c r="G758" i="6"/>
  <c r="D759" i="6"/>
  <c r="E759" i="6"/>
  <c r="F759" i="6"/>
  <c r="G759" i="6"/>
  <c r="D760" i="6"/>
  <c r="E760" i="6"/>
  <c r="F760" i="6"/>
  <c r="G760" i="6"/>
  <c r="D761" i="6"/>
  <c r="E761" i="6"/>
  <c r="F761" i="6"/>
  <c r="G761" i="6"/>
  <c r="D762" i="6"/>
  <c r="E762" i="6"/>
  <c r="F762" i="6"/>
  <c r="G762" i="6"/>
  <c r="D763" i="6"/>
  <c r="E763" i="6"/>
  <c r="F763" i="6"/>
  <c r="G763" i="6"/>
  <c r="D764" i="6"/>
  <c r="E764" i="6"/>
  <c r="F764" i="6"/>
  <c r="G764" i="6"/>
  <c r="D765" i="6"/>
  <c r="E765" i="6"/>
  <c r="F765" i="6"/>
  <c r="G765" i="6"/>
  <c r="D766" i="6"/>
  <c r="E766" i="6"/>
  <c r="F766" i="6"/>
  <c r="G766" i="6"/>
  <c r="D767" i="6"/>
  <c r="E767" i="6"/>
  <c r="F767" i="6"/>
  <c r="G767" i="6"/>
  <c r="D768" i="6"/>
  <c r="E768" i="6"/>
  <c r="F768" i="6"/>
  <c r="G768" i="6"/>
  <c r="D769" i="6"/>
  <c r="E769" i="6"/>
  <c r="F769" i="6"/>
  <c r="G769" i="6"/>
  <c r="D770" i="6"/>
  <c r="E770" i="6"/>
  <c r="F770" i="6"/>
  <c r="G770" i="6"/>
  <c r="D771" i="6"/>
  <c r="E771" i="6"/>
  <c r="F771" i="6"/>
  <c r="G771" i="6"/>
  <c r="D772" i="6"/>
  <c r="E772" i="6"/>
  <c r="F772" i="6"/>
  <c r="G772" i="6"/>
  <c r="D773" i="6"/>
  <c r="E773" i="6"/>
  <c r="F773" i="6"/>
  <c r="G773" i="6"/>
  <c r="D774" i="6"/>
  <c r="E774" i="6"/>
  <c r="F774" i="6"/>
  <c r="G774" i="6"/>
  <c r="D775" i="6"/>
  <c r="E775" i="6"/>
  <c r="F775" i="6"/>
  <c r="G775" i="6"/>
  <c r="D776" i="6"/>
  <c r="E776" i="6"/>
  <c r="F776" i="6"/>
  <c r="G776" i="6"/>
  <c r="D777" i="6"/>
  <c r="E777" i="6"/>
  <c r="F777" i="6"/>
  <c r="G777" i="6"/>
  <c r="D778" i="6"/>
  <c r="E778" i="6"/>
  <c r="F778" i="6"/>
  <c r="G778" i="6"/>
  <c r="D779" i="6"/>
  <c r="E779" i="6"/>
  <c r="F779" i="6"/>
  <c r="G779" i="6"/>
  <c r="D780" i="6"/>
  <c r="E780" i="6"/>
  <c r="F780" i="6"/>
  <c r="G780" i="6"/>
  <c r="D781" i="6"/>
  <c r="E781" i="6"/>
  <c r="F781" i="6"/>
  <c r="G781" i="6"/>
  <c r="D782" i="6"/>
  <c r="E782" i="6"/>
  <c r="F782" i="6"/>
  <c r="G782" i="6"/>
  <c r="D783" i="6"/>
  <c r="E783" i="6"/>
  <c r="F783" i="6"/>
  <c r="G783" i="6"/>
  <c r="D784" i="6"/>
  <c r="E784" i="6"/>
  <c r="F784" i="6"/>
  <c r="G784" i="6"/>
  <c r="D785" i="6"/>
  <c r="E785" i="6"/>
  <c r="F785" i="6"/>
  <c r="G785" i="6"/>
  <c r="D786" i="6"/>
  <c r="E786" i="6"/>
  <c r="F786" i="6"/>
  <c r="G786" i="6"/>
  <c r="D787" i="6"/>
  <c r="E787" i="6"/>
  <c r="F787" i="6"/>
  <c r="G787" i="6"/>
  <c r="D788" i="6"/>
  <c r="E788" i="6"/>
  <c r="F788" i="6"/>
  <c r="G788" i="6"/>
  <c r="D789" i="6"/>
  <c r="E789" i="6"/>
  <c r="F789" i="6"/>
  <c r="G789" i="6"/>
  <c r="D790" i="6"/>
  <c r="E790" i="6"/>
  <c r="F790" i="6"/>
  <c r="G790" i="6"/>
  <c r="D791" i="6"/>
  <c r="E791" i="6"/>
  <c r="F791" i="6"/>
  <c r="G791" i="6"/>
  <c r="D792" i="6"/>
  <c r="E792" i="6"/>
  <c r="F792" i="6"/>
  <c r="G792" i="6"/>
  <c r="D793" i="6"/>
  <c r="E793" i="6"/>
  <c r="F793" i="6"/>
  <c r="G793" i="6"/>
  <c r="D794" i="6"/>
  <c r="D967" i="6" s="1"/>
  <c r="E794" i="6"/>
  <c r="E967" i="6" s="1"/>
  <c r="F794" i="6"/>
  <c r="F967" i="6" s="1"/>
  <c r="G794" i="6"/>
  <c r="G967" i="6" s="1"/>
  <c r="D795" i="6"/>
  <c r="D968" i="6" s="1"/>
  <c r="E795" i="6"/>
  <c r="E968" i="6" s="1"/>
  <c r="F795" i="6"/>
  <c r="F968" i="6" s="1"/>
  <c r="G795" i="6"/>
  <c r="G968" i="6" s="1"/>
  <c r="D796" i="6"/>
  <c r="E796" i="6"/>
  <c r="F796" i="6"/>
  <c r="G796" i="6"/>
  <c r="D797" i="6"/>
  <c r="E797" i="6"/>
  <c r="F797" i="6"/>
  <c r="G797" i="6"/>
  <c r="D798" i="6"/>
  <c r="E798" i="6"/>
  <c r="F798" i="6"/>
  <c r="G798" i="6"/>
  <c r="D799" i="6"/>
  <c r="E799" i="6"/>
  <c r="F799" i="6"/>
  <c r="G799" i="6"/>
  <c r="D800" i="6"/>
  <c r="E800" i="6"/>
  <c r="F800" i="6"/>
  <c r="G800" i="6"/>
  <c r="D801" i="6"/>
  <c r="E801" i="6"/>
  <c r="F801" i="6"/>
  <c r="G801" i="6"/>
  <c r="D802" i="6"/>
  <c r="E802" i="6"/>
  <c r="F802" i="6"/>
  <c r="G802" i="6"/>
  <c r="D803" i="6"/>
  <c r="E803" i="6"/>
  <c r="F803" i="6"/>
  <c r="G803" i="6"/>
  <c r="D804" i="6"/>
  <c r="E804" i="6"/>
  <c r="F804" i="6"/>
  <c r="G804" i="6"/>
  <c r="D805" i="6"/>
  <c r="E805" i="6"/>
  <c r="F805" i="6"/>
  <c r="G805" i="6"/>
  <c r="D806" i="6"/>
  <c r="E806" i="6"/>
  <c r="F806" i="6"/>
  <c r="G806" i="6"/>
  <c r="D807" i="6"/>
  <c r="E807" i="6"/>
  <c r="F807" i="6"/>
  <c r="G807" i="6"/>
  <c r="D808" i="6"/>
  <c r="E808" i="6"/>
  <c r="F808" i="6"/>
  <c r="G808" i="6"/>
  <c r="D809" i="6"/>
  <c r="E809" i="6"/>
  <c r="F809" i="6"/>
  <c r="G809" i="6"/>
  <c r="D810" i="6"/>
  <c r="E810" i="6"/>
  <c r="F810" i="6"/>
  <c r="G810" i="6"/>
  <c r="D811" i="6"/>
  <c r="E811" i="6"/>
  <c r="F811" i="6"/>
  <c r="G811" i="6"/>
  <c r="D812" i="6"/>
  <c r="E812" i="6"/>
  <c r="F812" i="6"/>
  <c r="G812" i="6"/>
  <c r="D813" i="6"/>
  <c r="E813" i="6"/>
  <c r="F813" i="6"/>
  <c r="G813" i="6"/>
  <c r="D814" i="6"/>
  <c r="E814" i="6"/>
  <c r="F814" i="6"/>
  <c r="G814" i="6"/>
  <c r="D815" i="6"/>
  <c r="E815" i="6"/>
  <c r="F815" i="6"/>
  <c r="G815" i="6"/>
  <c r="D816" i="6"/>
  <c r="E816" i="6"/>
  <c r="F816" i="6"/>
  <c r="G816" i="6"/>
  <c r="D817" i="6"/>
  <c r="E817" i="6"/>
  <c r="F817" i="6"/>
  <c r="G817" i="6"/>
  <c r="D818" i="6"/>
  <c r="E818" i="6"/>
  <c r="F818" i="6"/>
  <c r="G818" i="6"/>
  <c r="D819" i="6"/>
  <c r="E819" i="6"/>
  <c r="F819" i="6"/>
  <c r="G819" i="6"/>
  <c r="D820" i="6"/>
  <c r="E820" i="6"/>
  <c r="F820" i="6"/>
  <c r="G820" i="6"/>
  <c r="D821" i="6"/>
  <c r="E821" i="6"/>
  <c r="F821" i="6"/>
  <c r="G821" i="6"/>
  <c r="D822" i="6"/>
  <c r="E822" i="6"/>
  <c r="F822" i="6"/>
  <c r="G822" i="6"/>
  <c r="D823" i="6"/>
  <c r="E823" i="6"/>
  <c r="F823" i="6"/>
  <c r="G823" i="6"/>
  <c r="D824" i="6"/>
  <c r="E824" i="6"/>
  <c r="F824" i="6"/>
  <c r="G824" i="6"/>
  <c r="D825" i="6"/>
  <c r="E825" i="6"/>
  <c r="F825" i="6"/>
  <c r="G825" i="6"/>
  <c r="D826" i="6"/>
  <c r="E826" i="6"/>
  <c r="F826" i="6"/>
  <c r="G826" i="6"/>
  <c r="D827" i="6"/>
  <c r="E827" i="6"/>
  <c r="F827" i="6"/>
  <c r="G827" i="6"/>
  <c r="D828" i="6"/>
  <c r="E828" i="6"/>
  <c r="F828" i="6"/>
  <c r="G828" i="6"/>
  <c r="D829" i="6"/>
  <c r="E829" i="6"/>
  <c r="F829" i="6"/>
  <c r="G829" i="6"/>
  <c r="D830" i="6"/>
  <c r="E830" i="6"/>
  <c r="F830" i="6"/>
  <c r="G830" i="6"/>
  <c r="D831" i="6"/>
  <c r="E831" i="6"/>
  <c r="F831" i="6"/>
  <c r="G831" i="6"/>
  <c r="D832" i="6"/>
  <c r="E832" i="6"/>
  <c r="F832" i="6"/>
  <c r="G832" i="6"/>
  <c r="D833" i="6"/>
  <c r="E833" i="6"/>
  <c r="F833" i="6"/>
  <c r="G833" i="6"/>
  <c r="D834" i="6"/>
  <c r="E834" i="6"/>
  <c r="F834" i="6"/>
  <c r="G834" i="6"/>
  <c r="D835" i="6"/>
  <c r="E835" i="6"/>
  <c r="F835" i="6"/>
  <c r="G835" i="6"/>
  <c r="D836" i="6"/>
  <c r="E836" i="6"/>
  <c r="F836" i="6"/>
  <c r="G836" i="6"/>
  <c r="D837" i="6"/>
  <c r="E837" i="6"/>
  <c r="F837" i="6"/>
  <c r="G837" i="6"/>
  <c r="D838" i="6"/>
  <c r="E838" i="6"/>
  <c r="F838" i="6"/>
  <c r="G838" i="6"/>
  <c r="D839" i="6"/>
  <c r="E839" i="6"/>
  <c r="F839" i="6"/>
  <c r="G839" i="6"/>
  <c r="D840" i="6"/>
  <c r="E840" i="6"/>
  <c r="F840" i="6"/>
  <c r="G840" i="6"/>
  <c r="D841" i="6"/>
  <c r="E841" i="6"/>
  <c r="F841" i="6"/>
  <c r="G841" i="6"/>
  <c r="D842" i="6"/>
  <c r="E842" i="6"/>
  <c r="F842" i="6"/>
  <c r="G842" i="6"/>
  <c r="D843" i="6"/>
  <c r="E843" i="6"/>
  <c r="F843" i="6"/>
  <c r="G843" i="6"/>
  <c r="D844" i="6"/>
  <c r="E844" i="6"/>
  <c r="F844" i="6"/>
  <c r="G844" i="6"/>
  <c r="D845" i="6"/>
  <c r="E845" i="6"/>
  <c r="F845" i="6"/>
  <c r="G845" i="6"/>
  <c r="D846" i="6"/>
  <c r="E846" i="6"/>
  <c r="F846" i="6"/>
  <c r="G846" i="6"/>
  <c r="D847" i="6"/>
  <c r="E847" i="6"/>
  <c r="F847" i="6"/>
  <c r="G847" i="6"/>
  <c r="D848" i="6"/>
  <c r="E848" i="6"/>
  <c r="F848" i="6"/>
  <c r="G848" i="6"/>
  <c r="D849" i="6"/>
  <c r="E849" i="6"/>
  <c r="F849" i="6"/>
  <c r="G849" i="6"/>
  <c r="D850" i="6"/>
  <c r="E850" i="6"/>
  <c r="F850" i="6"/>
  <c r="G850" i="6"/>
  <c r="D851" i="6"/>
  <c r="E851" i="6"/>
  <c r="F851" i="6"/>
  <c r="G851" i="6"/>
  <c r="D852" i="6"/>
  <c r="E852" i="6"/>
  <c r="F852" i="6"/>
  <c r="G852" i="6"/>
  <c r="D853" i="6"/>
  <c r="E853" i="6"/>
  <c r="F853" i="6"/>
  <c r="G853" i="6"/>
  <c r="D854" i="6"/>
  <c r="E854" i="6"/>
  <c r="F854" i="6"/>
  <c r="G854" i="6"/>
  <c r="D855" i="6"/>
  <c r="E855" i="6"/>
  <c r="F855" i="6"/>
  <c r="G855" i="6"/>
  <c r="D856" i="6"/>
  <c r="E856" i="6"/>
  <c r="F856" i="6"/>
  <c r="G856" i="6"/>
  <c r="D857" i="6"/>
  <c r="E857" i="6"/>
  <c r="F857" i="6"/>
  <c r="G857" i="6"/>
  <c r="D858" i="6"/>
  <c r="E858" i="6"/>
  <c r="F858" i="6"/>
  <c r="G858" i="6"/>
  <c r="D859" i="6"/>
  <c r="E859" i="6"/>
  <c r="F859" i="6"/>
  <c r="G859" i="6"/>
  <c r="D860" i="6"/>
  <c r="E860" i="6"/>
  <c r="F860" i="6"/>
  <c r="G860" i="6"/>
  <c r="D861" i="6"/>
  <c r="E861" i="6"/>
  <c r="F861" i="6"/>
  <c r="G861" i="6"/>
  <c r="D862" i="6"/>
  <c r="E862" i="6"/>
  <c r="F862" i="6"/>
  <c r="G862" i="6"/>
  <c r="D863" i="6"/>
  <c r="E863" i="6"/>
  <c r="F863" i="6"/>
  <c r="G863" i="6"/>
  <c r="D864" i="6"/>
  <c r="E864" i="6"/>
  <c r="F864" i="6"/>
  <c r="G864" i="6"/>
  <c r="D865" i="6"/>
  <c r="E865" i="6"/>
  <c r="F865" i="6"/>
  <c r="G865" i="6"/>
  <c r="D866" i="6"/>
  <c r="E866" i="6"/>
  <c r="F866" i="6"/>
  <c r="G866" i="6"/>
  <c r="D867" i="6"/>
  <c r="E867" i="6"/>
  <c r="F867" i="6"/>
  <c r="G867" i="6"/>
  <c r="D868" i="6"/>
  <c r="E868" i="6"/>
  <c r="F868" i="6"/>
  <c r="G868" i="6"/>
  <c r="D869" i="6"/>
  <c r="E869" i="6"/>
  <c r="F869" i="6"/>
  <c r="G869" i="6"/>
  <c r="D870" i="6"/>
  <c r="E870" i="6"/>
  <c r="F870" i="6"/>
  <c r="G870" i="6"/>
  <c r="D871" i="6"/>
  <c r="E871" i="6"/>
  <c r="F871" i="6"/>
  <c r="G871" i="6"/>
  <c r="D872" i="6"/>
  <c r="E872" i="6"/>
  <c r="F872" i="6"/>
  <c r="G872" i="6"/>
  <c r="D873" i="6"/>
  <c r="E873" i="6"/>
  <c r="F873" i="6"/>
  <c r="G873" i="6"/>
  <c r="D874" i="6"/>
  <c r="E874" i="6"/>
  <c r="F874" i="6"/>
  <c r="G874" i="6"/>
  <c r="D875" i="6"/>
  <c r="E875" i="6"/>
  <c r="F875" i="6"/>
  <c r="G875" i="6"/>
  <c r="D876" i="6"/>
  <c r="E876" i="6"/>
  <c r="F876" i="6"/>
  <c r="G876" i="6"/>
  <c r="D877" i="6"/>
  <c r="E877" i="6"/>
  <c r="F877" i="6"/>
  <c r="G877" i="6"/>
  <c r="D1" i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G3" i="6"/>
  <c r="F3" i="6"/>
  <c r="E3" i="6"/>
  <c r="D3" i="6"/>
  <c r="D878" i="6" s="1"/>
  <c r="H2" i="6"/>
  <c r="G2" i="6"/>
  <c r="F2" i="6"/>
  <c r="E2" i="6"/>
  <c r="D2" i="6"/>
  <c r="K5" i="1"/>
  <c r="L5" i="1"/>
  <c r="P5" i="1"/>
  <c r="K6" i="1"/>
  <c r="L6" i="1"/>
  <c r="P6" i="1"/>
  <c r="K7" i="1"/>
  <c r="I3" i="8" s="1"/>
  <c r="L7" i="1"/>
  <c r="J3" i="8" s="1"/>
  <c r="P7" i="1"/>
  <c r="L3" i="8" s="1"/>
  <c r="K8" i="1"/>
  <c r="I616" i="8" s="1"/>
  <c r="L8" i="1"/>
  <c r="J616" i="8" s="1"/>
  <c r="P8" i="1"/>
  <c r="L616" i="8" s="1"/>
  <c r="K9" i="1"/>
  <c r="L9" i="1"/>
  <c r="P9" i="1"/>
  <c r="K10" i="1"/>
  <c r="I465" i="8" s="1"/>
  <c r="L10" i="1"/>
  <c r="J465" i="8" s="1"/>
  <c r="P10" i="1"/>
  <c r="L465" i="8" s="1"/>
  <c r="K11" i="1"/>
  <c r="L11" i="1"/>
  <c r="P11" i="1"/>
  <c r="K12" i="1"/>
  <c r="I114" i="8" s="1"/>
  <c r="L12" i="1"/>
  <c r="J114" i="8" s="1"/>
  <c r="P12" i="1"/>
  <c r="L114" i="8" s="1"/>
  <c r="K13" i="1"/>
  <c r="I481" i="8" s="1"/>
  <c r="L13" i="1"/>
  <c r="J481" i="8" s="1"/>
  <c r="P13" i="1"/>
  <c r="L481" i="8" s="1"/>
  <c r="K14" i="1"/>
  <c r="I171" i="8" s="1"/>
  <c r="L14" i="1"/>
  <c r="J171" i="8" s="1"/>
  <c r="P14" i="1"/>
  <c r="L171" i="8" s="1"/>
  <c r="K15" i="1"/>
  <c r="I363" i="8" s="1"/>
  <c r="L15" i="1"/>
  <c r="J363" i="8" s="1"/>
  <c r="P15" i="1"/>
  <c r="L363" i="8" s="1"/>
  <c r="K16" i="1"/>
  <c r="I619" i="8" s="1"/>
  <c r="L16" i="1"/>
  <c r="J619" i="8" s="1"/>
  <c r="P16" i="1"/>
  <c r="L619" i="8" s="1"/>
  <c r="K18" i="1"/>
  <c r="I488" i="8" s="1"/>
  <c r="L18" i="1"/>
  <c r="J488" i="8" s="1"/>
  <c r="P18" i="1"/>
  <c r="L488" i="8" s="1"/>
  <c r="K19" i="1"/>
  <c r="I30" i="8" s="1"/>
  <c r="L19" i="1"/>
  <c r="J30" i="8" s="1"/>
  <c r="P19" i="1"/>
  <c r="L30" i="8" s="1"/>
  <c r="K20" i="1"/>
  <c r="L20" i="1"/>
  <c r="P20" i="1"/>
  <c r="K21" i="1"/>
  <c r="L21" i="1"/>
  <c r="P21" i="1"/>
  <c r="K22" i="1"/>
  <c r="I430" i="8" s="1"/>
  <c r="L22" i="1"/>
  <c r="J430" i="8" s="1"/>
  <c r="P22" i="1"/>
  <c r="L430" i="8" s="1"/>
  <c r="K23" i="1"/>
  <c r="I115" i="8" s="1"/>
  <c r="L23" i="1"/>
  <c r="J115" i="8" s="1"/>
  <c r="P23" i="1"/>
  <c r="L115" i="8" s="1"/>
  <c r="K26" i="1"/>
  <c r="L26" i="1"/>
  <c r="P26" i="1"/>
  <c r="K27" i="1"/>
  <c r="I535" i="8" s="1"/>
  <c r="L27" i="1"/>
  <c r="J535" i="8" s="1"/>
  <c r="P27" i="1"/>
  <c r="L535" i="8" s="1"/>
  <c r="K28" i="1"/>
  <c r="L28" i="1"/>
  <c r="P28" i="1"/>
  <c r="K29" i="1"/>
  <c r="I490" i="8" s="1"/>
  <c r="L29" i="1"/>
  <c r="J490" i="8" s="1"/>
  <c r="P29" i="1"/>
  <c r="L490" i="8" s="1"/>
  <c r="K30" i="1"/>
  <c r="L30" i="1"/>
  <c r="P30" i="1"/>
  <c r="K31" i="1"/>
  <c r="I536" i="8" s="1"/>
  <c r="L31" i="1"/>
  <c r="J536" i="8" s="1"/>
  <c r="P31" i="1"/>
  <c r="L536" i="8" s="1"/>
  <c r="K32" i="1"/>
  <c r="I309" i="8" s="1"/>
  <c r="L32" i="1"/>
  <c r="J309" i="8" s="1"/>
  <c r="P32" i="1"/>
  <c r="L309" i="8" s="1"/>
  <c r="K33" i="1"/>
  <c r="L33" i="1"/>
  <c r="P33" i="1"/>
  <c r="K34" i="1"/>
  <c r="L34" i="1"/>
  <c r="P34" i="1"/>
  <c r="K35" i="1"/>
  <c r="I310" i="8" s="1"/>
  <c r="L35" i="1"/>
  <c r="J310" i="8" s="1"/>
  <c r="P35" i="1"/>
  <c r="L310" i="8" s="1"/>
  <c r="K36" i="1"/>
  <c r="L36" i="1"/>
  <c r="P36" i="1"/>
  <c r="K37" i="1"/>
  <c r="L37" i="1"/>
  <c r="P37" i="1"/>
  <c r="K38" i="1"/>
  <c r="I559" i="8" s="1"/>
  <c r="L38" i="1"/>
  <c r="J559" i="8" s="1"/>
  <c r="P38" i="1"/>
  <c r="L559" i="8" s="1"/>
  <c r="K39" i="1"/>
  <c r="L39" i="1"/>
  <c r="P39" i="1"/>
  <c r="K40" i="1"/>
  <c r="I621" i="8" s="1"/>
  <c r="L40" i="1"/>
  <c r="J621" i="8" s="1"/>
  <c r="P40" i="1"/>
  <c r="L621" i="8" s="1"/>
  <c r="K41" i="1"/>
  <c r="L41" i="1"/>
  <c r="P41" i="1"/>
  <c r="K42" i="1"/>
  <c r="I433" i="8" s="1"/>
  <c r="L42" i="1"/>
  <c r="J433" i="8" s="1"/>
  <c r="P42" i="1"/>
  <c r="L433" i="8" s="1"/>
  <c r="K43" i="1"/>
  <c r="I174" i="8" s="1"/>
  <c r="L43" i="1"/>
  <c r="J174" i="8" s="1"/>
  <c r="P43" i="1"/>
  <c r="L174" i="8" s="1"/>
  <c r="K44" i="1"/>
  <c r="L44" i="1"/>
  <c r="P44" i="1"/>
  <c r="K45" i="1"/>
  <c r="I192" i="8" s="1"/>
  <c r="L45" i="1"/>
  <c r="J192" i="8" s="1"/>
  <c r="P45" i="1"/>
  <c r="L192" i="8" s="1"/>
  <c r="K46" i="1"/>
  <c r="I175" i="8" s="1"/>
  <c r="L46" i="1"/>
  <c r="J175" i="8" s="1"/>
  <c r="P46" i="1"/>
  <c r="L175" i="8" s="1"/>
  <c r="K47" i="1"/>
  <c r="L47" i="1"/>
  <c r="P47" i="1"/>
  <c r="K48" i="1"/>
  <c r="I396" i="8" s="1"/>
  <c r="L48" i="1"/>
  <c r="J396" i="8" s="1"/>
  <c r="P48" i="1"/>
  <c r="L396" i="8" s="1"/>
  <c r="K49" i="1"/>
  <c r="I96" i="8" s="1"/>
  <c r="L49" i="1"/>
  <c r="J96" i="8" s="1"/>
  <c r="P49" i="1"/>
  <c r="L96" i="8" s="1"/>
  <c r="K50" i="1"/>
  <c r="L50" i="1"/>
  <c r="P50" i="1"/>
  <c r="K51" i="1"/>
  <c r="I279" i="8" s="1"/>
  <c r="L51" i="1"/>
  <c r="J279" i="8" s="1"/>
  <c r="P51" i="1"/>
  <c r="L279" i="8" s="1"/>
  <c r="K52" i="1"/>
  <c r="I62" i="8" s="1"/>
  <c r="L52" i="1"/>
  <c r="J62" i="8" s="1"/>
  <c r="P52" i="1"/>
  <c r="L62" i="8" s="1"/>
  <c r="K53" i="1"/>
  <c r="I76" i="8" s="1"/>
  <c r="L53" i="1"/>
  <c r="J76" i="8" s="1"/>
  <c r="P53" i="1"/>
  <c r="L76" i="8" s="1"/>
  <c r="K55" i="1"/>
  <c r="L55" i="1"/>
  <c r="P55" i="1"/>
  <c r="K56" i="1"/>
  <c r="I493" i="8" s="1"/>
  <c r="L56" i="1"/>
  <c r="J493" i="8" s="1"/>
  <c r="P56" i="1"/>
  <c r="L493" i="8" s="1"/>
  <c r="K57" i="1"/>
  <c r="I435" i="8" s="1"/>
  <c r="L57" i="1"/>
  <c r="J435" i="8" s="1"/>
  <c r="P57" i="1"/>
  <c r="L435" i="8" s="1"/>
  <c r="K58" i="1"/>
  <c r="I240" i="8" s="1"/>
  <c r="L58" i="1"/>
  <c r="J240" i="8" s="1"/>
  <c r="P58" i="1"/>
  <c r="L240" i="8" s="1"/>
  <c r="K59" i="1"/>
  <c r="L59" i="1"/>
  <c r="P59" i="1"/>
  <c r="K60" i="1"/>
  <c r="I494" i="8" s="1"/>
  <c r="L60" i="1"/>
  <c r="J494" i="8" s="1"/>
  <c r="P60" i="1"/>
  <c r="L494" i="8" s="1"/>
  <c r="K61" i="1"/>
  <c r="L61" i="1"/>
  <c r="P61" i="1"/>
  <c r="K62" i="1"/>
  <c r="I646" i="8" s="1"/>
  <c r="L62" i="1"/>
  <c r="J646" i="8" s="1"/>
  <c r="P62" i="1"/>
  <c r="L646" i="8" s="1"/>
  <c r="K63" i="1"/>
  <c r="I313" i="8" s="1"/>
  <c r="L63" i="1"/>
  <c r="J313" i="8" s="1"/>
  <c r="P63" i="1"/>
  <c r="L313" i="8" s="1"/>
  <c r="K64" i="1"/>
  <c r="L64" i="1"/>
  <c r="P64" i="1"/>
  <c r="K65" i="1"/>
  <c r="L65" i="1"/>
  <c r="J374" i="8" s="1"/>
  <c r="P65" i="1"/>
  <c r="K66" i="1"/>
  <c r="I495" i="8" s="1"/>
  <c r="L66" i="1"/>
  <c r="J495" i="8" s="1"/>
  <c r="P66" i="1"/>
  <c r="L495" i="8" s="1"/>
  <c r="K67" i="1"/>
  <c r="L67" i="1"/>
  <c r="P67" i="1"/>
  <c r="K68" i="1"/>
  <c r="I6" i="8" s="1"/>
  <c r="L68" i="1"/>
  <c r="J6" i="8" s="1"/>
  <c r="P68" i="1"/>
  <c r="L376" i="8" s="1"/>
  <c r="K69" i="1"/>
  <c r="I437" i="8" s="1"/>
  <c r="L69" i="1"/>
  <c r="J437" i="8" s="1"/>
  <c r="P69" i="1"/>
  <c r="L437" i="8" s="1"/>
  <c r="K70" i="1"/>
  <c r="L70" i="1"/>
  <c r="P70" i="1"/>
  <c r="K71" i="1"/>
  <c r="L71" i="1"/>
  <c r="P71" i="1"/>
  <c r="K72" i="1"/>
  <c r="I144" i="8" s="1"/>
  <c r="L72" i="1"/>
  <c r="J144" i="8" s="1"/>
  <c r="P72" i="1"/>
  <c r="L144" i="8" s="1"/>
  <c r="K73" i="1"/>
  <c r="I241" i="8" s="1"/>
  <c r="L73" i="1"/>
  <c r="J241" i="8" s="1"/>
  <c r="P73" i="1"/>
  <c r="L241" i="8" s="1"/>
  <c r="K74" i="1"/>
  <c r="I622" i="8" s="1"/>
  <c r="L74" i="1"/>
  <c r="J622" i="8" s="1"/>
  <c r="P74" i="1"/>
  <c r="L622" i="8" s="1"/>
  <c r="K76" i="1"/>
  <c r="L76" i="1"/>
  <c r="P76" i="1"/>
  <c r="K77" i="1"/>
  <c r="I439" i="8" s="1"/>
  <c r="L77" i="1"/>
  <c r="J439" i="8" s="1"/>
  <c r="P77" i="1"/>
  <c r="L439" i="8" s="1"/>
  <c r="K78" i="1"/>
  <c r="L78" i="1"/>
  <c r="P78" i="1"/>
  <c r="K79" i="1"/>
  <c r="I440" i="8" s="1"/>
  <c r="L79" i="1"/>
  <c r="J440" i="8" s="1"/>
  <c r="P79" i="1"/>
  <c r="L440" i="8" s="1"/>
  <c r="K80" i="1"/>
  <c r="I177" i="8" s="1"/>
  <c r="L80" i="1"/>
  <c r="J177" i="8" s="1"/>
  <c r="P80" i="1"/>
  <c r="L177" i="8" s="1"/>
  <c r="K81" i="1"/>
  <c r="I178" i="8" s="1"/>
  <c r="L81" i="1"/>
  <c r="J178" i="8" s="1"/>
  <c r="P81" i="1"/>
  <c r="L178" i="8" s="1"/>
  <c r="K82" i="1"/>
  <c r="I314" i="8" s="1"/>
  <c r="L82" i="1"/>
  <c r="J314" i="8" s="1"/>
  <c r="P82" i="1"/>
  <c r="L314" i="8" s="1"/>
  <c r="K83" i="1"/>
  <c r="I69" i="8" s="1"/>
  <c r="L83" i="1"/>
  <c r="J69" i="8" s="1"/>
  <c r="P83" i="1"/>
  <c r="L69" i="8" s="1"/>
  <c r="K84" i="1"/>
  <c r="I499" i="8" s="1"/>
  <c r="L84" i="1"/>
  <c r="J499" i="8" s="1"/>
  <c r="P84" i="1"/>
  <c r="L499" i="8" s="1"/>
  <c r="K85" i="1"/>
  <c r="I315" i="8" s="1"/>
  <c r="L85" i="1"/>
  <c r="J315" i="8" s="1"/>
  <c r="P85" i="1"/>
  <c r="L315" i="8" s="1"/>
  <c r="K86" i="1"/>
  <c r="L86" i="1"/>
  <c r="P86" i="1"/>
  <c r="K87" i="1"/>
  <c r="L87" i="1"/>
  <c r="P87" i="1"/>
  <c r="K88" i="1"/>
  <c r="L88" i="1"/>
  <c r="P88" i="1"/>
  <c r="K89" i="1"/>
  <c r="I145" i="8" s="1"/>
  <c r="L89" i="1"/>
  <c r="J145" i="8" s="1"/>
  <c r="P89" i="1"/>
  <c r="L145" i="8" s="1"/>
  <c r="K90" i="1"/>
  <c r="I606" i="8" s="1"/>
  <c r="L90" i="1"/>
  <c r="J606" i="8" s="1"/>
  <c r="P90" i="1"/>
  <c r="L606" i="8" s="1"/>
  <c r="K91" i="1"/>
  <c r="I607" i="8" s="1"/>
  <c r="L91" i="1"/>
  <c r="J607" i="8" s="1"/>
  <c r="P91" i="1"/>
  <c r="L607" i="8" s="1"/>
  <c r="K92" i="1"/>
  <c r="I647" i="8" s="1"/>
  <c r="L92" i="1"/>
  <c r="J647" i="8" s="1"/>
  <c r="P92" i="1"/>
  <c r="L647" i="8" s="1"/>
  <c r="K93" i="1"/>
  <c r="L93" i="1"/>
  <c r="P93" i="1"/>
  <c r="K94" i="1"/>
  <c r="I400" i="8" s="1"/>
  <c r="L94" i="1"/>
  <c r="J400" i="8" s="1"/>
  <c r="P94" i="1"/>
  <c r="L400" i="8" s="1"/>
  <c r="K95" i="1"/>
  <c r="I500" i="8" s="1"/>
  <c r="L95" i="1"/>
  <c r="J500" i="8" s="1"/>
  <c r="P95" i="1"/>
  <c r="L500" i="8" s="1"/>
  <c r="K96" i="1"/>
  <c r="I623" i="8" s="1"/>
  <c r="L96" i="1"/>
  <c r="J623" i="8" s="1"/>
  <c r="P96" i="1"/>
  <c r="L623" i="8" s="1"/>
  <c r="K97" i="1"/>
  <c r="I193" i="8" s="1"/>
  <c r="L97" i="1"/>
  <c r="J193" i="8" s="1"/>
  <c r="P97" i="1"/>
  <c r="L193" i="8" s="1"/>
  <c r="K98" i="1"/>
  <c r="L98" i="1"/>
  <c r="P98" i="1"/>
  <c r="K99" i="1"/>
  <c r="L99" i="1"/>
  <c r="P99" i="1"/>
  <c r="K100" i="1"/>
  <c r="L100" i="1"/>
  <c r="P100" i="1"/>
  <c r="K101" i="1"/>
  <c r="I281" i="8" s="1"/>
  <c r="L101" i="1"/>
  <c r="J281" i="8" s="1"/>
  <c r="P101" i="1"/>
  <c r="L281" i="8" s="1"/>
  <c r="K102" i="1"/>
  <c r="I179" i="8" s="1"/>
  <c r="L102" i="1"/>
  <c r="J179" i="8" s="1"/>
  <c r="P102" i="1"/>
  <c r="L179" i="8" s="1"/>
  <c r="K103" i="1"/>
  <c r="L103" i="1"/>
  <c r="P103" i="1"/>
  <c r="K104" i="1"/>
  <c r="L104" i="1"/>
  <c r="P104" i="1"/>
  <c r="K105" i="1"/>
  <c r="I147" i="8" s="1"/>
  <c r="L105" i="1"/>
  <c r="J147" i="8" s="1"/>
  <c r="P105" i="1"/>
  <c r="L147" i="8" s="1"/>
  <c r="K106" i="1"/>
  <c r="L106" i="1"/>
  <c r="P106" i="1"/>
  <c r="K107" i="1"/>
  <c r="L107" i="1"/>
  <c r="P107" i="1"/>
  <c r="K108" i="1"/>
  <c r="L108" i="1"/>
  <c r="P108" i="1"/>
  <c r="K110" i="1"/>
  <c r="I78" i="8" s="1"/>
  <c r="L110" i="1"/>
  <c r="J78" i="8" s="1"/>
  <c r="P110" i="1"/>
  <c r="L78" i="8" s="1"/>
  <c r="K111" i="1"/>
  <c r="L111" i="1"/>
  <c r="P111" i="1"/>
  <c r="K112" i="1"/>
  <c r="L112" i="1"/>
  <c r="P112" i="1"/>
  <c r="K113" i="1"/>
  <c r="I244" i="8" s="1"/>
  <c r="L113" i="1"/>
  <c r="J244" i="8" s="1"/>
  <c r="P113" i="1"/>
  <c r="L244" i="8" s="1"/>
  <c r="K114" i="1"/>
  <c r="I317" i="8" s="1"/>
  <c r="L114" i="1"/>
  <c r="J317" i="8" s="1"/>
  <c r="P114" i="1"/>
  <c r="L317" i="8" s="1"/>
  <c r="K115" i="1"/>
  <c r="I505" i="8" s="1"/>
  <c r="L115" i="1"/>
  <c r="J505" i="8" s="1"/>
  <c r="P115" i="1"/>
  <c r="L505" i="8" s="1"/>
  <c r="K116" i="1"/>
  <c r="I180" i="8" s="1"/>
  <c r="L116" i="1"/>
  <c r="J180" i="8" s="1"/>
  <c r="P116" i="1"/>
  <c r="L180" i="8" s="1"/>
  <c r="K117" i="1"/>
  <c r="L117" i="1"/>
  <c r="P117" i="1"/>
  <c r="K118" i="1"/>
  <c r="I148" i="8" s="1"/>
  <c r="L118" i="1"/>
  <c r="J148" i="8" s="1"/>
  <c r="P118" i="1"/>
  <c r="L148" i="8" s="1"/>
  <c r="K119" i="1"/>
  <c r="L119" i="1"/>
  <c r="P119" i="1"/>
  <c r="K120" i="1"/>
  <c r="I79" i="8" s="1"/>
  <c r="L120" i="1"/>
  <c r="J79" i="8" s="1"/>
  <c r="P120" i="1"/>
  <c r="L79" i="8" s="1"/>
  <c r="K121" i="1"/>
  <c r="I87" i="8" s="1"/>
  <c r="L121" i="1"/>
  <c r="J87" i="8" s="1"/>
  <c r="P121" i="1"/>
  <c r="L87" i="8" s="1"/>
  <c r="K122" i="1"/>
  <c r="I562" i="8" s="1"/>
  <c r="L122" i="1"/>
  <c r="P122" i="1"/>
  <c r="K123" i="1"/>
  <c r="I121" i="8" s="1"/>
  <c r="L123" i="1"/>
  <c r="J121" i="8" s="1"/>
  <c r="P123" i="1"/>
  <c r="L121" i="8" s="1"/>
  <c r="K124" i="1"/>
  <c r="I388" i="8" s="1"/>
  <c r="L124" i="1"/>
  <c r="J388" i="8" s="1"/>
  <c r="P124" i="1"/>
  <c r="L388" i="8" s="1"/>
  <c r="K125" i="1"/>
  <c r="I364" i="8" s="1"/>
  <c r="L125" i="1"/>
  <c r="J364" i="8" s="1"/>
  <c r="P125" i="1"/>
  <c r="L364" i="8" s="1"/>
  <c r="K126" i="1"/>
  <c r="I630" i="8" s="1"/>
  <c r="L126" i="1"/>
  <c r="J630" i="8" s="1"/>
  <c r="P126" i="1"/>
  <c r="L630" i="8" s="1"/>
  <c r="K127" i="1"/>
  <c r="L127" i="1"/>
  <c r="P127" i="1"/>
  <c r="K128" i="1"/>
  <c r="I150" i="8" s="1"/>
  <c r="L128" i="1"/>
  <c r="J150" i="8" s="1"/>
  <c r="P128" i="1"/>
  <c r="L150" i="8" s="1"/>
  <c r="K129" i="1"/>
  <c r="I151" i="8" s="1"/>
  <c r="L129" i="1"/>
  <c r="J151" i="8" s="1"/>
  <c r="P129" i="1"/>
  <c r="L151" i="8" s="1"/>
  <c r="K130" i="1"/>
  <c r="L130" i="1"/>
  <c r="P130" i="1"/>
  <c r="L379" i="8" s="1"/>
  <c r="K131" i="1"/>
  <c r="I9" i="8" s="1"/>
  <c r="L131" i="1"/>
  <c r="J9" i="8" s="1"/>
  <c r="P131" i="1"/>
  <c r="L9" i="8" s="1"/>
  <c r="K132" i="1"/>
  <c r="I181" i="8" s="1"/>
  <c r="L132" i="1"/>
  <c r="J181" i="8" s="1"/>
  <c r="P132" i="1"/>
  <c r="L181" i="8" s="1"/>
  <c r="K133" i="1"/>
  <c r="L133" i="1"/>
  <c r="P133" i="1"/>
  <c r="K134" i="1"/>
  <c r="I631" i="8" s="1"/>
  <c r="L134" i="1"/>
  <c r="J631" i="8" s="1"/>
  <c r="P134" i="1"/>
  <c r="L631" i="8" s="1"/>
  <c r="K135" i="1"/>
  <c r="I92" i="8" s="1"/>
  <c r="L135" i="1"/>
  <c r="P135" i="1"/>
  <c r="L58" i="8" s="1"/>
  <c r="K137" i="1"/>
  <c r="L137" i="1"/>
  <c r="P137" i="1"/>
  <c r="K138" i="1"/>
  <c r="I182" i="8" s="1"/>
  <c r="L138" i="1"/>
  <c r="J182" i="8" s="1"/>
  <c r="P138" i="1"/>
  <c r="L182" i="8" s="1"/>
  <c r="K139" i="1"/>
  <c r="I380" i="8" s="1"/>
  <c r="L139" i="1"/>
  <c r="P139" i="1"/>
  <c r="K140" i="1"/>
  <c r="I448" i="8" s="1"/>
  <c r="L140" i="1"/>
  <c r="J448" i="8" s="1"/>
  <c r="P140" i="1"/>
  <c r="L448" i="8" s="1"/>
  <c r="K141" i="1"/>
  <c r="I123" i="8" s="1"/>
  <c r="L141" i="1"/>
  <c r="J123" i="8" s="1"/>
  <c r="P141" i="1"/>
  <c r="L123" i="8" s="1"/>
  <c r="K142" i="1"/>
  <c r="I311" i="8" s="1"/>
  <c r="L142" i="1"/>
  <c r="J311" i="8" s="1"/>
  <c r="P142" i="1"/>
  <c r="L311" i="8" s="1"/>
  <c r="K143" i="1"/>
  <c r="I608" i="8" s="1"/>
  <c r="L143" i="1"/>
  <c r="J608" i="8" s="1"/>
  <c r="P143" i="1"/>
  <c r="L608" i="8" s="1"/>
  <c r="K144" i="1"/>
  <c r="I563" i="8" s="1"/>
  <c r="L144" i="1"/>
  <c r="J563" i="8" s="1"/>
  <c r="P144" i="1"/>
  <c r="L563" i="8" s="1"/>
  <c r="K145" i="1"/>
  <c r="L145" i="1"/>
  <c r="P145" i="1"/>
  <c r="K146" i="1"/>
  <c r="I245" i="8" s="1"/>
  <c r="L146" i="1"/>
  <c r="J245" i="8" s="1"/>
  <c r="P146" i="1"/>
  <c r="L245" i="8" s="1"/>
  <c r="K148" i="1"/>
  <c r="I36" i="8" s="1"/>
  <c r="L148" i="1"/>
  <c r="J36" i="8" s="1"/>
  <c r="P148" i="1"/>
  <c r="L36" i="8" s="1"/>
  <c r="K149" i="1"/>
  <c r="L149" i="1"/>
  <c r="P149" i="1"/>
  <c r="K150" i="1"/>
  <c r="I130" i="8" s="1"/>
  <c r="L150" i="1"/>
  <c r="J130" i="8" s="1"/>
  <c r="P150" i="1"/>
  <c r="L130" i="8" s="1"/>
  <c r="K151" i="1"/>
  <c r="L151" i="1"/>
  <c r="J85" i="8" s="1"/>
  <c r="P151" i="1"/>
  <c r="K152" i="1"/>
  <c r="L152" i="1"/>
  <c r="P152" i="1"/>
  <c r="K153" i="1"/>
  <c r="L153" i="1"/>
  <c r="P153" i="1"/>
  <c r="K154" i="1"/>
  <c r="I669" i="8" s="1"/>
  <c r="L154" i="1"/>
  <c r="J669" i="8" s="1"/>
  <c r="P154" i="1"/>
  <c r="L669" i="8" s="1"/>
  <c r="K155" i="1"/>
  <c r="L155" i="1"/>
  <c r="P155" i="1"/>
  <c r="K156" i="1"/>
  <c r="I345" i="8" s="1"/>
  <c r="L156" i="1"/>
  <c r="J345" i="8" s="1"/>
  <c r="P156" i="1"/>
  <c r="L345" i="8" s="1"/>
  <c r="K158" i="1"/>
  <c r="I318" i="8" s="1"/>
  <c r="L158" i="1"/>
  <c r="J318" i="8" s="1"/>
  <c r="P158" i="1"/>
  <c r="L318" i="8" s="1"/>
  <c r="K159" i="1"/>
  <c r="I100" i="8" s="1"/>
  <c r="L159" i="1"/>
  <c r="J100" i="8" s="1"/>
  <c r="P159" i="1"/>
  <c r="L100" i="8" s="1"/>
  <c r="K160" i="1"/>
  <c r="L160" i="1"/>
  <c r="P160" i="1"/>
  <c r="K161" i="1"/>
  <c r="I649" i="8" s="1"/>
  <c r="L161" i="1"/>
  <c r="J649" i="8" s="1"/>
  <c r="P161" i="1"/>
  <c r="L649" i="8" s="1"/>
  <c r="K162" i="1"/>
  <c r="L162" i="1"/>
  <c r="P162" i="1"/>
  <c r="L383" i="8" s="1"/>
  <c r="K163" i="1"/>
  <c r="L163" i="1"/>
  <c r="P163" i="1"/>
  <c r="K164" i="1"/>
  <c r="I365" i="8" s="1"/>
  <c r="L164" i="1"/>
  <c r="J365" i="8" s="1"/>
  <c r="P164" i="1"/>
  <c r="L365" i="8" s="1"/>
  <c r="K165" i="1"/>
  <c r="I609" i="8" s="1"/>
  <c r="L165" i="1"/>
  <c r="J609" i="8" s="1"/>
  <c r="P165" i="1"/>
  <c r="L609" i="8" s="1"/>
  <c r="K166" i="1"/>
  <c r="I101" i="8" s="1"/>
  <c r="L166" i="1"/>
  <c r="J101" i="8" s="1"/>
  <c r="P166" i="1"/>
  <c r="L101" i="8" s="1"/>
  <c r="K167" i="1"/>
  <c r="I124" i="8" s="1"/>
  <c r="L167" i="1"/>
  <c r="J124" i="8" s="1"/>
  <c r="P167" i="1"/>
  <c r="L124" i="8" s="1"/>
  <c r="K168" i="1"/>
  <c r="I504" i="8" s="1"/>
  <c r="L168" i="1"/>
  <c r="J504" i="8" s="1"/>
  <c r="P168" i="1"/>
  <c r="L504" i="8" s="1"/>
  <c r="K169" i="1"/>
  <c r="I221" i="8" s="1"/>
  <c r="L169" i="1"/>
  <c r="J221" i="8" s="1"/>
  <c r="P169" i="1"/>
  <c r="L221" i="8" s="1"/>
  <c r="K170" i="1"/>
  <c r="I632" i="8" s="1"/>
  <c r="L170" i="1"/>
  <c r="J632" i="8" s="1"/>
  <c r="P170" i="1"/>
  <c r="L632" i="8" s="1"/>
  <c r="K171" i="1"/>
  <c r="L171" i="1"/>
  <c r="P171" i="1"/>
  <c r="K172" i="1"/>
  <c r="I320" i="8" s="1"/>
  <c r="L172" i="1"/>
  <c r="J320" i="8" s="1"/>
  <c r="P172" i="1"/>
  <c r="L320" i="8" s="1"/>
  <c r="K173" i="1"/>
  <c r="I321" i="8" s="1"/>
  <c r="L173" i="1"/>
  <c r="J321" i="8" s="1"/>
  <c r="P173" i="1"/>
  <c r="L321" i="8" s="1"/>
  <c r="K174" i="1"/>
  <c r="L174" i="1"/>
  <c r="P174" i="1"/>
  <c r="K175" i="1"/>
  <c r="L175" i="1"/>
  <c r="P175" i="1"/>
  <c r="K176" i="1"/>
  <c r="I223" i="8" s="1"/>
  <c r="L176" i="1"/>
  <c r="J223" i="8" s="1"/>
  <c r="P176" i="1"/>
  <c r="L223" i="8" s="1"/>
  <c r="K177" i="1"/>
  <c r="I285" i="8" s="1"/>
  <c r="L177" i="1"/>
  <c r="J285" i="8" s="1"/>
  <c r="P177" i="1"/>
  <c r="L285" i="8" s="1"/>
  <c r="K178" i="1"/>
  <c r="I215" i="8" s="1"/>
  <c r="L178" i="1"/>
  <c r="J215" i="8" s="1"/>
  <c r="P178" i="1"/>
  <c r="L215" i="8" s="1"/>
  <c r="K179" i="1"/>
  <c r="I39" i="8" s="1"/>
  <c r="L179" i="1"/>
  <c r="J39" i="8" s="1"/>
  <c r="P179" i="1"/>
  <c r="L39" i="8" s="1"/>
  <c r="K180" i="1"/>
  <c r="L180" i="1"/>
  <c r="P180" i="1"/>
  <c r="K181" i="1"/>
  <c r="I384" i="8" s="1"/>
  <c r="L181" i="1"/>
  <c r="J384" i="8" s="1"/>
  <c r="P181" i="1"/>
  <c r="L384" i="8" s="1"/>
  <c r="K182" i="1"/>
  <c r="I13" i="8" s="1"/>
  <c r="L182" i="1"/>
  <c r="J13" i="8" s="1"/>
  <c r="P182" i="1"/>
  <c r="L13" i="8" s="1"/>
  <c r="K183" i="1"/>
  <c r="L183" i="1"/>
  <c r="P183" i="1"/>
  <c r="K184" i="1"/>
  <c r="I14" i="8" s="1"/>
  <c r="L184" i="1"/>
  <c r="J14" i="8" s="1"/>
  <c r="P184" i="1"/>
  <c r="L14" i="8" s="1"/>
  <c r="K185" i="1"/>
  <c r="I103" i="8" s="1"/>
  <c r="L185" i="1"/>
  <c r="J103" i="8" s="1"/>
  <c r="P185" i="1"/>
  <c r="L103" i="8" s="1"/>
  <c r="K186" i="1"/>
  <c r="I651" i="8" s="1"/>
  <c r="L186" i="1"/>
  <c r="J651" i="8" s="1"/>
  <c r="P186" i="1"/>
  <c r="L651" i="8" s="1"/>
  <c r="K187" i="1"/>
  <c r="I589" i="8" s="1"/>
  <c r="L187" i="1"/>
  <c r="J589" i="8" s="1"/>
  <c r="P187" i="1"/>
  <c r="L589" i="8" s="1"/>
  <c r="K188" i="1"/>
  <c r="L188" i="1"/>
  <c r="P188" i="1"/>
  <c r="K189" i="1"/>
  <c r="I156" i="8" s="1"/>
  <c r="L189" i="1"/>
  <c r="J156" i="8" s="1"/>
  <c r="P189" i="1"/>
  <c r="L156" i="8" s="1"/>
  <c r="K190" i="1"/>
  <c r="I155" i="8" s="1"/>
  <c r="L190" i="1"/>
  <c r="J155" i="8" s="1"/>
  <c r="P190" i="1"/>
  <c r="L155" i="8" s="1"/>
  <c r="K191" i="1"/>
  <c r="L191" i="1"/>
  <c r="P191" i="1"/>
  <c r="K192" i="1"/>
  <c r="L192" i="1"/>
  <c r="P192" i="1"/>
  <c r="K193" i="1"/>
  <c r="I324" i="8" s="1"/>
  <c r="L193" i="1"/>
  <c r="J324" i="8" s="1"/>
  <c r="P193" i="1"/>
  <c r="L324" i="8" s="1"/>
  <c r="K194" i="1"/>
  <c r="I184" i="8" s="1"/>
  <c r="L194" i="1"/>
  <c r="J184" i="8" s="1"/>
  <c r="P194" i="1"/>
  <c r="L184" i="8" s="1"/>
  <c r="K196" i="1"/>
  <c r="I158" i="8" s="1"/>
  <c r="L196" i="1"/>
  <c r="J158" i="8" s="1"/>
  <c r="P196" i="1"/>
  <c r="L158" i="8" s="1"/>
  <c r="K197" i="1"/>
  <c r="I159" i="8" s="1"/>
  <c r="L197" i="1"/>
  <c r="J159" i="8" s="1"/>
  <c r="P197" i="1"/>
  <c r="L159" i="8" s="1"/>
  <c r="K198" i="1"/>
  <c r="I678" i="8" s="1"/>
  <c r="L198" i="1"/>
  <c r="P198" i="1"/>
  <c r="K199" i="1"/>
  <c r="I15" i="8" s="1"/>
  <c r="L199" i="1"/>
  <c r="J15" i="8" s="1"/>
  <c r="P199" i="1"/>
  <c r="L15" i="8" s="1"/>
  <c r="K200" i="1"/>
  <c r="L200" i="1"/>
  <c r="P200" i="1"/>
  <c r="K201" i="1"/>
  <c r="L201" i="1"/>
  <c r="P201" i="1"/>
  <c r="K203" i="1"/>
  <c r="L203" i="1"/>
  <c r="P203" i="1"/>
  <c r="K204" i="1"/>
  <c r="I16" i="8" s="1"/>
  <c r="L204" i="1"/>
  <c r="J16" i="8" s="1"/>
  <c r="P204" i="1"/>
  <c r="L16" i="8" s="1"/>
  <c r="K205" i="1"/>
  <c r="L205" i="1"/>
  <c r="P205" i="1"/>
  <c r="K206" i="1"/>
  <c r="I249" i="8" s="1"/>
  <c r="L206" i="1"/>
  <c r="J249" i="8" s="1"/>
  <c r="P206" i="1"/>
  <c r="L249" i="8" s="1"/>
  <c r="K207" i="1"/>
  <c r="I104" i="8" s="1"/>
  <c r="L207" i="1"/>
  <c r="J104" i="8" s="1"/>
  <c r="P207" i="1"/>
  <c r="L104" i="8" s="1"/>
  <c r="K208" i="1"/>
  <c r="I508" i="8" s="1"/>
  <c r="L208" i="1"/>
  <c r="J508" i="8" s="1"/>
  <c r="P208" i="1"/>
  <c r="L508" i="8" s="1"/>
  <c r="K209" i="1"/>
  <c r="L209" i="1"/>
  <c r="P209" i="1"/>
  <c r="K210" i="1"/>
  <c r="L210" i="1"/>
  <c r="P210" i="1"/>
  <c r="K211" i="1"/>
  <c r="I250" i="8" s="1"/>
  <c r="L211" i="1"/>
  <c r="J250" i="8" s="1"/>
  <c r="P211" i="1"/>
  <c r="L250" i="8" s="1"/>
  <c r="K212" i="1"/>
  <c r="I251" i="8" s="1"/>
  <c r="L212" i="1"/>
  <c r="J251" i="8" s="1"/>
  <c r="P212" i="1"/>
  <c r="L251" i="8" s="1"/>
  <c r="K213" i="1"/>
  <c r="L213" i="1"/>
  <c r="P213" i="1"/>
  <c r="K214" i="1"/>
  <c r="L214" i="1"/>
  <c r="P214" i="1"/>
  <c r="K215" i="1"/>
  <c r="I325" i="8" s="1"/>
  <c r="L215" i="1"/>
  <c r="J325" i="8" s="1"/>
  <c r="P215" i="1"/>
  <c r="L325" i="8" s="1"/>
  <c r="K216" i="1"/>
  <c r="I228" i="8" s="1"/>
  <c r="L216" i="1"/>
  <c r="J228" i="8" s="1"/>
  <c r="P216" i="1"/>
  <c r="L228" i="8" s="1"/>
  <c r="K217" i="1"/>
  <c r="I300" i="8" s="1"/>
  <c r="L217" i="1"/>
  <c r="J300" i="8" s="1"/>
  <c r="P217" i="1"/>
  <c r="L300" i="8" s="1"/>
  <c r="K218" i="1"/>
  <c r="I593" i="8" s="1"/>
  <c r="L218" i="1"/>
  <c r="J593" i="8" s="1"/>
  <c r="P218" i="1"/>
  <c r="L593" i="8" s="1"/>
  <c r="K219" i="1"/>
  <c r="I509" i="8" s="1"/>
  <c r="L219" i="1"/>
  <c r="J509" i="8" s="1"/>
  <c r="P219" i="1"/>
  <c r="L509" i="8" s="1"/>
  <c r="K220" i="1"/>
  <c r="L220" i="1"/>
  <c r="P220" i="1"/>
  <c r="K221" i="1"/>
  <c r="I366" i="8" s="1"/>
  <c r="L221" i="1"/>
  <c r="J366" i="8" s="1"/>
  <c r="P221" i="1"/>
  <c r="L366" i="8" s="1"/>
  <c r="K222" i="1"/>
  <c r="I188" i="8" s="1"/>
  <c r="L222" i="1"/>
  <c r="J188" i="8" s="1"/>
  <c r="P222" i="1"/>
  <c r="L188" i="8" s="1"/>
  <c r="K223" i="1"/>
  <c r="I88" i="8" s="1"/>
  <c r="L223" i="1"/>
  <c r="J88" i="8" s="1"/>
  <c r="P223" i="1"/>
  <c r="L88" i="8" s="1"/>
  <c r="K224" i="1"/>
  <c r="L224" i="1"/>
  <c r="P224" i="1"/>
  <c r="K225" i="1"/>
  <c r="I89" i="8" s="1"/>
  <c r="L225" i="1"/>
  <c r="J89" i="8" s="1"/>
  <c r="P225" i="1"/>
  <c r="L89" i="8" s="1"/>
  <c r="K226" i="1"/>
  <c r="I510" i="8" s="1"/>
  <c r="L226" i="1"/>
  <c r="J510" i="8" s="1"/>
  <c r="P226" i="1"/>
  <c r="L510" i="8" s="1"/>
  <c r="K227" i="1"/>
  <c r="I189" i="8" s="1"/>
  <c r="L227" i="1"/>
  <c r="J189" i="8" s="1"/>
  <c r="P227" i="1"/>
  <c r="L189" i="8" s="1"/>
  <c r="K228" i="1"/>
  <c r="I680" i="8" s="1"/>
  <c r="L228" i="1"/>
  <c r="J680" i="8" s="1"/>
  <c r="P228" i="1"/>
  <c r="L680" i="8" s="1"/>
  <c r="K229" i="1"/>
  <c r="I674" i="8" s="1"/>
  <c r="L229" i="1"/>
  <c r="J674" i="8" s="1"/>
  <c r="P229" i="1"/>
  <c r="L674" i="8" s="1"/>
  <c r="K230" i="1"/>
  <c r="L230" i="1"/>
  <c r="P230" i="1"/>
  <c r="K231" i="1"/>
  <c r="L231" i="1"/>
  <c r="P231" i="1"/>
  <c r="K232" i="1"/>
  <c r="L232" i="1"/>
  <c r="P232" i="1"/>
  <c r="K233" i="1"/>
  <c r="L233" i="1"/>
  <c r="P233" i="1"/>
  <c r="K234" i="1"/>
  <c r="L234" i="1"/>
  <c r="J54" i="8" s="1"/>
  <c r="P234" i="1"/>
  <c r="L68" i="8" s="1"/>
  <c r="K235" i="1"/>
  <c r="L235" i="1"/>
  <c r="P235" i="1"/>
  <c r="K236" i="1"/>
  <c r="I190" i="8" s="1"/>
  <c r="L236" i="1"/>
  <c r="J190" i="8" s="1"/>
  <c r="P236" i="1"/>
  <c r="L190" i="8" s="1"/>
  <c r="K237" i="1"/>
  <c r="L237" i="1"/>
  <c r="P237" i="1"/>
  <c r="K238" i="1"/>
  <c r="I512" i="8" s="1"/>
  <c r="L238" i="1"/>
  <c r="J512" i="8" s="1"/>
  <c r="P238" i="1"/>
  <c r="L512" i="8" s="1"/>
  <c r="K239" i="1"/>
  <c r="I19" i="8" s="1"/>
  <c r="L239" i="1"/>
  <c r="J19" i="8" s="1"/>
  <c r="P239" i="1"/>
  <c r="L19" i="8" s="1"/>
  <c r="K240" i="1"/>
  <c r="I635" i="8" s="1"/>
  <c r="L240" i="1"/>
  <c r="J635" i="8" s="1"/>
  <c r="P240" i="1"/>
  <c r="L635" i="8" s="1"/>
  <c r="K241" i="1"/>
  <c r="L241" i="1"/>
  <c r="P241" i="1"/>
  <c r="K242" i="1"/>
  <c r="L242" i="1"/>
  <c r="P242" i="1"/>
  <c r="K243" i="1"/>
  <c r="I252" i="8" s="1"/>
  <c r="L243" i="1"/>
  <c r="J252" i="8" s="1"/>
  <c r="P243" i="1"/>
  <c r="L252" i="8" s="1"/>
  <c r="K244" i="1"/>
  <c r="L244" i="1"/>
  <c r="P244" i="1"/>
  <c r="K245" i="1"/>
  <c r="I594" i="8" s="1"/>
  <c r="L245" i="1"/>
  <c r="J594" i="8" s="1"/>
  <c r="P245" i="1"/>
  <c r="L594" i="8" s="1"/>
  <c r="K246" i="1"/>
  <c r="I546" i="8" s="1"/>
  <c r="L246" i="1"/>
  <c r="J546" i="8" s="1"/>
  <c r="P246" i="1"/>
  <c r="L546" i="8" s="1"/>
  <c r="K247" i="1"/>
  <c r="L247" i="1"/>
  <c r="P247" i="1"/>
  <c r="K248" i="1"/>
  <c r="L248" i="1"/>
  <c r="P248" i="1"/>
  <c r="K250" i="1"/>
  <c r="I671" i="8" s="1"/>
  <c r="L250" i="1"/>
  <c r="J671" i="8" s="1"/>
  <c r="P250" i="1"/>
  <c r="L671" i="8" s="1"/>
  <c r="K251" i="1"/>
  <c r="I329" i="8" s="1"/>
  <c r="L251" i="1"/>
  <c r="J329" i="8" s="1"/>
  <c r="P251" i="1"/>
  <c r="L329" i="8" s="1"/>
  <c r="K252" i="1"/>
  <c r="I367" i="8" s="1"/>
  <c r="L252" i="1"/>
  <c r="J367" i="8" s="1"/>
  <c r="P252" i="1"/>
  <c r="L367" i="8" s="1"/>
  <c r="K253" i="1"/>
  <c r="I454" i="8" s="1"/>
  <c r="L253" i="1"/>
  <c r="J454" i="8" s="1"/>
  <c r="P253" i="1"/>
  <c r="L454" i="8" s="1"/>
  <c r="K254" i="1"/>
  <c r="L254" i="1"/>
  <c r="P254" i="1"/>
  <c r="K255" i="1"/>
  <c r="L255" i="1"/>
  <c r="P255" i="1"/>
  <c r="K256" i="1"/>
  <c r="I568" i="8" s="1"/>
  <c r="L256" i="1"/>
  <c r="P256" i="1"/>
  <c r="K257" i="1"/>
  <c r="I547" i="8" s="1"/>
  <c r="L257" i="1"/>
  <c r="J547" i="8" s="1"/>
  <c r="P257" i="1"/>
  <c r="L547" i="8" s="1"/>
  <c r="K258" i="1"/>
  <c r="L258" i="1"/>
  <c r="P258" i="1"/>
  <c r="K259" i="1"/>
  <c r="L259" i="1"/>
  <c r="P259" i="1"/>
  <c r="K260" i="1"/>
  <c r="L260" i="1"/>
  <c r="P260" i="1"/>
  <c r="K261" i="1"/>
  <c r="I127" i="8" s="1"/>
  <c r="L261" i="1"/>
  <c r="J127" i="8" s="1"/>
  <c r="P261" i="1"/>
  <c r="L127" i="8" s="1"/>
  <c r="K262" i="1"/>
  <c r="I191" i="8" s="1"/>
  <c r="L262" i="1"/>
  <c r="J191" i="8" s="1"/>
  <c r="P262" i="1"/>
  <c r="L191" i="8" s="1"/>
  <c r="K263" i="1"/>
  <c r="I569" i="8" s="1"/>
  <c r="L263" i="1"/>
  <c r="J569" i="8" s="1"/>
  <c r="P263" i="1"/>
  <c r="L569" i="8" s="1"/>
  <c r="K264" i="1"/>
  <c r="I355" i="8" s="1"/>
  <c r="L264" i="1"/>
  <c r="J355" i="8" s="1"/>
  <c r="P264" i="1"/>
  <c r="L355" i="8" s="1"/>
  <c r="K265" i="1"/>
  <c r="I655" i="8" s="1"/>
  <c r="L265" i="1"/>
  <c r="J655" i="8" s="1"/>
  <c r="P265" i="1"/>
  <c r="L655" i="8" s="1"/>
  <c r="K266" i="1"/>
  <c r="I404" i="8" s="1"/>
  <c r="L266" i="1"/>
  <c r="J404" i="8" s="1"/>
  <c r="P266" i="1"/>
  <c r="L404" i="8" s="1"/>
  <c r="K267" i="1"/>
  <c r="L267" i="1"/>
  <c r="P267" i="1"/>
  <c r="K268" i="1"/>
  <c r="L268" i="1"/>
  <c r="P268" i="1"/>
  <c r="K269" i="1"/>
  <c r="L269" i="1"/>
  <c r="P269" i="1"/>
  <c r="K270" i="1"/>
  <c r="I613" i="8" s="1"/>
  <c r="L270" i="1"/>
  <c r="J613" i="8" s="1"/>
  <c r="P270" i="1"/>
  <c r="L613" i="8" s="1"/>
  <c r="K271" i="1"/>
  <c r="L271" i="1"/>
  <c r="P271" i="1"/>
  <c r="K272" i="1"/>
  <c r="L272" i="1"/>
  <c r="P272" i="1"/>
  <c r="K273" i="1"/>
  <c r="I656" i="8" s="1"/>
  <c r="L273" i="1"/>
  <c r="J656" i="8" s="1"/>
  <c r="P273" i="1"/>
  <c r="L656" i="8" s="1"/>
  <c r="K274" i="1"/>
  <c r="I389" i="8" s="1"/>
  <c r="L274" i="1"/>
  <c r="P274" i="1"/>
  <c r="K275" i="1"/>
  <c r="L275" i="1"/>
  <c r="P275" i="1"/>
  <c r="K276" i="1"/>
  <c r="I291" i="8" s="1"/>
  <c r="L276" i="1"/>
  <c r="J291" i="8" s="1"/>
  <c r="P276" i="1"/>
  <c r="L291" i="8" s="1"/>
  <c r="K277" i="1"/>
  <c r="I128" i="8" s="1"/>
  <c r="L277" i="1"/>
  <c r="J128" i="8" s="1"/>
  <c r="P277" i="1"/>
  <c r="L128" i="8" s="1"/>
  <c r="K278" i="1"/>
  <c r="L278" i="1"/>
  <c r="P278" i="1"/>
  <c r="K279" i="1"/>
  <c r="L279" i="1"/>
  <c r="P279" i="1"/>
  <c r="K280" i="1"/>
  <c r="L280" i="1"/>
  <c r="P280" i="1"/>
  <c r="K281" i="1"/>
  <c r="L281" i="1"/>
  <c r="P281" i="1"/>
  <c r="K282" i="1"/>
  <c r="I255" i="8" s="1"/>
  <c r="L282" i="1"/>
  <c r="J255" i="8" s="1"/>
  <c r="P282" i="1"/>
  <c r="L255" i="8" s="1"/>
  <c r="K283" i="1"/>
  <c r="L283" i="1"/>
  <c r="P283" i="1"/>
  <c r="K284" i="1"/>
  <c r="I173" i="8" s="1"/>
  <c r="L284" i="1"/>
  <c r="J173" i="8" s="1"/>
  <c r="P284" i="1"/>
  <c r="L173" i="8" s="1"/>
  <c r="K285" i="1"/>
  <c r="I637" i="8" s="1"/>
  <c r="L285" i="1"/>
  <c r="J637" i="8" s="1"/>
  <c r="P285" i="1"/>
  <c r="L637" i="8" s="1"/>
  <c r="K286" i="1"/>
  <c r="I614" i="8" s="1"/>
  <c r="L286" i="1"/>
  <c r="J614" i="8" s="1"/>
  <c r="P286" i="1"/>
  <c r="L614" i="8" s="1"/>
  <c r="K287" i="1"/>
  <c r="I677" i="8" s="1"/>
  <c r="L287" i="1"/>
  <c r="J677" i="8" s="1"/>
  <c r="P287" i="1"/>
  <c r="L677" i="8" s="1"/>
  <c r="K288" i="1"/>
  <c r="I195" i="8" s="1"/>
  <c r="L288" i="1"/>
  <c r="J195" i="8" s="1"/>
  <c r="P288" i="1"/>
  <c r="L195" i="8" s="1"/>
  <c r="K289" i="1"/>
  <c r="I513" i="8" s="1"/>
  <c r="L289" i="1"/>
  <c r="J513" i="8" s="1"/>
  <c r="P289" i="1"/>
  <c r="L513" i="8" s="1"/>
  <c r="K290" i="1"/>
  <c r="L290" i="1"/>
  <c r="P290" i="1"/>
  <c r="K291" i="1"/>
  <c r="I482" i="8" s="1"/>
  <c r="L291" i="1"/>
  <c r="J482" i="8" s="1"/>
  <c r="P291" i="1"/>
  <c r="L482" i="8" s="1"/>
  <c r="K292" i="1"/>
  <c r="I335" i="8" s="1"/>
  <c r="L292" i="1"/>
  <c r="J335" i="8" s="1"/>
  <c r="P292" i="1"/>
  <c r="L335" i="8" s="1"/>
  <c r="K293" i="1"/>
  <c r="I638" i="8" s="1"/>
  <c r="L293" i="1"/>
  <c r="J638" i="8" s="1"/>
  <c r="P293" i="1"/>
  <c r="L638" i="8" s="1"/>
  <c r="K294" i="1"/>
  <c r="L294" i="1"/>
  <c r="P294" i="1"/>
  <c r="K295" i="1"/>
  <c r="L295" i="1"/>
  <c r="P295" i="1"/>
  <c r="K296" i="1"/>
  <c r="I476" i="8" s="1"/>
  <c r="L296" i="1"/>
  <c r="J476" i="8" s="1"/>
  <c r="P296" i="1"/>
  <c r="L476" i="8" s="1"/>
  <c r="K297" i="1"/>
  <c r="L297" i="1"/>
  <c r="P297" i="1"/>
  <c r="K299" i="1"/>
  <c r="I336" i="8" s="1"/>
  <c r="L299" i="1"/>
  <c r="J336" i="8" s="1"/>
  <c r="P299" i="1"/>
  <c r="L336" i="8" s="1"/>
  <c r="K300" i="1"/>
  <c r="L300" i="1"/>
  <c r="P300" i="1"/>
  <c r="K301" i="1"/>
  <c r="I657" i="8" s="1"/>
  <c r="L301" i="1"/>
  <c r="J657" i="8" s="1"/>
  <c r="P301" i="1"/>
  <c r="L657" i="8" s="1"/>
  <c r="K302" i="1"/>
  <c r="L302" i="1"/>
  <c r="P302" i="1"/>
  <c r="K303" i="1"/>
  <c r="L303" i="1"/>
  <c r="P303" i="1"/>
  <c r="K304" i="1"/>
  <c r="I639" i="8" s="1"/>
  <c r="L304" i="1"/>
  <c r="J639" i="8" s="1"/>
  <c r="P304" i="1"/>
  <c r="L639" i="8" s="1"/>
  <c r="K305" i="1"/>
  <c r="I258" i="8" s="1"/>
  <c r="L305" i="1"/>
  <c r="J258" i="8" s="1"/>
  <c r="P305" i="1"/>
  <c r="L258" i="8" s="1"/>
  <c r="K306" i="1"/>
  <c r="L306" i="1"/>
  <c r="P306" i="1"/>
  <c r="K307" i="1"/>
  <c r="L307" i="1"/>
  <c r="P307" i="1"/>
  <c r="K308" i="1"/>
  <c r="L308" i="1"/>
  <c r="P308" i="1"/>
  <c r="K309" i="1"/>
  <c r="I259" i="8" s="1"/>
  <c r="L309" i="1"/>
  <c r="J259" i="8" s="1"/>
  <c r="P309" i="1"/>
  <c r="L259" i="8" s="1"/>
  <c r="K310" i="1"/>
  <c r="L310" i="1"/>
  <c r="P310" i="1"/>
  <c r="K311" i="1"/>
  <c r="I408" i="8" s="1"/>
  <c r="L311" i="1"/>
  <c r="J408" i="8" s="1"/>
  <c r="P311" i="1"/>
  <c r="L408" i="8" s="1"/>
  <c r="K312" i="1"/>
  <c r="I403" i="8" s="1"/>
  <c r="L312" i="1"/>
  <c r="J403" i="8" s="1"/>
  <c r="P312" i="1"/>
  <c r="L403" i="8" s="1"/>
  <c r="K313" i="1"/>
  <c r="L313" i="1"/>
  <c r="P313" i="1"/>
  <c r="K314" i="1"/>
  <c r="I109" i="8" s="1"/>
  <c r="L314" i="1"/>
  <c r="J20" i="8" s="1"/>
  <c r="P314" i="1"/>
  <c r="L109" i="8" s="1"/>
  <c r="K315" i="1"/>
  <c r="I198" i="8" s="1"/>
  <c r="L315" i="1"/>
  <c r="J198" i="8" s="1"/>
  <c r="P315" i="1"/>
  <c r="L198" i="8" s="1"/>
  <c r="K316" i="1"/>
  <c r="L316" i="1"/>
  <c r="P316" i="1"/>
  <c r="K317" i="1"/>
  <c r="I517" i="8" s="1"/>
  <c r="L317" i="1"/>
  <c r="J517" i="8" s="1"/>
  <c r="P317" i="1"/>
  <c r="L517" i="8" s="1"/>
  <c r="K318" i="1"/>
  <c r="I338" i="8" s="1"/>
  <c r="L318" i="1"/>
  <c r="J338" i="8" s="1"/>
  <c r="P318" i="1"/>
  <c r="L338" i="8" s="1"/>
  <c r="K319" i="1"/>
  <c r="I260" i="8" s="1"/>
  <c r="L319" i="1"/>
  <c r="J260" i="8" s="1"/>
  <c r="P319" i="1"/>
  <c r="L260" i="8" s="1"/>
  <c r="K320" i="1"/>
  <c r="L320" i="1"/>
  <c r="P320" i="1"/>
  <c r="K321" i="1"/>
  <c r="L321" i="1"/>
  <c r="P321" i="1"/>
  <c r="K323" i="1"/>
  <c r="L323" i="1"/>
  <c r="P323" i="1"/>
  <c r="K324" i="1"/>
  <c r="L324" i="1"/>
  <c r="P324" i="1"/>
  <c r="K325" i="1"/>
  <c r="I584" i="8" s="1"/>
  <c r="L325" i="1"/>
  <c r="J584" i="8" s="1"/>
  <c r="P325" i="1"/>
  <c r="L584" i="8" s="1"/>
  <c r="K326" i="1"/>
  <c r="I131" i="8" s="1"/>
  <c r="L326" i="1"/>
  <c r="J131" i="8" s="1"/>
  <c r="P326" i="1"/>
  <c r="L131" i="8" s="1"/>
  <c r="K327" i="1"/>
  <c r="I73" i="8" s="1"/>
  <c r="L327" i="1"/>
  <c r="J73" i="8" s="1"/>
  <c r="P327" i="1"/>
  <c r="L73" i="8" s="1"/>
  <c r="K328" i="1"/>
  <c r="L328" i="1"/>
  <c r="P328" i="1"/>
  <c r="K329" i="1"/>
  <c r="I409" i="8" s="1"/>
  <c r="L329" i="1"/>
  <c r="J409" i="8" s="1"/>
  <c r="P329" i="1"/>
  <c r="L409" i="8" s="1"/>
  <c r="K330" i="1"/>
  <c r="L330" i="1"/>
  <c r="P330" i="1"/>
  <c r="K331" i="1"/>
  <c r="I660" i="8" s="1"/>
  <c r="L331" i="1"/>
  <c r="J660" i="8" s="1"/>
  <c r="P331" i="1"/>
  <c r="L660" i="8" s="1"/>
  <c r="K332" i="1"/>
  <c r="I21" i="8" s="1"/>
  <c r="L332" i="1"/>
  <c r="J21" i="8" s="1"/>
  <c r="P332" i="1"/>
  <c r="L21" i="8" s="1"/>
  <c r="K333" i="1"/>
  <c r="I46" i="8" s="1"/>
  <c r="L333" i="1"/>
  <c r="J46" i="8" s="1"/>
  <c r="P333" i="1"/>
  <c r="L46" i="8" s="1"/>
  <c r="K334" i="1"/>
  <c r="I165" i="8" s="1"/>
  <c r="L334" i="1"/>
  <c r="J165" i="8" s="1"/>
  <c r="P334" i="1"/>
  <c r="L165" i="8" s="1"/>
  <c r="K335" i="1"/>
  <c r="I199" i="8" s="1"/>
  <c r="L335" i="1"/>
  <c r="J199" i="8" s="1"/>
  <c r="P335" i="1"/>
  <c r="L199" i="8" s="1"/>
  <c r="K336" i="1"/>
  <c r="I110" i="8" s="1"/>
  <c r="L336" i="1"/>
  <c r="J110" i="8" s="1"/>
  <c r="P336" i="1"/>
  <c r="L110" i="8" s="1"/>
  <c r="K337" i="1"/>
  <c r="L337" i="1"/>
  <c r="P337" i="1"/>
  <c r="K338" i="1"/>
  <c r="I518" i="8" s="1"/>
  <c r="L338" i="1"/>
  <c r="J518" i="8" s="1"/>
  <c r="P338" i="1"/>
  <c r="L518" i="8" s="1"/>
  <c r="K339" i="1"/>
  <c r="I48" i="8" s="1"/>
  <c r="L339" i="1"/>
  <c r="J48" i="8" s="1"/>
  <c r="P339" i="1"/>
  <c r="L48" i="8" s="1"/>
  <c r="K340" i="1"/>
  <c r="I59" i="8" s="1"/>
  <c r="L340" i="1"/>
  <c r="J59" i="8" s="1"/>
  <c r="P340" i="1"/>
  <c r="L59" i="8" s="1"/>
  <c r="K341" i="1"/>
  <c r="I344" i="8" s="1"/>
  <c r="L341" i="1"/>
  <c r="J344" i="8" s="1"/>
  <c r="P341" i="1"/>
  <c r="L344" i="8" s="1"/>
  <c r="K342" i="1"/>
  <c r="I410" i="8" s="1"/>
  <c r="L342" i="1"/>
  <c r="J410" i="8" s="1"/>
  <c r="P342" i="1"/>
  <c r="L410" i="8" s="1"/>
  <c r="K343" i="1"/>
  <c r="L343" i="1"/>
  <c r="P343" i="1"/>
  <c r="K344" i="1"/>
  <c r="I394" i="8" s="1"/>
  <c r="L344" i="1"/>
  <c r="J394" i="8" s="1"/>
  <c r="P344" i="1"/>
  <c r="L394" i="8" s="1"/>
  <c r="K345" i="1"/>
  <c r="I520" i="8" s="1"/>
  <c r="L345" i="1"/>
  <c r="J520" i="8" s="1"/>
  <c r="P345" i="1"/>
  <c r="L520" i="8" s="1"/>
  <c r="K346" i="1"/>
  <c r="I133" i="8" s="1"/>
  <c r="L346" i="1"/>
  <c r="J133" i="8" s="1"/>
  <c r="P346" i="1"/>
  <c r="L133" i="8" s="1"/>
  <c r="K347" i="1"/>
  <c r="I74" i="8" s="1"/>
  <c r="L347" i="1"/>
  <c r="J74" i="8" s="1"/>
  <c r="P347" i="1"/>
  <c r="L74" i="8" s="1"/>
  <c r="K348" i="1"/>
  <c r="I22" i="8" s="1"/>
  <c r="L348" i="1"/>
  <c r="J22" i="8" s="1"/>
  <c r="P348" i="1"/>
  <c r="L22" i="8" s="1"/>
  <c r="K349" i="1"/>
  <c r="L349" i="1"/>
  <c r="P349" i="1"/>
  <c r="K350" i="1"/>
  <c r="I460" i="8" s="1"/>
  <c r="L350" i="1"/>
  <c r="J460" i="8" s="1"/>
  <c r="P350" i="1"/>
  <c r="L460" i="8" s="1"/>
  <c r="K351" i="1"/>
  <c r="I522" i="8" s="1"/>
  <c r="L351" i="1"/>
  <c r="J522" i="8" s="1"/>
  <c r="P351" i="1"/>
  <c r="L522" i="8" s="1"/>
  <c r="K352" i="1"/>
  <c r="L352" i="1"/>
  <c r="P352" i="1"/>
  <c r="K353" i="1"/>
  <c r="L353" i="1"/>
  <c r="P353" i="1"/>
  <c r="K354" i="1"/>
  <c r="L354" i="1"/>
  <c r="P354" i="1"/>
  <c r="K355" i="1"/>
  <c r="I479" i="8" s="1"/>
  <c r="L355" i="1"/>
  <c r="J479" i="8" s="1"/>
  <c r="P355" i="1"/>
  <c r="L479" i="8" s="1"/>
  <c r="K356" i="1"/>
  <c r="I112" i="8" s="1"/>
  <c r="L356" i="1"/>
  <c r="J112" i="8" s="1"/>
  <c r="P356" i="1"/>
  <c r="L112" i="8" s="1"/>
  <c r="K357" i="1"/>
  <c r="L357" i="1"/>
  <c r="P357" i="1"/>
  <c r="K358" i="1"/>
  <c r="L358" i="1"/>
  <c r="P358" i="1"/>
  <c r="K359" i="1"/>
  <c r="I24" i="8" s="1"/>
  <c r="L359" i="1"/>
  <c r="J24" i="8" s="1"/>
  <c r="P359" i="1"/>
  <c r="L24" i="8" s="1"/>
  <c r="K360" i="1"/>
  <c r="L360" i="1"/>
  <c r="P360" i="1"/>
  <c r="K361" i="1"/>
  <c r="I523" i="8" s="1"/>
  <c r="L361" i="1"/>
  <c r="J523" i="8" s="1"/>
  <c r="P361" i="1"/>
  <c r="L523" i="8" s="1"/>
  <c r="K362" i="1"/>
  <c r="I200" i="8" s="1"/>
  <c r="L362" i="1"/>
  <c r="J200" i="8" s="1"/>
  <c r="P362" i="1"/>
  <c r="L200" i="8" s="1"/>
  <c r="K363" i="1"/>
  <c r="L363" i="1"/>
  <c r="P363" i="1"/>
  <c r="K364" i="1"/>
  <c r="I201" i="8" s="1"/>
  <c r="L364" i="1"/>
  <c r="J201" i="8" s="1"/>
  <c r="P364" i="1"/>
  <c r="L201" i="8" s="1"/>
  <c r="K365" i="1"/>
  <c r="L365" i="1"/>
  <c r="J266" i="8" s="1"/>
  <c r="P365" i="1"/>
  <c r="L266" i="8" s="1"/>
  <c r="K366" i="1"/>
  <c r="L366" i="1"/>
  <c r="P366" i="1"/>
  <c r="K367" i="1"/>
  <c r="I202" i="8" s="1"/>
  <c r="L367" i="1"/>
  <c r="J202" i="8" s="1"/>
  <c r="P367" i="1"/>
  <c r="L202" i="8" s="1"/>
  <c r="K368" i="1"/>
  <c r="L368" i="1"/>
  <c r="P368" i="1"/>
  <c r="K369" i="1"/>
  <c r="I411" i="8" s="1"/>
  <c r="L369" i="1"/>
  <c r="J411" i="8" s="1"/>
  <c r="P369" i="1"/>
  <c r="L411" i="8" s="1"/>
  <c r="K370" i="1"/>
  <c r="L370" i="1"/>
  <c r="P370" i="1"/>
  <c r="K371" i="1"/>
  <c r="I412" i="8" s="1"/>
  <c r="L371" i="1"/>
  <c r="J412" i="8" s="1"/>
  <c r="P371" i="1"/>
  <c r="L412" i="8" s="1"/>
  <c r="K372" i="1"/>
  <c r="I25" i="8" s="1"/>
  <c r="L372" i="1"/>
  <c r="J25" i="8" s="1"/>
  <c r="P372" i="1"/>
  <c r="L25" i="8" s="1"/>
  <c r="K373" i="1"/>
  <c r="I414" i="8" s="1"/>
  <c r="L373" i="1"/>
  <c r="J414" i="8" s="1"/>
  <c r="P373" i="1"/>
  <c r="L414" i="8" s="1"/>
  <c r="K374" i="1"/>
  <c r="I413" i="8" s="1"/>
  <c r="L374" i="1"/>
  <c r="J413" i="8" s="1"/>
  <c r="P374" i="1"/>
  <c r="L413" i="8" s="1"/>
  <c r="K375" i="1"/>
  <c r="I113" i="8" s="1"/>
  <c r="L375" i="1"/>
  <c r="J113" i="8" s="1"/>
  <c r="P375" i="1"/>
  <c r="L113" i="8" s="1"/>
  <c r="K376" i="1"/>
  <c r="L376" i="1"/>
  <c r="P376" i="1"/>
  <c r="K377" i="1"/>
  <c r="L377" i="1"/>
  <c r="P377" i="1"/>
  <c r="K378" i="1"/>
  <c r="I663" i="8" s="1"/>
  <c r="L378" i="1"/>
  <c r="J663" i="8" s="1"/>
  <c r="P378" i="1"/>
  <c r="L663" i="8" s="1"/>
  <c r="K379" i="1"/>
  <c r="I203" i="8" s="1"/>
  <c r="L379" i="1"/>
  <c r="J203" i="8" s="1"/>
  <c r="P379" i="1"/>
  <c r="L203" i="8" s="1"/>
  <c r="K380" i="1"/>
  <c r="I140" i="8" s="1"/>
  <c r="L380" i="1"/>
  <c r="J140" i="8" s="1"/>
  <c r="P380" i="1"/>
  <c r="L140" i="8" s="1"/>
  <c r="K381" i="1"/>
  <c r="I166" i="8" s="1"/>
  <c r="L381" i="1"/>
  <c r="J166" i="8" s="1"/>
  <c r="P381" i="1"/>
  <c r="L166" i="8" s="1"/>
  <c r="K382" i="1"/>
  <c r="I526" i="8" s="1"/>
  <c r="L382" i="1"/>
  <c r="J526" i="8" s="1"/>
  <c r="P382" i="1"/>
  <c r="L526" i="8" s="1"/>
  <c r="K383" i="1"/>
  <c r="I26" i="8" s="1"/>
  <c r="L383" i="1"/>
  <c r="J26" i="8" s="1"/>
  <c r="P383" i="1"/>
  <c r="L26" i="8" s="1"/>
  <c r="K384" i="1"/>
  <c r="L384" i="1"/>
  <c r="P384" i="1"/>
  <c r="K385" i="1"/>
  <c r="L385" i="1"/>
  <c r="P385" i="1"/>
  <c r="K386" i="1"/>
  <c r="L386" i="1"/>
  <c r="P386" i="1"/>
  <c r="K387" i="1"/>
  <c r="I234" i="8" s="1"/>
  <c r="L387" i="1"/>
  <c r="J234" i="8" s="1"/>
  <c r="P387" i="1"/>
  <c r="L234" i="8" s="1"/>
  <c r="K388" i="1"/>
  <c r="I235" i="8" s="1"/>
  <c r="L388" i="1"/>
  <c r="J235" i="8" s="1"/>
  <c r="P388" i="1"/>
  <c r="L235" i="8" s="1"/>
  <c r="K389" i="1"/>
  <c r="L389" i="1"/>
  <c r="P389" i="1"/>
  <c r="K390" i="1"/>
  <c r="L390" i="1"/>
  <c r="P390" i="1"/>
  <c r="K391" i="1"/>
  <c r="L391" i="1"/>
  <c r="P391" i="1"/>
  <c r="K392" i="1"/>
  <c r="L392" i="1"/>
  <c r="P392" i="1"/>
  <c r="K393" i="1"/>
  <c r="L393" i="1"/>
  <c r="P393" i="1"/>
  <c r="K394" i="1"/>
  <c r="I205" i="8" s="1"/>
  <c r="L394" i="1"/>
  <c r="J205" i="8" s="1"/>
  <c r="P394" i="1"/>
  <c r="L205" i="8" s="1"/>
  <c r="K395" i="1"/>
  <c r="L395" i="1"/>
  <c r="P395" i="1"/>
  <c r="K396" i="1"/>
  <c r="L396" i="1"/>
  <c r="J66" i="8" s="1"/>
  <c r="P396" i="1"/>
  <c r="K397" i="1"/>
  <c r="I664" i="8" s="1"/>
  <c r="L397" i="1"/>
  <c r="J664" i="8" s="1"/>
  <c r="P397" i="1"/>
  <c r="L664" i="8" s="1"/>
  <c r="K398" i="1"/>
  <c r="L398" i="1"/>
  <c r="P398" i="1"/>
  <c r="K399" i="1"/>
  <c r="L399" i="1"/>
  <c r="J575" i="8" s="1"/>
  <c r="P399" i="1"/>
  <c r="K400" i="1"/>
  <c r="I395" i="8" s="1"/>
  <c r="L400" i="1"/>
  <c r="J395" i="8" s="1"/>
  <c r="P400" i="1"/>
  <c r="L395" i="8" s="1"/>
  <c r="K401" i="1"/>
  <c r="I666" i="8" s="1"/>
  <c r="L401" i="1"/>
  <c r="J666" i="8" s="1"/>
  <c r="P401" i="1"/>
  <c r="L666" i="8" s="1"/>
  <c r="K402" i="1"/>
  <c r="I50" i="8" s="1"/>
  <c r="L402" i="1"/>
  <c r="J27" i="8" s="1"/>
  <c r="P402" i="1"/>
  <c r="L27" i="8" s="1"/>
  <c r="K403" i="1"/>
  <c r="L403" i="1"/>
  <c r="P403" i="1"/>
  <c r="K404" i="1"/>
  <c r="I347" i="8" s="1"/>
  <c r="L404" i="1"/>
  <c r="J347" i="8" s="1"/>
  <c r="P404" i="1"/>
  <c r="L347" i="8" s="1"/>
  <c r="K405" i="1"/>
  <c r="I665" i="8" s="1"/>
  <c r="L405" i="1"/>
  <c r="J665" i="8" s="1"/>
  <c r="P405" i="1"/>
  <c r="L665" i="8" s="1"/>
  <c r="K406" i="1"/>
  <c r="L406" i="1"/>
  <c r="P406" i="1"/>
  <c r="K407" i="1"/>
  <c r="L407" i="1"/>
  <c r="P407" i="1"/>
  <c r="K408" i="1"/>
  <c r="L408" i="1"/>
  <c r="J95" i="8" s="1"/>
  <c r="P408" i="1"/>
  <c r="L95" i="8" s="1"/>
  <c r="K409" i="1"/>
  <c r="I643" i="8" s="1"/>
  <c r="L409" i="1"/>
  <c r="J643" i="8" s="1"/>
  <c r="P409" i="1"/>
  <c r="L643" i="8" s="1"/>
  <c r="K410" i="1"/>
  <c r="I206" i="8" s="1"/>
  <c r="L410" i="1"/>
  <c r="J206" i="8" s="1"/>
  <c r="P410" i="1"/>
  <c r="L206" i="8" s="1"/>
  <c r="K411" i="1"/>
  <c r="L411" i="1"/>
  <c r="P411" i="1"/>
  <c r="K412" i="1"/>
  <c r="I576" i="8" s="1"/>
  <c r="L412" i="1"/>
  <c r="J576" i="8" s="1"/>
  <c r="P412" i="1"/>
  <c r="L576" i="8" s="1"/>
  <c r="K413" i="1"/>
  <c r="L413" i="1"/>
  <c r="P413" i="1"/>
  <c r="K414" i="1"/>
  <c r="I169" i="8" s="1"/>
  <c r="L414" i="1"/>
  <c r="J169" i="8" s="1"/>
  <c r="P414" i="1"/>
  <c r="L169" i="8" s="1"/>
  <c r="K415" i="1"/>
  <c r="L415" i="1"/>
  <c r="P415" i="1"/>
  <c r="K416" i="1"/>
  <c r="L416" i="1"/>
  <c r="P416" i="1"/>
  <c r="K418" i="1"/>
  <c r="L418" i="1"/>
  <c r="P418" i="1"/>
  <c r="K419" i="1"/>
  <c r="I487" i="8" s="1"/>
  <c r="L419" i="1"/>
  <c r="J487" i="8" s="1"/>
  <c r="P419" i="1"/>
  <c r="L487" i="8" s="1"/>
  <c r="K420" i="1"/>
  <c r="L420" i="1"/>
  <c r="P420" i="1"/>
  <c r="K421" i="1"/>
  <c r="I349" i="8" s="1"/>
  <c r="L421" i="1"/>
  <c r="J349" i="8" s="1"/>
  <c r="P421" i="1"/>
  <c r="L349" i="8" s="1"/>
  <c r="K422" i="1"/>
  <c r="I208" i="8" s="1"/>
  <c r="L422" i="1"/>
  <c r="J208" i="8" s="1"/>
  <c r="P422" i="1"/>
  <c r="L208" i="8" s="1"/>
  <c r="K423" i="1"/>
  <c r="I52" i="8" s="1"/>
  <c r="L423" i="1"/>
  <c r="J52" i="8" s="1"/>
  <c r="P423" i="1"/>
  <c r="L52" i="8" s="1"/>
  <c r="K424" i="1"/>
  <c r="I420" i="8" s="1"/>
  <c r="L424" i="1"/>
  <c r="J420" i="8" s="1"/>
  <c r="P424" i="1"/>
  <c r="L420" i="8" s="1"/>
  <c r="K425" i="1"/>
  <c r="L425" i="1"/>
  <c r="P425" i="1"/>
  <c r="K426" i="1"/>
  <c r="L426" i="1"/>
  <c r="P426" i="1"/>
  <c r="K428" i="1"/>
  <c r="L428" i="1"/>
  <c r="P428" i="1"/>
  <c r="K429" i="1"/>
  <c r="L429" i="1"/>
  <c r="P429" i="1"/>
  <c r="K430" i="1"/>
  <c r="L430" i="1"/>
  <c r="P430" i="1"/>
  <c r="K431" i="1"/>
  <c r="L431" i="1"/>
  <c r="P431" i="1"/>
  <c r="K432" i="1"/>
  <c r="L432" i="1"/>
  <c r="P432" i="1"/>
  <c r="K433" i="1"/>
  <c r="L433" i="1"/>
  <c r="P433" i="1"/>
  <c r="K434" i="1"/>
  <c r="L434" i="1"/>
  <c r="P434" i="1"/>
  <c r="K435" i="1"/>
  <c r="L435" i="1"/>
  <c r="P435" i="1"/>
  <c r="K436" i="1"/>
  <c r="L436" i="1"/>
  <c r="P436" i="1"/>
  <c r="K437" i="1"/>
  <c r="L437" i="1"/>
  <c r="P437" i="1"/>
  <c r="K438" i="1"/>
  <c r="L438" i="1"/>
  <c r="P438" i="1"/>
  <c r="K439" i="1"/>
  <c r="L439" i="1"/>
  <c r="P439" i="1"/>
  <c r="K440" i="1"/>
  <c r="L440" i="1"/>
  <c r="P440" i="1"/>
  <c r="K441" i="1"/>
  <c r="L441" i="1"/>
  <c r="P441" i="1"/>
  <c r="K442" i="1"/>
  <c r="L442" i="1"/>
  <c r="P442" i="1"/>
  <c r="K443" i="1"/>
  <c r="L443" i="1"/>
  <c r="P443" i="1"/>
  <c r="K444" i="1"/>
  <c r="L444" i="1"/>
  <c r="P444" i="1"/>
  <c r="K445" i="1"/>
  <c r="L445" i="1"/>
  <c r="P445" i="1"/>
  <c r="P449" i="1"/>
  <c r="P4" i="1"/>
  <c r="L4" i="1"/>
  <c r="K4" i="1"/>
  <c r="D707" i="8" l="1"/>
  <c r="U61" i="9"/>
  <c r="AC455" i="9"/>
  <c r="R62" i="9"/>
  <c r="X418" i="9"/>
  <c r="R60" i="9"/>
  <c r="U28" i="9"/>
  <c r="AB65" i="9"/>
  <c r="X121" i="9"/>
  <c r="R209" i="9"/>
  <c r="AC321" i="9"/>
  <c r="AB121" i="9"/>
  <c r="U201" i="9"/>
  <c r="S8" i="9"/>
  <c r="R330" i="9"/>
  <c r="W70" i="9"/>
  <c r="W217" i="9"/>
  <c r="AB142" i="9"/>
  <c r="S69" i="9"/>
  <c r="X88" i="9"/>
  <c r="R204" i="9"/>
  <c r="X144" i="9"/>
  <c r="Q332" i="9"/>
  <c r="AC332" i="9" s="1"/>
  <c r="W39" i="9"/>
  <c r="R242" i="9"/>
  <c r="W334" i="9"/>
  <c r="S127" i="9"/>
  <c r="X199" i="9"/>
  <c r="AB135" i="9"/>
  <c r="X39" i="9"/>
  <c r="R54" i="9"/>
  <c r="X124" i="9"/>
  <c r="AC344" i="9"/>
  <c r="X249" i="9"/>
  <c r="R315" i="9"/>
  <c r="W372" i="9"/>
  <c r="U20" i="9"/>
  <c r="AB299" i="9"/>
  <c r="U151" i="9"/>
  <c r="S270" i="9"/>
  <c r="R367" i="9"/>
  <c r="S35" i="9"/>
  <c r="X259" i="9"/>
  <c r="R101" i="9"/>
  <c r="S311" i="9"/>
  <c r="R317" i="9"/>
  <c r="R364" i="9"/>
  <c r="S98" i="9"/>
  <c r="R125" i="9"/>
  <c r="Q127" i="9"/>
  <c r="AC127" i="9" s="1"/>
  <c r="W128" i="9"/>
  <c r="R294" i="9"/>
  <c r="R326" i="9"/>
  <c r="X406" i="9"/>
  <c r="R444" i="9"/>
  <c r="S444" i="9"/>
  <c r="S135" i="9"/>
  <c r="Q206" i="9"/>
  <c r="AC206" i="9" s="1"/>
  <c r="S101" i="9"/>
  <c r="Q150" i="9"/>
  <c r="AC150" i="9" s="1"/>
  <c r="R33" i="9"/>
  <c r="U56" i="9"/>
  <c r="R119" i="9"/>
  <c r="R155" i="9"/>
  <c r="AB179" i="9"/>
  <c r="X198" i="9"/>
  <c r="Q221" i="9"/>
  <c r="R307" i="9"/>
  <c r="R351" i="9"/>
  <c r="X56" i="9"/>
  <c r="S68" i="9"/>
  <c r="X96" i="9"/>
  <c r="R183" i="9"/>
  <c r="S202" i="9"/>
  <c r="Q243" i="9"/>
  <c r="AC243" i="9" s="1"/>
  <c r="Q343" i="9"/>
  <c r="R254" i="9"/>
  <c r="U239" i="9"/>
  <c r="S392" i="9"/>
  <c r="S23" i="9"/>
  <c r="S118" i="9"/>
  <c r="X130" i="9"/>
  <c r="S154" i="9"/>
  <c r="U380" i="9"/>
  <c r="U394" i="9"/>
  <c r="Q421" i="9"/>
  <c r="U55" i="9"/>
  <c r="X180" i="9"/>
  <c r="R147" i="9"/>
  <c r="X149" i="9"/>
  <c r="S92" i="9"/>
  <c r="S205" i="9"/>
  <c r="R220" i="9"/>
  <c r="R247" i="9"/>
  <c r="R64" i="9"/>
  <c r="S331" i="9"/>
  <c r="R7" i="9"/>
  <c r="AB147" i="9"/>
  <c r="S201" i="9"/>
  <c r="X233" i="9"/>
  <c r="AC238" i="9"/>
  <c r="R182" i="9"/>
  <c r="R249" i="9"/>
  <c r="X300" i="9"/>
  <c r="X314" i="9"/>
  <c r="X340" i="9"/>
  <c r="X409" i="9"/>
  <c r="W34" i="9"/>
  <c r="R91" i="9"/>
  <c r="Q371" i="9"/>
  <c r="AC371" i="9" s="1"/>
  <c r="Q269" i="9"/>
  <c r="AC269" i="9" s="1"/>
  <c r="AB15" i="9"/>
  <c r="X44" i="9"/>
  <c r="W113" i="9"/>
  <c r="X132" i="9"/>
  <c r="S134" i="9"/>
  <c r="AC141" i="9"/>
  <c r="S170" i="9"/>
  <c r="W177" i="9"/>
  <c r="X195" i="9"/>
  <c r="R226" i="9"/>
  <c r="S269" i="9"/>
  <c r="R304" i="9"/>
  <c r="S332" i="9"/>
  <c r="Q348" i="9"/>
  <c r="AC348" i="9" s="1"/>
  <c r="R378" i="9"/>
  <c r="X37" i="9"/>
  <c r="S408" i="9"/>
  <c r="U434" i="9"/>
  <c r="R441" i="9"/>
  <c r="U90" i="9"/>
  <c r="S280" i="9"/>
  <c r="R45" i="9"/>
  <c r="R59" i="9"/>
  <c r="Q69" i="9"/>
  <c r="R79" i="9"/>
  <c r="W202" i="9"/>
  <c r="X236" i="9"/>
  <c r="S267" i="9"/>
  <c r="W332" i="9"/>
  <c r="R365" i="9"/>
  <c r="R389" i="9"/>
  <c r="W392" i="9"/>
  <c r="AB417" i="9"/>
  <c r="Q420" i="9"/>
  <c r="W27" i="9"/>
  <c r="R142" i="9"/>
  <c r="AC196" i="9"/>
  <c r="R210" i="9"/>
  <c r="R219" i="9"/>
  <c r="W269" i="9"/>
  <c r="Q279" i="9"/>
  <c r="AC279" i="9" s="1"/>
  <c r="S283" i="9"/>
  <c r="R297" i="9"/>
  <c r="R308" i="9"/>
  <c r="AB327" i="9"/>
  <c r="X332" i="9"/>
  <c r="X337" i="9"/>
  <c r="W348" i="9"/>
  <c r="Q372" i="9"/>
  <c r="AB403" i="9"/>
  <c r="X401" i="9"/>
  <c r="W408" i="9"/>
  <c r="R420" i="9"/>
  <c r="X438" i="9"/>
  <c r="AC375" i="9"/>
  <c r="Q257" i="9"/>
  <c r="AC257" i="9" s="1"/>
  <c r="W355" i="9"/>
  <c r="Q230" i="9"/>
  <c r="AC230" i="9" s="1"/>
  <c r="W283" i="9"/>
  <c r="Q385" i="9"/>
  <c r="AC385" i="9" s="1"/>
  <c r="Q12" i="9"/>
  <c r="AC12" i="9" s="1"/>
  <c r="U22" i="9"/>
  <c r="AB185" i="9"/>
  <c r="Q26" i="9"/>
  <c r="AC26" i="9" s="1"/>
  <c r="S107" i="9"/>
  <c r="X58" i="9"/>
  <c r="Q71" i="9"/>
  <c r="AC71" i="9" s="1"/>
  <c r="R259" i="9"/>
  <c r="R180" i="9"/>
  <c r="W251" i="9"/>
  <c r="AC148" i="9"/>
  <c r="W152" i="9"/>
  <c r="R192" i="9"/>
  <c r="W205" i="9"/>
  <c r="S209" i="9"/>
  <c r="S182" i="9"/>
  <c r="U247" i="9"/>
  <c r="S250" i="9"/>
  <c r="Q300" i="9"/>
  <c r="AC300" i="9" s="1"/>
  <c r="Q373" i="9"/>
  <c r="AC373" i="9" s="1"/>
  <c r="R174" i="9"/>
  <c r="Q384" i="9"/>
  <c r="Q409" i="9"/>
  <c r="AC409" i="9" s="1"/>
  <c r="Q424" i="9"/>
  <c r="S12" i="9"/>
  <c r="Q96" i="9"/>
  <c r="AC96" i="9" s="1"/>
  <c r="W105" i="9"/>
  <c r="Q111" i="9"/>
  <c r="AC111" i="9" s="1"/>
  <c r="U180" i="9"/>
  <c r="X251" i="9"/>
  <c r="X147" i="9"/>
  <c r="Q151" i="9"/>
  <c r="AC151" i="9" s="1"/>
  <c r="S227" i="9"/>
  <c r="W271" i="9"/>
  <c r="X296" i="9"/>
  <c r="W313" i="9"/>
  <c r="R343" i="9"/>
  <c r="S364" i="9"/>
  <c r="R371" i="9"/>
  <c r="S373" i="9"/>
  <c r="S380" i="9"/>
  <c r="R384" i="9"/>
  <c r="S395" i="9"/>
  <c r="R424" i="9"/>
  <c r="Q75" i="9"/>
  <c r="AC75" i="9" s="1"/>
  <c r="W250" i="9"/>
  <c r="R262" i="9"/>
  <c r="S384" i="9"/>
  <c r="S424" i="9"/>
  <c r="Q281" i="9"/>
  <c r="AC281" i="9" s="1"/>
  <c r="AC74" i="9"/>
  <c r="W305" i="9"/>
  <c r="X333" i="9"/>
  <c r="W373" i="9"/>
  <c r="W395" i="9"/>
  <c r="U409" i="9"/>
  <c r="Q11" i="9"/>
  <c r="AC11" i="9" s="1"/>
  <c r="S26" i="9"/>
  <c r="AB27" i="9"/>
  <c r="U45" i="9"/>
  <c r="U95" i="9"/>
  <c r="Q97" i="9"/>
  <c r="U115" i="9"/>
  <c r="S117" i="9"/>
  <c r="U254" i="9"/>
  <c r="Q346" i="9"/>
  <c r="AC346" i="9" s="1"/>
  <c r="S155" i="9"/>
  <c r="AB199" i="9"/>
  <c r="X354" i="9"/>
  <c r="Q225" i="9"/>
  <c r="Q187" i="9"/>
  <c r="AC187" i="9" s="1"/>
  <c r="S235" i="9"/>
  <c r="S279" i="9"/>
  <c r="S302" i="9"/>
  <c r="S305" i="9"/>
  <c r="Q313" i="9"/>
  <c r="Q323" i="9"/>
  <c r="AC323" i="9" s="1"/>
  <c r="U330" i="9"/>
  <c r="Q336" i="9"/>
  <c r="AC336" i="9" s="1"/>
  <c r="Q345" i="9"/>
  <c r="AC345" i="9" s="1"/>
  <c r="X355" i="9"/>
  <c r="Q374" i="9"/>
  <c r="AC374" i="9" s="1"/>
  <c r="W380" i="9"/>
  <c r="X385" i="9"/>
  <c r="R400" i="9"/>
  <c r="R437" i="9"/>
  <c r="AC454" i="9"/>
  <c r="S13" i="9"/>
  <c r="Q21" i="9"/>
  <c r="AC21" i="9" s="1"/>
  <c r="R41" i="9"/>
  <c r="W43" i="9"/>
  <c r="R73" i="9"/>
  <c r="Q76" i="9"/>
  <c r="AC76" i="9" s="1"/>
  <c r="S79" i="9"/>
  <c r="X95" i="9"/>
  <c r="R322" i="9"/>
  <c r="W17" i="9"/>
  <c r="Q168" i="9"/>
  <c r="AC168" i="9" s="1"/>
  <c r="W92" i="9"/>
  <c r="R176" i="9"/>
  <c r="R189" i="9"/>
  <c r="R206" i="9"/>
  <c r="X217" i="9"/>
  <c r="S187" i="9"/>
  <c r="R266" i="9"/>
  <c r="R284" i="9"/>
  <c r="Q296" i="9"/>
  <c r="AC296" i="9" s="1"/>
  <c r="AB297" i="9"/>
  <c r="S336" i="9"/>
  <c r="AB339" i="9"/>
  <c r="S345" i="9"/>
  <c r="R374" i="9"/>
  <c r="S394" i="9"/>
  <c r="W406" i="9"/>
  <c r="Q423" i="9"/>
  <c r="AC423" i="9" s="1"/>
  <c r="S21" i="9"/>
  <c r="X29" i="9"/>
  <c r="AB41" i="9"/>
  <c r="Q42" i="9"/>
  <c r="AC42" i="9" s="1"/>
  <c r="R257" i="9"/>
  <c r="Q51" i="9"/>
  <c r="AC51" i="9" s="1"/>
  <c r="R55" i="9"/>
  <c r="Q58" i="9"/>
  <c r="AC58" i="9" s="1"/>
  <c r="R61" i="9"/>
  <c r="W65" i="9"/>
  <c r="Q83" i="9"/>
  <c r="AC83" i="9" s="1"/>
  <c r="X97" i="9"/>
  <c r="S111" i="9"/>
  <c r="Q119" i="9"/>
  <c r="AC119" i="9" s="1"/>
  <c r="R123" i="9"/>
  <c r="W139" i="9"/>
  <c r="R346" i="9"/>
  <c r="Q156" i="9"/>
  <c r="AC156" i="9" s="1"/>
  <c r="S168" i="9"/>
  <c r="W172" i="9"/>
  <c r="S189" i="9"/>
  <c r="R193" i="9"/>
  <c r="S206" i="9"/>
  <c r="R216" i="9"/>
  <c r="R225" i="9"/>
  <c r="S239" i="9"/>
  <c r="S252" i="9"/>
  <c r="S271" i="9"/>
  <c r="S284" i="9"/>
  <c r="S313" i="9"/>
  <c r="AC316" i="9"/>
  <c r="R350" i="9"/>
  <c r="X353" i="9"/>
  <c r="Q370" i="9"/>
  <c r="AC370" i="9" s="1"/>
  <c r="Q382" i="9"/>
  <c r="AC382" i="9" s="1"/>
  <c r="AC420" i="9"/>
  <c r="S257" i="9"/>
  <c r="R47" i="9"/>
  <c r="R58" i="9"/>
  <c r="R86" i="9"/>
  <c r="W100" i="9"/>
  <c r="Q147" i="9"/>
  <c r="AC147" i="9" s="1"/>
  <c r="S346" i="9"/>
  <c r="U168" i="9"/>
  <c r="R208" i="9"/>
  <c r="S216" i="9"/>
  <c r="R228" i="9"/>
  <c r="R234" i="9"/>
  <c r="Q248" i="9"/>
  <c r="AC248" i="9" s="1"/>
  <c r="Q249" i="9"/>
  <c r="AC249" i="9" s="1"/>
  <c r="U252" i="9"/>
  <c r="R270" i="9"/>
  <c r="U284" i="9"/>
  <c r="S350" i="9"/>
  <c r="AC372" i="9"/>
  <c r="W394" i="9"/>
  <c r="X206" i="9"/>
  <c r="S32" i="9"/>
  <c r="S51" i="9"/>
  <c r="Q57" i="9"/>
  <c r="AC57" i="9" s="1"/>
  <c r="Q78" i="9"/>
  <c r="AC78" i="9" s="1"/>
  <c r="S83" i="9"/>
  <c r="S125" i="9"/>
  <c r="U133" i="9"/>
  <c r="Q135" i="9"/>
  <c r="AC135" i="9" s="1"/>
  <c r="Q137" i="9"/>
  <c r="AC137" i="9" s="1"/>
  <c r="AB165" i="9"/>
  <c r="U170" i="9"/>
  <c r="S175" i="9"/>
  <c r="U205" i="9"/>
  <c r="R215" i="9"/>
  <c r="Q222" i="9"/>
  <c r="AC222" i="9" s="1"/>
  <c r="R227" i="9"/>
  <c r="X277" i="9"/>
  <c r="U311" i="9"/>
  <c r="Q84" i="9"/>
  <c r="AC84" i="9" s="1"/>
  <c r="Q317" i="9"/>
  <c r="AC317" i="9" s="1"/>
  <c r="X405" i="9"/>
  <c r="R411" i="9"/>
  <c r="Q422" i="9"/>
  <c r="AC422" i="9" s="1"/>
  <c r="AC430" i="9"/>
  <c r="S428" i="9"/>
  <c r="AB439" i="9"/>
  <c r="S447" i="9"/>
  <c r="R445" i="9"/>
  <c r="U5" i="9"/>
  <c r="X10" i="9"/>
  <c r="S46" i="9"/>
  <c r="U51" i="9"/>
  <c r="AB78" i="9"/>
  <c r="U83" i="9"/>
  <c r="R89" i="9"/>
  <c r="R99" i="9"/>
  <c r="S102" i="9"/>
  <c r="R116" i="9"/>
  <c r="S122" i="9"/>
  <c r="Q124" i="9"/>
  <c r="AC124" i="9" s="1"/>
  <c r="S137" i="9"/>
  <c r="X138" i="9"/>
  <c r="AC190" i="9"/>
  <c r="Q312" i="9"/>
  <c r="AC312" i="9" s="1"/>
  <c r="S301" i="9"/>
  <c r="U396" i="9"/>
  <c r="R402" i="9"/>
  <c r="W428" i="9"/>
  <c r="Q429" i="9"/>
  <c r="AC429" i="9" s="1"/>
  <c r="X20" i="9"/>
  <c r="AC24" i="9"/>
  <c r="X28" i="9"/>
  <c r="S40" i="9"/>
  <c r="W57" i="9"/>
  <c r="R69" i="9"/>
  <c r="S72" i="9"/>
  <c r="S89" i="9"/>
  <c r="S113" i="9"/>
  <c r="W150" i="9"/>
  <c r="S153" i="9"/>
  <c r="X179" i="9"/>
  <c r="Q202" i="9"/>
  <c r="AC202" i="9" s="1"/>
  <c r="S204" i="9"/>
  <c r="R218" i="9"/>
  <c r="S219" i="9"/>
  <c r="S248" i="9"/>
  <c r="R282" i="9"/>
  <c r="Q295" i="9"/>
  <c r="AC295" i="9" s="1"/>
  <c r="R331" i="9"/>
  <c r="Q383" i="9"/>
  <c r="AC383" i="9" s="1"/>
  <c r="Q387" i="9"/>
  <c r="AC387" i="9" s="1"/>
  <c r="W393" i="9"/>
  <c r="X396" i="9"/>
  <c r="R409" i="9"/>
  <c r="X57" i="9"/>
  <c r="W124" i="9"/>
  <c r="S272" i="9"/>
  <c r="AB295" i="9"/>
  <c r="R387" i="9"/>
  <c r="W401" i="9"/>
  <c r="Q31" i="9"/>
  <c r="AC31" i="9" s="1"/>
  <c r="R63" i="9"/>
  <c r="AB66" i="9"/>
  <c r="R77" i="9"/>
  <c r="R98" i="9"/>
  <c r="Q112" i="9"/>
  <c r="AC112" i="9" s="1"/>
  <c r="AB130" i="9"/>
  <c r="R140" i="9"/>
  <c r="S173" i="9"/>
  <c r="AB210" i="9"/>
  <c r="S260" i="9"/>
  <c r="AB233" i="9"/>
  <c r="S247" i="9"/>
  <c r="W248" i="9"/>
  <c r="R268" i="9"/>
  <c r="R285" i="9"/>
  <c r="Q320" i="9"/>
  <c r="AC320" i="9" s="1"/>
  <c r="X328" i="9"/>
  <c r="Q347" i="9"/>
  <c r="AC347" i="9" s="1"/>
  <c r="W360" i="9"/>
  <c r="Q363" i="9"/>
  <c r="AC363" i="9" s="1"/>
  <c r="Q386" i="9"/>
  <c r="AC386" i="9" s="1"/>
  <c r="W409" i="9"/>
  <c r="AC424" i="9"/>
  <c r="Q9" i="9"/>
  <c r="AC9" i="9" s="1"/>
  <c r="S112" i="9"/>
  <c r="Q203" i="9"/>
  <c r="AC203" i="9" s="1"/>
  <c r="S258" i="9"/>
  <c r="Q92" i="9"/>
  <c r="AC92" i="9" s="1"/>
  <c r="Q172" i="9"/>
  <c r="AC172" i="9" s="1"/>
  <c r="S240" i="9"/>
  <c r="S255" i="9"/>
  <c r="Q342" i="9"/>
  <c r="AC342" i="9" s="1"/>
  <c r="U347" i="9"/>
  <c r="D693" i="8"/>
  <c r="E699" i="8"/>
  <c r="D711" i="8"/>
  <c r="G696" i="8"/>
  <c r="G704" i="8"/>
  <c r="D703" i="8"/>
  <c r="F705" i="8"/>
  <c r="D691" i="8"/>
  <c r="K705" i="8"/>
  <c r="D712" i="8"/>
  <c r="G700" i="8"/>
  <c r="F708" i="8"/>
  <c r="D701" i="8"/>
  <c r="K707" i="8"/>
  <c r="K708" i="8"/>
  <c r="J604" i="8"/>
  <c r="J207" i="8"/>
  <c r="J51" i="8"/>
  <c r="I600" i="8"/>
  <c r="I462" i="8"/>
  <c r="I507" i="8"/>
  <c r="I125" i="8"/>
  <c r="I538" i="8"/>
  <c r="I316" i="8"/>
  <c r="I292" i="8"/>
  <c r="I232" i="8"/>
  <c r="I303" i="8"/>
  <c r="I424" i="8"/>
  <c r="I405" i="8"/>
  <c r="L66" i="8"/>
  <c r="L60" i="8"/>
  <c r="L573" i="8"/>
  <c r="L417" i="8"/>
  <c r="L604" i="8"/>
  <c r="L207" i="8"/>
  <c r="L419" i="8"/>
  <c r="L170" i="8"/>
  <c r="L293" i="8"/>
  <c r="L168" i="8"/>
  <c r="L418" i="8"/>
  <c r="L167" i="8"/>
  <c r="L485" i="8"/>
  <c r="L271" i="8"/>
  <c r="L575" i="8"/>
  <c r="L67" i="8"/>
  <c r="L484" i="8"/>
  <c r="L270" i="8"/>
  <c r="L483" i="8"/>
  <c r="L268" i="8"/>
  <c r="L601" i="8"/>
  <c r="L463" i="8"/>
  <c r="L519" i="8"/>
  <c r="L132" i="8"/>
  <c r="L360" i="8"/>
  <c r="L262" i="8"/>
  <c r="L392" i="8"/>
  <c r="L108" i="8"/>
  <c r="L615" i="8"/>
  <c r="L197" i="8"/>
  <c r="L514" i="8"/>
  <c r="L459" i="8"/>
  <c r="L391" i="8"/>
  <c r="L93" i="8"/>
  <c r="L676" i="8"/>
  <c r="L290" i="8"/>
  <c r="L163" i="8"/>
  <c r="L612" i="8"/>
  <c r="L675" i="8"/>
  <c r="L230" i="8"/>
  <c r="L162" i="8"/>
  <c r="L194" i="8"/>
  <c r="L658" i="8"/>
  <c r="L341" i="8"/>
  <c r="L545" i="8"/>
  <c r="L288" i="8"/>
  <c r="L328" i="8"/>
  <c r="L529" i="8"/>
  <c r="L542" i="8"/>
  <c r="L634" i="8"/>
  <c r="L453" i="8"/>
  <c r="L126" i="8"/>
  <c r="L653" i="8"/>
  <c r="L633" i="8"/>
  <c r="L472" i="8"/>
  <c r="L284" i="8"/>
  <c r="L152" i="8"/>
  <c r="L667" i="8"/>
  <c r="L209" i="8"/>
  <c r="L75" i="8"/>
  <c r="L668" i="8"/>
  <c r="L83" i="8"/>
  <c r="L654" i="8"/>
  <c r="L332" i="8"/>
  <c r="L283" i="8"/>
  <c r="L149" i="8"/>
  <c r="L539" i="8"/>
  <c r="L282" i="8"/>
  <c r="L626" i="8"/>
  <c r="L444" i="8"/>
  <c r="L561" i="8"/>
  <c r="L146" i="8"/>
  <c r="L296" i="8"/>
  <c r="L213" i="8"/>
  <c r="L295" i="8"/>
  <c r="L242" i="8"/>
  <c r="L212" i="8"/>
  <c r="L374" i="8"/>
  <c r="L97" i="8"/>
  <c r="L373" i="8"/>
  <c r="L351" i="8"/>
  <c r="L645" i="8"/>
  <c r="L312" i="8"/>
  <c r="L468" i="8"/>
  <c r="L350" i="8"/>
  <c r="L239" i="8"/>
  <c r="L489" i="8"/>
  <c r="L431" i="8"/>
  <c r="L617" i="8"/>
  <c r="L427" i="8"/>
  <c r="L464" i="8"/>
  <c r="L236" i="8"/>
  <c r="I12" i="8"/>
  <c r="I18" i="8"/>
  <c r="J42" i="8"/>
  <c r="L43" i="8"/>
  <c r="L51" i="8"/>
  <c r="L86" i="8"/>
  <c r="J519" i="8"/>
  <c r="J132" i="8"/>
  <c r="J615" i="8"/>
  <c r="J197" i="8"/>
  <c r="J391" i="8"/>
  <c r="J93" i="8"/>
  <c r="J634" i="8"/>
  <c r="J453" i="8"/>
  <c r="J126" i="8"/>
  <c r="J653" i="8"/>
  <c r="J633" i="8"/>
  <c r="J472" i="8"/>
  <c r="J284" i="8"/>
  <c r="J152" i="8"/>
  <c r="J383" i="8"/>
  <c r="J86" i="8"/>
  <c r="J654" i="8"/>
  <c r="J332" i="8"/>
  <c r="J539" i="8"/>
  <c r="J282" i="8"/>
  <c r="L7" i="8"/>
  <c r="J12" i="8"/>
  <c r="J18" i="8"/>
  <c r="L31" i="8"/>
  <c r="L37" i="8"/>
  <c r="I41" i="8"/>
  <c r="L47" i="8"/>
  <c r="J55" i="8"/>
  <c r="J109" i="8"/>
  <c r="J418" i="8"/>
  <c r="J167" i="8"/>
  <c r="J658" i="8"/>
  <c r="J341" i="8"/>
  <c r="J283" i="8"/>
  <c r="J149" i="8"/>
  <c r="J626" i="8"/>
  <c r="J444" i="8"/>
  <c r="J561" i="8"/>
  <c r="J146" i="8"/>
  <c r="J296" i="8"/>
  <c r="J213" i="8"/>
  <c r="I604" i="8"/>
  <c r="I207" i="8"/>
  <c r="I293" i="8"/>
  <c r="I168" i="8"/>
  <c r="I418" i="8"/>
  <c r="I167" i="8"/>
  <c r="I485" i="8"/>
  <c r="I271" i="8"/>
  <c r="I575" i="8"/>
  <c r="I67" i="8"/>
  <c r="I55" i="8"/>
  <c r="I484" i="8"/>
  <c r="I270" i="8"/>
  <c r="I483" i="8"/>
  <c r="I268" i="8"/>
  <c r="I601" i="8"/>
  <c r="I463" i="8"/>
  <c r="I519" i="8"/>
  <c r="I132" i="8"/>
  <c r="I262" i="8"/>
  <c r="I360" i="8"/>
  <c r="I392" i="8"/>
  <c r="I108" i="8"/>
  <c r="I615" i="8"/>
  <c r="I197" i="8"/>
  <c r="I514" i="8"/>
  <c r="I459" i="8"/>
  <c r="I391" i="8"/>
  <c r="I93" i="8"/>
  <c r="I676" i="8"/>
  <c r="I290" i="8"/>
  <c r="I163" i="8"/>
  <c r="I612" i="8"/>
  <c r="I675" i="8"/>
  <c r="I230" i="8"/>
  <c r="I162" i="8"/>
  <c r="I194" i="8"/>
  <c r="I658" i="8"/>
  <c r="I341" i="8"/>
  <c r="I545" i="8"/>
  <c r="I328" i="8"/>
  <c r="I288" i="8"/>
  <c r="I529" i="8"/>
  <c r="I542" i="8"/>
  <c r="I634" i="8"/>
  <c r="I453" i="8"/>
  <c r="I126" i="8"/>
  <c r="I653" i="8"/>
  <c r="I633" i="8"/>
  <c r="I472" i="8"/>
  <c r="I284" i="8"/>
  <c r="I152" i="8"/>
  <c r="I383" i="8"/>
  <c r="I86" i="8"/>
  <c r="I667" i="8"/>
  <c r="I209" i="8"/>
  <c r="I75" i="8"/>
  <c r="I668" i="8"/>
  <c r="I83" i="8"/>
  <c r="I654" i="8"/>
  <c r="I332" i="8"/>
  <c r="I283" i="8"/>
  <c r="I149" i="8"/>
  <c r="I539" i="8"/>
  <c r="I282" i="8"/>
  <c r="I626" i="8"/>
  <c r="I444" i="8"/>
  <c r="I561" i="8"/>
  <c r="I146" i="8"/>
  <c r="I296" i="8"/>
  <c r="I213" i="8"/>
  <c r="I295" i="8"/>
  <c r="I242" i="8"/>
  <c r="I212" i="8"/>
  <c r="I374" i="8"/>
  <c r="I97" i="8"/>
  <c r="I373" i="8"/>
  <c r="I351" i="8"/>
  <c r="I645" i="8"/>
  <c r="I312" i="8"/>
  <c r="I468" i="8"/>
  <c r="I239" i="8"/>
  <c r="I350" i="8"/>
  <c r="I489" i="8"/>
  <c r="I431" i="8"/>
  <c r="I617" i="8"/>
  <c r="I427" i="8"/>
  <c r="I464" i="8"/>
  <c r="I236" i="8"/>
  <c r="I5" i="8"/>
  <c r="I11" i="8"/>
  <c r="I17" i="8"/>
  <c r="I23" i="8"/>
  <c r="I29" i="8"/>
  <c r="I35" i="8"/>
  <c r="J41" i="8"/>
  <c r="L42" i="8"/>
  <c r="J50" i="8"/>
  <c r="J485" i="8"/>
  <c r="J271" i="8"/>
  <c r="J392" i="8"/>
  <c r="J108" i="8"/>
  <c r="J667" i="8"/>
  <c r="J209" i="8"/>
  <c r="J75" i="8"/>
  <c r="J295" i="8"/>
  <c r="J242" i="8"/>
  <c r="J212" i="8"/>
  <c r="J373" i="8"/>
  <c r="J351" i="8"/>
  <c r="J489" i="8"/>
  <c r="J431" i="8"/>
  <c r="I419" i="8"/>
  <c r="I170" i="8"/>
  <c r="L272" i="8"/>
  <c r="L371" i="8"/>
  <c r="L527" i="8"/>
  <c r="L137" i="8"/>
  <c r="L557" i="8"/>
  <c r="L306" i="8"/>
  <c r="L267" i="8"/>
  <c r="L572" i="8"/>
  <c r="L416" i="8"/>
  <c r="L524" i="8"/>
  <c r="L135" i="8"/>
  <c r="L662" i="8"/>
  <c r="L480" i="8"/>
  <c r="L346" i="8"/>
  <c r="L600" i="8"/>
  <c r="L462" i="8"/>
  <c r="L599" i="8"/>
  <c r="L461" i="8"/>
  <c r="L554" i="8"/>
  <c r="L264" i="8"/>
  <c r="L343" i="8"/>
  <c r="L640" i="8"/>
  <c r="L129" i="8"/>
  <c r="L552" i="8"/>
  <c r="L337" i="8"/>
  <c r="L596" i="8"/>
  <c r="L457" i="8"/>
  <c r="L369" i="8"/>
  <c r="L357" i="8"/>
  <c r="L254" i="8"/>
  <c r="L229" i="8"/>
  <c r="L356" i="8"/>
  <c r="L253" i="8"/>
  <c r="L368" i="8"/>
  <c r="L568" i="8"/>
  <c r="L64" i="8"/>
  <c r="L673" i="8"/>
  <c r="L566" i="8"/>
  <c r="L161" i="8"/>
  <c r="L543" i="8"/>
  <c r="L326" i="8"/>
  <c r="L679" i="8"/>
  <c r="L231" i="8"/>
  <c r="L507" i="8"/>
  <c r="L125" i="8"/>
  <c r="L678" i="8"/>
  <c r="L94" i="8"/>
  <c r="L381" i="8"/>
  <c r="L84" i="8"/>
  <c r="L216" i="8"/>
  <c r="L380" i="8"/>
  <c r="L82" i="8"/>
  <c r="L562" i="8"/>
  <c r="L70" i="8"/>
  <c r="L538" i="8"/>
  <c r="L316" i="8"/>
  <c r="L375" i="8"/>
  <c r="L77" i="8"/>
  <c r="L434" i="8"/>
  <c r="L492" i="8"/>
  <c r="L620" i="8"/>
  <c r="L432" i="8"/>
  <c r="L469" i="8"/>
  <c r="L579" i="8"/>
  <c r="L466" i="8"/>
  <c r="J5" i="8"/>
  <c r="L6" i="8"/>
  <c r="J11" i="8"/>
  <c r="L12" i="8"/>
  <c r="J17" i="8"/>
  <c r="L18" i="8"/>
  <c r="J23" i="8"/>
  <c r="J29" i="8"/>
  <c r="J35" i="8"/>
  <c r="L55" i="8"/>
  <c r="J97" i="8"/>
  <c r="J601" i="8"/>
  <c r="J463" i="8"/>
  <c r="J360" i="8"/>
  <c r="J262" i="8"/>
  <c r="J514" i="8"/>
  <c r="J459" i="8"/>
  <c r="J676" i="8"/>
  <c r="J290" i="8"/>
  <c r="J163" i="8"/>
  <c r="J612" i="8"/>
  <c r="J675" i="8"/>
  <c r="J230" i="8"/>
  <c r="J162" i="8"/>
  <c r="J194" i="8"/>
  <c r="J545" i="8"/>
  <c r="J288" i="8"/>
  <c r="J328" i="8"/>
  <c r="J529" i="8"/>
  <c r="J542" i="8"/>
  <c r="J668" i="8"/>
  <c r="J83" i="8"/>
  <c r="J58" i="8"/>
  <c r="J92" i="8"/>
  <c r="J645" i="8"/>
  <c r="J312" i="8"/>
  <c r="J468" i="8"/>
  <c r="J239" i="8"/>
  <c r="J350" i="8"/>
  <c r="J617" i="8"/>
  <c r="J427" i="8"/>
  <c r="J464" i="8"/>
  <c r="J236" i="8"/>
  <c r="J272" i="8"/>
  <c r="J371" i="8"/>
  <c r="J527" i="8"/>
  <c r="J137" i="8"/>
  <c r="J557" i="8"/>
  <c r="J306" i="8"/>
  <c r="J267" i="8"/>
  <c r="J572" i="8"/>
  <c r="J416" i="8"/>
  <c r="J524" i="8"/>
  <c r="J135" i="8"/>
  <c r="J662" i="8"/>
  <c r="J480" i="8"/>
  <c r="J346" i="8"/>
  <c r="J600" i="8"/>
  <c r="J462" i="8"/>
  <c r="J599" i="8"/>
  <c r="J461" i="8"/>
  <c r="J554" i="8"/>
  <c r="J264" i="8"/>
  <c r="J343" i="8"/>
  <c r="J640" i="8"/>
  <c r="J129" i="8"/>
  <c r="J552" i="8"/>
  <c r="J337" i="8"/>
  <c r="J596" i="8"/>
  <c r="J457" i="8"/>
  <c r="J369" i="8"/>
  <c r="J254" i="8"/>
  <c r="J357" i="8"/>
  <c r="J356" i="8"/>
  <c r="J229" i="8"/>
  <c r="J368" i="8"/>
  <c r="J253" i="8"/>
  <c r="J568" i="8"/>
  <c r="J64" i="8"/>
  <c r="J673" i="8"/>
  <c r="J566" i="8"/>
  <c r="J161" i="8"/>
  <c r="J543" i="8"/>
  <c r="J326" i="8"/>
  <c r="J679" i="8"/>
  <c r="J231" i="8"/>
  <c r="J507" i="8"/>
  <c r="J125" i="8"/>
  <c r="J678" i="8"/>
  <c r="J94" i="8"/>
  <c r="J381" i="8"/>
  <c r="J84" i="8"/>
  <c r="J216" i="8"/>
  <c r="J380" i="8"/>
  <c r="J82" i="8"/>
  <c r="J379" i="8"/>
  <c r="J80" i="8"/>
  <c r="J562" i="8"/>
  <c r="J70" i="8"/>
  <c r="J538" i="8"/>
  <c r="J316" i="8"/>
  <c r="J376" i="8"/>
  <c r="J98" i="8"/>
  <c r="J375" i="8"/>
  <c r="J77" i="8"/>
  <c r="J434" i="8"/>
  <c r="J492" i="8"/>
  <c r="J116" i="8"/>
  <c r="J620" i="8"/>
  <c r="J469" i="8"/>
  <c r="J432" i="8"/>
  <c r="J579" i="8"/>
  <c r="J466" i="8"/>
  <c r="I4" i="8"/>
  <c r="I10" i="8"/>
  <c r="I28" i="8"/>
  <c r="I34" i="8"/>
  <c r="I40" i="8"/>
  <c r="L41" i="8"/>
  <c r="I45" i="8"/>
  <c r="L50" i="8"/>
  <c r="J91" i="8"/>
  <c r="J483" i="8"/>
  <c r="J268" i="8"/>
  <c r="I662" i="8"/>
  <c r="I480" i="8"/>
  <c r="I346" i="8"/>
  <c r="I552" i="8"/>
  <c r="I337" i="8"/>
  <c r="I673" i="8"/>
  <c r="I566" i="8"/>
  <c r="I161" i="8"/>
  <c r="J4" i="8"/>
  <c r="L5" i="8"/>
  <c r="J10" i="8"/>
  <c r="L11" i="8"/>
  <c r="L17" i="8"/>
  <c r="L23" i="8"/>
  <c r="J28" i="8"/>
  <c r="L29" i="8"/>
  <c r="J34" i="8"/>
  <c r="L35" i="8"/>
  <c r="J40" i="8"/>
  <c r="J45" i="8"/>
  <c r="J61" i="8"/>
  <c r="J67" i="8"/>
  <c r="L116" i="8"/>
  <c r="J293" i="8"/>
  <c r="J168" i="8"/>
  <c r="I379" i="8"/>
  <c r="I80" i="8"/>
  <c r="I376" i="8"/>
  <c r="I98" i="8"/>
  <c r="I492" i="8"/>
  <c r="I434" i="8"/>
  <c r="I116" i="8"/>
  <c r="I620" i="8"/>
  <c r="I432" i="8"/>
  <c r="I469" i="8"/>
  <c r="L558" i="8"/>
  <c r="L348" i="8"/>
  <c r="L275" i="8"/>
  <c r="L486" i="8"/>
  <c r="L273" i="8"/>
  <c r="L602" i="8"/>
  <c r="L204" i="8"/>
  <c r="L681" i="8"/>
  <c r="L574" i="8"/>
  <c r="L65" i="8"/>
  <c r="L571" i="8"/>
  <c r="L415" i="8"/>
  <c r="L650" i="8"/>
  <c r="L322" i="8"/>
  <c r="L303" i="8"/>
  <c r="L292" i="8"/>
  <c r="L232" i="8"/>
  <c r="L642" i="8"/>
  <c r="L134" i="8"/>
  <c r="L641" i="8"/>
  <c r="L661" i="8"/>
  <c r="L478" i="8"/>
  <c r="L393" i="8"/>
  <c r="L111" i="8"/>
  <c r="L359" i="8"/>
  <c r="L261" i="8"/>
  <c r="L516" i="8"/>
  <c r="L597" i="8"/>
  <c r="L407" i="8"/>
  <c r="L164" i="8"/>
  <c r="L551" i="8"/>
  <c r="L257" i="8"/>
  <c r="L550" i="8"/>
  <c r="L256" i="8"/>
  <c r="L405" i="8"/>
  <c r="L424" i="8"/>
  <c r="L636" i="8"/>
  <c r="L456" i="8"/>
  <c r="L548" i="8"/>
  <c r="L289" i="8"/>
  <c r="L302" i="8"/>
  <c r="L570" i="8"/>
  <c r="L72" i="8"/>
  <c r="L474" i="8"/>
  <c r="L331" i="8"/>
  <c r="L595" i="8"/>
  <c r="L511" i="8"/>
  <c r="L455" i="8"/>
  <c r="L544" i="8"/>
  <c r="L327" i="8"/>
  <c r="L287" i="8"/>
  <c r="L565" i="8"/>
  <c r="L71" i="8"/>
  <c r="L54" i="8"/>
  <c r="L91" i="8"/>
  <c r="L63" i="8"/>
  <c r="L57" i="8"/>
  <c r="L672" i="8"/>
  <c r="L90" i="8"/>
  <c r="L592" i="8"/>
  <c r="L452" i="8"/>
  <c r="L471" i="8"/>
  <c r="L611" i="8"/>
  <c r="L187" i="8"/>
  <c r="L386" i="8"/>
  <c r="L226" i="8"/>
  <c r="L353" i="8"/>
  <c r="L225" i="8"/>
  <c r="L157" i="8"/>
  <c r="L652" i="8"/>
  <c r="L323" i="8"/>
  <c r="L423" i="8"/>
  <c r="L401" i="8"/>
  <c r="L648" i="8"/>
  <c r="L319" i="8"/>
  <c r="L588" i="8"/>
  <c r="L503" i="8"/>
  <c r="L382" i="8"/>
  <c r="L217" i="8"/>
  <c r="L85" i="8"/>
  <c r="L587" i="8"/>
  <c r="L447" i="8"/>
  <c r="L378" i="8"/>
  <c r="L352" i="8"/>
  <c r="L628" i="8"/>
  <c r="L120" i="8"/>
  <c r="L377" i="8"/>
  <c r="L99" i="8"/>
  <c r="L585" i="8"/>
  <c r="L442" i="8"/>
  <c r="L670" i="8"/>
  <c r="L224" i="8"/>
  <c r="L154" i="8"/>
  <c r="L605" i="8"/>
  <c r="L176" i="8"/>
  <c r="L498" i="8"/>
  <c r="L118" i="8"/>
  <c r="L582" i="8"/>
  <c r="L436" i="8"/>
  <c r="L496" i="8"/>
  <c r="L294" i="8"/>
  <c r="L280" i="8"/>
  <c r="L211" i="8"/>
  <c r="L142" i="8"/>
  <c r="L560" i="8"/>
  <c r="L398" i="8"/>
  <c r="L141" i="8"/>
  <c r="L421" i="8"/>
  <c r="L397" i="8"/>
  <c r="L278" i="8"/>
  <c r="L139" i="8"/>
  <c r="L238" i="8"/>
  <c r="L210" i="8"/>
  <c r="L534" i="8"/>
  <c r="L308" i="8"/>
  <c r="L237" i="8"/>
  <c r="L578" i="8"/>
  <c r="L429" i="8"/>
  <c r="L172" i="8"/>
  <c r="L618" i="8"/>
  <c r="L428" i="8"/>
  <c r="I27" i="8"/>
  <c r="I33" i="8"/>
  <c r="J49" i="8"/>
  <c r="J419" i="8"/>
  <c r="J170" i="8"/>
  <c r="I596" i="8"/>
  <c r="I457" i="8"/>
  <c r="I253" i="8"/>
  <c r="I368" i="8"/>
  <c r="I44" i="8"/>
  <c r="I579" i="8"/>
  <c r="I466" i="8"/>
  <c r="J558" i="8"/>
  <c r="J275" i="8"/>
  <c r="J348" i="8"/>
  <c r="J486" i="8"/>
  <c r="J273" i="8"/>
  <c r="J602" i="8"/>
  <c r="J204" i="8"/>
  <c r="J574" i="8"/>
  <c r="J681" i="8"/>
  <c r="J65" i="8"/>
  <c r="J571" i="8"/>
  <c r="J415" i="8"/>
  <c r="J650" i="8"/>
  <c r="J322" i="8"/>
  <c r="J303" i="8"/>
  <c r="J292" i="8"/>
  <c r="J232" i="8"/>
  <c r="J642" i="8"/>
  <c r="J134" i="8"/>
  <c r="J641" i="8"/>
  <c r="J661" i="8"/>
  <c r="J478" i="8"/>
  <c r="J393" i="8"/>
  <c r="J111" i="8"/>
  <c r="J359" i="8"/>
  <c r="J261" i="8"/>
  <c r="J516" i="8"/>
  <c r="J597" i="8"/>
  <c r="J407" i="8"/>
  <c r="J164" i="8"/>
  <c r="J551" i="8"/>
  <c r="J257" i="8"/>
  <c r="J550" i="8"/>
  <c r="J256" i="8"/>
  <c r="J405" i="8"/>
  <c r="J424" i="8"/>
  <c r="J636" i="8"/>
  <c r="J456" i="8"/>
  <c r="J548" i="8"/>
  <c r="J289" i="8"/>
  <c r="J302" i="8"/>
  <c r="J570" i="8"/>
  <c r="J72" i="8"/>
  <c r="J474" i="8"/>
  <c r="J331" i="8"/>
  <c r="J595" i="8"/>
  <c r="J511" i="8"/>
  <c r="J455" i="8"/>
  <c r="J544" i="8"/>
  <c r="J287" i="8"/>
  <c r="J327" i="8"/>
  <c r="J565" i="8"/>
  <c r="J71" i="8"/>
  <c r="J68" i="8"/>
  <c r="J63" i="8"/>
  <c r="J57" i="8"/>
  <c r="J672" i="8"/>
  <c r="J90" i="8"/>
  <c r="J592" i="8"/>
  <c r="J452" i="8"/>
  <c r="J471" i="8"/>
  <c r="J611" i="8"/>
  <c r="J187" i="8"/>
  <c r="J386" i="8"/>
  <c r="J353" i="8"/>
  <c r="J226" i="8"/>
  <c r="J225" i="8"/>
  <c r="J157" i="8"/>
  <c r="J652" i="8"/>
  <c r="J323" i="8"/>
  <c r="J423" i="8"/>
  <c r="J401" i="8"/>
  <c r="J648" i="8"/>
  <c r="J319" i="8"/>
  <c r="J588" i="8"/>
  <c r="J503" i="8"/>
  <c r="J382" i="8"/>
  <c r="J217" i="8"/>
  <c r="J587" i="8"/>
  <c r="J447" i="8"/>
  <c r="J378" i="8"/>
  <c r="J352" i="8"/>
  <c r="J628" i="8"/>
  <c r="J120" i="8"/>
  <c r="J377" i="8"/>
  <c r="J99" i="8"/>
  <c r="J585" i="8"/>
  <c r="J442" i="8"/>
  <c r="J670" i="8"/>
  <c r="J224" i="8"/>
  <c r="J154" i="8"/>
  <c r="J605" i="8"/>
  <c r="J176" i="8"/>
  <c r="J498" i="8"/>
  <c r="J118" i="8"/>
  <c r="J582" i="8"/>
  <c r="J436" i="8"/>
  <c r="J496" i="8"/>
  <c r="J294" i="8"/>
  <c r="J280" i="8"/>
  <c r="J142" i="8"/>
  <c r="J211" i="8"/>
  <c r="J560" i="8"/>
  <c r="J398" i="8"/>
  <c r="J141" i="8"/>
  <c r="J421" i="8"/>
  <c r="J397" i="8"/>
  <c r="J278" i="8"/>
  <c r="J139" i="8"/>
  <c r="J238" i="8"/>
  <c r="J210" i="8"/>
  <c r="J534" i="8"/>
  <c r="J308" i="8"/>
  <c r="J237" i="8"/>
  <c r="J578" i="8"/>
  <c r="J429" i="8"/>
  <c r="J172" i="8"/>
  <c r="J618" i="8"/>
  <c r="J428" i="8"/>
  <c r="L4" i="8"/>
  <c r="L10" i="8"/>
  <c r="L28" i="8"/>
  <c r="J33" i="8"/>
  <c r="L34" i="8"/>
  <c r="L40" i="8"/>
  <c r="J44" i="8"/>
  <c r="L45" i="8"/>
  <c r="L61" i="8"/>
  <c r="I106" i="8"/>
  <c r="J484" i="8"/>
  <c r="J270" i="8"/>
  <c r="I357" i="8"/>
  <c r="I369" i="8"/>
  <c r="I254" i="8"/>
  <c r="I574" i="8"/>
  <c r="I681" i="8"/>
  <c r="I65" i="8"/>
  <c r="I650" i="8"/>
  <c r="I322" i="8"/>
  <c r="I516" i="8"/>
  <c r="I597" i="8"/>
  <c r="I548" i="8"/>
  <c r="I289" i="8"/>
  <c r="I302" i="8"/>
  <c r="I474" i="8"/>
  <c r="I331" i="8"/>
  <c r="I595" i="8"/>
  <c r="I511" i="8"/>
  <c r="I455" i="8"/>
  <c r="I544" i="8"/>
  <c r="I287" i="8"/>
  <c r="I327" i="8"/>
  <c r="I565" i="8"/>
  <c r="I71" i="8"/>
  <c r="I54" i="8"/>
  <c r="I91" i="8"/>
  <c r="I68" i="8"/>
  <c r="I687" i="8" s="1"/>
  <c r="I63" i="8"/>
  <c r="I57" i="8"/>
  <c r="I672" i="8"/>
  <c r="I90" i="8"/>
  <c r="I592" i="8"/>
  <c r="I452" i="8"/>
  <c r="I471" i="8"/>
  <c r="I611" i="8"/>
  <c r="I187" i="8"/>
  <c r="I386" i="8"/>
  <c r="I226" i="8"/>
  <c r="I353" i="8"/>
  <c r="I225" i="8"/>
  <c r="I157" i="8"/>
  <c r="I652" i="8"/>
  <c r="I323" i="8"/>
  <c r="I423" i="8"/>
  <c r="I401" i="8"/>
  <c r="I648" i="8"/>
  <c r="I319" i="8"/>
  <c r="I588" i="8"/>
  <c r="I503" i="8"/>
  <c r="I382" i="8"/>
  <c r="I217" i="8"/>
  <c r="I85" i="8"/>
  <c r="I587" i="8"/>
  <c r="I447" i="8"/>
  <c r="I378" i="8"/>
  <c r="I352" i="8"/>
  <c r="I628" i="8"/>
  <c r="I120" i="8"/>
  <c r="I377" i="8"/>
  <c r="I99" i="8"/>
  <c r="I585" i="8"/>
  <c r="I442" i="8"/>
  <c r="I670" i="8"/>
  <c r="I224" i="8"/>
  <c r="I154" i="8"/>
  <c r="I605" i="8"/>
  <c r="I176" i="8"/>
  <c r="I498" i="8"/>
  <c r="I118" i="8"/>
  <c r="I582" i="8"/>
  <c r="I436" i="8"/>
  <c r="I496" i="8"/>
  <c r="I280" i="8"/>
  <c r="I294" i="8"/>
  <c r="I142" i="8"/>
  <c r="I211" i="8"/>
  <c r="I560" i="8"/>
  <c r="I398" i="8"/>
  <c r="I141" i="8"/>
  <c r="I421" i="8"/>
  <c r="I397" i="8"/>
  <c r="I278" i="8"/>
  <c r="I139" i="8"/>
  <c r="I238" i="8"/>
  <c r="I210" i="8"/>
  <c r="I534" i="8"/>
  <c r="I308" i="8"/>
  <c r="I237" i="8"/>
  <c r="I578" i="8"/>
  <c r="I429" i="8"/>
  <c r="I172" i="8"/>
  <c r="I618" i="8"/>
  <c r="I428" i="8"/>
  <c r="I8" i="8"/>
  <c r="I20" i="8"/>
  <c r="I32" i="8"/>
  <c r="I38" i="8"/>
  <c r="L49" i="8"/>
  <c r="I527" i="8"/>
  <c r="I137" i="8"/>
  <c r="I524" i="8"/>
  <c r="I135" i="8"/>
  <c r="I599" i="8"/>
  <c r="I461" i="8"/>
  <c r="I554" i="8"/>
  <c r="I264" i="8"/>
  <c r="I343" i="8"/>
  <c r="I679" i="8"/>
  <c r="I231" i="8"/>
  <c r="I558" i="8"/>
  <c r="I275" i="8"/>
  <c r="I348" i="8"/>
  <c r="I486" i="8"/>
  <c r="I273" i="8"/>
  <c r="I602" i="8"/>
  <c r="I204" i="8"/>
  <c r="I551" i="8"/>
  <c r="I257" i="8"/>
  <c r="I636" i="8"/>
  <c r="I456" i="8"/>
  <c r="L586" i="8"/>
  <c r="L446" i="8"/>
  <c r="L501" i="8"/>
  <c r="L555" i="8"/>
  <c r="L265" i="8"/>
  <c r="L304" i="8"/>
  <c r="L233" i="8"/>
  <c r="L553" i="8"/>
  <c r="L340" i="8"/>
  <c r="L422" i="8"/>
  <c r="L399" i="8"/>
  <c r="L143" i="8"/>
  <c r="L598" i="8"/>
  <c r="L477" i="8"/>
  <c r="L263" i="8"/>
  <c r="L406" i="8"/>
  <c r="L425" i="8"/>
  <c r="L515" i="8"/>
  <c r="L196" i="8"/>
  <c r="L390" i="8"/>
  <c r="L107" i="8"/>
  <c r="L458" i="8"/>
  <c r="L475" i="8"/>
  <c r="L334" i="8"/>
  <c r="L370" i="8"/>
  <c r="L358" i="8"/>
  <c r="L389" i="8"/>
  <c r="L106" i="8"/>
  <c r="L387" i="8"/>
  <c r="L354" i="8"/>
  <c r="L105" i="8"/>
  <c r="L473" i="8"/>
  <c r="L330" i="8"/>
  <c r="L530" i="8"/>
  <c r="L301" i="8"/>
  <c r="L506" i="8"/>
  <c r="L183" i="8"/>
  <c r="L286" i="8"/>
  <c r="L160" i="8"/>
  <c r="L299" i="8"/>
  <c r="L227" i="8"/>
  <c r="L591" i="8"/>
  <c r="L186" i="8"/>
  <c r="L528" i="8"/>
  <c r="L541" i="8"/>
  <c r="L298" i="8"/>
  <c r="L540" i="8"/>
  <c r="L248" i="8"/>
  <c r="L590" i="8"/>
  <c r="L450" i="8"/>
  <c r="L385" i="8"/>
  <c r="L102" i="8"/>
  <c r="L222" i="8"/>
  <c r="L153" i="8"/>
  <c r="L470" i="8"/>
  <c r="L247" i="8"/>
  <c r="L246" i="8"/>
  <c r="L220" i="8"/>
  <c r="L564" i="8"/>
  <c r="L53" i="8"/>
  <c r="L502" i="8"/>
  <c r="L122" i="8"/>
  <c r="L629" i="8"/>
  <c r="L445" i="8"/>
  <c r="L627" i="8"/>
  <c r="L119" i="8"/>
  <c r="L625" i="8"/>
  <c r="L443" i="8"/>
  <c r="L624" i="8"/>
  <c r="L441" i="8"/>
  <c r="L537" i="8"/>
  <c r="L297" i="8"/>
  <c r="L243" i="8"/>
  <c r="L214" i="8"/>
  <c r="L497" i="8"/>
  <c r="L117" i="8"/>
  <c r="L549" i="8"/>
  <c r="L333" i="8"/>
  <c r="L580" i="8"/>
  <c r="L491" i="8"/>
  <c r="L277" i="8"/>
  <c r="L138" i="8"/>
  <c r="L532" i="8"/>
  <c r="L276" i="8"/>
  <c r="J8" i="8"/>
  <c r="J32" i="8"/>
  <c r="L33" i="8"/>
  <c r="J38" i="8"/>
  <c r="I43" i="8"/>
  <c r="L44" i="8"/>
  <c r="I58" i="8"/>
  <c r="I94" i="8"/>
  <c r="I557" i="8"/>
  <c r="I306" i="8"/>
  <c r="I267" i="8"/>
  <c r="I543" i="8"/>
  <c r="I326" i="8"/>
  <c r="I375" i="8"/>
  <c r="I77" i="8"/>
  <c r="I577" i="8"/>
  <c r="I426" i="8"/>
  <c r="I571" i="8"/>
  <c r="I415" i="8"/>
  <c r="I641" i="8"/>
  <c r="I661" i="8"/>
  <c r="I478" i="8"/>
  <c r="I393" i="8"/>
  <c r="I111" i="8"/>
  <c r="I359" i="8"/>
  <c r="I261" i="8"/>
  <c r="I570" i="8"/>
  <c r="I72" i="8"/>
  <c r="J577" i="8"/>
  <c r="J426" i="8"/>
  <c r="L362" i="8"/>
  <c r="L372" i="8"/>
  <c r="L274" i="8"/>
  <c r="L361" i="8"/>
  <c r="L269" i="8"/>
  <c r="L531" i="8"/>
  <c r="L556" i="8"/>
  <c r="L305" i="8"/>
  <c r="L577" i="8"/>
  <c r="L426" i="8"/>
  <c r="J362" i="8"/>
  <c r="J372" i="8"/>
  <c r="J274" i="8"/>
  <c r="J269" i="8"/>
  <c r="J361" i="8"/>
  <c r="J573" i="8"/>
  <c r="J417" i="8"/>
  <c r="J556" i="8"/>
  <c r="J531" i="8"/>
  <c r="J305" i="8"/>
  <c r="J586" i="8"/>
  <c r="J446" i="8"/>
  <c r="J501" i="8"/>
  <c r="J555" i="8"/>
  <c r="J233" i="8"/>
  <c r="J265" i="8"/>
  <c r="J304" i="8"/>
  <c r="J553" i="8"/>
  <c r="J340" i="8"/>
  <c r="J422" i="8"/>
  <c r="J399" i="8"/>
  <c r="J143" i="8"/>
  <c r="J598" i="8"/>
  <c r="J477" i="8"/>
  <c r="J263" i="8"/>
  <c r="J406" i="8"/>
  <c r="J425" i="8"/>
  <c r="J515" i="8"/>
  <c r="J196" i="8"/>
  <c r="J390" i="8"/>
  <c r="J107" i="8"/>
  <c r="J475" i="8"/>
  <c r="J458" i="8"/>
  <c r="J334" i="8"/>
  <c r="J358" i="8"/>
  <c r="J370" i="8"/>
  <c r="J389" i="8"/>
  <c r="J106" i="8"/>
  <c r="J387" i="8"/>
  <c r="J354" i="8"/>
  <c r="J105" i="8"/>
  <c r="J473" i="8"/>
  <c r="J330" i="8"/>
  <c r="J530" i="8"/>
  <c r="J301" i="8"/>
  <c r="J506" i="8"/>
  <c r="J183" i="8"/>
  <c r="J286" i="8"/>
  <c r="J160" i="8"/>
  <c r="J299" i="8"/>
  <c r="J227" i="8"/>
  <c r="J591" i="8"/>
  <c r="J186" i="8"/>
  <c r="J528" i="8"/>
  <c r="J541" i="8"/>
  <c r="J298" i="8"/>
  <c r="J540" i="8"/>
  <c r="J248" i="8"/>
  <c r="J590" i="8"/>
  <c r="J450" i="8"/>
  <c r="J385" i="8"/>
  <c r="J102" i="8"/>
  <c r="J222" i="8"/>
  <c r="J153" i="8"/>
  <c r="J470" i="8"/>
  <c r="J247" i="8"/>
  <c r="J246" i="8"/>
  <c r="J220" i="8"/>
  <c r="J564" i="8"/>
  <c r="J53" i="8"/>
  <c r="J502" i="8"/>
  <c r="J122" i="8"/>
  <c r="J629" i="8"/>
  <c r="J445" i="8"/>
  <c r="J627" i="8"/>
  <c r="J119" i="8"/>
  <c r="J625" i="8"/>
  <c r="J443" i="8"/>
  <c r="J624" i="8"/>
  <c r="J441" i="8"/>
  <c r="J537" i="8"/>
  <c r="J297" i="8"/>
  <c r="J243" i="8"/>
  <c r="J214" i="8"/>
  <c r="J497" i="8"/>
  <c r="J117" i="8"/>
  <c r="J549" i="8"/>
  <c r="J333" i="8"/>
  <c r="J580" i="8"/>
  <c r="J491" i="8"/>
  <c r="J277" i="8"/>
  <c r="J138" i="8"/>
  <c r="J532" i="8"/>
  <c r="J276" i="8"/>
  <c r="I7" i="8"/>
  <c r="I31" i="8"/>
  <c r="I37" i="8"/>
  <c r="J43" i="8"/>
  <c r="I47" i="8"/>
  <c r="I51" i="8"/>
  <c r="J60" i="8"/>
  <c r="I70" i="8"/>
  <c r="L80" i="8"/>
  <c r="L98" i="8"/>
  <c r="I272" i="8"/>
  <c r="I371" i="8"/>
  <c r="I572" i="8"/>
  <c r="I416" i="8"/>
  <c r="I640" i="8"/>
  <c r="I129" i="8"/>
  <c r="I229" i="8"/>
  <c r="I356" i="8"/>
  <c r="I381" i="8"/>
  <c r="I216" i="8"/>
  <c r="I84" i="8"/>
  <c r="I266" i="8"/>
  <c r="I49" i="8"/>
  <c r="I642" i="8"/>
  <c r="I134" i="8"/>
  <c r="I407" i="8"/>
  <c r="I164" i="8"/>
  <c r="I550" i="8"/>
  <c r="I256" i="8"/>
  <c r="I372" i="8"/>
  <c r="I274" i="8"/>
  <c r="I362" i="8"/>
  <c r="I95" i="8"/>
  <c r="I61" i="8"/>
  <c r="I66" i="8"/>
  <c r="I60" i="8"/>
  <c r="I269" i="8"/>
  <c r="I361" i="8"/>
  <c r="I573" i="8"/>
  <c r="I417" i="8"/>
  <c r="I556" i="8"/>
  <c r="I531" i="8"/>
  <c r="I305" i="8"/>
  <c r="I586" i="8"/>
  <c r="I446" i="8"/>
  <c r="I501" i="8"/>
  <c r="I555" i="8"/>
  <c r="I304" i="8"/>
  <c r="I233" i="8"/>
  <c r="I265" i="8"/>
  <c r="I553" i="8"/>
  <c r="I340" i="8"/>
  <c r="I422" i="8"/>
  <c r="I399" i="8"/>
  <c r="I143" i="8"/>
  <c r="I598" i="8"/>
  <c r="I477" i="8"/>
  <c r="I263" i="8"/>
  <c r="I406" i="8"/>
  <c r="I425" i="8"/>
  <c r="I515" i="8"/>
  <c r="I196" i="8"/>
  <c r="I390" i="8"/>
  <c r="I107" i="8"/>
  <c r="I475" i="8"/>
  <c r="I458" i="8"/>
  <c r="I334" i="8"/>
  <c r="I370" i="8"/>
  <c r="I358" i="8"/>
  <c r="I354" i="8"/>
  <c r="I387" i="8"/>
  <c r="I105" i="8"/>
  <c r="I473" i="8"/>
  <c r="I330" i="8"/>
  <c r="I530" i="8"/>
  <c r="I301" i="8"/>
  <c r="I506" i="8"/>
  <c r="I183" i="8"/>
  <c r="I286" i="8"/>
  <c r="I160" i="8"/>
  <c r="I299" i="8"/>
  <c r="I227" i="8"/>
  <c r="I591" i="8"/>
  <c r="I186" i="8"/>
  <c r="I528" i="8"/>
  <c r="I541" i="8"/>
  <c r="I298" i="8"/>
  <c r="I540" i="8"/>
  <c r="I248" i="8"/>
  <c r="I590" i="8"/>
  <c r="I450" i="8"/>
  <c r="I385" i="8"/>
  <c r="I102" i="8"/>
  <c r="I222" i="8"/>
  <c r="I153" i="8"/>
  <c r="I470" i="8"/>
  <c r="I247" i="8"/>
  <c r="I220" i="8"/>
  <c r="I246" i="8"/>
  <c r="I564" i="8"/>
  <c r="I53" i="8"/>
  <c r="I502" i="8"/>
  <c r="I122" i="8"/>
  <c r="I629" i="8"/>
  <c r="I445" i="8"/>
  <c r="I627" i="8"/>
  <c r="I119" i="8"/>
  <c r="I625" i="8"/>
  <c r="I443" i="8"/>
  <c r="I624" i="8"/>
  <c r="I441" i="8"/>
  <c r="I537" i="8"/>
  <c r="I297" i="8"/>
  <c r="I243" i="8"/>
  <c r="I214" i="8"/>
  <c r="I497" i="8"/>
  <c r="I117" i="8"/>
  <c r="I549" i="8"/>
  <c r="I333" i="8"/>
  <c r="I580" i="8"/>
  <c r="I491" i="8"/>
  <c r="I277" i="8"/>
  <c r="I138" i="8"/>
  <c r="I532" i="8"/>
  <c r="I276" i="8"/>
  <c r="J7" i="8"/>
  <c r="L8" i="8"/>
  <c r="L20" i="8"/>
  <c r="J31" i="8"/>
  <c r="L32" i="8"/>
  <c r="J37" i="8"/>
  <c r="L38" i="8"/>
  <c r="I42" i="8"/>
  <c r="J47" i="8"/>
  <c r="I64" i="8"/>
  <c r="I82" i="8"/>
  <c r="L92" i="8"/>
  <c r="K695" i="8"/>
  <c r="K887" i="6"/>
  <c r="K954" i="6"/>
  <c r="E921" i="6"/>
  <c r="AC452" i="9"/>
  <c r="AC453" i="9"/>
  <c r="R429" i="9"/>
  <c r="X431" i="9"/>
  <c r="S445" i="9"/>
  <c r="AB431" i="9"/>
  <c r="Q434" i="9"/>
  <c r="AC434" i="9" s="1"/>
  <c r="Q437" i="9"/>
  <c r="AC437" i="9" s="1"/>
  <c r="Q447" i="9"/>
  <c r="AC447" i="9" s="1"/>
  <c r="R434" i="9"/>
  <c r="Q442" i="9"/>
  <c r="AC442" i="9" s="1"/>
  <c r="AC426" i="9"/>
  <c r="Q432" i="9"/>
  <c r="AC432" i="9" s="1"/>
  <c r="R447" i="9"/>
  <c r="S434" i="9"/>
  <c r="R442" i="9"/>
  <c r="Q439" i="9"/>
  <c r="AC439" i="9" s="1"/>
  <c r="R432" i="9"/>
  <c r="R443" i="9"/>
  <c r="S437" i="9"/>
  <c r="R439" i="9"/>
  <c r="S432" i="9"/>
  <c r="U447" i="9"/>
  <c r="Q446" i="9"/>
  <c r="AC446" i="9" s="1"/>
  <c r="AB427" i="9"/>
  <c r="S439" i="9"/>
  <c r="U432" i="9"/>
  <c r="R438" i="9"/>
  <c r="R446" i="9"/>
  <c r="X5" i="9"/>
  <c r="S9" i="9"/>
  <c r="W10" i="9"/>
  <c r="X11" i="9"/>
  <c r="W18" i="9"/>
  <c r="X31" i="9"/>
  <c r="AB32" i="9"/>
  <c r="W36" i="9"/>
  <c r="S42" i="9"/>
  <c r="W44" i="9"/>
  <c r="W66" i="9"/>
  <c r="W71" i="9"/>
  <c r="Q73" i="9"/>
  <c r="AC73" i="9" s="1"/>
  <c r="R75" i="9"/>
  <c r="W76" i="9"/>
  <c r="R80" i="9"/>
  <c r="W85" i="9"/>
  <c r="X86" i="9"/>
  <c r="R93" i="9"/>
  <c r="W97" i="9"/>
  <c r="X104" i="9"/>
  <c r="X106" i="9"/>
  <c r="Q113" i="9"/>
  <c r="AC113" i="9" s="1"/>
  <c r="Q180" i="9"/>
  <c r="AC180" i="9" s="1"/>
  <c r="S115" i="9"/>
  <c r="W121" i="9"/>
  <c r="R126" i="9"/>
  <c r="R135" i="9"/>
  <c r="S136" i="9"/>
  <c r="W146" i="9"/>
  <c r="X346" i="9"/>
  <c r="AB163" i="9"/>
  <c r="S167" i="9"/>
  <c r="X193" i="9"/>
  <c r="S193" i="9"/>
  <c r="S215" i="9"/>
  <c r="Q318" i="9"/>
  <c r="AC318" i="9" s="1"/>
  <c r="W318" i="9"/>
  <c r="R318" i="9"/>
  <c r="W281" i="9"/>
  <c r="R281" i="9"/>
  <c r="AB369" i="9"/>
  <c r="Q369" i="9"/>
  <c r="AC369" i="9" s="1"/>
  <c r="W302" i="9"/>
  <c r="R302" i="9"/>
  <c r="X325" i="9"/>
  <c r="S325" i="9"/>
  <c r="W9" i="9"/>
  <c r="W14" i="9"/>
  <c r="X85" i="9"/>
  <c r="W136" i="9"/>
  <c r="X146" i="9"/>
  <c r="S178" i="9"/>
  <c r="X178" i="9"/>
  <c r="W185" i="9"/>
  <c r="Q185" i="9"/>
  <c r="AC185" i="9" s="1"/>
  <c r="AB216" i="9"/>
  <c r="AB274" i="9"/>
  <c r="Q274" i="9"/>
  <c r="AC274" i="9" s="1"/>
  <c r="Q278" i="9"/>
  <c r="AC278" i="9" s="1"/>
  <c r="X278" i="9"/>
  <c r="S278" i="9"/>
  <c r="K457" i="9"/>
  <c r="W457" i="9" s="1"/>
  <c r="AB10" i="9"/>
  <c r="W42" i="9"/>
  <c r="X43" i="9"/>
  <c r="AB44" i="9"/>
  <c r="W75" i="9"/>
  <c r="AB85" i="9"/>
  <c r="W115" i="9"/>
  <c r="S254" i="9"/>
  <c r="X254" i="9"/>
  <c r="AB39" i="9"/>
  <c r="Q149" i="9"/>
  <c r="AC149" i="9" s="1"/>
  <c r="R154" i="9"/>
  <c r="Q154" i="9"/>
  <c r="AC154" i="9" s="1"/>
  <c r="X185" i="9"/>
  <c r="S185" i="9"/>
  <c r="W229" i="9"/>
  <c r="R229" i="9"/>
  <c r="AB318" i="9"/>
  <c r="U318" i="9"/>
  <c r="Q266" i="9"/>
  <c r="AC266" i="9" s="1"/>
  <c r="X266" i="9"/>
  <c r="S266" i="9"/>
  <c r="W377" i="9"/>
  <c r="R377" i="9"/>
  <c r="Q377" i="9"/>
  <c r="AC377" i="9" s="1"/>
  <c r="AB9" i="9"/>
  <c r="Q33" i="9"/>
  <c r="AC33" i="9" s="1"/>
  <c r="Q34" i="9"/>
  <c r="AC34" i="9" s="1"/>
  <c r="W69" i="9"/>
  <c r="X80" i="9"/>
  <c r="AC97" i="9"/>
  <c r="R112" i="9"/>
  <c r="S133" i="9"/>
  <c r="X133" i="9"/>
  <c r="W134" i="9"/>
  <c r="W135" i="9"/>
  <c r="AB136" i="9"/>
  <c r="Q140" i="9"/>
  <c r="AC140" i="9" s="1"/>
  <c r="Q143" i="9"/>
  <c r="AC143" i="9" s="1"/>
  <c r="X17" i="9"/>
  <c r="S150" i="9"/>
  <c r="X151" i="9"/>
  <c r="W158" i="9"/>
  <c r="W191" i="9"/>
  <c r="R191" i="9"/>
  <c r="Q198" i="9"/>
  <c r="AC198" i="9" s="1"/>
  <c r="AB214" i="9"/>
  <c r="U214" i="9"/>
  <c r="R222" i="9"/>
  <c r="X224" i="9"/>
  <c r="S224" i="9"/>
  <c r="S246" i="9"/>
  <c r="Q67" i="9"/>
  <c r="AC67" i="9" s="1"/>
  <c r="S73" i="9"/>
  <c r="Q171" i="9"/>
  <c r="AC171" i="9" s="1"/>
  <c r="S90" i="9"/>
  <c r="X120" i="9"/>
  <c r="Q123" i="9"/>
  <c r="AC123" i="9" s="1"/>
  <c r="Q254" i="9"/>
  <c r="AC254" i="9" s="1"/>
  <c r="S143" i="9"/>
  <c r="S164" i="9"/>
  <c r="X164" i="9"/>
  <c r="R169" i="9"/>
  <c r="W188" i="9"/>
  <c r="Q188" i="9"/>
  <c r="AC188" i="9" s="1"/>
  <c r="X208" i="9"/>
  <c r="S208" i="9"/>
  <c r="Q211" i="9"/>
  <c r="AC211" i="9" s="1"/>
  <c r="S214" i="9"/>
  <c r="Q224" i="9"/>
  <c r="AC224" i="9" s="1"/>
  <c r="Q229" i="9"/>
  <c r="AC229" i="9" s="1"/>
  <c r="W273" i="9"/>
  <c r="R273" i="9"/>
  <c r="X341" i="9"/>
  <c r="S341" i="9"/>
  <c r="Q153" i="9"/>
  <c r="AC153" i="9" s="1"/>
  <c r="W153" i="9"/>
  <c r="AB191" i="9"/>
  <c r="U191" i="9"/>
  <c r="S200" i="9"/>
  <c r="X200" i="9"/>
  <c r="S211" i="9"/>
  <c r="X211" i="9"/>
  <c r="R224" i="9"/>
  <c r="S228" i="9"/>
  <c r="W241" i="9"/>
  <c r="R241" i="9"/>
  <c r="Q241" i="9"/>
  <c r="AC241" i="9" s="1"/>
  <c r="W306" i="9"/>
  <c r="R306" i="9"/>
  <c r="Q306" i="9"/>
  <c r="AC306" i="9" s="1"/>
  <c r="X388" i="9"/>
  <c r="S388" i="9"/>
  <c r="Q367" i="9"/>
  <c r="AC367" i="9" s="1"/>
  <c r="Q29" i="9"/>
  <c r="AC29" i="9" s="1"/>
  <c r="U60" i="9"/>
  <c r="R78" i="9"/>
  <c r="S82" i="9"/>
  <c r="W90" i="9"/>
  <c r="Q259" i="9"/>
  <c r="AC259" i="9" s="1"/>
  <c r="Q100" i="9"/>
  <c r="AC100" i="9" s="1"/>
  <c r="AB113" i="9"/>
  <c r="Q122" i="9"/>
  <c r="AC122" i="9" s="1"/>
  <c r="W133" i="9"/>
  <c r="S139" i="9"/>
  <c r="Q142" i="9"/>
  <c r="AC142" i="9" s="1"/>
  <c r="X150" i="9"/>
  <c r="S156" i="9"/>
  <c r="X183" i="9"/>
  <c r="S183" i="9"/>
  <c r="AB188" i="9"/>
  <c r="U188" i="9"/>
  <c r="AB200" i="9"/>
  <c r="U200" i="9"/>
  <c r="Q204" i="9"/>
  <c r="AC204" i="9" s="1"/>
  <c r="Q208" i="9"/>
  <c r="AC208" i="9" s="1"/>
  <c r="Q216" i="9"/>
  <c r="AC216" i="9" s="1"/>
  <c r="Q217" i="9"/>
  <c r="AC217" i="9" s="1"/>
  <c r="AB217" i="9"/>
  <c r="W221" i="9"/>
  <c r="R221" i="9"/>
  <c r="Q237" i="9"/>
  <c r="AC237" i="9" s="1"/>
  <c r="X237" i="9"/>
  <c r="S237" i="9"/>
  <c r="W261" i="9"/>
  <c r="R261" i="9"/>
  <c r="Q261" i="9"/>
  <c r="AC261" i="9" s="1"/>
  <c r="W301" i="9"/>
  <c r="R301" i="9"/>
  <c r="Q301" i="9"/>
  <c r="AC301" i="9" s="1"/>
  <c r="W338" i="9"/>
  <c r="R338" i="9"/>
  <c r="AB359" i="9"/>
  <c r="U359" i="9"/>
  <c r="S6" i="9"/>
  <c r="R12" i="9"/>
  <c r="R22" i="9"/>
  <c r="W26" i="9"/>
  <c r="Q32" i="9"/>
  <c r="AC32" i="9" s="1"/>
  <c r="S33" i="9"/>
  <c r="AB38" i="9"/>
  <c r="Q45" i="9"/>
  <c r="AC45" i="9" s="1"/>
  <c r="R72" i="9"/>
  <c r="Q77" i="9"/>
  <c r="AC77" i="9" s="1"/>
  <c r="Q89" i="9"/>
  <c r="AC89" i="9" s="1"/>
  <c r="Q86" i="9"/>
  <c r="AC86" i="9" s="1"/>
  <c r="R171" i="9"/>
  <c r="Q99" i="9"/>
  <c r="AC99" i="9" s="1"/>
  <c r="S100" i="9"/>
  <c r="U101" i="9"/>
  <c r="S108" i="9"/>
  <c r="R122" i="9"/>
  <c r="S123" i="9"/>
  <c r="W149" i="9"/>
  <c r="W157" i="9"/>
  <c r="R157" i="9"/>
  <c r="R188" i="9"/>
  <c r="W194" i="9"/>
  <c r="R194" i="9"/>
  <c r="X221" i="9"/>
  <c r="S221" i="9"/>
  <c r="W30" i="9"/>
  <c r="R30" i="9"/>
  <c r="Q30" i="9"/>
  <c r="AC30" i="9" s="1"/>
  <c r="W298" i="9"/>
  <c r="Q298" i="9"/>
  <c r="AC298" i="9" s="1"/>
  <c r="S181" i="9"/>
  <c r="X181" i="9"/>
  <c r="W186" i="9"/>
  <c r="Q186" i="9"/>
  <c r="AC186" i="9" s="1"/>
  <c r="W197" i="9"/>
  <c r="R197" i="9"/>
  <c r="W260" i="9"/>
  <c r="R260" i="9"/>
  <c r="Q260" i="9"/>
  <c r="AC260" i="9" s="1"/>
  <c r="W236" i="9"/>
  <c r="R236" i="9"/>
  <c r="Q282" i="9"/>
  <c r="AC282" i="9" s="1"/>
  <c r="X282" i="9"/>
  <c r="S282" i="9"/>
  <c r="X356" i="9"/>
  <c r="S356" i="9"/>
  <c r="X368" i="9"/>
  <c r="S368" i="9"/>
  <c r="W6" i="9"/>
  <c r="Q10" i="9"/>
  <c r="AC10" i="9" s="1"/>
  <c r="U25" i="9"/>
  <c r="R29" i="9"/>
  <c r="R31" i="9"/>
  <c r="Q44" i="9"/>
  <c r="AC44" i="9" s="1"/>
  <c r="X171" i="9"/>
  <c r="Q136" i="9"/>
  <c r="AC136" i="9" s="1"/>
  <c r="Q39" i="9"/>
  <c r="AC39" i="9" s="1"/>
  <c r="Q167" i="9"/>
  <c r="AC167" i="9" s="1"/>
  <c r="R167" i="9"/>
  <c r="X186" i="9"/>
  <c r="S186" i="9"/>
  <c r="Q194" i="9"/>
  <c r="AC194" i="9" s="1"/>
  <c r="AC221" i="9"/>
  <c r="Q226" i="9"/>
  <c r="AC226" i="9" s="1"/>
  <c r="AB226" i="9"/>
  <c r="U226" i="9"/>
  <c r="W240" i="9"/>
  <c r="R240" i="9"/>
  <c r="Q240" i="9"/>
  <c r="AC240" i="9" s="1"/>
  <c r="AB30" i="9"/>
  <c r="U30" i="9"/>
  <c r="W303" i="9"/>
  <c r="R303" i="9"/>
  <c r="X25" i="9"/>
  <c r="W32" i="9"/>
  <c r="W40" i="9"/>
  <c r="Q43" i="9"/>
  <c r="AC43" i="9" s="1"/>
  <c r="AC52" i="9"/>
  <c r="AC69" i="9"/>
  <c r="Q70" i="9"/>
  <c r="AC70" i="9" s="1"/>
  <c r="S71" i="9"/>
  <c r="U116" i="9"/>
  <c r="W258" i="9"/>
  <c r="U137" i="9"/>
  <c r="W151" i="9"/>
  <c r="R151" i="9"/>
  <c r="Q152" i="9"/>
  <c r="AC152" i="9" s="1"/>
  <c r="Q157" i="9"/>
  <c r="AC157" i="9" s="1"/>
  <c r="S184" i="9"/>
  <c r="Q184" i="9"/>
  <c r="AC184" i="9" s="1"/>
  <c r="U197" i="9"/>
  <c r="AB197" i="9"/>
  <c r="W255" i="9"/>
  <c r="R255" i="9"/>
  <c r="Q255" i="9"/>
  <c r="AC255" i="9" s="1"/>
  <c r="Q268" i="9"/>
  <c r="AC268" i="9" s="1"/>
  <c r="R9" i="9"/>
  <c r="W11" i="9"/>
  <c r="X12" i="9"/>
  <c r="AC16" i="9"/>
  <c r="W21" i="9"/>
  <c r="R42" i="9"/>
  <c r="W257" i="9"/>
  <c r="W53" i="9"/>
  <c r="X63" i="9"/>
  <c r="W81" i="9"/>
  <c r="Q93" i="9"/>
  <c r="AC93" i="9" s="1"/>
  <c r="X99" i="9"/>
  <c r="Q115" i="9"/>
  <c r="AC115" i="9" s="1"/>
  <c r="Q126" i="9"/>
  <c r="AC126" i="9" s="1"/>
  <c r="W137" i="9"/>
  <c r="Q138" i="9"/>
  <c r="AC138" i="9" s="1"/>
  <c r="S152" i="9"/>
  <c r="X172" i="9"/>
  <c r="R186" i="9"/>
  <c r="X207" i="9"/>
  <c r="S207" i="9"/>
  <c r="X220" i="9"/>
  <c r="S220" i="9"/>
  <c r="Q220" i="9"/>
  <c r="AC220" i="9" s="1"/>
  <c r="X225" i="9"/>
  <c r="S225" i="9"/>
  <c r="S226" i="9"/>
  <c r="W235" i="9"/>
  <c r="R235" i="9"/>
  <c r="Q235" i="9"/>
  <c r="AC235" i="9" s="1"/>
  <c r="Q303" i="9"/>
  <c r="AC303" i="9" s="1"/>
  <c r="AC131" i="9"/>
  <c r="Q183" i="9"/>
  <c r="AC183" i="9" s="1"/>
  <c r="S268" i="9"/>
  <c r="Q286" i="9"/>
  <c r="AC286" i="9" s="1"/>
  <c r="S307" i="9"/>
  <c r="X310" i="9"/>
  <c r="AC313" i="9"/>
  <c r="Q319" i="9"/>
  <c r="AC319" i="9" s="1"/>
  <c r="R320" i="9"/>
  <c r="R84" i="9"/>
  <c r="W323" i="9"/>
  <c r="Q325" i="9"/>
  <c r="AC325" i="9" s="1"/>
  <c r="W329" i="9"/>
  <c r="R342" i="9"/>
  <c r="S343" i="9"/>
  <c r="W347" i="9"/>
  <c r="S317" i="9"/>
  <c r="Q357" i="9"/>
  <c r="AC357" i="9" s="1"/>
  <c r="Q358" i="9"/>
  <c r="AC358" i="9" s="1"/>
  <c r="Q359" i="9"/>
  <c r="AC359" i="9" s="1"/>
  <c r="R363" i="9"/>
  <c r="R370" i="9"/>
  <c r="S371" i="9"/>
  <c r="S372" i="9"/>
  <c r="S174" i="9"/>
  <c r="Q381" i="9"/>
  <c r="AC381" i="9" s="1"/>
  <c r="R382" i="9"/>
  <c r="R385" i="9"/>
  <c r="R383" i="9"/>
  <c r="Q388" i="9"/>
  <c r="AC388" i="9" s="1"/>
  <c r="X393" i="9"/>
  <c r="X404" i="9"/>
  <c r="R413" i="9"/>
  <c r="S420" i="9"/>
  <c r="R421" i="9"/>
  <c r="R422" i="9"/>
  <c r="R423" i="9"/>
  <c r="Q236" i="9"/>
  <c r="AC236" i="9" s="1"/>
  <c r="R237" i="9"/>
  <c r="S318" i="9"/>
  <c r="Q273" i="9"/>
  <c r="AC273" i="9" s="1"/>
  <c r="R278" i="9"/>
  <c r="S281" i="9"/>
  <c r="R286" i="9"/>
  <c r="Q302" i="9"/>
  <c r="AC302" i="9" s="1"/>
  <c r="S303" i="9"/>
  <c r="R319" i="9"/>
  <c r="S320" i="9"/>
  <c r="R325" i="9"/>
  <c r="X329" i="9"/>
  <c r="S342" i="9"/>
  <c r="U343" i="9"/>
  <c r="W345" i="9"/>
  <c r="X347" i="9"/>
  <c r="Q349" i="9"/>
  <c r="AC349" i="9" s="1"/>
  <c r="Q356" i="9"/>
  <c r="AC356" i="9" s="1"/>
  <c r="R357" i="9"/>
  <c r="R358" i="9"/>
  <c r="R359" i="9"/>
  <c r="S363" i="9"/>
  <c r="S370" i="9"/>
  <c r="AB379" i="9"/>
  <c r="R381" i="9"/>
  <c r="S382" i="9"/>
  <c r="R388" i="9"/>
  <c r="AB393" i="9"/>
  <c r="AB404" i="9"/>
  <c r="S421" i="9"/>
  <c r="S422" i="9"/>
  <c r="S423" i="9"/>
  <c r="Q178" i="9"/>
  <c r="AC178" i="9" s="1"/>
  <c r="Q219" i="9"/>
  <c r="AC219" i="9" s="1"/>
  <c r="Q234" i="9"/>
  <c r="AC234" i="9" s="1"/>
  <c r="Q239" i="9"/>
  <c r="AC239" i="9" s="1"/>
  <c r="S241" i="9"/>
  <c r="Q252" i="9"/>
  <c r="AC252" i="9" s="1"/>
  <c r="S261" i="9"/>
  <c r="S30" i="9"/>
  <c r="Q315" i="9"/>
  <c r="AC315" i="9" s="1"/>
  <c r="S319" i="9"/>
  <c r="X343" i="9"/>
  <c r="R356" i="9"/>
  <c r="S357" i="9"/>
  <c r="S358" i="9"/>
  <c r="Q362" i="9"/>
  <c r="AC362" i="9" s="1"/>
  <c r="U370" i="9"/>
  <c r="X374" i="9"/>
  <c r="S381" i="9"/>
  <c r="X391" i="9"/>
  <c r="U421" i="9"/>
  <c r="X268" i="9"/>
  <c r="Q297" i="9"/>
  <c r="AC297" i="9" s="1"/>
  <c r="X84" i="9"/>
  <c r="Q64" i="9"/>
  <c r="AC64" i="9" s="1"/>
  <c r="S334" i="9"/>
  <c r="Q337" i="9"/>
  <c r="AC337" i="9" s="1"/>
  <c r="W341" i="9"/>
  <c r="W368" i="9"/>
  <c r="X371" i="9"/>
  <c r="Q376" i="9"/>
  <c r="AC376" i="9" s="1"/>
  <c r="X383" i="9"/>
  <c r="R407" i="9"/>
  <c r="Q412" i="9"/>
  <c r="AC412" i="9" s="1"/>
  <c r="W419" i="9"/>
  <c r="U207" i="9"/>
  <c r="Q218" i="9"/>
  <c r="AC218" i="9" s="1"/>
  <c r="S234" i="9"/>
  <c r="Q182" i="9"/>
  <c r="AC182" i="9" s="1"/>
  <c r="Q250" i="9"/>
  <c r="AC250" i="9" s="1"/>
  <c r="Q263" i="9"/>
  <c r="AC263" i="9" s="1"/>
  <c r="Q272" i="9"/>
  <c r="AC272" i="9" s="1"/>
  <c r="Q311" i="9"/>
  <c r="AC311" i="9" s="1"/>
  <c r="Q314" i="9"/>
  <c r="AC314" i="9" s="1"/>
  <c r="S315" i="9"/>
  <c r="Q324" i="9"/>
  <c r="AC324" i="9" s="1"/>
  <c r="Q333" i="9"/>
  <c r="AC333" i="9" s="1"/>
  <c r="R337" i="9"/>
  <c r="X359" i="9"/>
  <c r="S407" i="9"/>
  <c r="R412" i="9"/>
  <c r="X415" i="9"/>
  <c r="X419" i="9"/>
  <c r="AC225" i="9"/>
  <c r="Q228" i="9"/>
  <c r="AC228" i="9" s="1"/>
  <c r="R239" i="9"/>
  <c r="R252" i="9"/>
  <c r="Q271" i="9"/>
  <c r="AC271" i="9" s="1"/>
  <c r="R272" i="9"/>
  <c r="Q285" i="9"/>
  <c r="AC285" i="9" s="1"/>
  <c r="Q293" i="9"/>
  <c r="AC293" i="9" s="1"/>
  <c r="U301" i="9"/>
  <c r="R314" i="9"/>
  <c r="S64" i="9"/>
  <c r="R333" i="9"/>
  <c r="AC343" i="9"/>
  <c r="R397" i="9"/>
  <c r="Q405" i="9"/>
  <c r="AC405" i="9" s="1"/>
  <c r="Q406" i="9"/>
  <c r="AC406" i="9" s="1"/>
  <c r="Q408" i="9"/>
  <c r="AC408" i="9" s="1"/>
  <c r="X114" i="9"/>
  <c r="S397" i="9"/>
  <c r="R405" i="9"/>
  <c r="AC416" i="9"/>
  <c r="AC421" i="9"/>
  <c r="S312" i="9"/>
  <c r="U206" i="9"/>
  <c r="Q209" i="9"/>
  <c r="AC209" i="9" s="1"/>
  <c r="Q215" i="9"/>
  <c r="AC215" i="9" s="1"/>
  <c r="Q227" i="9"/>
  <c r="AC227" i="9" s="1"/>
  <c r="R187" i="9"/>
  <c r="Q247" i="9"/>
  <c r="AC247" i="9" s="1"/>
  <c r="Q262" i="9"/>
  <c r="AC262" i="9" s="1"/>
  <c r="Q270" i="9"/>
  <c r="AC270" i="9" s="1"/>
  <c r="R279" i="9"/>
  <c r="Q283" i="9"/>
  <c r="AC283" i="9" s="1"/>
  <c r="S285" i="9"/>
  <c r="R311" i="9"/>
  <c r="R324" i="9"/>
  <c r="Q331" i="9"/>
  <c r="AC331" i="9" s="1"/>
  <c r="Q335" i="9"/>
  <c r="AC335" i="9" s="1"/>
  <c r="R336" i="9"/>
  <c r="S348" i="9"/>
  <c r="Q350" i="9"/>
  <c r="AC350" i="9" s="1"/>
  <c r="AB114" i="9"/>
  <c r="Q393" i="9"/>
  <c r="AC393" i="9" s="1"/>
  <c r="Q394" i="9"/>
  <c r="AC394" i="9" s="1"/>
  <c r="Q395" i="9"/>
  <c r="AC395" i="9" s="1"/>
  <c r="Q396" i="9"/>
  <c r="AC396" i="9" s="1"/>
  <c r="Q399" i="9"/>
  <c r="AC399" i="9" s="1"/>
  <c r="Q411" i="9"/>
  <c r="AC411" i="9" s="1"/>
  <c r="Q284" i="9"/>
  <c r="AC284" i="9" s="1"/>
  <c r="Q299" i="9"/>
  <c r="AC299" i="9" s="1"/>
  <c r="Q305" i="9"/>
  <c r="AC305" i="9" s="1"/>
  <c r="Q330" i="9"/>
  <c r="AC330" i="9" s="1"/>
  <c r="R386" i="9"/>
  <c r="R396" i="9"/>
  <c r="R399" i="9"/>
  <c r="Q410" i="9"/>
  <c r="AC410" i="9" s="1"/>
  <c r="AC384" i="9"/>
  <c r="Q304" i="9"/>
  <c r="AC304" i="9" s="1"/>
  <c r="Q307" i="9"/>
  <c r="AC307" i="9" s="1"/>
  <c r="S323" i="9"/>
  <c r="S330" i="9"/>
  <c r="S360" i="9"/>
  <c r="Q398" i="9"/>
  <c r="AC398" i="9" s="1"/>
  <c r="I457" i="9"/>
  <c r="W106" i="9"/>
  <c r="R106" i="9"/>
  <c r="Q106" i="9"/>
  <c r="AC106" i="9" s="1"/>
  <c r="X126" i="9"/>
  <c r="S126" i="9"/>
  <c r="W132" i="9"/>
  <c r="R132" i="9"/>
  <c r="Q132" i="9"/>
  <c r="AC132" i="9" s="1"/>
  <c r="Q139" i="9"/>
  <c r="AC139" i="9" s="1"/>
  <c r="X158" i="9"/>
  <c r="S158" i="9"/>
  <c r="Q158" i="9"/>
  <c r="AC158" i="9" s="1"/>
  <c r="W354" i="9"/>
  <c r="R354" i="9"/>
  <c r="Q354" i="9"/>
  <c r="AC354" i="9" s="1"/>
  <c r="X7" i="9"/>
  <c r="W8" i="9"/>
  <c r="X22" i="9"/>
  <c r="W23" i="9"/>
  <c r="X27" i="9"/>
  <c r="W28" i="9"/>
  <c r="AB40" i="9"/>
  <c r="X41" i="9"/>
  <c r="W280" i="9"/>
  <c r="Q54" i="9"/>
  <c r="AC54" i="9" s="1"/>
  <c r="X59" i="9"/>
  <c r="X60" i="9"/>
  <c r="X62" i="9"/>
  <c r="X65" i="9"/>
  <c r="X66" i="9"/>
  <c r="X67" i="9"/>
  <c r="W68" i="9"/>
  <c r="U69" i="9"/>
  <c r="S70" i="9"/>
  <c r="Q72" i="9"/>
  <c r="AC72" i="9" s="1"/>
  <c r="S75" i="9"/>
  <c r="S76" i="9"/>
  <c r="S77" i="9"/>
  <c r="S78" i="9"/>
  <c r="X81" i="9"/>
  <c r="AB82" i="9"/>
  <c r="W171" i="9"/>
  <c r="X94" i="9"/>
  <c r="S94" i="9"/>
  <c r="W96" i="9"/>
  <c r="R110" i="9"/>
  <c r="Q110" i="9"/>
  <c r="AC110" i="9" s="1"/>
  <c r="S116" i="9"/>
  <c r="Q125" i="9"/>
  <c r="AC125" i="9" s="1"/>
  <c r="W144" i="9"/>
  <c r="R144" i="9"/>
  <c r="Q144" i="9"/>
  <c r="AC144" i="9" s="1"/>
  <c r="Q46" i="9"/>
  <c r="AC46" i="9" s="1"/>
  <c r="Q94" i="9"/>
  <c r="AC94" i="9" s="1"/>
  <c r="X103" i="9"/>
  <c r="S103" i="9"/>
  <c r="R111" i="9"/>
  <c r="W129" i="9"/>
  <c r="R129" i="9"/>
  <c r="Q129" i="9"/>
  <c r="AC129" i="9" s="1"/>
  <c r="W160" i="9"/>
  <c r="R160" i="9"/>
  <c r="Q160" i="9"/>
  <c r="AC160" i="9" s="1"/>
  <c r="W162" i="9"/>
  <c r="R162" i="9"/>
  <c r="Q162" i="9"/>
  <c r="AC162" i="9" s="1"/>
  <c r="X176" i="9"/>
  <c r="S176" i="9"/>
  <c r="Q176" i="9"/>
  <c r="AC176" i="9" s="1"/>
  <c r="P457" i="9"/>
  <c r="AB457" i="9" s="1"/>
  <c r="S367" i="9"/>
  <c r="R13" i="9"/>
  <c r="Q14" i="9"/>
  <c r="AC14" i="9" s="1"/>
  <c r="Q18" i="9"/>
  <c r="AC18" i="9" s="1"/>
  <c r="U33" i="9"/>
  <c r="S34" i="9"/>
  <c r="R35" i="9"/>
  <c r="Q36" i="9"/>
  <c r="AC36" i="9" s="1"/>
  <c r="S45" i="9"/>
  <c r="R46" i="9"/>
  <c r="Q47" i="9"/>
  <c r="AC47" i="9" s="1"/>
  <c r="Q53" i="9"/>
  <c r="AC53" i="9" s="1"/>
  <c r="Q55" i="9"/>
  <c r="AC55" i="9" s="1"/>
  <c r="U72" i="9"/>
  <c r="Q91" i="9"/>
  <c r="AC91" i="9" s="1"/>
  <c r="S110" i="9"/>
  <c r="X119" i="9"/>
  <c r="S119" i="9"/>
  <c r="X129" i="9"/>
  <c r="S129" i="9"/>
  <c r="W164" i="9"/>
  <c r="R164" i="9"/>
  <c r="Q164" i="9"/>
  <c r="AC164" i="9" s="1"/>
  <c r="X192" i="9"/>
  <c r="S192" i="9"/>
  <c r="Q192" i="9"/>
  <c r="AC192" i="9" s="1"/>
  <c r="AB275" i="9"/>
  <c r="U275" i="9"/>
  <c r="Q13" i="9"/>
  <c r="AC13" i="9" s="1"/>
  <c r="Q4" i="9"/>
  <c r="Q15" i="9"/>
  <c r="AC15" i="9" s="1"/>
  <c r="Q19" i="9"/>
  <c r="AC19" i="9" s="1"/>
  <c r="Q38" i="9"/>
  <c r="AC38" i="9" s="1"/>
  <c r="Q48" i="9"/>
  <c r="AC48" i="9" s="1"/>
  <c r="Q49" i="9"/>
  <c r="AC49" i="9" s="1"/>
  <c r="S53" i="9"/>
  <c r="S54" i="9"/>
  <c r="Q56" i="9"/>
  <c r="AC56" i="9" s="1"/>
  <c r="Q88" i="9"/>
  <c r="AC88" i="9" s="1"/>
  <c r="W94" i="9"/>
  <c r="Q105" i="9"/>
  <c r="AC105" i="9" s="1"/>
  <c r="Q103" i="9"/>
  <c r="AC103" i="9" s="1"/>
  <c r="W109" i="9"/>
  <c r="R109" i="9"/>
  <c r="Q109" i="9"/>
  <c r="AC109" i="9" s="1"/>
  <c r="X166" i="9"/>
  <c r="S166" i="9"/>
  <c r="R212" i="9"/>
  <c r="Q212" i="9"/>
  <c r="AC212" i="9" s="1"/>
  <c r="W212" i="9"/>
  <c r="R4" i="9"/>
  <c r="Q5" i="9"/>
  <c r="AC5" i="9" s="1"/>
  <c r="U13" i="9"/>
  <c r="S14" i="9"/>
  <c r="R15" i="9"/>
  <c r="S18" i="9"/>
  <c r="R19" i="9"/>
  <c r="Q20" i="9"/>
  <c r="AC20" i="9" s="1"/>
  <c r="Q25" i="9"/>
  <c r="AC25" i="9" s="1"/>
  <c r="S36" i="9"/>
  <c r="R38" i="9"/>
  <c r="Q418" i="9"/>
  <c r="AC418" i="9" s="1"/>
  <c r="S47" i="9"/>
  <c r="R48" i="9"/>
  <c r="R49" i="9"/>
  <c r="Q50" i="9"/>
  <c r="AC50" i="9" s="1"/>
  <c r="Q107" i="9"/>
  <c r="AC107" i="9" s="1"/>
  <c r="R51" i="9"/>
  <c r="S55" i="9"/>
  <c r="R56" i="9"/>
  <c r="R82" i="9"/>
  <c r="Q82" i="9"/>
  <c r="AC82" i="9" s="1"/>
  <c r="Q87" i="9"/>
  <c r="AC87" i="9" s="1"/>
  <c r="R88" i="9"/>
  <c r="Q104" i="9"/>
  <c r="AC104" i="9" s="1"/>
  <c r="W111" i="9"/>
  <c r="W145" i="9"/>
  <c r="R145" i="9"/>
  <c r="Q145" i="9"/>
  <c r="AC145" i="9" s="1"/>
  <c r="X169" i="9"/>
  <c r="S169" i="9"/>
  <c r="Q169" i="9"/>
  <c r="AC169" i="9" s="1"/>
  <c r="W175" i="9"/>
  <c r="R175" i="9"/>
  <c r="Q175" i="9"/>
  <c r="AC175" i="9" s="1"/>
  <c r="X212" i="9"/>
  <c r="S212" i="9"/>
  <c r="Q35" i="9"/>
  <c r="AC35" i="9" s="1"/>
  <c r="R5" i="9"/>
  <c r="Q6" i="9"/>
  <c r="AC6" i="9" s="1"/>
  <c r="S15" i="9"/>
  <c r="U18" i="9"/>
  <c r="S19" i="9"/>
  <c r="R20" i="9"/>
  <c r="R25" i="9"/>
  <c r="S38" i="9"/>
  <c r="R418" i="9"/>
  <c r="Q40" i="9"/>
  <c r="AC40" i="9" s="1"/>
  <c r="S48" i="9"/>
  <c r="S49" i="9"/>
  <c r="R50" i="9"/>
  <c r="R83" i="9"/>
  <c r="Q85" i="9"/>
  <c r="AC85" i="9" s="1"/>
  <c r="R87" i="9"/>
  <c r="X93" i="9"/>
  <c r="Q101" i="9"/>
  <c r="AC101" i="9" s="1"/>
  <c r="Q102" i="9"/>
  <c r="AC102" i="9" s="1"/>
  <c r="R104" i="9"/>
  <c r="W103" i="9"/>
  <c r="Q118" i="9"/>
  <c r="AC118" i="9" s="1"/>
  <c r="X128" i="9"/>
  <c r="S128" i="9"/>
  <c r="Q128" i="9"/>
  <c r="AC128" i="9" s="1"/>
  <c r="X145" i="9"/>
  <c r="S145" i="9"/>
  <c r="W244" i="9"/>
  <c r="R244" i="9"/>
  <c r="Q244" i="9"/>
  <c r="AC244" i="9" s="1"/>
  <c r="L457" i="9"/>
  <c r="X457" i="9" s="1"/>
  <c r="U4" i="9"/>
  <c r="Q7" i="9"/>
  <c r="AC7" i="9" s="1"/>
  <c r="Q22" i="9"/>
  <c r="AC22" i="9" s="1"/>
  <c r="Q27" i="9"/>
  <c r="AC27" i="9" s="1"/>
  <c r="Q41" i="9"/>
  <c r="AC41" i="9" s="1"/>
  <c r="Q59" i="9"/>
  <c r="AC59" i="9" s="1"/>
  <c r="Q60" i="9"/>
  <c r="AC60" i="9" s="1"/>
  <c r="Q61" i="9"/>
  <c r="AC61" i="9" s="1"/>
  <c r="Q63" i="9"/>
  <c r="AC63" i="9" s="1"/>
  <c r="Q62" i="9"/>
  <c r="AC62" i="9" s="1"/>
  <c r="S91" i="9"/>
  <c r="S87" i="9"/>
  <c r="R102" i="9"/>
  <c r="R108" i="9"/>
  <c r="Q108" i="9"/>
  <c r="AC108" i="9" s="1"/>
  <c r="R118" i="9"/>
  <c r="W127" i="9"/>
  <c r="R127" i="9"/>
  <c r="W159" i="9"/>
  <c r="R159" i="9"/>
  <c r="Q159" i="9"/>
  <c r="AC159" i="9" s="1"/>
  <c r="X191" i="9"/>
  <c r="S191" i="9"/>
  <c r="Q191" i="9"/>
  <c r="AC191" i="9" s="1"/>
  <c r="X203" i="9"/>
  <c r="S203" i="9"/>
  <c r="W4" i="9"/>
  <c r="Q8" i="9"/>
  <c r="AC8" i="9" s="1"/>
  <c r="Q23" i="9"/>
  <c r="AC23" i="9" s="1"/>
  <c r="Q28" i="9"/>
  <c r="AC28" i="9" s="1"/>
  <c r="Q280" i="9"/>
  <c r="AC280" i="9" s="1"/>
  <c r="W107" i="9"/>
  <c r="W51" i="9"/>
  <c r="Q65" i="9"/>
  <c r="AC65" i="9" s="1"/>
  <c r="Q66" i="9"/>
  <c r="AC66" i="9" s="1"/>
  <c r="R67" i="9"/>
  <c r="Q68" i="9"/>
  <c r="AC68" i="9" s="1"/>
  <c r="Q90" i="9"/>
  <c r="AC90" i="9" s="1"/>
  <c r="AB88" i="9"/>
  <c r="X105" i="9"/>
  <c r="X109" i="9"/>
  <c r="Q116" i="9"/>
  <c r="AC116" i="9" s="1"/>
  <c r="Q117" i="9"/>
  <c r="AC117" i="9" s="1"/>
  <c r="W130" i="9"/>
  <c r="R130" i="9"/>
  <c r="Q130" i="9"/>
  <c r="AC130" i="9" s="1"/>
  <c r="X159" i="9"/>
  <c r="S159" i="9"/>
  <c r="X4" i="9"/>
  <c r="X50" i="9"/>
  <c r="S61" i="9"/>
  <c r="Q79" i="9"/>
  <c r="AC79" i="9" s="1"/>
  <c r="Q80" i="9"/>
  <c r="AC80" i="9" s="1"/>
  <c r="Q81" i="9"/>
  <c r="AC81" i="9" s="1"/>
  <c r="W83" i="9"/>
  <c r="W95" i="9"/>
  <c r="R95" i="9"/>
  <c r="Q95" i="9"/>
  <c r="AC95" i="9" s="1"/>
  <c r="R96" i="9"/>
  <c r="Q98" i="9"/>
  <c r="AC98" i="9" s="1"/>
  <c r="R117" i="9"/>
  <c r="X322" i="9"/>
  <c r="S322" i="9"/>
  <c r="Q322" i="9"/>
  <c r="AC322" i="9" s="1"/>
  <c r="W161" i="9"/>
  <c r="R161" i="9"/>
  <c r="Q161" i="9"/>
  <c r="AC161" i="9" s="1"/>
  <c r="W163" i="9"/>
  <c r="R163" i="9"/>
  <c r="Q163" i="9"/>
  <c r="AC163" i="9" s="1"/>
  <c r="R165" i="9"/>
  <c r="W165" i="9"/>
  <c r="Q165" i="9"/>
  <c r="AC165" i="9" s="1"/>
  <c r="W173" i="9"/>
  <c r="R173" i="9"/>
  <c r="Q173" i="9"/>
  <c r="AC173" i="9" s="1"/>
  <c r="W203" i="9"/>
  <c r="R203" i="9"/>
  <c r="W170" i="9"/>
  <c r="R170" i="9"/>
  <c r="Q170" i="9"/>
  <c r="AC170" i="9" s="1"/>
  <c r="W82" i="9"/>
  <c r="W120" i="9"/>
  <c r="R120" i="9"/>
  <c r="Q120" i="9"/>
  <c r="AC120" i="9" s="1"/>
  <c r="S165" i="9"/>
  <c r="X165" i="9"/>
  <c r="X177" i="9"/>
  <c r="S177" i="9"/>
  <c r="Q177" i="9"/>
  <c r="AC177" i="9" s="1"/>
  <c r="Q207" i="9"/>
  <c r="AC207" i="9" s="1"/>
  <c r="W207" i="9"/>
  <c r="R207" i="9"/>
  <c r="S140" i="9"/>
  <c r="R138" i="9"/>
  <c r="S142" i="9"/>
  <c r="R143" i="9"/>
  <c r="S157" i="9"/>
  <c r="R156" i="9"/>
  <c r="R168" i="9"/>
  <c r="AB181" i="9"/>
  <c r="X188" i="9"/>
  <c r="R312" i="9"/>
  <c r="X197" i="9"/>
  <c r="S197" i="9"/>
  <c r="R201" i="9"/>
  <c r="Q201" i="9"/>
  <c r="AC201" i="9" s="1"/>
  <c r="X232" i="9"/>
  <c r="S232" i="9"/>
  <c r="Q242" i="9"/>
  <c r="AC242" i="9" s="1"/>
  <c r="AB242" i="9"/>
  <c r="U242" i="9"/>
  <c r="X265" i="9"/>
  <c r="S265" i="9"/>
  <c r="W154" i="9"/>
  <c r="W211" i="9"/>
  <c r="R211" i="9"/>
  <c r="X361" i="9"/>
  <c r="S361" i="9"/>
  <c r="W246" i="9"/>
  <c r="R246" i="9"/>
  <c r="Q246" i="9"/>
  <c r="AC246" i="9" s="1"/>
  <c r="X290" i="9"/>
  <c r="S290" i="9"/>
  <c r="W167" i="9"/>
  <c r="Q197" i="9"/>
  <c r="AC197" i="9" s="1"/>
  <c r="R200" i="9"/>
  <c r="Q200" i="9"/>
  <c r="AC200" i="9" s="1"/>
  <c r="W214" i="9"/>
  <c r="R214" i="9"/>
  <c r="Q214" i="9"/>
  <c r="AC214" i="9" s="1"/>
  <c r="Q121" i="9"/>
  <c r="AC121" i="9" s="1"/>
  <c r="Q251" i="9"/>
  <c r="AC251" i="9" s="1"/>
  <c r="Q133" i="9"/>
  <c r="AC133" i="9" s="1"/>
  <c r="Q17" i="9"/>
  <c r="AC17" i="9" s="1"/>
  <c r="W195" i="9"/>
  <c r="R195" i="9"/>
  <c r="Q205" i="9"/>
  <c r="AC205" i="9" s="1"/>
  <c r="Q361" i="9"/>
  <c r="AC361" i="9" s="1"/>
  <c r="W223" i="9"/>
  <c r="R223" i="9"/>
  <c r="Q223" i="9"/>
  <c r="AC223" i="9" s="1"/>
  <c r="X276" i="9"/>
  <c r="S276" i="9"/>
  <c r="Q258" i="9"/>
  <c r="AC258" i="9" s="1"/>
  <c r="U129" i="9"/>
  <c r="Q134" i="9"/>
  <c r="AC134" i="9" s="1"/>
  <c r="Q146" i="9"/>
  <c r="AC146" i="9" s="1"/>
  <c r="S160" i="9"/>
  <c r="S161" i="9"/>
  <c r="S162" i="9"/>
  <c r="S163" i="9"/>
  <c r="Q179" i="9"/>
  <c r="AC179" i="9" s="1"/>
  <c r="X223" i="9"/>
  <c r="S223" i="9"/>
  <c r="W231" i="9"/>
  <c r="R231" i="9"/>
  <c r="Q231" i="9"/>
  <c r="AC231" i="9" s="1"/>
  <c r="U161" i="9"/>
  <c r="AB164" i="9"/>
  <c r="R181" i="9"/>
  <c r="Q181" i="9"/>
  <c r="AC181" i="9" s="1"/>
  <c r="Q189" i="9"/>
  <c r="AC189" i="9" s="1"/>
  <c r="X194" i="9"/>
  <c r="S194" i="9"/>
  <c r="Q195" i="9"/>
  <c r="AC195" i="9" s="1"/>
  <c r="R199" i="9"/>
  <c r="Q199" i="9"/>
  <c r="AC199" i="9" s="1"/>
  <c r="X210" i="9"/>
  <c r="S210" i="9"/>
  <c r="W213" i="9"/>
  <c r="R213" i="9"/>
  <c r="Q213" i="9"/>
  <c r="AC213" i="9" s="1"/>
  <c r="W233" i="9"/>
  <c r="R233" i="9"/>
  <c r="Q233" i="9"/>
  <c r="AC233" i="9" s="1"/>
  <c r="X243" i="9"/>
  <c r="S243" i="9"/>
  <c r="W267" i="9"/>
  <c r="R267" i="9"/>
  <c r="Q267" i="9"/>
  <c r="AC267" i="9" s="1"/>
  <c r="S292" i="9"/>
  <c r="X292" i="9"/>
  <c r="Q155" i="9"/>
  <c r="AC155" i="9" s="1"/>
  <c r="X213" i="9"/>
  <c r="S213" i="9"/>
  <c r="X245" i="9"/>
  <c r="S245" i="9"/>
  <c r="AB288" i="9"/>
  <c r="U288" i="9"/>
  <c r="W178" i="9"/>
  <c r="R178" i="9"/>
  <c r="W198" i="9"/>
  <c r="R198" i="9"/>
  <c r="Q210" i="9"/>
  <c r="AC210" i="9" s="1"/>
  <c r="W256" i="9"/>
  <c r="R256" i="9"/>
  <c r="Q256" i="9"/>
  <c r="AC256" i="9" s="1"/>
  <c r="X291" i="9"/>
  <c r="S291" i="9"/>
  <c r="R166" i="9"/>
  <c r="Q166" i="9"/>
  <c r="AC166" i="9" s="1"/>
  <c r="W179" i="9"/>
  <c r="W184" i="9"/>
  <c r="U189" i="9"/>
  <c r="Q193" i="9"/>
  <c r="AC193" i="9" s="1"/>
  <c r="W199" i="9"/>
  <c r="AB221" i="9"/>
  <c r="U221" i="9"/>
  <c r="X256" i="9"/>
  <c r="S256" i="9"/>
  <c r="X230" i="9"/>
  <c r="S230" i="9"/>
  <c r="W277" i="9"/>
  <c r="R277" i="9"/>
  <c r="Q277" i="9"/>
  <c r="AC277" i="9" s="1"/>
  <c r="S222" i="9"/>
  <c r="R361" i="9"/>
  <c r="U260" i="9"/>
  <c r="S229" i="9"/>
  <c r="R230" i="9"/>
  <c r="U241" i="9"/>
  <c r="S242" i="9"/>
  <c r="R243" i="9"/>
  <c r="U261" i="9"/>
  <c r="S262" i="9"/>
  <c r="R263" i="9"/>
  <c r="Q264" i="9"/>
  <c r="AC264" i="9" s="1"/>
  <c r="S273" i="9"/>
  <c r="R274" i="9"/>
  <c r="Q275" i="9"/>
  <c r="AC275" i="9" s="1"/>
  <c r="U285" i="9"/>
  <c r="S286" i="9"/>
  <c r="R369" i="9"/>
  <c r="Q287" i="9"/>
  <c r="AC287" i="9" s="1"/>
  <c r="Q288" i="9"/>
  <c r="AC288" i="9" s="1"/>
  <c r="Q289" i="9"/>
  <c r="AC289" i="9" s="1"/>
  <c r="S293" i="9"/>
  <c r="S294" i="9"/>
  <c r="R295" i="9"/>
  <c r="R296" i="9"/>
  <c r="R298" i="9"/>
  <c r="S299" i="9"/>
  <c r="X378" i="9"/>
  <c r="S378" i="9"/>
  <c r="Q378" i="9"/>
  <c r="AC378" i="9" s="1"/>
  <c r="W390" i="9"/>
  <c r="R390" i="9"/>
  <c r="Q390" i="9"/>
  <c r="AC390" i="9" s="1"/>
  <c r="Q232" i="9"/>
  <c r="AC232" i="9" s="1"/>
  <c r="Q245" i="9"/>
  <c r="AC245" i="9" s="1"/>
  <c r="S263" i="9"/>
  <c r="R264" i="9"/>
  <c r="Q265" i="9"/>
  <c r="AC265" i="9" s="1"/>
  <c r="S274" i="9"/>
  <c r="R275" i="9"/>
  <c r="Q276" i="9"/>
  <c r="AC276" i="9" s="1"/>
  <c r="S369" i="9"/>
  <c r="R287" i="9"/>
  <c r="R288" i="9"/>
  <c r="R289" i="9"/>
  <c r="Q292" i="9"/>
  <c r="AC292" i="9" s="1"/>
  <c r="Q290" i="9"/>
  <c r="AC290" i="9" s="1"/>
  <c r="R291" i="9"/>
  <c r="S295" i="9"/>
  <c r="S297" i="9"/>
  <c r="W300" i="9"/>
  <c r="X326" i="9"/>
  <c r="S326" i="9"/>
  <c r="Q326" i="9"/>
  <c r="AC326" i="9" s="1"/>
  <c r="W339" i="9"/>
  <c r="R339" i="9"/>
  <c r="Q339" i="9"/>
  <c r="AC339" i="9" s="1"/>
  <c r="Q402" i="9"/>
  <c r="AC402" i="9" s="1"/>
  <c r="AB402" i="9"/>
  <c r="U402" i="9"/>
  <c r="W403" i="9"/>
  <c r="R403" i="9"/>
  <c r="Q403" i="9"/>
  <c r="AC403" i="9" s="1"/>
  <c r="S231" i="9"/>
  <c r="R232" i="9"/>
  <c r="U243" i="9"/>
  <c r="S244" i="9"/>
  <c r="R245" i="9"/>
  <c r="S264" i="9"/>
  <c r="R265" i="9"/>
  <c r="U274" i="9"/>
  <c r="S275" i="9"/>
  <c r="R276" i="9"/>
  <c r="U369" i="9"/>
  <c r="S287" i="9"/>
  <c r="S288" i="9"/>
  <c r="S289" i="9"/>
  <c r="R292" i="9"/>
  <c r="W293" i="9"/>
  <c r="W299" i="9"/>
  <c r="W427" i="9"/>
  <c r="R427" i="9"/>
  <c r="Q427" i="9"/>
  <c r="AC427" i="9" s="1"/>
  <c r="X298" i="9"/>
  <c r="Q253" i="9"/>
  <c r="AC253" i="9" s="1"/>
  <c r="W352" i="9"/>
  <c r="R352" i="9"/>
  <c r="Q352" i="9"/>
  <c r="AC352" i="9" s="1"/>
  <c r="Q364" i="9"/>
  <c r="AC364" i="9" s="1"/>
  <c r="AB364" i="9"/>
  <c r="U364" i="9"/>
  <c r="W366" i="9"/>
  <c r="R366" i="9"/>
  <c r="Q366" i="9"/>
  <c r="AC366" i="9" s="1"/>
  <c r="X433" i="9"/>
  <c r="S433" i="9"/>
  <c r="Q433" i="9"/>
  <c r="AC433" i="9" s="1"/>
  <c r="W290" i="9"/>
  <c r="W309" i="9"/>
  <c r="R309" i="9"/>
  <c r="Q309" i="9"/>
  <c r="AC309" i="9" s="1"/>
  <c r="W414" i="9"/>
  <c r="R414" i="9"/>
  <c r="Q414" i="9"/>
  <c r="AC414" i="9" s="1"/>
  <c r="W417" i="9"/>
  <c r="R417" i="9"/>
  <c r="Q417" i="9"/>
  <c r="AC417" i="9" s="1"/>
  <c r="Q425" i="9"/>
  <c r="AC425" i="9" s="1"/>
  <c r="AB425" i="9"/>
  <c r="U425" i="9"/>
  <c r="X338" i="9"/>
  <c r="S338" i="9"/>
  <c r="Q338" i="9"/>
  <c r="AC338" i="9" s="1"/>
  <c r="X389" i="9"/>
  <c r="S389" i="9"/>
  <c r="Q389" i="9"/>
  <c r="AC389" i="9" s="1"/>
  <c r="Q174" i="9"/>
  <c r="AC174" i="9" s="1"/>
  <c r="AB174" i="9"/>
  <c r="U174" i="9"/>
  <c r="W379" i="9"/>
  <c r="R379" i="9"/>
  <c r="Q379" i="9"/>
  <c r="AC379" i="9" s="1"/>
  <c r="X400" i="9"/>
  <c r="S400" i="9"/>
  <c r="Q400" i="9"/>
  <c r="AC400" i="9" s="1"/>
  <c r="S253" i="9"/>
  <c r="Q294" i="9"/>
  <c r="AC294" i="9" s="1"/>
  <c r="X448" i="9"/>
  <c r="S448" i="9"/>
  <c r="Q448" i="9"/>
  <c r="AC448" i="9" s="1"/>
  <c r="X308" i="9"/>
  <c r="S308" i="9"/>
  <c r="Q308" i="9"/>
  <c r="AC308" i="9" s="1"/>
  <c r="W327" i="9"/>
  <c r="R327" i="9"/>
  <c r="Q327" i="9"/>
  <c r="AC327" i="9" s="1"/>
  <c r="X351" i="9"/>
  <c r="S351" i="9"/>
  <c r="Q351" i="9"/>
  <c r="AC351" i="9" s="1"/>
  <c r="X365" i="9"/>
  <c r="S365" i="9"/>
  <c r="Q365" i="9"/>
  <c r="AC365" i="9" s="1"/>
  <c r="X413" i="9"/>
  <c r="S413" i="9"/>
  <c r="Q413" i="9"/>
  <c r="AC413" i="9" s="1"/>
  <c r="Q291" i="9"/>
  <c r="AC291" i="9" s="1"/>
  <c r="R300" i="9"/>
  <c r="AB308" i="9"/>
  <c r="U308" i="9"/>
  <c r="Q441" i="9"/>
  <c r="AC441" i="9" s="1"/>
  <c r="AB441" i="9"/>
  <c r="U441" i="9"/>
  <c r="X304" i="9"/>
  <c r="S306" i="9"/>
  <c r="AB332" i="9"/>
  <c r="U349" i="9"/>
  <c r="U362" i="9"/>
  <c r="S377" i="9"/>
  <c r="S387" i="9"/>
  <c r="U398" i="9"/>
  <c r="S399" i="9"/>
  <c r="S411" i="9"/>
  <c r="U443" i="9"/>
  <c r="U437" i="9"/>
  <c r="S429" i="9"/>
  <c r="R425" i="9"/>
  <c r="AB447" i="9"/>
  <c r="U446" i="9"/>
  <c r="S442" i="9"/>
  <c r="W253" i="9"/>
  <c r="W324" i="9"/>
  <c r="W335" i="9"/>
  <c r="W349" i="9"/>
  <c r="W362" i="9"/>
  <c r="W376" i="9"/>
  <c r="W386" i="9"/>
  <c r="W398" i="9"/>
  <c r="S402" i="9"/>
  <c r="W410" i="9"/>
  <c r="S412" i="9"/>
  <c r="U429" i="9"/>
  <c r="S425" i="9"/>
  <c r="R448" i="9"/>
  <c r="S441" i="9"/>
  <c r="R433" i="9"/>
  <c r="Q440" i="9"/>
  <c r="AC440" i="9" s="1"/>
  <c r="Q310" i="9"/>
  <c r="AC310" i="9" s="1"/>
  <c r="X324" i="9"/>
  <c r="Q328" i="9"/>
  <c r="AC328" i="9" s="1"/>
  <c r="AB334" i="9"/>
  <c r="X335" i="9"/>
  <c r="Q340" i="9"/>
  <c r="AC340" i="9" s="1"/>
  <c r="X349" i="9"/>
  <c r="Q353" i="9"/>
  <c r="AC353" i="9" s="1"/>
  <c r="AB360" i="9"/>
  <c r="X362" i="9"/>
  <c r="Q114" i="9"/>
  <c r="AC114" i="9" s="1"/>
  <c r="X376" i="9"/>
  <c r="Q37" i="9"/>
  <c r="AC37" i="9" s="1"/>
  <c r="X386" i="9"/>
  <c r="Q391" i="9"/>
  <c r="AC391" i="9" s="1"/>
  <c r="AB397" i="9"/>
  <c r="X398" i="9"/>
  <c r="Q404" i="9"/>
  <c r="AC404" i="9" s="1"/>
  <c r="AB407" i="9"/>
  <c r="X410" i="9"/>
  <c r="Q415" i="9"/>
  <c r="AC415" i="9" s="1"/>
  <c r="Q419" i="9"/>
  <c r="AC419" i="9" s="1"/>
  <c r="AB444" i="9"/>
  <c r="X443" i="9"/>
  <c r="AB428" i="9"/>
  <c r="X437" i="9"/>
  <c r="Q431" i="9"/>
  <c r="AC431" i="9" s="1"/>
  <c r="AB445" i="9"/>
  <c r="X446" i="9"/>
  <c r="R440" i="9"/>
  <c r="AB449" i="9"/>
  <c r="S309" i="9"/>
  <c r="R310" i="9"/>
  <c r="S327" i="9"/>
  <c r="R328" i="9"/>
  <c r="Q329" i="9"/>
  <c r="AC329" i="9" s="1"/>
  <c r="S339" i="9"/>
  <c r="R340" i="9"/>
  <c r="Q341" i="9"/>
  <c r="AC341" i="9" s="1"/>
  <c r="U351" i="9"/>
  <c r="S352" i="9"/>
  <c r="R353" i="9"/>
  <c r="Q355" i="9"/>
  <c r="AC355" i="9" s="1"/>
  <c r="U365" i="9"/>
  <c r="S366" i="9"/>
  <c r="R114" i="9"/>
  <c r="Q368" i="9"/>
  <c r="AC368" i="9" s="1"/>
  <c r="U378" i="9"/>
  <c r="S379" i="9"/>
  <c r="R37" i="9"/>
  <c r="Q380" i="9"/>
  <c r="AC380" i="9" s="1"/>
  <c r="S390" i="9"/>
  <c r="R391" i="9"/>
  <c r="Q392" i="9"/>
  <c r="AC392" i="9" s="1"/>
  <c r="S403" i="9"/>
  <c r="R404" i="9"/>
  <c r="Q401" i="9"/>
  <c r="AC401" i="9" s="1"/>
  <c r="S414" i="9"/>
  <c r="R415" i="9"/>
  <c r="S417" i="9"/>
  <c r="S427" i="9"/>
  <c r="R431" i="9"/>
  <c r="Q438" i="9"/>
  <c r="AC438" i="9" s="1"/>
  <c r="S440" i="9"/>
  <c r="U438" i="9"/>
  <c r="Q334" i="9"/>
  <c r="AC334" i="9" s="1"/>
  <c r="Q360" i="9"/>
  <c r="AC360" i="9" s="1"/>
  <c r="Q397" i="9"/>
  <c r="AC397" i="9" s="1"/>
  <c r="Q407" i="9"/>
  <c r="AC407" i="9" s="1"/>
  <c r="Q444" i="9"/>
  <c r="AC444" i="9" s="1"/>
  <c r="Q428" i="9"/>
  <c r="AC428" i="9" s="1"/>
  <c r="Q445" i="9"/>
  <c r="AC445" i="9" s="1"/>
  <c r="Q449" i="9"/>
  <c r="AC449" i="9" s="1"/>
  <c r="Q443" i="9"/>
  <c r="AC443" i="9" s="1"/>
  <c r="D685" i="8"/>
  <c r="F695" i="8"/>
  <c r="E686" i="8"/>
  <c r="G690" i="8"/>
  <c r="F688" i="8"/>
  <c r="E689" i="8"/>
  <c r="E684" i="8"/>
  <c r="G687" i="8"/>
  <c r="K687" i="8"/>
  <c r="D690" i="8"/>
  <c r="F691" i="8"/>
  <c r="F693" i="8"/>
  <c r="D696" i="8"/>
  <c r="D700" i="8"/>
  <c r="F701" i="8"/>
  <c r="F703" i="8"/>
  <c r="D704" i="8"/>
  <c r="D710" i="8"/>
  <c r="F711" i="8"/>
  <c r="F712" i="8"/>
  <c r="K684" i="8"/>
  <c r="G685" i="8"/>
  <c r="G691" i="8"/>
  <c r="F690" i="8"/>
  <c r="F696" i="8"/>
  <c r="D699" i="8"/>
  <c r="F700" i="8"/>
  <c r="F704" i="8"/>
  <c r="F710" i="8"/>
  <c r="K688" i="8"/>
  <c r="F683" i="8"/>
  <c r="F686" i="8"/>
  <c r="D687" i="8"/>
  <c r="F689" i="8"/>
  <c r="D692" i="8"/>
  <c r="D698" i="8"/>
  <c r="F699" i="8"/>
  <c r="D702" i="8"/>
  <c r="D706" i="8"/>
  <c r="D709" i="8"/>
  <c r="F709" i="8"/>
  <c r="D713" i="8"/>
  <c r="D714" i="8"/>
  <c r="D694" i="8"/>
  <c r="F698" i="8"/>
  <c r="F702" i="8"/>
  <c r="F692" i="8"/>
  <c r="F694" i="8"/>
  <c r="D695" i="8"/>
  <c r="F697" i="8"/>
  <c r="D705" i="8"/>
  <c r="D708" i="8"/>
  <c r="F713" i="8"/>
  <c r="F714" i="8"/>
  <c r="D697" i="8"/>
  <c r="F706" i="8"/>
  <c r="G683" i="8"/>
  <c r="K685" i="8"/>
  <c r="G686" i="8"/>
  <c r="E687" i="8"/>
  <c r="G689" i="8"/>
  <c r="K691" i="8"/>
  <c r="E692" i="8"/>
  <c r="K693" i="8"/>
  <c r="E698" i="8"/>
  <c r="G699" i="8"/>
  <c r="K701" i="8"/>
  <c r="E702" i="8"/>
  <c r="K703" i="8"/>
  <c r="E706" i="8"/>
  <c r="E709" i="8"/>
  <c r="K711" i="8"/>
  <c r="K712" i="8"/>
  <c r="D684" i="8"/>
  <c r="F687" i="8"/>
  <c r="K682" i="8"/>
  <c r="K690" i="8"/>
  <c r="G692" i="8"/>
  <c r="E694" i="8"/>
  <c r="K696" i="8"/>
  <c r="E697" i="8"/>
  <c r="G698" i="8"/>
  <c r="K700" i="8"/>
  <c r="G702" i="8"/>
  <c r="K704" i="8"/>
  <c r="G706" i="8"/>
  <c r="G709" i="8"/>
  <c r="K710" i="8"/>
  <c r="E713" i="8"/>
  <c r="E714" i="8"/>
  <c r="F684" i="8"/>
  <c r="J686" i="8"/>
  <c r="D688" i="8"/>
  <c r="E683" i="8"/>
  <c r="K683" i="8"/>
  <c r="G684" i="8"/>
  <c r="K686" i="8"/>
  <c r="E688" i="8"/>
  <c r="K689" i="8"/>
  <c r="G694" i="8"/>
  <c r="E695" i="8"/>
  <c r="G697" i="8"/>
  <c r="K699" i="8"/>
  <c r="E705" i="8"/>
  <c r="E708" i="8"/>
  <c r="G713" i="8"/>
  <c r="G714" i="8"/>
  <c r="G682" i="8"/>
  <c r="E685" i="8"/>
  <c r="G688" i="8"/>
  <c r="E691" i="8"/>
  <c r="K692" i="8"/>
  <c r="E693" i="8"/>
  <c r="G695" i="8"/>
  <c r="K698" i="8"/>
  <c r="E701" i="8"/>
  <c r="K702" i="8"/>
  <c r="E703" i="8"/>
  <c r="G705" i="8"/>
  <c r="K706" i="8"/>
  <c r="E707" i="8"/>
  <c r="G708" i="8"/>
  <c r="K709" i="8"/>
  <c r="E711" i="8"/>
  <c r="E712" i="8"/>
  <c r="D682" i="8"/>
  <c r="F685" i="8"/>
  <c r="L687" i="8"/>
  <c r="E682" i="8"/>
  <c r="E690" i="8"/>
  <c r="K697" i="8"/>
  <c r="E700" i="8"/>
  <c r="G701" i="8"/>
  <c r="G703" i="8"/>
  <c r="E704" i="8"/>
  <c r="G707" i="8"/>
  <c r="E710" i="8"/>
  <c r="G711" i="8"/>
  <c r="G712" i="8"/>
  <c r="K713" i="8"/>
  <c r="K714" i="8"/>
  <c r="G693" i="8"/>
  <c r="K694" i="8"/>
  <c r="E696" i="8"/>
  <c r="F682" i="8"/>
  <c r="D683" i="8"/>
  <c r="D686" i="8"/>
  <c r="J688" i="8"/>
  <c r="D689" i="8"/>
  <c r="F955" i="6"/>
  <c r="F889" i="6"/>
  <c r="K955" i="6"/>
  <c r="G878" i="6"/>
  <c r="K976" i="6"/>
  <c r="G976" i="6"/>
  <c r="F976" i="6"/>
  <c r="F972" i="6"/>
  <c r="F969" i="6"/>
  <c r="E976" i="6"/>
  <c r="D976" i="6"/>
  <c r="K974" i="6"/>
  <c r="K959" i="6"/>
  <c r="E975" i="6"/>
  <c r="E971" i="6"/>
  <c r="E963" i="6"/>
  <c r="E959" i="6"/>
  <c r="E950" i="6"/>
  <c r="E934" i="6"/>
  <c r="E884" i="6"/>
  <c r="K972" i="6"/>
  <c r="K898" i="6"/>
  <c r="E974" i="6"/>
  <c r="D934" i="6"/>
  <c r="G972" i="6"/>
  <c r="G955" i="6"/>
  <c r="G889" i="6"/>
  <c r="F960" i="6"/>
  <c r="F956" i="6"/>
  <c r="F948" i="6"/>
  <c r="F946" i="6"/>
  <c r="F944" i="6"/>
  <c r="F935" i="6"/>
  <c r="F930" i="6"/>
  <c r="F923" i="6"/>
  <c r="F920" i="6"/>
  <c r="F898" i="6"/>
  <c r="F897" i="6"/>
  <c r="F888" i="6"/>
  <c r="F887" i="6"/>
  <c r="F973" i="6"/>
  <c r="F964" i="6"/>
  <c r="G973" i="6"/>
  <c r="G969" i="6"/>
  <c r="G964" i="6"/>
  <c r="G960" i="6"/>
  <c r="G956" i="6"/>
  <c r="G949" i="6"/>
  <c r="G948" i="6"/>
  <c r="G946" i="6"/>
  <c r="G944" i="6"/>
  <c r="G935" i="6"/>
  <c r="G930" i="6"/>
  <c r="G898" i="6"/>
  <c r="G897" i="6"/>
  <c r="G888" i="6"/>
  <c r="G887" i="6"/>
  <c r="K922" i="6"/>
  <c r="K901" i="6"/>
  <c r="K891" i="6"/>
  <c r="F927" i="6"/>
  <c r="F918" i="6"/>
  <c r="F915" i="6"/>
  <c r="F914" i="6"/>
  <c r="F913" i="6"/>
  <c r="F908" i="6"/>
  <c r="F907" i="6"/>
  <c r="F905" i="6"/>
  <c r="F903" i="6"/>
  <c r="F902" i="6"/>
  <c r="F899" i="6"/>
  <c r="F883" i="6"/>
  <c r="F881" i="6"/>
  <c r="K964" i="6"/>
  <c r="K960" i="6"/>
  <c r="K939" i="6"/>
  <c r="K923" i="6"/>
  <c r="K920" i="6"/>
  <c r="K905" i="6"/>
  <c r="K902" i="6"/>
  <c r="K897" i="6"/>
  <c r="F928" i="6"/>
  <c r="F926" i="6"/>
  <c r="D973" i="6"/>
  <c r="D972" i="6"/>
  <c r="D969" i="6"/>
  <c r="D955" i="6"/>
  <c r="D898" i="6"/>
  <c r="D897" i="6"/>
  <c r="D889" i="6"/>
  <c r="D888" i="6"/>
  <c r="D887" i="6"/>
  <c r="K975" i="6"/>
  <c r="F949" i="6"/>
  <c r="K934" i="6"/>
  <c r="G934" i="6"/>
  <c r="K884" i="6"/>
  <c r="K908" i="6"/>
  <c r="K883" i="6"/>
  <c r="E973" i="6"/>
  <c r="E972" i="6"/>
  <c r="E969" i="6"/>
  <c r="E964" i="6"/>
  <c r="E960" i="6"/>
  <c r="E956" i="6"/>
  <c r="E955" i="6"/>
  <c r="E949" i="6"/>
  <c r="E948" i="6"/>
  <c r="E946" i="6"/>
  <c r="E944" i="6"/>
  <c r="E935" i="6"/>
  <c r="E930" i="6"/>
  <c r="E928" i="6"/>
  <c r="E927" i="6"/>
  <c r="E926" i="6"/>
  <c r="E923" i="6"/>
  <c r="E920" i="6"/>
  <c r="E918" i="6"/>
  <c r="E915" i="6"/>
  <c r="E914" i="6"/>
  <c r="E913" i="6"/>
  <c r="E908" i="6"/>
  <c r="E907" i="6"/>
  <c r="E905" i="6"/>
  <c r="E903" i="6"/>
  <c r="E902" i="6"/>
  <c r="E899" i="6"/>
  <c r="E898" i="6"/>
  <c r="E897" i="6"/>
  <c r="E889" i="6"/>
  <c r="E888" i="6"/>
  <c r="E887" i="6"/>
  <c r="E883" i="6"/>
  <c r="E881" i="6"/>
  <c r="K940" i="6"/>
  <c r="K928" i="6"/>
  <c r="K921" i="6"/>
  <c r="K880" i="6"/>
  <c r="D960" i="6"/>
  <c r="D956" i="6"/>
  <c r="D949" i="6"/>
  <c r="D948" i="6"/>
  <c r="D946" i="6"/>
  <c r="D944" i="6"/>
  <c r="D935" i="6"/>
  <c r="D930" i="6"/>
  <c r="D928" i="6"/>
  <c r="D927" i="6"/>
  <c r="D926" i="6"/>
  <c r="D923" i="6"/>
  <c r="D920" i="6"/>
  <c r="D918" i="6"/>
  <c r="D915" i="6"/>
  <c r="D914" i="6"/>
  <c r="D913" i="6"/>
  <c r="D908" i="6"/>
  <c r="D907" i="6"/>
  <c r="D905" i="6"/>
  <c r="D903" i="6"/>
  <c r="D902" i="6"/>
  <c r="D899" i="6"/>
  <c r="D883" i="6"/>
  <c r="D881" i="6"/>
  <c r="K958" i="6"/>
  <c r="K952" i="6"/>
  <c r="K937" i="6"/>
  <c r="K933" i="6"/>
  <c r="K929" i="6"/>
  <c r="K916" i="6"/>
  <c r="D964" i="6"/>
  <c r="G966" i="6"/>
  <c r="G965" i="6"/>
  <c r="G962" i="6"/>
  <c r="G961" i="6"/>
  <c r="G954" i="6"/>
  <c r="G947" i="6"/>
  <c r="G945" i="6"/>
  <c r="G941" i="6"/>
  <c r="G940" i="6"/>
  <c r="G936" i="6"/>
  <c r="G932" i="6"/>
  <c r="G925" i="6"/>
  <c r="G921" i="6"/>
  <c r="G910" i="6"/>
  <c r="G909" i="6"/>
  <c r="G906" i="6"/>
  <c r="G900" i="6"/>
  <c r="G892" i="6"/>
  <c r="G890" i="6"/>
  <c r="G880" i="6"/>
  <c r="K948" i="6"/>
  <c r="K935" i="6"/>
  <c r="K915" i="6"/>
  <c r="K903" i="6"/>
  <c r="K881" i="6"/>
  <c r="F966" i="6"/>
  <c r="F965" i="6"/>
  <c r="F962" i="6"/>
  <c r="F961" i="6"/>
  <c r="F954" i="6"/>
  <c r="F947" i="6"/>
  <c r="F945" i="6"/>
  <c r="F941" i="6"/>
  <c r="F940" i="6"/>
  <c r="F936" i="6"/>
  <c r="F932" i="6"/>
  <c r="F925" i="6"/>
  <c r="F921" i="6"/>
  <c r="F910" i="6"/>
  <c r="F909" i="6"/>
  <c r="F906" i="6"/>
  <c r="F900" i="6"/>
  <c r="F892" i="6"/>
  <c r="F890" i="6"/>
  <c r="F880" i="6"/>
  <c r="K973" i="6"/>
  <c r="K966" i="6"/>
  <c r="K945" i="6"/>
  <c r="K941" i="6"/>
  <c r="K938" i="6"/>
  <c r="K910" i="6"/>
  <c r="K890" i="6"/>
  <c r="E966" i="6"/>
  <c r="E965" i="6"/>
  <c r="E962" i="6"/>
  <c r="E961" i="6"/>
  <c r="E954" i="6"/>
  <c r="E947" i="6"/>
  <c r="E945" i="6"/>
  <c r="E941" i="6"/>
  <c r="E940" i="6"/>
  <c r="E936" i="6"/>
  <c r="E932" i="6"/>
  <c r="E925" i="6"/>
  <c r="E910" i="6"/>
  <c r="E909" i="6"/>
  <c r="E906" i="6"/>
  <c r="E900" i="6"/>
  <c r="E892" i="6"/>
  <c r="E890" i="6"/>
  <c r="E880" i="6"/>
  <c r="K924" i="6"/>
  <c r="K912" i="6"/>
  <c r="K911" i="6"/>
  <c r="F878" i="6"/>
  <c r="D966" i="6"/>
  <c r="D965" i="6"/>
  <c r="D962" i="6"/>
  <c r="D961" i="6"/>
  <c r="D954" i="6"/>
  <c r="D947" i="6"/>
  <c r="D945" i="6"/>
  <c r="D941" i="6"/>
  <c r="D940" i="6"/>
  <c r="D936" i="6"/>
  <c r="D932" i="6"/>
  <c r="D925" i="6"/>
  <c r="D921" i="6"/>
  <c r="D910" i="6"/>
  <c r="D909" i="6"/>
  <c r="D906" i="6"/>
  <c r="D900" i="6"/>
  <c r="D892" i="6"/>
  <c r="D890" i="6"/>
  <c r="D880" i="6"/>
  <c r="K971" i="6"/>
  <c r="K949" i="6"/>
  <c r="K946" i="6"/>
  <c r="K930" i="6"/>
  <c r="K926" i="6"/>
  <c r="K914" i="6"/>
  <c r="K913" i="6"/>
  <c r="K907" i="6"/>
  <c r="K899" i="6"/>
  <c r="K889" i="6"/>
  <c r="G974" i="6"/>
  <c r="G971" i="6"/>
  <c r="G970" i="6"/>
  <c r="G963" i="6"/>
  <c r="G959" i="6"/>
  <c r="G958" i="6"/>
  <c r="G957" i="6"/>
  <c r="G952" i="6"/>
  <c r="G951" i="6"/>
  <c r="G950" i="6"/>
  <c r="G939" i="6"/>
  <c r="G938" i="6"/>
  <c r="G937" i="6"/>
  <c r="G933" i="6"/>
  <c r="G929" i="6"/>
  <c r="G924" i="6"/>
  <c r="G922" i="6"/>
  <c r="G919" i="6"/>
  <c r="G917" i="6"/>
  <c r="G916" i="6"/>
  <c r="G912" i="6"/>
  <c r="G911" i="6"/>
  <c r="G904" i="6"/>
  <c r="G901" i="6"/>
  <c r="G891" i="6"/>
  <c r="G884" i="6"/>
  <c r="G882" i="6"/>
  <c r="K965" i="6"/>
  <c r="K950" i="6"/>
  <c r="K947" i="6"/>
  <c r="K932" i="6"/>
  <c r="K906" i="6"/>
  <c r="K900" i="6"/>
  <c r="K892" i="6"/>
  <c r="G975" i="6"/>
  <c r="F975" i="6"/>
  <c r="F974" i="6"/>
  <c r="F971" i="6"/>
  <c r="F970" i="6"/>
  <c r="F963" i="6"/>
  <c r="F959" i="6"/>
  <c r="F958" i="6"/>
  <c r="F957" i="6"/>
  <c r="F952" i="6"/>
  <c r="F951" i="6"/>
  <c r="F950" i="6"/>
  <c r="F939" i="6"/>
  <c r="F938" i="6"/>
  <c r="F937" i="6"/>
  <c r="F934" i="6"/>
  <c r="F933" i="6"/>
  <c r="F929" i="6"/>
  <c r="F924" i="6"/>
  <c r="F922" i="6"/>
  <c r="F919" i="6"/>
  <c r="F917" i="6"/>
  <c r="F916" i="6"/>
  <c r="F912" i="6"/>
  <c r="F911" i="6"/>
  <c r="F904" i="6"/>
  <c r="F901" i="6"/>
  <c r="F891" i="6"/>
  <c r="F884" i="6"/>
  <c r="F882" i="6"/>
  <c r="K963" i="6"/>
  <c r="K957" i="6"/>
  <c r="K904" i="6"/>
  <c r="E958" i="6"/>
  <c r="E939" i="6"/>
  <c r="E938" i="6"/>
  <c r="E937" i="6"/>
  <c r="E933" i="6"/>
  <c r="E929" i="6"/>
  <c r="E924" i="6"/>
  <c r="E922" i="6"/>
  <c r="E919" i="6"/>
  <c r="E917" i="6"/>
  <c r="E916" i="6"/>
  <c r="E912" i="6"/>
  <c r="E911" i="6"/>
  <c r="E904" i="6"/>
  <c r="E901" i="6"/>
  <c r="E891" i="6"/>
  <c r="E882" i="6"/>
  <c r="K969" i="6"/>
  <c r="K962" i="6"/>
  <c r="K956" i="6"/>
  <c r="K944" i="6"/>
  <c r="K927" i="6"/>
  <c r="K918" i="6"/>
  <c r="E970" i="6"/>
  <c r="E957" i="6"/>
  <c r="E952" i="6"/>
  <c r="E951" i="6"/>
  <c r="D975" i="6"/>
  <c r="D974" i="6"/>
  <c r="D971" i="6"/>
  <c r="D970" i="6"/>
  <c r="D963" i="6"/>
  <c r="D959" i="6"/>
  <c r="D958" i="6"/>
  <c r="D957" i="6"/>
  <c r="D952" i="6"/>
  <c r="D951" i="6"/>
  <c r="D950" i="6"/>
  <c r="D939" i="6"/>
  <c r="D938" i="6"/>
  <c r="D937" i="6"/>
  <c r="D933" i="6"/>
  <c r="D929" i="6"/>
  <c r="D924" i="6"/>
  <c r="D922" i="6"/>
  <c r="D919" i="6"/>
  <c r="D917" i="6"/>
  <c r="D916" i="6"/>
  <c r="D912" i="6"/>
  <c r="D911" i="6"/>
  <c r="D904" i="6"/>
  <c r="D901" i="6"/>
  <c r="D891" i="6"/>
  <c r="D884" i="6"/>
  <c r="D882" i="6"/>
  <c r="K961" i="6"/>
  <c r="K936" i="6"/>
  <c r="K925" i="6"/>
  <c r="K909" i="6"/>
  <c r="K888" i="6"/>
  <c r="G928" i="6"/>
  <c r="G927" i="6"/>
  <c r="G926" i="6"/>
  <c r="G923" i="6"/>
  <c r="G920" i="6"/>
  <c r="G918" i="6"/>
  <c r="G915" i="6"/>
  <c r="G914" i="6"/>
  <c r="G913" i="6"/>
  <c r="G908" i="6"/>
  <c r="G907" i="6"/>
  <c r="G905" i="6"/>
  <c r="G903" i="6"/>
  <c r="G902" i="6"/>
  <c r="G899" i="6"/>
  <c r="G883" i="6"/>
  <c r="G881" i="6"/>
  <c r="K970" i="6"/>
  <c r="K951" i="6"/>
  <c r="K919" i="6"/>
  <c r="K917" i="6"/>
  <c r="K882" i="6"/>
  <c r="E879" i="6"/>
  <c r="D879" i="6"/>
  <c r="K879" i="6"/>
  <c r="E878" i="6"/>
  <c r="G879" i="6"/>
  <c r="F879" i="6"/>
  <c r="K878" i="6"/>
  <c r="I551" i="6"/>
  <c r="I542" i="6"/>
  <c r="I331" i="6"/>
  <c r="I354" i="6"/>
  <c r="I428" i="6"/>
  <c r="I726" i="6"/>
  <c r="I855" i="6"/>
  <c r="I527" i="6"/>
  <c r="L592" i="6"/>
  <c r="L763" i="6"/>
  <c r="J551" i="6"/>
  <c r="J542" i="6"/>
  <c r="J64" i="6"/>
  <c r="J249" i="6"/>
  <c r="J754" i="6"/>
  <c r="J215" i="6"/>
  <c r="J532" i="6"/>
  <c r="J226" i="6"/>
  <c r="J196" i="6"/>
  <c r="J365" i="6"/>
  <c r="J213" i="6"/>
  <c r="J531" i="6"/>
  <c r="J353" i="6"/>
  <c r="J635" i="6"/>
  <c r="J330" i="6"/>
  <c r="J67" i="6"/>
  <c r="J89" i="6"/>
  <c r="J82" i="6"/>
  <c r="J748" i="6"/>
  <c r="J318" i="6"/>
  <c r="J634" i="6"/>
  <c r="J317" i="6"/>
  <c r="J625" i="6"/>
  <c r="J281" i="6"/>
  <c r="J294" i="6"/>
  <c r="J13" i="6"/>
  <c r="J268" i="6"/>
  <c r="J135" i="6"/>
  <c r="J528" i="6"/>
  <c r="J247" i="6"/>
  <c r="J591" i="6"/>
  <c r="J781" i="6"/>
  <c r="J12" i="6"/>
  <c r="J616" i="6"/>
  <c r="J622" i="6"/>
  <c r="J644" i="6"/>
  <c r="J680" i="6"/>
  <c r="J99" i="6"/>
  <c r="J160" i="6"/>
  <c r="J642" i="6"/>
  <c r="J62" i="6"/>
  <c r="J46" i="6"/>
  <c r="J61" i="6"/>
  <c r="J266" i="6"/>
  <c r="J851" i="6"/>
  <c r="J96" i="6"/>
  <c r="J458" i="6"/>
  <c r="J348" i="6"/>
  <c r="J467" i="6"/>
  <c r="J446" i="6"/>
  <c r="J411" i="6"/>
  <c r="J424" i="6"/>
  <c r="J20" i="6"/>
  <c r="J133" i="6"/>
  <c r="J140" i="6"/>
  <c r="J516" i="6"/>
  <c r="J505" i="6"/>
  <c r="J44" i="6"/>
  <c r="J59" i="6"/>
  <c r="J265" i="6"/>
  <c r="J793" i="6"/>
  <c r="J574" i="6"/>
  <c r="J677" i="6"/>
  <c r="J117" i="6"/>
  <c r="J515" i="6"/>
  <c r="J823" i="6"/>
  <c r="J660" i="6"/>
  <c r="J822" i="6"/>
  <c r="J225" i="6"/>
  <c r="J362" i="6"/>
  <c r="J873" i="6"/>
  <c r="J173" i="6"/>
  <c r="J158" i="6"/>
  <c r="J836" i="6"/>
  <c r="J832" i="6"/>
  <c r="J264" i="6"/>
  <c r="J279" i="6"/>
  <c r="J291" i="6"/>
  <c r="J224" i="6"/>
  <c r="J306" i="6"/>
  <c r="J790" i="6"/>
  <c r="J872" i="6"/>
  <c r="J847" i="6"/>
  <c r="J157" i="6"/>
  <c r="J180" i="6"/>
  <c r="J172" i="6"/>
  <c r="J713" i="6"/>
  <c r="J587" i="6"/>
  <c r="J601" i="6"/>
  <c r="J413" i="6"/>
  <c r="J448" i="6"/>
  <c r="J849" i="6"/>
  <c r="J442" i="6"/>
  <c r="J375" i="6"/>
  <c r="J711" i="6"/>
  <c r="J821" i="6"/>
  <c r="J808" i="6"/>
  <c r="J232" i="6"/>
  <c r="J708" i="6"/>
  <c r="J689" i="6"/>
  <c r="J694" i="6"/>
  <c r="J685" i="6"/>
  <c r="J876" i="6"/>
  <c r="J171" i="6"/>
  <c r="J572" i="6"/>
  <c r="J820" i="6"/>
  <c r="J610" i="6"/>
  <c r="J807" i="6"/>
  <c r="J831" i="6"/>
  <c r="J304" i="6"/>
  <c r="J340" i="6"/>
  <c r="J326" i="6"/>
  <c r="J657" i="6"/>
  <c r="J639" i="6"/>
  <c r="J8" i="6"/>
  <c r="J30" i="6"/>
  <c r="J43" i="6"/>
  <c r="J231" i="6"/>
  <c r="J259" i="6"/>
  <c r="J207" i="6"/>
  <c r="J830" i="6"/>
  <c r="J835" i="6"/>
  <c r="J844" i="6"/>
  <c r="J7" i="6"/>
  <c r="J274" i="6"/>
  <c r="J297" i="6"/>
  <c r="J191" i="6"/>
  <c r="J359" i="6"/>
  <c r="J366" i="6"/>
  <c r="J806" i="6"/>
  <c r="J144" i="6"/>
  <c r="J106" i="6"/>
  <c r="J489" i="6"/>
  <c r="J437" i="6"/>
  <c r="J402" i="6"/>
  <c r="J100" i="6"/>
  <c r="J283" i="6"/>
  <c r="J860" i="6"/>
  <c r="J865" i="6"/>
  <c r="J103" i="6"/>
  <c r="J861" i="6"/>
  <c r="J729" i="6"/>
  <c r="J597" i="6"/>
  <c r="J75" i="6"/>
  <c r="J116" i="6"/>
  <c r="J126" i="6"/>
  <c r="J5" i="6"/>
  <c r="J408" i="6"/>
  <c r="J846" i="6"/>
  <c r="J154" i="6"/>
  <c r="J219" i="6"/>
  <c r="J358" i="6"/>
  <c r="J655" i="6"/>
  <c r="J372" i="6"/>
  <c r="J357" i="6"/>
  <c r="J706" i="6"/>
  <c r="J568" i="6"/>
  <c r="J816" i="6"/>
  <c r="J256" i="6"/>
  <c r="J242" i="6"/>
  <c r="J202" i="6"/>
  <c r="J217" i="6"/>
  <c r="J734" i="6"/>
  <c r="J544" i="6"/>
  <c r="J15" i="6"/>
  <c r="J4" i="6"/>
  <c r="J783" i="6"/>
  <c r="J285" i="6"/>
  <c r="J380" i="6"/>
  <c r="J434" i="6"/>
  <c r="J400" i="6"/>
  <c r="J334" i="6"/>
  <c r="J272" i="6"/>
  <c r="J335" i="6"/>
  <c r="J51" i="6"/>
  <c r="J309" i="6"/>
  <c r="J580" i="6"/>
  <c r="J564" i="6"/>
  <c r="J136" i="6"/>
  <c r="J509" i="6"/>
  <c r="J492" i="6"/>
  <c r="J452" i="6"/>
  <c r="J562" i="6"/>
  <c r="J579" i="6"/>
  <c r="J87" i="6"/>
  <c r="J78" i="6"/>
  <c r="J83" i="6"/>
  <c r="J518" i="6"/>
  <c r="J398" i="6"/>
  <c r="J839" i="6"/>
  <c r="J800" i="6"/>
  <c r="J308" i="6"/>
  <c r="J324" i="6"/>
  <c r="J460" i="6"/>
  <c r="J630" i="6"/>
  <c r="J431" i="6"/>
  <c r="J559" i="6"/>
  <c r="J665" i="6"/>
  <c r="J578" i="6"/>
  <c r="J647" i="6"/>
  <c r="J623" i="6"/>
  <c r="J797" i="6"/>
  <c r="J576" i="6"/>
  <c r="J322" i="6"/>
  <c r="J628" i="6"/>
  <c r="I213" i="6"/>
  <c r="I531" i="6"/>
  <c r="I20" i="6"/>
  <c r="I133" i="6"/>
  <c r="I140" i="6"/>
  <c r="I516" i="6"/>
  <c r="I505" i="6"/>
  <c r="I44" i="6"/>
  <c r="I59" i="6"/>
  <c r="I265" i="6"/>
  <c r="I793" i="6"/>
  <c r="I677" i="6"/>
  <c r="I574" i="6"/>
  <c r="I117" i="6"/>
  <c r="I515" i="6"/>
  <c r="I823" i="6"/>
  <c r="I660" i="6"/>
  <c r="I822" i="6"/>
  <c r="I225" i="6"/>
  <c r="I362" i="6"/>
  <c r="I873" i="6"/>
  <c r="I173" i="6"/>
  <c r="I158" i="6"/>
  <c r="I836" i="6"/>
  <c r="I832" i="6"/>
  <c r="I279" i="6"/>
  <c r="I291" i="6"/>
  <c r="I224" i="6"/>
  <c r="I264" i="6"/>
  <c r="I306" i="6"/>
  <c r="I790" i="6"/>
  <c r="I872" i="6"/>
  <c r="I847" i="6"/>
  <c r="I157" i="6"/>
  <c r="I172" i="6"/>
  <c r="I180" i="6"/>
  <c r="I713" i="6"/>
  <c r="I587" i="6"/>
  <c r="I601" i="6"/>
  <c r="I413" i="6"/>
  <c r="I448" i="6"/>
  <c r="I849" i="6"/>
  <c r="I442" i="6"/>
  <c r="I375" i="6"/>
  <c r="I711" i="6"/>
  <c r="I821" i="6"/>
  <c r="I808" i="6"/>
  <c r="I232" i="6"/>
  <c r="I708" i="6"/>
  <c r="I689" i="6"/>
  <c r="I694" i="6"/>
  <c r="I685" i="6"/>
  <c r="I876" i="6"/>
  <c r="I171" i="6"/>
  <c r="I572" i="6"/>
  <c r="I820" i="6"/>
  <c r="I610" i="6"/>
  <c r="I807" i="6"/>
  <c r="I831" i="6"/>
  <c r="I304" i="6"/>
  <c r="I326" i="6"/>
  <c r="I340" i="6"/>
  <c r="I657" i="6"/>
  <c r="I639" i="6"/>
  <c r="I8" i="6"/>
  <c r="I30" i="6"/>
  <c r="I43" i="6"/>
  <c r="I231" i="6"/>
  <c r="I259" i="6"/>
  <c r="I207" i="6"/>
  <c r="I830" i="6"/>
  <c r="I835" i="6"/>
  <c r="I844" i="6"/>
  <c r="I7" i="6"/>
  <c r="I274" i="6"/>
  <c r="I297" i="6"/>
  <c r="I191" i="6"/>
  <c r="I366" i="6"/>
  <c r="I359" i="6"/>
  <c r="I806" i="6"/>
  <c r="I144" i="6"/>
  <c r="I106" i="6"/>
  <c r="I489" i="6"/>
  <c r="I437" i="6"/>
  <c r="I402" i="6"/>
  <c r="I100" i="6"/>
  <c r="I283" i="6"/>
  <c r="I860" i="6"/>
  <c r="I865" i="6"/>
  <c r="I103" i="6"/>
  <c r="I861" i="6"/>
  <c r="I729" i="6"/>
  <c r="I597" i="6"/>
  <c r="I116" i="6"/>
  <c r="I126" i="6"/>
  <c r="I75" i="6"/>
  <c r="I5" i="6"/>
  <c r="I408" i="6"/>
  <c r="I846" i="6"/>
  <c r="I154" i="6"/>
  <c r="I358" i="6"/>
  <c r="I219" i="6"/>
  <c r="I655" i="6"/>
  <c r="I372" i="6"/>
  <c r="I357" i="6"/>
  <c r="I706" i="6"/>
  <c r="I816" i="6"/>
  <c r="I568" i="6"/>
  <c r="I256" i="6"/>
  <c r="I242" i="6"/>
  <c r="I202" i="6"/>
  <c r="I217" i="6"/>
  <c r="I734" i="6"/>
  <c r="I544" i="6"/>
  <c r="I4" i="6"/>
  <c r="I15" i="6"/>
  <c r="I783" i="6"/>
  <c r="I285" i="6"/>
  <c r="I380" i="6"/>
  <c r="I400" i="6"/>
  <c r="I434" i="6"/>
  <c r="I334" i="6"/>
  <c r="I272" i="6"/>
  <c r="I335" i="6"/>
  <c r="I51" i="6"/>
  <c r="I309" i="6"/>
  <c r="I564" i="6"/>
  <c r="I580" i="6"/>
  <c r="I136" i="6"/>
  <c r="I509" i="6"/>
  <c r="I492" i="6"/>
  <c r="I452" i="6"/>
  <c r="I579" i="6"/>
  <c r="I562" i="6"/>
  <c r="I78" i="6"/>
  <c r="I83" i="6"/>
  <c r="I87" i="6"/>
  <c r="I518" i="6"/>
  <c r="I398" i="6"/>
  <c r="I839" i="6"/>
  <c r="I800" i="6"/>
  <c r="I308" i="6"/>
  <c r="I324" i="6"/>
  <c r="I460" i="6"/>
  <c r="I630" i="6"/>
  <c r="I431" i="6"/>
  <c r="I559" i="6"/>
  <c r="I665" i="6"/>
  <c r="I578" i="6"/>
  <c r="I647" i="6"/>
  <c r="I623" i="6"/>
  <c r="I576" i="6"/>
  <c r="I797" i="6"/>
  <c r="I322" i="6"/>
  <c r="I628" i="6"/>
  <c r="I215" i="6"/>
  <c r="I532" i="6"/>
  <c r="I281" i="6"/>
  <c r="I294" i="6"/>
  <c r="I135" i="6"/>
  <c r="I591" i="6"/>
  <c r="I781" i="6"/>
  <c r="I644" i="6"/>
  <c r="I680" i="6"/>
  <c r="I62" i="6"/>
  <c r="I46" i="6"/>
  <c r="I851" i="6"/>
  <c r="I411" i="6"/>
  <c r="I424" i="6"/>
  <c r="I446" i="6"/>
  <c r="L23" i="6"/>
  <c r="L33" i="6"/>
  <c r="L48" i="6"/>
  <c r="L637" i="6"/>
  <c r="L618" i="6"/>
  <c r="L627" i="6"/>
  <c r="L197" i="6"/>
  <c r="L214" i="6"/>
  <c r="L270" i="6"/>
  <c r="L319" i="6"/>
  <c r="L483" i="6"/>
  <c r="L22" i="6"/>
  <c r="L37" i="6"/>
  <c r="L47" i="6"/>
  <c r="L164" i="6"/>
  <c r="L646" i="6"/>
  <c r="L269" i="6"/>
  <c r="L351" i="6"/>
  <c r="L396" i="6"/>
  <c r="L699" i="6"/>
  <c r="L549" i="6"/>
  <c r="L540" i="6"/>
  <c r="L740" i="6"/>
  <c r="L664" i="6"/>
  <c r="L854" i="6"/>
  <c r="L529" i="6"/>
  <c r="L547" i="6"/>
  <c r="L162" i="6"/>
  <c r="L681" i="6"/>
  <c r="L426" i="6"/>
  <c r="L617" i="6"/>
  <c r="L853" i="6"/>
  <c r="L267" i="6"/>
  <c r="L605" i="6"/>
  <c r="L761" i="6"/>
  <c r="L575" i="6"/>
  <c r="L590" i="6"/>
  <c r="L780" i="6"/>
  <c r="L604" i="6"/>
  <c r="L161" i="6"/>
  <c r="L183" i="6"/>
  <c r="L176" i="6"/>
  <c r="L526" i="6"/>
  <c r="L679" i="6"/>
  <c r="L641" i="6"/>
  <c r="L194" i="6"/>
  <c r="L449" i="6"/>
  <c r="L349" i="6"/>
  <c r="L696" i="6"/>
  <c r="L725" i="6"/>
  <c r="L159" i="6"/>
  <c r="L181" i="6"/>
  <c r="L174" i="6"/>
  <c r="L825" i="6"/>
  <c r="L678" i="6"/>
  <c r="L423" i="6"/>
  <c r="L445" i="6"/>
  <c r="L723" i="6"/>
  <c r="L345" i="6"/>
  <c r="L328" i="6"/>
  <c r="L848" i="6"/>
  <c r="L632" i="6"/>
  <c r="L614" i="6"/>
  <c r="L444" i="6"/>
  <c r="L409" i="6"/>
  <c r="L235" i="6"/>
  <c r="L251" i="6"/>
  <c r="L589" i="6"/>
  <c r="L602" i="6"/>
  <c r="L778" i="6"/>
  <c r="L377" i="6"/>
  <c r="L363" i="6"/>
  <c r="L314" i="6"/>
  <c r="L464" i="6"/>
  <c r="L481" i="6"/>
  <c r="L305" i="6"/>
  <c r="L463" i="6"/>
  <c r="L457" i="6"/>
  <c r="L456" i="6"/>
  <c r="L462" i="6"/>
  <c r="L58" i="6"/>
  <c r="L313" i="6"/>
  <c r="L480" i="6"/>
  <c r="L88" i="6"/>
  <c r="L747" i="6"/>
  <c r="L474" i="6"/>
  <c r="L479" i="6"/>
  <c r="L223" i="6"/>
  <c r="L736" i="6"/>
  <c r="L858" i="6"/>
  <c r="L870" i="6"/>
  <c r="L341" i="6"/>
  <c r="L327" i="6"/>
  <c r="L9" i="6"/>
  <c r="L19" i="6"/>
  <c r="L440" i="6"/>
  <c r="L709" i="6"/>
  <c r="L292" i="6"/>
  <c r="L875" i="6"/>
  <c r="L244" i="6"/>
  <c r="L124" i="6"/>
  <c r="L107" i="6"/>
  <c r="L658" i="6"/>
  <c r="L418" i="6"/>
  <c r="L56" i="6"/>
  <c r="L312" i="6"/>
  <c r="L147" i="6"/>
  <c r="L18" i="6"/>
  <c r="L131" i="6"/>
  <c r="L156" i="6"/>
  <c r="L675" i="6"/>
  <c r="L110" i="6"/>
  <c r="L863" i="6"/>
  <c r="L874" i="6"/>
  <c r="L407" i="6"/>
  <c r="L208" i="6"/>
  <c r="L137" i="6"/>
  <c r="L146" i="6"/>
  <c r="L513" i="6"/>
  <c r="L499" i="6"/>
  <c r="L373" i="6"/>
  <c r="L417" i="6"/>
  <c r="L439" i="6"/>
  <c r="L302" i="6"/>
  <c r="L277" i="6"/>
  <c r="L41" i="6"/>
  <c r="L54" i="6"/>
  <c r="L36" i="6"/>
  <c r="L787" i="6"/>
  <c r="L829" i="6"/>
  <c r="L414" i="6"/>
  <c r="L104" i="6"/>
  <c r="L298" i="6"/>
  <c r="L496" i="6"/>
  <c r="L52" i="6"/>
  <c r="L6" i="6"/>
  <c r="L35" i="6"/>
  <c r="L794" i="6"/>
  <c r="L967" i="6" s="1"/>
  <c r="L785" i="6"/>
  <c r="L113" i="6"/>
  <c r="L512" i="6"/>
  <c r="L805" i="6"/>
  <c r="L121" i="6"/>
  <c r="L102" i="6"/>
  <c r="L487" i="6"/>
  <c r="L511" i="6"/>
  <c r="L804" i="6"/>
  <c r="L97" i="6"/>
  <c r="L728" i="6"/>
  <c r="L735" i="6"/>
  <c r="L204" i="6"/>
  <c r="L190" i="6"/>
  <c r="L401" i="6"/>
  <c r="L101" i="6"/>
  <c r="L218" i="6"/>
  <c r="L203" i="6"/>
  <c r="L189" i="6"/>
  <c r="L356" i="6"/>
  <c r="L234" i="6"/>
  <c r="L436" i="6"/>
  <c r="L705" i="6"/>
  <c r="L188" i="6"/>
  <c r="L201" i="6"/>
  <c r="L435" i="6"/>
  <c r="L255" i="6"/>
  <c r="L565" i="6"/>
  <c r="L187" i="6"/>
  <c r="L128" i="6"/>
  <c r="L26" i="6"/>
  <c r="L493" i="6"/>
  <c r="L111" i="6"/>
  <c r="L120" i="6"/>
  <c r="L510" i="6"/>
  <c r="L668" i="6"/>
  <c r="L649" i="6"/>
  <c r="L371" i="6"/>
  <c r="L167" i="6"/>
  <c r="L561" i="6"/>
  <c r="L667" i="6"/>
  <c r="L49" i="6"/>
  <c r="L252" i="6"/>
  <c r="L608" i="6"/>
  <c r="L594" i="6"/>
  <c r="L799" i="6"/>
  <c r="L432" i="6"/>
  <c r="L397" i="6"/>
  <c r="L704" i="6"/>
  <c r="L703" i="6"/>
  <c r="L720" i="6"/>
  <c r="L606" i="6"/>
  <c r="L755" i="6"/>
  <c r="L798" i="6"/>
  <c r="L151" i="6"/>
  <c r="L165" i="6"/>
  <c r="L796" i="6"/>
  <c r="I226" i="6"/>
  <c r="I196" i="6"/>
  <c r="I365" i="6"/>
  <c r="I13" i="6"/>
  <c r="I528" i="6"/>
  <c r="I12" i="6"/>
  <c r="I99" i="6"/>
  <c r="I61" i="6"/>
  <c r="I266" i="6"/>
  <c r="I348" i="6"/>
  <c r="I467" i="6"/>
  <c r="I458" i="6"/>
  <c r="J23" i="6"/>
  <c r="J33" i="6"/>
  <c r="J48" i="6"/>
  <c r="J618" i="6"/>
  <c r="J627" i="6"/>
  <c r="J637" i="6"/>
  <c r="J197" i="6"/>
  <c r="J214" i="6"/>
  <c r="J270" i="6"/>
  <c r="J483" i="6"/>
  <c r="J319" i="6"/>
  <c r="J37" i="6"/>
  <c r="J47" i="6"/>
  <c r="J22" i="6"/>
  <c r="J164" i="6"/>
  <c r="J646" i="6"/>
  <c r="J269" i="6"/>
  <c r="J351" i="6"/>
  <c r="J396" i="6"/>
  <c r="J699" i="6"/>
  <c r="J540" i="6"/>
  <c r="J549" i="6"/>
  <c r="J740" i="6"/>
  <c r="J664" i="6"/>
  <c r="J854" i="6"/>
  <c r="J547" i="6"/>
  <c r="J529" i="6"/>
  <c r="J162" i="6"/>
  <c r="J681" i="6"/>
  <c r="J426" i="6"/>
  <c r="J617" i="6"/>
  <c r="J853" i="6"/>
  <c r="J267" i="6"/>
  <c r="J605" i="6"/>
  <c r="J761" i="6"/>
  <c r="J575" i="6"/>
  <c r="J590" i="6"/>
  <c r="J780" i="6"/>
  <c r="J604" i="6"/>
  <c r="J161" i="6"/>
  <c r="J183" i="6"/>
  <c r="J176" i="6"/>
  <c r="J526" i="6"/>
  <c r="J679" i="6"/>
  <c r="J641" i="6"/>
  <c r="J194" i="6"/>
  <c r="J449" i="6"/>
  <c r="J349" i="6"/>
  <c r="J696" i="6"/>
  <c r="J725" i="6"/>
  <c r="J159" i="6"/>
  <c r="J181" i="6"/>
  <c r="J174" i="6"/>
  <c r="J825" i="6"/>
  <c r="J678" i="6"/>
  <c r="J423" i="6"/>
  <c r="J445" i="6"/>
  <c r="J723" i="6"/>
  <c r="J345" i="6"/>
  <c r="J328" i="6"/>
  <c r="J848" i="6"/>
  <c r="J614" i="6"/>
  <c r="J632" i="6"/>
  <c r="J444" i="6"/>
  <c r="J409" i="6"/>
  <c r="J235" i="6"/>
  <c r="J251" i="6"/>
  <c r="J602" i="6"/>
  <c r="J778" i="6"/>
  <c r="J589" i="6"/>
  <c r="J363" i="6"/>
  <c r="J377" i="6"/>
  <c r="J314" i="6"/>
  <c r="J464" i="6"/>
  <c r="J481" i="6"/>
  <c r="J305" i="6"/>
  <c r="J463" i="6"/>
  <c r="J457" i="6"/>
  <c r="J456" i="6"/>
  <c r="J462" i="6"/>
  <c r="J58" i="6"/>
  <c r="J480" i="6"/>
  <c r="J313" i="6"/>
  <c r="J88" i="6"/>
  <c r="J747" i="6"/>
  <c r="J474" i="6"/>
  <c r="J479" i="6"/>
  <c r="J223" i="6"/>
  <c r="J736" i="6"/>
  <c r="J858" i="6"/>
  <c r="J870" i="6"/>
  <c r="J341" i="6"/>
  <c r="J327" i="6"/>
  <c r="J9" i="6"/>
  <c r="J19" i="6"/>
  <c r="J440" i="6"/>
  <c r="J709" i="6"/>
  <c r="J292" i="6"/>
  <c r="J875" i="6"/>
  <c r="J244" i="6"/>
  <c r="J107" i="6"/>
  <c r="J124" i="6"/>
  <c r="J658" i="6"/>
  <c r="J418" i="6"/>
  <c r="J56" i="6"/>
  <c r="J312" i="6"/>
  <c r="J147" i="6"/>
  <c r="J18" i="6"/>
  <c r="J131" i="6"/>
  <c r="J156" i="6"/>
  <c r="J675" i="6"/>
  <c r="J110" i="6"/>
  <c r="J874" i="6"/>
  <c r="J863" i="6"/>
  <c r="J407" i="6"/>
  <c r="J208" i="6"/>
  <c r="J146" i="6"/>
  <c r="J137" i="6"/>
  <c r="J499" i="6"/>
  <c r="J513" i="6"/>
  <c r="J373" i="6"/>
  <c r="J439" i="6"/>
  <c r="J417" i="6"/>
  <c r="J302" i="6"/>
  <c r="J277" i="6"/>
  <c r="J54" i="6"/>
  <c r="J41" i="6"/>
  <c r="J36" i="6"/>
  <c r="J787" i="6"/>
  <c r="J829" i="6"/>
  <c r="J414" i="6"/>
  <c r="J104" i="6"/>
  <c r="J298" i="6"/>
  <c r="J496" i="6"/>
  <c r="J52" i="6"/>
  <c r="J6" i="6"/>
  <c r="J35" i="6"/>
  <c r="J785" i="6"/>
  <c r="J794" i="6"/>
  <c r="J967" i="6" s="1"/>
  <c r="J113" i="6"/>
  <c r="J512" i="6"/>
  <c r="J805" i="6"/>
  <c r="J121" i="6"/>
  <c r="J102" i="6"/>
  <c r="J487" i="6"/>
  <c r="J511" i="6"/>
  <c r="J804" i="6"/>
  <c r="J97" i="6"/>
  <c r="J735" i="6"/>
  <c r="J728" i="6"/>
  <c r="J204" i="6"/>
  <c r="J190" i="6"/>
  <c r="J401" i="6"/>
  <c r="J101" i="6"/>
  <c r="J203" i="6"/>
  <c r="J189" i="6"/>
  <c r="J218" i="6"/>
  <c r="J356" i="6"/>
  <c r="J234" i="6"/>
  <c r="J436" i="6"/>
  <c r="J705" i="6"/>
  <c r="J188" i="6"/>
  <c r="J201" i="6"/>
  <c r="J435" i="6"/>
  <c r="J255" i="6"/>
  <c r="J565" i="6"/>
  <c r="J187" i="6"/>
  <c r="J128" i="6"/>
  <c r="J26" i="6"/>
  <c r="J493" i="6"/>
  <c r="J111" i="6"/>
  <c r="J120" i="6"/>
  <c r="J510" i="6"/>
  <c r="J668" i="6"/>
  <c r="J649" i="6"/>
  <c r="J371" i="6"/>
  <c r="J167" i="6"/>
  <c r="J667" i="6"/>
  <c r="J561" i="6"/>
  <c r="J49" i="6"/>
  <c r="J252" i="6"/>
  <c r="J594" i="6"/>
  <c r="J608" i="6"/>
  <c r="J799" i="6"/>
  <c r="J432" i="6"/>
  <c r="J397" i="6"/>
  <c r="J704" i="6"/>
  <c r="J703" i="6"/>
  <c r="J720" i="6"/>
  <c r="J606" i="6"/>
  <c r="J755" i="6"/>
  <c r="J798" i="6"/>
  <c r="J151" i="6"/>
  <c r="J165" i="6"/>
  <c r="J796" i="6"/>
  <c r="I64" i="6"/>
  <c r="I249" i="6"/>
  <c r="I754" i="6"/>
  <c r="I317" i="6"/>
  <c r="I625" i="6"/>
  <c r="I268" i="6"/>
  <c r="I247" i="6"/>
  <c r="I616" i="6"/>
  <c r="I622" i="6"/>
  <c r="I160" i="6"/>
  <c r="I642" i="6"/>
  <c r="I96" i="6"/>
  <c r="I23" i="6"/>
  <c r="I33" i="6"/>
  <c r="I48" i="6"/>
  <c r="I627" i="6"/>
  <c r="I637" i="6"/>
  <c r="I618" i="6"/>
  <c r="I197" i="6"/>
  <c r="I214" i="6"/>
  <c r="I270" i="6"/>
  <c r="I319" i="6"/>
  <c r="I483" i="6"/>
  <c r="I37" i="6"/>
  <c r="I47" i="6"/>
  <c r="I22" i="6"/>
  <c r="I164" i="6"/>
  <c r="I646" i="6"/>
  <c r="I269" i="6"/>
  <c r="I351" i="6"/>
  <c r="I396" i="6"/>
  <c r="I699" i="6"/>
  <c r="I540" i="6"/>
  <c r="I549" i="6"/>
  <c r="I740" i="6"/>
  <c r="I664" i="6"/>
  <c r="I854" i="6"/>
  <c r="I529" i="6"/>
  <c r="I547" i="6"/>
  <c r="I162" i="6"/>
  <c r="I681" i="6"/>
  <c r="I426" i="6"/>
  <c r="I617" i="6"/>
  <c r="I853" i="6"/>
  <c r="I267" i="6"/>
  <c r="I605" i="6"/>
  <c r="I761" i="6"/>
  <c r="I575" i="6"/>
  <c r="I590" i="6"/>
  <c r="I780" i="6"/>
  <c r="I604" i="6"/>
  <c r="I161" i="6"/>
  <c r="I183" i="6"/>
  <c r="I176" i="6"/>
  <c r="I526" i="6"/>
  <c r="I679" i="6"/>
  <c r="I641" i="6"/>
  <c r="I194" i="6"/>
  <c r="I449" i="6"/>
  <c r="I349" i="6"/>
  <c r="I696" i="6"/>
  <c r="I725" i="6"/>
  <c r="I159" i="6"/>
  <c r="I181" i="6"/>
  <c r="I174" i="6"/>
  <c r="I825" i="6"/>
  <c r="I678" i="6"/>
  <c r="I423" i="6"/>
  <c r="I445" i="6"/>
  <c r="I723" i="6"/>
  <c r="I345" i="6"/>
  <c r="I328" i="6"/>
  <c r="I848" i="6"/>
  <c r="I614" i="6"/>
  <c r="I632" i="6"/>
  <c r="I444" i="6"/>
  <c r="I409" i="6"/>
  <c r="I235" i="6"/>
  <c r="I251" i="6"/>
  <c r="I602" i="6"/>
  <c r="I778" i="6"/>
  <c r="I589" i="6"/>
  <c r="I377" i="6"/>
  <c r="I363" i="6"/>
  <c r="I314" i="6"/>
  <c r="I464" i="6"/>
  <c r="I481" i="6"/>
  <c r="I305" i="6"/>
  <c r="I463" i="6"/>
  <c r="I457" i="6"/>
  <c r="I456" i="6"/>
  <c r="I462" i="6"/>
  <c r="I58" i="6"/>
  <c r="I313" i="6"/>
  <c r="I480" i="6"/>
  <c r="I88" i="6"/>
  <c r="I747" i="6"/>
  <c r="I474" i="6"/>
  <c r="I479" i="6"/>
  <c r="I223" i="6"/>
  <c r="I736" i="6"/>
  <c r="I858" i="6"/>
  <c r="I870" i="6"/>
  <c r="I327" i="6"/>
  <c r="I341" i="6"/>
  <c r="I9" i="6"/>
  <c r="I19" i="6"/>
  <c r="I440" i="6"/>
  <c r="I709" i="6"/>
  <c r="I292" i="6"/>
  <c r="I875" i="6"/>
  <c r="I244" i="6"/>
  <c r="I107" i="6"/>
  <c r="I124" i="6"/>
  <c r="I658" i="6"/>
  <c r="I418" i="6"/>
  <c r="I56" i="6"/>
  <c r="I312" i="6"/>
  <c r="I18" i="6"/>
  <c r="I131" i="6"/>
  <c r="I147" i="6"/>
  <c r="I156" i="6"/>
  <c r="I675" i="6"/>
  <c r="I110" i="6"/>
  <c r="I874" i="6"/>
  <c r="I863" i="6"/>
  <c r="I407" i="6"/>
  <c r="I208" i="6"/>
  <c r="I146" i="6"/>
  <c r="I137" i="6"/>
  <c r="I499" i="6"/>
  <c r="I513" i="6"/>
  <c r="I373" i="6"/>
  <c r="I439" i="6"/>
  <c r="I417" i="6"/>
  <c r="I277" i="6"/>
  <c r="I302" i="6"/>
  <c r="I54" i="6"/>
  <c r="I36" i="6"/>
  <c r="I41" i="6"/>
  <c r="I787" i="6"/>
  <c r="I829" i="6"/>
  <c r="I414" i="6"/>
  <c r="I104" i="6"/>
  <c r="I298" i="6"/>
  <c r="I496" i="6"/>
  <c r="I52" i="6"/>
  <c r="I6" i="6"/>
  <c r="I35" i="6"/>
  <c r="I785" i="6"/>
  <c r="I794" i="6"/>
  <c r="I967" i="6" s="1"/>
  <c r="I113" i="6"/>
  <c r="I512" i="6"/>
  <c r="I805" i="6"/>
  <c r="I121" i="6"/>
  <c r="I102" i="6"/>
  <c r="I487" i="6"/>
  <c r="I511" i="6"/>
  <c r="I804" i="6"/>
  <c r="I97" i="6"/>
  <c r="I735" i="6"/>
  <c r="I728" i="6"/>
  <c r="I190" i="6"/>
  <c r="I204" i="6"/>
  <c r="I401" i="6"/>
  <c r="I101" i="6"/>
  <c r="I203" i="6"/>
  <c r="I189" i="6"/>
  <c r="I218" i="6"/>
  <c r="I356" i="6"/>
  <c r="I234" i="6"/>
  <c r="I436" i="6"/>
  <c r="I705" i="6"/>
  <c r="I188" i="6"/>
  <c r="I201" i="6"/>
  <c r="I435" i="6"/>
  <c r="I255" i="6"/>
  <c r="I565" i="6"/>
  <c r="I187" i="6"/>
  <c r="I128" i="6"/>
  <c r="I26" i="6"/>
  <c r="I493" i="6"/>
  <c r="I120" i="6"/>
  <c r="I111" i="6"/>
  <c r="I510" i="6"/>
  <c r="I668" i="6"/>
  <c r="I649" i="6"/>
  <c r="I371" i="6"/>
  <c r="I167" i="6"/>
  <c r="I667" i="6"/>
  <c r="I561" i="6"/>
  <c r="I49" i="6"/>
  <c r="I252" i="6"/>
  <c r="I608" i="6"/>
  <c r="I799" i="6"/>
  <c r="I594" i="6"/>
  <c r="I432" i="6"/>
  <c r="I397" i="6"/>
  <c r="I704" i="6"/>
  <c r="I703" i="6"/>
  <c r="I720" i="6"/>
  <c r="I755" i="6"/>
  <c r="I606" i="6"/>
  <c r="I798" i="6"/>
  <c r="I151" i="6"/>
  <c r="I165" i="6"/>
  <c r="I796" i="6"/>
  <c r="L238" i="6"/>
  <c r="L855" i="6"/>
  <c r="L80" i="6"/>
  <c r="L85" i="6"/>
  <c r="L742" i="6"/>
  <c r="L859" i="6"/>
  <c r="L864" i="6"/>
  <c r="L877" i="6"/>
  <c r="L195" i="6"/>
  <c r="L212" i="6"/>
  <c r="L405" i="6"/>
  <c r="L843" i="6"/>
  <c r="L530" i="6"/>
  <c r="L538" i="6"/>
  <c r="L548" i="6"/>
  <c r="L527" i="6"/>
  <c r="L63" i="6"/>
  <c r="L316" i="6"/>
  <c r="L645" i="6"/>
  <c r="L293" i="6"/>
  <c r="L364" i="6"/>
  <c r="L384" i="6"/>
  <c r="L378" i="6"/>
  <c r="L390" i="6"/>
  <c r="L177" i="6"/>
  <c r="L826" i="6"/>
  <c r="L615" i="6"/>
  <c r="L852" i="6"/>
  <c r="L810" i="6"/>
  <c r="L643" i="6"/>
  <c r="L450" i="6"/>
  <c r="L142" i="6"/>
  <c r="L150" i="6"/>
  <c r="L506" i="6"/>
  <c r="L45" i="6"/>
  <c r="L60" i="6"/>
  <c r="L525" i="6"/>
  <c r="L750" i="6"/>
  <c r="L756" i="6"/>
  <c r="L329" i="6"/>
  <c r="L347" i="6"/>
  <c r="L466" i="6"/>
  <c r="L662" i="6"/>
  <c r="L779" i="6"/>
  <c r="L545" i="6"/>
  <c r="L534" i="6"/>
  <c r="L211" i="6"/>
  <c r="L524" i="6"/>
  <c r="L824" i="6"/>
  <c r="L344" i="6"/>
  <c r="L695" i="6"/>
  <c r="L343" i="6"/>
  <c r="L722" i="6"/>
  <c r="L633" i="6"/>
  <c r="L624" i="6"/>
  <c r="L862" i="6"/>
  <c r="L523" i="6"/>
  <c r="L555" i="6"/>
  <c r="L588" i="6"/>
  <c r="L809" i="6"/>
  <c r="L376" i="6"/>
  <c r="L389" i="6"/>
  <c r="L714" i="6"/>
  <c r="L361" i="6"/>
  <c r="L98" i="6"/>
  <c r="L731" i="6"/>
  <c r="L738" i="6"/>
  <c r="L421" i="6"/>
  <c r="L612" i="6"/>
  <c r="L676" i="6"/>
  <c r="L573" i="6"/>
  <c r="L777" i="6"/>
  <c r="L419" i="6"/>
  <c r="L712" i="6"/>
  <c r="L441" i="6"/>
  <c r="L374" i="6"/>
  <c r="L710" i="6"/>
  <c r="L640" i="6"/>
  <c r="L70" i="6"/>
  <c r="L68" i="6"/>
  <c r="L885" i="6" s="1"/>
  <c r="L92" i="6"/>
  <c r="L895" i="6" s="1"/>
  <c r="L109" i="6"/>
  <c r="L66" i="6"/>
  <c r="L90" i="6"/>
  <c r="L893" i="6" s="1"/>
  <c r="L76" i="6"/>
  <c r="L69" i="6"/>
  <c r="L886" i="6" s="1"/>
  <c r="L93" i="6"/>
  <c r="L896" i="6" s="1"/>
  <c r="L79" i="6"/>
  <c r="L91" i="6"/>
  <c r="L894" i="6" s="1"/>
  <c r="L74" i="6"/>
  <c r="L95" i="6"/>
  <c r="L84" i="6"/>
  <c r="L745" i="6"/>
  <c r="L108" i="6"/>
  <c r="L869" i="6"/>
  <c r="L659" i="6"/>
  <c r="L57" i="6"/>
  <c r="L262" i="6"/>
  <c r="L776" i="6"/>
  <c r="L609" i="6"/>
  <c r="L600" i="6"/>
  <c r="L759" i="6"/>
  <c r="L261" i="6"/>
  <c r="L789" i="6"/>
  <c r="L55" i="6"/>
  <c r="L311" i="6"/>
  <c r="L303" i="6"/>
  <c r="L501" i="6"/>
  <c r="L454" i="6"/>
  <c r="L192" i="6"/>
  <c r="L210" i="6"/>
  <c r="L289" i="6"/>
  <c r="L222" i="6"/>
  <c r="L406" i="6"/>
  <c r="L845" i="6"/>
  <c r="L29" i="6"/>
  <c r="L557" i="6"/>
  <c r="L942" i="6" s="1"/>
  <c r="L522" i="6"/>
  <c r="L554" i="6"/>
  <c r="L287" i="6"/>
  <c r="L404" i="6"/>
  <c r="L438" i="6"/>
  <c r="L654" i="6"/>
  <c r="L53" i="6"/>
  <c r="L40" i="6"/>
  <c r="L472" i="6"/>
  <c r="L478" i="6"/>
  <c r="L403" i="6"/>
  <c r="L416" i="6"/>
  <c r="L842" i="6"/>
  <c r="L638" i="6"/>
  <c r="L674" i="6"/>
  <c r="L653" i="6"/>
  <c r="L772" i="6"/>
  <c r="L105" i="6"/>
  <c r="L275" i="6"/>
  <c r="L299" i="6"/>
  <c r="L497" i="6"/>
  <c r="L488" i="6"/>
  <c r="L325" i="6"/>
  <c r="L433" i="6"/>
  <c r="L229" i="6"/>
  <c r="L258" i="6"/>
  <c r="L570" i="6"/>
  <c r="L771" i="6"/>
  <c r="L206" i="6"/>
  <c r="L39" i="6"/>
  <c r="L477" i="6"/>
  <c r="L123" i="6"/>
  <c r="L114" i="6"/>
  <c r="L453" i="6"/>
  <c r="L461" i="6"/>
  <c r="L495" i="6"/>
  <c r="L337" i="6"/>
  <c r="L169" i="6"/>
  <c r="L818" i="6"/>
  <c r="L143" i="6"/>
  <c r="L494" i="6"/>
  <c r="L596" i="6"/>
  <c r="L757" i="6"/>
  <c r="L769" i="6"/>
  <c r="L813" i="6"/>
  <c r="L802" i="6"/>
  <c r="L841" i="6"/>
  <c r="L288" i="6"/>
  <c r="L221" i="6"/>
  <c r="L857" i="6"/>
  <c r="L867" i="6"/>
  <c r="L672" i="6"/>
  <c r="L254" i="6"/>
  <c r="L227" i="6"/>
  <c r="L253" i="6"/>
  <c r="L786" i="6"/>
  <c r="L153" i="6"/>
  <c r="L168" i="6"/>
  <c r="L671" i="6"/>
  <c r="L767" i="6"/>
  <c r="L669" i="6"/>
  <c r="L563" i="6"/>
  <c r="L399" i="6"/>
  <c r="L355" i="6"/>
  <c r="L216" i="6"/>
  <c r="L284" i="6"/>
  <c r="L379" i="6"/>
  <c r="L199" i="6"/>
  <c r="L543" i="6"/>
  <c r="L733" i="6"/>
  <c r="L520" i="6"/>
  <c r="L552" i="6"/>
  <c r="L519" i="6"/>
  <c r="L50" i="6"/>
  <c r="L241" i="6"/>
  <c r="L560" i="6"/>
  <c r="L700" i="6"/>
  <c r="L727" i="6"/>
  <c r="L718" i="6"/>
  <c r="L185" i="6"/>
  <c r="L370" i="6"/>
  <c r="L271" i="6"/>
  <c r="L296" i="6"/>
  <c r="L332" i="6"/>
  <c r="L323" i="6"/>
  <c r="L415" i="6"/>
  <c r="L719" i="6"/>
  <c r="L240" i="6"/>
  <c r="L764" i="6"/>
  <c r="L593" i="6"/>
  <c r="L24" i="6"/>
  <c r="L38" i="6"/>
  <c r="L485" i="6"/>
  <c r="L471" i="6"/>
  <c r="L476" i="6"/>
  <c r="L577" i="6"/>
  <c r="L812" i="6"/>
  <c r="L3" i="6"/>
  <c r="L331" i="6"/>
  <c r="L354" i="6"/>
  <c r="L428" i="6"/>
  <c r="L726" i="6"/>
  <c r="L320" i="6"/>
  <c r="L626" i="6"/>
  <c r="L636" i="6"/>
  <c r="L811" i="6"/>
  <c r="L837" i="6"/>
  <c r="L833" i="6"/>
  <c r="L856" i="6"/>
  <c r="L834" i="6"/>
  <c r="L248" i="6"/>
  <c r="L762" i="6"/>
  <c r="L753" i="6"/>
  <c r="L739" i="6"/>
  <c r="L539" i="6"/>
  <c r="J238" i="6"/>
  <c r="J331" i="6"/>
  <c r="J354" i="6"/>
  <c r="J428" i="6"/>
  <c r="J726" i="6"/>
  <c r="J320" i="6"/>
  <c r="J626" i="6"/>
  <c r="J636" i="6"/>
  <c r="J811" i="6"/>
  <c r="J837" i="6"/>
  <c r="J833" i="6"/>
  <c r="J834" i="6"/>
  <c r="J856" i="6"/>
  <c r="J855" i="6"/>
  <c r="J248" i="6"/>
  <c r="J762" i="6"/>
  <c r="J753" i="6"/>
  <c r="J80" i="6"/>
  <c r="J85" i="6"/>
  <c r="J742" i="6"/>
  <c r="J859" i="6"/>
  <c r="J864" i="6"/>
  <c r="J877" i="6"/>
  <c r="J739" i="6"/>
  <c r="J539" i="6"/>
  <c r="J195" i="6"/>
  <c r="J212" i="6"/>
  <c r="J405" i="6"/>
  <c r="J843" i="6"/>
  <c r="J538" i="6"/>
  <c r="J548" i="6"/>
  <c r="J530" i="6"/>
  <c r="J527" i="6"/>
  <c r="J63" i="6"/>
  <c r="J316" i="6"/>
  <c r="J645" i="6"/>
  <c r="J293" i="6"/>
  <c r="J384" i="6"/>
  <c r="J378" i="6"/>
  <c r="J390" i="6"/>
  <c r="J364" i="6"/>
  <c r="J177" i="6"/>
  <c r="J826" i="6"/>
  <c r="J615" i="6"/>
  <c r="J852" i="6"/>
  <c r="J810" i="6"/>
  <c r="J643" i="6"/>
  <c r="J450" i="6"/>
  <c r="J150" i="6"/>
  <c r="J142" i="6"/>
  <c r="J506" i="6"/>
  <c r="J45" i="6"/>
  <c r="J60" i="6"/>
  <c r="J525" i="6"/>
  <c r="J750" i="6"/>
  <c r="J756" i="6"/>
  <c r="J329" i="6"/>
  <c r="J347" i="6"/>
  <c r="J466" i="6"/>
  <c r="J662" i="6"/>
  <c r="J779" i="6"/>
  <c r="J534" i="6"/>
  <c r="J545" i="6"/>
  <c r="J524" i="6"/>
  <c r="J211" i="6"/>
  <c r="J824" i="6"/>
  <c r="J344" i="6"/>
  <c r="J695" i="6"/>
  <c r="J343" i="6"/>
  <c r="J722" i="6"/>
  <c r="J633" i="6"/>
  <c r="J624" i="6"/>
  <c r="J862" i="6"/>
  <c r="J523" i="6"/>
  <c r="J555" i="6"/>
  <c r="J588" i="6"/>
  <c r="J809" i="6"/>
  <c r="J389" i="6"/>
  <c r="J361" i="6"/>
  <c r="J376" i="6"/>
  <c r="J714" i="6"/>
  <c r="J98" i="6"/>
  <c r="J731" i="6"/>
  <c r="J738" i="6"/>
  <c r="J421" i="6"/>
  <c r="J612" i="6"/>
  <c r="J676" i="6"/>
  <c r="J573" i="6"/>
  <c r="J777" i="6"/>
  <c r="J419" i="6"/>
  <c r="J712" i="6"/>
  <c r="J374" i="6"/>
  <c r="J710" i="6"/>
  <c r="J441" i="6"/>
  <c r="J640" i="6"/>
  <c r="J68" i="6"/>
  <c r="J885" i="6" s="1"/>
  <c r="J92" i="6"/>
  <c r="J895" i="6" s="1"/>
  <c r="J109" i="6"/>
  <c r="J66" i="6"/>
  <c r="J90" i="6"/>
  <c r="J893" i="6" s="1"/>
  <c r="J95" i="6"/>
  <c r="J76" i="6"/>
  <c r="J69" i="6"/>
  <c r="J886" i="6" s="1"/>
  <c r="J74" i="6"/>
  <c r="J888" i="6" s="1"/>
  <c r="J79" i="6"/>
  <c r="J91" i="6"/>
  <c r="J894" i="6" s="1"/>
  <c r="J93" i="6"/>
  <c r="J896" i="6" s="1"/>
  <c r="J70" i="6"/>
  <c r="J84" i="6"/>
  <c r="J745" i="6"/>
  <c r="J108" i="6"/>
  <c r="J869" i="6"/>
  <c r="J659" i="6"/>
  <c r="J57" i="6"/>
  <c r="J262" i="6"/>
  <c r="J776" i="6"/>
  <c r="J609" i="6"/>
  <c r="J600" i="6"/>
  <c r="J759" i="6"/>
  <c r="J261" i="6"/>
  <c r="J789" i="6"/>
  <c r="J55" i="6"/>
  <c r="J311" i="6"/>
  <c r="J303" i="6"/>
  <c r="J454" i="6"/>
  <c r="J501" i="6"/>
  <c r="J192" i="6"/>
  <c r="J210" i="6"/>
  <c r="J222" i="6"/>
  <c r="J289" i="6"/>
  <c r="J406" i="6"/>
  <c r="J845" i="6"/>
  <c r="J29" i="6"/>
  <c r="J522" i="6"/>
  <c r="J557" i="6"/>
  <c r="J942" i="6" s="1"/>
  <c r="J554" i="6"/>
  <c r="J287" i="6"/>
  <c r="J404" i="6"/>
  <c r="J438" i="6"/>
  <c r="J654" i="6"/>
  <c r="J40" i="6"/>
  <c r="J53" i="6"/>
  <c r="J478" i="6"/>
  <c r="J472" i="6"/>
  <c r="J403" i="6"/>
  <c r="J416" i="6"/>
  <c r="J842" i="6"/>
  <c r="J772" i="6"/>
  <c r="J638" i="6"/>
  <c r="J674" i="6"/>
  <c r="J653" i="6"/>
  <c r="J105" i="6"/>
  <c r="J275" i="6"/>
  <c r="J299" i="6"/>
  <c r="J497" i="6"/>
  <c r="J488" i="6"/>
  <c r="J325" i="6"/>
  <c r="J433" i="6"/>
  <c r="J258" i="6"/>
  <c r="J229" i="6"/>
  <c r="J570" i="6"/>
  <c r="J771" i="6"/>
  <c r="J206" i="6"/>
  <c r="J39" i="6"/>
  <c r="J477" i="6"/>
  <c r="J123" i="6"/>
  <c r="J114" i="6"/>
  <c r="J461" i="6"/>
  <c r="J495" i="6"/>
  <c r="J453" i="6"/>
  <c r="J337" i="6"/>
  <c r="J169" i="6"/>
  <c r="J818" i="6"/>
  <c r="J143" i="6"/>
  <c r="J494" i="6"/>
  <c r="J596" i="6"/>
  <c r="J757" i="6"/>
  <c r="J769" i="6"/>
  <c r="J802" i="6"/>
  <c r="J813" i="6"/>
  <c r="J841" i="6"/>
  <c r="J288" i="6"/>
  <c r="J221" i="6"/>
  <c r="J857" i="6"/>
  <c r="J867" i="6"/>
  <c r="J672" i="6"/>
  <c r="J227" i="6"/>
  <c r="J254" i="6"/>
  <c r="J253" i="6"/>
  <c r="J786" i="6"/>
  <c r="J168" i="6"/>
  <c r="J153" i="6"/>
  <c r="J671" i="6"/>
  <c r="J767" i="6"/>
  <c r="J669" i="6"/>
  <c r="J563" i="6"/>
  <c r="J399" i="6"/>
  <c r="J216" i="6"/>
  <c r="J284" i="6"/>
  <c r="J379" i="6"/>
  <c r="J355" i="6"/>
  <c r="J199" i="6"/>
  <c r="J543" i="6"/>
  <c r="J520" i="6"/>
  <c r="J733" i="6"/>
  <c r="J519" i="6"/>
  <c r="J552" i="6"/>
  <c r="J50" i="6"/>
  <c r="J241" i="6"/>
  <c r="J560" i="6"/>
  <c r="J700" i="6"/>
  <c r="J727" i="6"/>
  <c r="J718" i="6"/>
  <c r="J185" i="6"/>
  <c r="J370" i="6"/>
  <c r="J296" i="6"/>
  <c r="J271" i="6"/>
  <c r="J332" i="6"/>
  <c r="J323" i="6"/>
  <c r="J415" i="6"/>
  <c r="J719" i="6"/>
  <c r="J240" i="6"/>
  <c r="J593" i="6"/>
  <c r="J764" i="6"/>
  <c r="J38" i="6"/>
  <c r="J24" i="6"/>
  <c r="J485" i="6"/>
  <c r="J471" i="6"/>
  <c r="J476" i="6"/>
  <c r="J577" i="6"/>
  <c r="J812" i="6"/>
  <c r="J3" i="6"/>
  <c r="I405" i="6"/>
  <c r="I843" i="6"/>
  <c r="I177" i="6"/>
  <c r="I826" i="6"/>
  <c r="I615" i="6"/>
  <c r="I852" i="6"/>
  <c r="I810" i="6"/>
  <c r="I643" i="6"/>
  <c r="I450" i="6"/>
  <c r="I150" i="6"/>
  <c r="I142" i="6"/>
  <c r="I506" i="6"/>
  <c r="I45" i="6"/>
  <c r="I60" i="6"/>
  <c r="I525" i="6"/>
  <c r="I756" i="6"/>
  <c r="I750" i="6"/>
  <c r="I466" i="6"/>
  <c r="I329" i="6"/>
  <c r="I347" i="6"/>
  <c r="I779" i="6"/>
  <c r="I662" i="6"/>
  <c r="I545" i="6"/>
  <c r="I534" i="6"/>
  <c r="I211" i="6"/>
  <c r="I524" i="6"/>
  <c r="I824" i="6"/>
  <c r="I344" i="6"/>
  <c r="I695" i="6"/>
  <c r="I343" i="6"/>
  <c r="I722" i="6"/>
  <c r="I633" i="6"/>
  <c r="I624" i="6"/>
  <c r="I862" i="6"/>
  <c r="I555" i="6"/>
  <c r="I523" i="6"/>
  <c r="I588" i="6"/>
  <c r="I809" i="6"/>
  <c r="I389" i="6"/>
  <c r="I361" i="6"/>
  <c r="I376" i="6"/>
  <c r="I714" i="6"/>
  <c r="I98" i="6"/>
  <c r="I731" i="6"/>
  <c r="I738" i="6"/>
  <c r="I421" i="6"/>
  <c r="I612" i="6"/>
  <c r="I676" i="6"/>
  <c r="I777" i="6"/>
  <c r="I573" i="6"/>
  <c r="I419" i="6"/>
  <c r="I712" i="6"/>
  <c r="I441" i="6"/>
  <c r="I710" i="6"/>
  <c r="I374" i="6"/>
  <c r="I640" i="6"/>
  <c r="I68" i="6"/>
  <c r="I885" i="6" s="1"/>
  <c r="I92" i="6"/>
  <c r="I895" i="6" s="1"/>
  <c r="I109" i="6"/>
  <c r="I66" i="6"/>
  <c r="I90" i="6"/>
  <c r="I893" i="6" s="1"/>
  <c r="I95" i="6"/>
  <c r="I76" i="6"/>
  <c r="I69" i="6"/>
  <c r="I886" i="6" s="1"/>
  <c r="I93" i="6"/>
  <c r="I896" i="6" s="1"/>
  <c r="I74" i="6"/>
  <c r="I79" i="6"/>
  <c r="I91" i="6"/>
  <c r="I894" i="6" s="1"/>
  <c r="I84" i="6"/>
  <c r="I70" i="6"/>
  <c r="I745" i="6"/>
  <c r="I108" i="6"/>
  <c r="I869" i="6"/>
  <c r="I659" i="6"/>
  <c r="I57" i="6"/>
  <c r="I262" i="6"/>
  <c r="I776" i="6"/>
  <c r="I609" i="6"/>
  <c r="I600" i="6"/>
  <c r="I759" i="6"/>
  <c r="I261" i="6"/>
  <c r="I789" i="6"/>
  <c r="I55" i="6"/>
  <c r="I311" i="6"/>
  <c r="I303" i="6"/>
  <c r="I454" i="6"/>
  <c r="I501" i="6"/>
  <c r="I192" i="6"/>
  <c r="I210" i="6"/>
  <c r="I289" i="6"/>
  <c r="I222" i="6"/>
  <c r="I406" i="6"/>
  <c r="I845" i="6"/>
  <c r="I29" i="6"/>
  <c r="I522" i="6"/>
  <c r="I557" i="6"/>
  <c r="I942" i="6" s="1"/>
  <c r="I554" i="6"/>
  <c r="I287" i="6"/>
  <c r="I404" i="6"/>
  <c r="I438" i="6"/>
  <c r="I654" i="6"/>
  <c r="I40" i="6"/>
  <c r="I53" i="6"/>
  <c r="I478" i="6"/>
  <c r="I472" i="6"/>
  <c r="I403" i="6"/>
  <c r="I416" i="6"/>
  <c r="I842" i="6"/>
  <c r="I772" i="6"/>
  <c r="I638" i="6"/>
  <c r="I674" i="6"/>
  <c r="I653" i="6"/>
  <c r="I105" i="6"/>
  <c r="I275" i="6"/>
  <c r="I299" i="6"/>
  <c r="I497" i="6"/>
  <c r="I488" i="6"/>
  <c r="I325" i="6"/>
  <c r="I433" i="6"/>
  <c r="I229" i="6"/>
  <c r="I258" i="6"/>
  <c r="I570" i="6"/>
  <c r="I771" i="6"/>
  <c r="I206" i="6"/>
  <c r="I39" i="6"/>
  <c r="I477" i="6"/>
  <c r="I114" i="6"/>
  <c r="I123" i="6"/>
  <c r="I461" i="6"/>
  <c r="I495" i="6"/>
  <c r="I453" i="6"/>
  <c r="I337" i="6"/>
  <c r="I169" i="6"/>
  <c r="I818" i="6"/>
  <c r="I143" i="6"/>
  <c r="I494" i="6"/>
  <c r="I596" i="6"/>
  <c r="I757" i="6"/>
  <c r="I769" i="6"/>
  <c r="I802" i="6"/>
  <c r="I813" i="6"/>
  <c r="I841" i="6"/>
  <c r="I221" i="6"/>
  <c r="I288" i="6"/>
  <c r="I857" i="6"/>
  <c r="I867" i="6"/>
  <c r="I672" i="6"/>
  <c r="I227" i="6"/>
  <c r="I254" i="6"/>
  <c r="I253" i="6"/>
  <c r="I786" i="6"/>
  <c r="I153" i="6"/>
  <c r="I168" i="6"/>
  <c r="I671" i="6"/>
  <c r="I767" i="6"/>
  <c r="I669" i="6"/>
  <c r="I563" i="6"/>
  <c r="I399" i="6"/>
  <c r="I284" i="6"/>
  <c r="I379" i="6"/>
  <c r="I216" i="6"/>
  <c r="I355" i="6"/>
  <c r="I199" i="6"/>
  <c r="I543" i="6"/>
  <c r="I520" i="6"/>
  <c r="I733" i="6"/>
  <c r="I552" i="6"/>
  <c r="I519" i="6"/>
  <c r="I50" i="6"/>
  <c r="I241" i="6"/>
  <c r="I560" i="6"/>
  <c r="I700" i="6"/>
  <c r="I727" i="6"/>
  <c r="I718" i="6"/>
  <c r="I185" i="6"/>
  <c r="I370" i="6"/>
  <c r="I296" i="6"/>
  <c r="I332" i="6"/>
  <c r="I271" i="6"/>
  <c r="I415" i="6"/>
  <c r="I323" i="6"/>
  <c r="I719" i="6"/>
  <c r="I240" i="6"/>
  <c r="I593" i="6"/>
  <c r="I764" i="6"/>
  <c r="I38" i="6"/>
  <c r="I24" i="6"/>
  <c r="I485" i="6"/>
  <c r="I471" i="6"/>
  <c r="I476" i="6"/>
  <c r="I577" i="6"/>
  <c r="I812" i="6"/>
  <c r="I3" i="6"/>
  <c r="I67" i="6"/>
  <c r="I82" i="6"/>
  <c r="I89" i="6"/>
  <c r="I748" i="6"/>
  <c r="I833" i="6"/>
  <c r="I837" i="6"/>
  <c r="I539" i="6"/>
  <c r="I739" i="6"/>
  <c r="I645" i="6"/>
  <c r="L429" i="6"/>
  <c r="L321" i="6"/>
  <c r="L484" i="6"/>
  <c r="L475" i="6"/>
  <c r="L469" i="6"/>
  <c r="L743" i="6"/>
  <c r="L732" i="6"/>
  <c r="L749" i="6"/>
  <c r="L118" i="6"/>
  <c r="L72" i="6"/>
  <c r="L427" i="6"/>
  <c r="L451" i="6"/>
  <c r="L517" i="6"/>
  <c r="L491" i="6"/>
  <c r="L508" i="6"/>
  <c r="L77" i="6"/>
  <c r="L81" i="6"/>
  <c r="L86" i="6"/>
  <c r="L468" i="6"/>
  <c r="L459" i="6"/>
  <c r="L352" i="6"/>
  <c r="L295" i="6"/>
  <c r="L307" i="6"/>
  <c r="L282" i="6"/>
  <c r="L550" i="6"/>
  <c r="L541" i="6"/>
  <c r="L741" i="6"/>
  <c r="L186" i="6"/>
  <c r="L198" i="6"/>
  <c r="L392" i="6"/>
  <c r="L690" i="6"/>
  <c r="L717" i="6"/>
  <c r="L698" i="6"/>
  <c r="L687" i="6"/>
  <c r="L21" i="6"/>
  <c r="L569" i="6"/>
  <c r="L652" i="6"/>
  <c r="L770" i="6"/>
  <c r="L237" i="6"/>
  <c r="L280" i="6"/>
  <c r="L350" i="6"/>
  <c r="L391" i="6"/>
  <c r="L385" i="6"/>
  <c r="L697" i="6"/>
  <c r="L395" i="6"/>
  <c r="L32" i="6"/>
  <c r="L134" i="6"/>
  <c r="L447" i="6"/>
  <c r="L716" i="6"/>
  <c r="L724" i="6"/>
  <c r="L11" i="6"/>
  <c r="L490" i="6"/>
  <c r="L507" i="6"/>
  <c r="L71" i="6"/>
  <c r="L149" i="6"/>
  <c r="L141" i="6"/>
  <c r="L10" i="6"/>
  <c r="L200" i="6"/>
  <c r="L521" i="6"/>
  <c r="L553" i="6"/>
  <c r="L315" i="6"/>
  <c r="L752" i="6"/>
  <c r="L621" i="6"/>
  <c r="L346" i="6"/>
  <c r="L236" i="6"/>
  <c r="L246" i="6"/>
  <c r="L537" i="6"/>
  <c r="L536" i="6"/>
  <c r="L546" i="6"/>
  <c r="L558" i="6"/>
  <c r="L943" i="6" s="1"/>
  <c r="L556" i="6"/>
  <c r="L245" i="6"/>
  <c r="L661" i="6"/>
  <c r="L410" i="6"/>
  <c r="L139" i="6"/>
  <c r="L148" i="6"/>
  <c r="L504" i="6"/>
  <c r="L422" i="6"/>
  <c r="L613" i="6"/>
  <c r="L603" i="6"/>
  <c r="L792" i="6"/>
  <c r="L342" i="6"/>
  <c r="L465" i="6"/>
  <c r="L470" i="6"/>
  <c r="L931" i="6" s="1"/>
  <c r="L482" i="6"/>
  <c r="L138" i="6"/>
  <c r="L503" i="6"/>
  <c r="L791" i="6"/>
  <c r="L535" i="6"/>
  <c r="L263" i="6"/>
  <c r="L132" i="6"/>
  <c r="L502" i="6"/>
  <c r="L455" i="6"/>
  <c r="L420" i="6"/>
  <c r="L611" i="6"/>
  <c r="L631" i="6"/>
  <c r="L868" i="6"/>
  <c r="L760" i="6"/>
  <c r="L751" i="6"/>
  <c r="L388" i="6"/>
  <c r="L686" i="6"/>
  <c r="L383" i="6"/>
  <c r="L230" i="6"/>
  <c r="L656" i="6"/>
  <c r="L193" i="6"/>
  <c r="L367" i="6"/>
  <c r="L360" i="6"/>
  <c r="L871" i="6"/>
  <c r="L125" i="6"/>
  <c r="L115" i="6"/>
  <c r="L31" i="6"/>
  <c r="L473" i="6"/>
  <c r="L486" i="6"/>
  <c r="L382" i="6"/>
  <c r="L387" i="6"/>
  <c r="L278" i="6"/>
  <c r="L290" i="6"/>
  <c r="L381" i="6"/>
  <c r="L243" i="6"/>
  <c r="L758" i="6"/>
  <c r="L775" i="6"/>
  <c r="L386" i="6"/>
  <c r="L394" i="6"/>
  <c r="L683" i="6"/>
  <c r="L953" i="6" s="1"/>
  <c r="L707" i="6"/>
  <c r="L688" i="6"/>
  <c r="L693" i="6"/>
  <c r="L684" i="6"/>
  <c r="L692" i="6"/>
  <c r="L721" i="6"/>
  <c r="L339" i="6"/>
  <c r="L209" i="6"/>
  <c r="L571" i="6"/>
  <c r="L774" i="6"/>
  <c r="L773" i="6"/>
  <c r="L130" i="6"/>
  <c r="L145" i="6"/>
  <c r="L500" i="6"/>
  <c r="L17" i="6"/>
  <c r="L42" i="6"/>
  <c r="L28" i="6"/>
  <c r="L286" i="6"/>
  <c r="L220" i="6"/>
  <c r="L310" i="6"/>
  <c r="L620" i="6"/>
  <c r="L179" i="6"/>
  <c r="L301" i="6"/>
  <c r="L338" i="6"/>
  <c r="L27" i="6"/>
  <c r="L129" i="6"/>
  <c r="L866" i="6"/>
  <c r="L182" i="6"/>
  <c r="L175" i="6"/>
  <c r="L65" i="6"/>
  <c r="L744" i="6"/>
  <c r="L730" i="6"/>
  <c r="L155" i="6"/>
  <c r="L170" i="6"/>
  <c r="L673" i="6"/>
  <c r="L257" i="6"/>
  <c r="L205" i="6"/>
  <c r="L514" i="6"/>
  <c r="L112" i="6"/>
  <c r="L228" i="6"/>
  <c r="L584" i="6"/>
  <c r="L819" i="6"/>
  <c r="L178" i="6"/>
  <c r="L817" i="6"/>
  <c r="L583" i="6"/>
  <c r="L815" i="6"/>
  <c r="L803" i="6"/>
  <c r="L582" i="6"/>
  <c r="L567" i="6"/>
  <c r="L581" i="6"/>
  <c r="L795" i="6"/>
  <c r="L968" i="6" s="1"/>
  <c r="L814" i="6"/>
  <c r="L651" i="6"/>
  <c r="L16" i="6"/>
  <c r="L784" i="6"/>
  <c r="L336" i="6"/>
  <c r="L393" i="6"/>
  <c r="L273" i="6"/>
  <c r="L691" i="6"/>
  <c r="L94" i="6"/>
  <c r="L566" i="6"/>
  <c r="L801" i="6"/>
  <c r="L152" i="6"/>
  <c r="L670" i="6"/>
  <c r="L650" i="6"/>
  <c r="L828" i="6"/>
  <c r="L840" i="6"/>
  <c r="L333" i="6"/>
  <c r="L119" i="6"/>
  <c r="L25" i="6"/>
  <c r="L127" i="6"/>
  <c r="L14" i="6"/>
  <c r="L233" i="6"/>
  <c r="L443" i="6"/>
  <c r="L715" i="6"/>
  <c r="L666" i="6"/>
  <c r="L765" i="6"/>
  <c r="L184" i="6"/>
  <c r="L369" i="6"/>
  <c r="L648" i="6"/>
  <c r="L166" i="6"/>
  <c r="L34" i="6"/>
  <c r="L250" i="6"/>
  <c r="L239" i="6"/>
  <c r="L619" i="6"/>
  <c r="L629" i="6"/>
  <c r="L368" i="6"/>
  <c r="L701" i="6"/>
  <c r="I330" i="6"/>
  <c r="I353" i="6"/>
  <c r="I635" i="6"/>
  <c r="I320" i="6"/>
  <c r="I626" i="6"/>
  <c r="I636" i="6"/>
  <c r="I80" i="6"/>
  <c r="I85" i="6"/>
  <c r="I742" i="6"/>
  <c r="I859" i="6"/>
  <c r="I864" i="6"/>
  <c r="I877" i="6"/>
  <c r="I63" i="6"/>
  <c r="I316" i="6"/>
  <c r="J429" i="6"/>
  <c r="J321" i="6"/>
  <c r="J475" i="6"/>
  <c r="J469" i="6"/>
  <c r="J484" i="6"/>
  <c r="J743" i="6"/>
  <c r="J732" i="6"/>
  <c r="J749" i="6"/>
  <c r="J118" i="6"/>
  <c r="J72" i="6"/>
  <c r="J427" i="6"/>
  <c r="J451" i="6"/>
  <c r="J517" i="6"/>
  <c r="J491" i="6"/>
  <c r="J508" i="6"/>
  <c r="J81" i="6"/>
  <c r="J86" i="6"/>
  <c r="J77" i="6"/>
  <c r="J352" i="6"/>
  <c r="J468" i="6"/>
  <c r="J459" i="6"/>
  <c r="J282" i="6"/>
  <c r="J307" i="6"/>
  <c r="J295" i="6"/>
  <c r="J550" i="6"/>
  <c r="J541" i="6"/>
  <c r="J741" i="6"/>
  <c r="J186" i="6"/>
  <c r="J198" i="6"/>
  <c r="J392" i="6"/>
  <c r="J690" i="6"/>
  <c r="J717" i="6"/>
  <c r="J698" i="6"/>
  <c r="J687" i="6"/>
  <c r="J21" i="6"/>
  <c r="J652" i="6"/>
  <c r="J569" i="6"/>
  <c r="J770" i="6"/>
  <c r="J237" i="6"/>
  <c r="J280" i="6"/>
  <c r="J350" i="6"/>
  <c r="J391" i="6"/>
  <c r="J385" i="6"/>
  <c r="J395" i="6"/>
  <c r="J697" i="6"/>
  <c r="J32" i="6"/>
  <c r="J134" i="6"/>
  <c r="J447" i="6"/>
  <c r="J724" i="6"/>
  <c r="J716" i="6"/>
  <c r="J11" i="6"/>
  <c r="J490" i="6"/>
  <c r="J507" i="6"/>
  <c r="J71" i="6"/>
  <c r="J149" i="6"/>
  <c r="J141" i="6"/>
  <c r="J10" i="6"/>
  <c r="J200" i="6"/>
  <c r="J521" i="6"/>
  <c r="J553" i="6"/>
  <c r="J315" i="6"/>
  <c r="J621" i="6"/>
  <c r="J752" i="6"/>
  <c r="J346" i="6"/>
  <c r="J236" i="6"/>
  <c r="J246" i="6"/>
  <c r="J537" i="6"/>
  <c r="J536" i="6"/>
  <c r="J546" i="6"/>
  <c r="J556" i="6"/>
  <c r="J558" i="6"/>
  <c r="J943" i="6" s="1"/>
  <c r="J245" i="6"/>
  <c r="J661" i="6"/>
  <c r="J410" i="6"/>
  <c r="J148" i="6"/>
  <c r="J139" i="6"/>
  <c r="J504" i="6"/>
  <c r="J422" i="6"/>
  <c r="J603" i="6"/>
  <c r="J613" i="6"/>
  <c r="J792" i="6"/>
  <c r="J342" i="6"/>
  <c r="J470" i="6"/>
  <c r="J931" i="6" s="1"/>
  <c r="J482" i="6"/>
  <c r="J465" i="6"/>
  <c r="J138" i="6"/>
  <c r="J503" i="6"/>
  <c r="J791" i="6"/>
  <c r="J535" i="6"/>
  <c r="J263" i="6"/>
  <c r="J132" i="6"/>
  <c r="J502" i="6"/>
  <c r="J455" i="6"/>
  <c r="J420" i="6"/>
  <c r="J611" i="6"/>
  <c r="J631" i="6"/>
  <c r="J868" i="6"/>
  <c r="J760" i="6"/>
  <c r="J751" i="6"/>
  <c r="J383" i="6"/>
  <c r="J388" i="6"/>
  <c r="J686" i="6"/>
  <c r="J230" i="6"/>
  <c r="J656" i="6"/>
  <c r="J193" i="6"/>
  <c r="J367" i="6"/>
  <c r="J360" i="6"/>
  <c r="J871" i="6"/>
  <c r="J115" i="6"/>
  <c r="J125" i="6"/>
  <c r="J31" i="6"/>
  <c r="J473" i="6"/>
  <c r="J486" i="6"/>
  <c r="J382" i="6"/>
  <c r="J387" i="6"/>
  <c r="J278" i="6"/>
  <c r="J290" i="6"/>
  <c r="J381" i="6"/>
  <c r="J243" i="6"/>
  <c r="J758" i="6"/>
  <c r="J775" i="6"/>
  <c r="J386" i="6"/>
  <c r="J394" i="6"/>
  <c r="J683" i="6"/>
  <c r="J953" i="6" s="1"/>
  <c r="J707" i="6"/>
  <c r="J688" i="6"/>
  <c r="J693" i="6"/>
  <c r="J684" i="6"/>
  <c r="J339" i="6"/>
  <c r="J692" i="6"/>
  <c r="J721" i="6"/>
  <c r="J209" i="6"/>
  <c r="J571" i="6"/>
  <c r="J774" i="6"/>
  <c r="J773" i="6"/>
  <c r="J145" i="6"/>
  <c r="J130" i="6"/>
  <c r="J500" i="6"/>
  <c r="J42" i="6"/>
  <c r="J28" i="6"/>
  <c r="J17" i="6"/>
  <c r="J286" i="6"/>
  <c r="J220" i="6"/>
  <c r="J310" i="6"/>
  <c r="J620" i="6"/>
  <c r="J179" i="6"/>
  <c r="J338" i="6"/>
  <c r="J301" i="6"/>
  <c r="J27" i="6"/>
  <c r="J129" i="6"/>
  <c r="J866" i="6"/>
  <c r="J182" i="6"/>
  <c r="J175" i="6"/>
  <c r="J65" i="6"/>
  <c r="J744" i="6"/>
  <c r="J730" i="6"/>
  <c r="J155" i="6"/>
  <c r="J170" i="6"/>
  <c r="J673" i="6"/>
  <c r="J257" i="6"/>
  <c r="J205" i="6"/>
  <c r="J514" i="6"/>
  <c r="J112" i="6"/>
  <c r="J228" i="6"/>
  <c r="J584" i="6"/>
  <c r="J819" i="6"/>
  <c r="J178" i="6"/>
  <c r="J817" i="6"/>
  <c r="J583" i="6"/>
  <c r="J803" i="6"/>
  <c r="J815" i="6"/>
  <c r="J567" i="6"/>
  <c r="J582" i="6"/>
  <c r="J581" i="6"/>
  <c r="J795" i="6"/>
  <c r="J968" i="6" s="1"/>
  <c r="J814" i="6"/>
  <c r="J651" i="6"/>
  <c r="J16" i="6"/>
  <c r="J784" i="6"/>
  <c r="J273" i="6"/>
  <c r="J336" i="6"/>
  <c r="J691" i="6"/>
  <c r="J393" i="6"/>
  <c r="J94" i="6"/>
  <c r="J566" i="6"/>
  <c r="J801" i="6"/>
  <c r="J152" i="6"/>
  <c r="J670" i="6"/>
  <c r="J650" i="6"/>
  <c r="J828" i="6"/>
  <c r="J840" i="6"/>
  <c r="J333" i="6"/>
  <c r="J119" i="6"/>
  <c r="J25" i="6"/>
  <c r="J14" i="6"/>
  <c r="J127" i="6"/>
  <c r="J233" i="6"/>
  <c r="J443" i="6"/>
  <c r="J715" i="6"/>
  <c r="J666" i="6"/>
  <c r="J765" i="6"/>
  <c r="J184" i="6"/>
  <c r="J369" i="6"/>
  <c r="J648" i="6"/>
  <c r="J166" i="6"/>
  <c r="J34" i="6"/>
  <c r="J250" i="6"/>
  <c r="J239" i="6"/>
  <c r="J619" i="6"/>
  <c r="J629" i="6"/>
  <c r="J368" i="6"/>
  <c r="J701" i="6"/>
  <c r="I592" i="6"/>
  <c r="I763" i="6"/>
  <c r="I238" i="6"/>
  <c r="I834" i="6"/>
  <c r="I856" i="6"/>
  <c r="I195" i="6"/>
  <c r="I212" i="6"/>
  <c r="I293" i="6"/>
  <c r="I384" i="6"/>
  <c r="I378" i="6"/>
  <c r="I390" i="6"/>
  <c r="I364" i="6"/>
  <c r="J592" i="6"/>
  <c r="J763" i="6"/>
  <c r="I429" i="6"/>
  <c r="I321" i="6"/>
  <c r="I475" i="6"/>
  <c r="I469" i="6"/>
  <c r="I484" i="6"/>
  <c r="I743" i="6"/>
  <c r="I732" i="6"/>
  <c r="I749" i="6"/>
  <c r="I72" i="6"/>
  <c r="I118" i="6"/>
  <c r="I427" i="6"/>
  <c r="I451" i="6"/>
  <c r="I517" i="6"/>
  <c r="I491" i="6"/>
  <c r="I508" i="6"/>
  <c r="I81" i="6"/>
  <c r="I86" i="6"/>
  <c r="I77" i="6"/>
  <c r="I468" i="6"/>
  <c r="I459" i="6"/>
  <c r="I352" i="6"/>
  <c r="I295" i="6"/>
  <c r="I307" i="6"/>
  <c r="I282" i="6"/>
  <c r="I541" i="6"/>
  <c r="I741" i="6"/>
  <c r="I550" i="6"/>
  <c r="I186" i="6"/>
  <c r="I198" i="6"/>
  <c r="I392" i="6"/>
  <c r="I717" i="6"/>
  <c r="I698" i="6"/>
  <c r="I687" i="6"/>
  <c r="I690" i="6"/>
  <c r="I21" i="6"/>
  <c r="I652" i="6"/>
  <c r="I569" i="6"/>
  <c r="I770" i="6"/>
  <c r="I237" i="6"/>
  <c r="I280" i="6"/>
  <c r="I391" i="6"/>
  <c r="I385" i="6"/>
  <c r="I395" i="6"/>
  <c r="I350" i="6"/>
  <c r="I697" i="6"/>
  <c r="I32" i="6"/>
  <c r="I134" i="6"/>
  <c r="I447" i="6"/>
  <c r="I724" i="6"/>
  <c r="I716" i="6"/>
  <c r="I11" i="6"/>
  <c r="I490" i="6"/>
  <c r="I507" i="6"/>
  <c r="I71" i="6"/>
  <c r="I149" i="6"/>
  <c r="I141" i="6"/>
  <c r="I10" i="6"/>
  <c r="I200" i="6"/>
  <c r="I521" i="6"/>
  <c r="I553" i="6"/>
  <c r="I315" i="6"/>
  <c r="I621" i="6"/>
  <c r="I752" i="6"/>
  <c r="I346" i="6"/>
  <c r="I236" i="6"/>
  <c r="I246" i="6"/>
  <c r="I537" i="6"/>
  <c r="I536" i="6"/>
  <c r="I546" i="6"/>
  <c r="I558" i="6"/>
  <c r="I943" i="6" s="1"/>
  <c r="I556" i="6"/>
  <c r="I245" i="6"/>
  <c r="I661" i="6"/>
  <c r="I410" i="6"/>
  <c r="I139" i="6"/>
  <c r="I504" i="6"/>
  <c r="I148" i="6"/>
  <c r="I422" i="6"/>
  <c r="I603" i="6"/>
  <c r="I613" i="6"/>
  <c r="I792" i="6"/>
  <c r="I342" i="6"/>
  <c r="I465" i="6"/>
  <c r="I470" i="6"/>
  <c r="I931" i="6" s="1"/>
  <c r="I482" i="6"/>
  <c r="I138" i="6"/>
  <c r="I503" i="6"/>
  <c r="I791" i="6"/>
  <c r="I535" i="6"/>
  <c r="I263" i="6"/>
  <c r="I132" i="6"/>
  <c r="I502" i="6"/>
  <c r="I455" i="6"/>
  <c r="I420" i="6"/>
  <c r="I611" i="6"/>
  <c r="I631" i="6"/>
  <c r="I868" i="6"/>
  <c r="I760" i="6"/>
  <c r="I751" i="6"/>
  <c r="I383" i="6"/>
  <c r="I388" i="6"/>
  <c r="I686" i="6"/>
  <c r="I230" i="6"/>
  <c r="I656" i="6"/>
  <c r="I193" i="6"/>
  <c r="I367" i="6"/>
  <c r="I360" i="6"/>
  <c r="I871" i="6"/>
  <c r="I115" i="6"/>
  <c r="I125" i="6"/>
  <c r="I31" i="6"/>
  <c r="I473" i="6"/>
  <c r="I486" i="6"/>
  <c r="I382" i="6"/>
  <c r="I387" i="6"/>
  <c r="I278" i="6"/>
  <c r="I290" i="6"/>
  <c r="I381" i="6"/>
  <c r="I243" i="6"/>
  <c r="I758" i="6"/>
  <c r="I775" i="6"/>
  <c r="I394" i="6"/>
  <c r="I683" i="6"/>
  <c r="I953" i="6" s="1"/>
  <c r="I707" i="6"/>
  <c r="I386" i="6"/>
  <c r="I688" i="6"/>
  <c r="I693" i="6"/>
  <c r="I684" i="6"/>
  <c r="I339" i="6"/>
  <c r="I692" i="6"/>
  <c r="I721" i="6"/>
  <c r="I209" i="6"/>
  <c r="I774" i="6"/>
  <c r="I571" i="6"/>
  <c r="I773" i="6"/>
  <c r="I130" i="6"/>
  <c r="I500" i="6"/>
  <c r="I145" i="6"/>
  <c r="I42" i="6"/>
  <c r="I28" i="6"/>
  <c r="I17" i="6"/>
  <c r="I286" i="6"/>
  <c r="I220" i="6"/>
  <c r="I310" i="6"/>
  <c r="I620" i="6"/>
  <c r="I179" i="6"/>
  <c r="I301" i="6"/>
  <c r="I338" i="6"/>
  <c r="I129" i="6"/>
  <c r="I27" i="6"/>
  <c r="I866" i="6"/>
  <c r="I182" i="6"/>
  <c r="I175" i="6"/>
  <c r="I65" i="6"/>
  <c r="I744" i="6"/>
  <c r="I730" i="6"/>
  <c r="I155" i="6"/>
  <c r="I170" i="6"/>
  <c r="I673" i="6"/>
  <c r="I257" i="6"/>
  <c r="I205" i="6"/>
  <c r="I514" i="6"/>
  <c r="I112" i="6"/>
  <c r="I228" i="6"/>
  <c r="I584" i="6"/>
  <c r="I819" i="6"/>
  <c r="I178" i="6"/>
  <c r="I817" i="6"/>
  <c r="I583" i="6"/>
  <c r="I815" i="6"/>
  <c r="I803" i="6"/>
  <c r="I567" i="6"/>
  <c r="I581" i="6"/>
  <c r="I795" i="6"/>
  <c r="I968" i="6" s="1"/>
  <c r="I582" i="6"/>
  <c r="I814" i="6"/>
  <c r="I651" i="6"/>
  <c r="I16" i="6"/>
  <c r="I784" i="6"/>
  <c r="I273" i="6"/>
  <c r="I336" i="6"/>
  <c r="I393" i="6"/>
  <c r="I691" i="6"/>
  <c r="I94" i="6"/>
  <c r="I566" i="6"/>
  <c r="I801" i="6"/>
  <c r="I152" i="6"/>
  <c r="I670" i="6"/>
  <c r="I650" i="6"/>
  <c r="I828" i="6"/>
  <c r="I840" i="6"/>
  <c r="I333" i="6"/>
  <c r="I119" i="6"/>
  <c r="I25" i="6"/>
  <c r="I14" i="6"/>
  <c r="I127" i="6"/>
  <c r="I233" i="6"/>
  <c r="I443" i="6"/>
  <c r="I715" i="6"/>
  <c r="I765" i="6"/>
  <c r="I666" i="6"/>
  <c r="I184" i="6"/>
  <c r="I369" i="6"/>
  <c r="I648" i="6"/>
  <c r="I166" i="6"/>
  <c r="I34" i="6"/>
  <c r="I250" i="6"/>
  <c r="I239" i="6"/>
  <c r="I619" i="6"/>
  <c r="I629" i="6"/>
  <c r="I368" i="6"/>
  <c r="I701" i="6"/>
  <c r="I318" i="6"/>
  <c r="I634" i="6"/>
  <c r="I811" i="6"/>
  <c r="I248" i="6"/>
  <c r="I753" i="6"/>
  <c r="I762" i="6"/>
  <c r="I548" i="6"/>
  <c r="I538" i="6"/>
  <c r="I530" i="6"/>
  <c r="L542" i="6"/>
  <c r="L551" i="6"/>
  <c r="L64" i="6"/>
  <c r="L249" i="6"/>
  <c r="L754" i="6"/>
  <c r="L215" i="6"/>
  <c r="L532" i="6"/>
  <c r="L226" i="6"/>
  <c r="L196" i="6"/>
  <c r="L365" i="6"/>
  <c r="L213" i="6"/>
  <c r="L531" i="6"/>
  <c r="L353" i="6"/>
  <c r="L330" i="6"/>
  <c r="L635" i="6"/>
  <c r="L89" i="6"/>
  <c r="L82" i="6"/>
  <c r="L67" i="6"/>
  <c r="L748" i="6"/>
  <c r="L318" i="6"/>
  <c r="L634" i="6"/>
  <c r="L317" i="6"/>
  <c r="L625" i="6"/>
  <c r="L281" i="6"/>
  <c r="L294" i="6"/>
  <c r="L13" i="6"/>
  <c r="L268" i="6"/>
  <c r="L135" i="6"/>
  <c r="L528" i="6"/>
  <c r="L247" i="6"/>
  <c r="L591" i="6"/>
  <c r="L781" i="6"/>
  <c r="L12" i="6"/>
  <c r="L616" i="6"/>
  <c r="L622" i="6"/>
  <c r="L644" i="6"/>
  <c r="L680" i="6"/>
  <c r="L99" i="6"/>
  <c r="L160" i="6"/>
  <c r="L642" i="6"/>
  <c r="L46" i="6"/>
  <c r="L62" i="6"/>
  <c r="L61" i="6"/>
  <c r="L266" i="6"/>
  <c r="L851" i="6"/>
  <c r="L96" i="6"/>
  <c r="L348" i="6"/>
  <c r="L458" i="6"/>
  <c r="L467" i="6"/>
  <c r="L424" i="6"/>
  <c r="L446" i="6"/>
  <c r="L411" i="6"/>
  <c r="L20" i="6"/>
  <c r="L133" i="6"/>
  <c r="L140" i="6"/>
  <c r="L516" i="6"/>
  <c r="L505" i="6"/>
  <c r="L44" i="6"/>
  <c r="L59" i="6"/>
  <c r="L265" i="6"/>
  <c r="L793" i="6"/>
  <c r="L574" i="6"/>
  <c r="L677" i="6"/>
  <c r="L117" i="6"/>
  <c r="L515" i="6"/>
  <c r="L823" i="6"/>
  <c r="L660" i="6"/>
  <c r="L822" i="6"/>
  <c r="L362" i="6"/>
  <c r="L225" i="6"/>
  <c r="L873" i="6"/>
  <c r="L158" i="6"/>
  <c r="L173" i="6"/>
  <c r="L832" i="6"/>
  <c r="L836" i="6"/>
  <c r="L264" i="6"/>
  <c r="L224" i="6"/>
  <c r="L306" i="6"/>
  <c r="L291" i="6"/>
  <c r="L279" i="6"/>
  <c r="L790" i="6"/>
  <c r="L872" i="6"/>
  <c r="L847" i="6"/>
  <c r="L180" i="6"/>
  <c r="L157" i="6"/>
  <c r="L172" i="6"/>
  <c r="L713" i="6"/>
  <c r="L601" i="6"/>
  <c r="L587" i="6"/>
  <c r="L448" i="6"/>
  <c r="L413" i="6"/>
  <c r="L849" i="6"/>
  <c r="L442" i="6"/>
  <c r="L375" i="6"/>
  <c r="L711" i="6"/>
  <c r="L808" i="6"/>
  <c r="L821" i="6"/>
  <c r="L232" i="6"/>
  <c r="L685" i="6"/>
  <c r="L708" i="6"/>
  <c r="L689" i="6"/>
  <c r="L694" i="6"/>
  <c r="L876" i="6"/>
  <c r="L171" i="6"/>
  <c r="L572" i="6"/>
  <c r="L820" i="6"/>
  <c r="L610" i="6"/>
  <c r="L807" i="6"/>
  <c r="L831" i="6"/>
  <c r="L304" i="6"/>
  <c r="L340" i="6"/>
  <c r="L326" i="6"/>
  <c r="L657" i="6"/>
  <c r="L639" i="6"/>
  <c r="L8" i="6"/>
  <c r="L30" i="6"/>
  <c r="L43" i="6"/>
  <c r="L259" i="6"/>
  <c r="L231" i="6"/>
  <c r="L207" i="6"/>
  <c r="L844" i="6"/>
  <c r="L830" i="6"/>
  <c r="L835" i="6"/>
  <c r="L7" i="6"/>
  <c r="L274" i="6"/>
  <c r="L297" i="6"/>
  <c r="L191" i="6"/>
  <c r="L359" i="6"/>
  <c r="L366" i="6"/>
  <c r="L921" i="6" s="1"/>
  <c r="L806" i="6"/>
  <c r="L144" i="6"/>
  <c r="L106" i="6"/>
  <c r="L489" i="6"/>
  <c r="L437" i="6"/>
  <c r="L402" i="6"/>
  <c r="L100" i="6"/>
  <c r="L283" i="6"/>
  <c r="L860" i="6"/>
  <c r="L865" i="6"/>
  <c r="L103" i="6"/>
  <c r="L861" i="6"/>
  <c r="L729" i="6"/>
  <c r="L597" i="6"/>
  <c r="L75" i="6"/>
  <c r="L116" i="6"/>
  <c r="L126" i="6"/>
  <c r="L5" i="6"/>
  <c r="L408" i="6"/>
  <c r="L846" i="6"/>
  <c r="L154" i="6"/>
  <c r="L358" i="6"/>
  <c r="L219" i="6"/>
  <c r="L655" i="6"/>
  <c r="L372" i="6"/>
  <c r="L357" i="6"/>
  <c r="L706" i="6"/>
  <c r="L568" i="6"/>
  <c r="L816" i="6"/>
  <c r="L242" i="6"/>
  <c r="L256" i="6"/>
  <c r="L202" i="6"/>
  <c r="L217" i="6"/>
  <c r="L734" i="6"/>
  <c r="L544" i="6"/>
  <c r="L15" i="6"/>
  <c r="L4" i="6"/>
  <c r="L783" i="6"/>
  <c r="L285" i="6"/>
  <c r="L380" i="6"/>
  <c r="L400" i="6"/>
  <c r="L434" i="6"/>
  <c r="L272" i="6"/>
  <c r="L335" i="6"/>
  <c r="L334" i="6"/>
  <c r="L51" i="6"/>
  <c r="L309" i="6"/>
  <c r="L564" i="6"/>
  <c r="L580" i="6"/>
  <c r="L136" i="6"/>
  <c r="L509" i="6"/>
  <c r="L492" i="6"/>
  <c r="L452" i="6"/>
  <c r="L562" i="6"/>
  <c r="L579" i="6"/>
  <c r="L87" i="6"/>
  <c r="L78" i="6"/>
  <c r="L83" i="6"/>
  <c r="L518" i="6"/>
  <c r="L398" i="6"/>
  <c r="L839" i="6"/>
  <c r="L800" i="6"/>
  <c r="L324" i="6"/>
  <c r="L308" i="6"/>
  <c r="L460" i="6"/>
  <c r="L630" i="6"/>
  <c r="L431" i="6"/>
  <c r="L559" i="6"/>
  <c r="L665" i="6"/>
  <c r="L578" i="6"/>
  <c r="L647" i="6"/>
  <c r="L623" i="6"/>
  <c r="L576" i="6"/>
  <c r="L797" i="6"/>
  <c r="L322" i="6"/>
  <c r="L628" i="6"/>
  <c r="I448" i="1"/>
  <c r="F457" i="1"/>
  <c r="J446" i="1"/>
  <c r="J447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" i="1"/>
  <c r="E2" i="5"/>
  <c r="H457" i="1"/>
  <c r="D457" i="1"/>
  <c r="I447" i="1"/>
  <c r="I446" i="1"/>
  <c r="AB450" i="1"/>
  <c r="X450" i="1"/>
  <c r="W450" i="1"/>
  <c r="AB451" i="1"/>
  <c r="X451" i="1"/>
  <c r="W451" i="1"/>
  <c r="AB449" i="1"/>
  <c r="X449" i="1"/>
  <c r="W449" i="1"/>
  <c r="AB452" i="1"/>
  <c r="X452" i="1"/>
  <c r="W452" i="1"/>
  <c r="AB453" i="1"/>
  <c r="X453" i="1"/>
  <c r="W453" i="1"/>
  <c r="AB455" i="1"/>
  <c r="X455" i="1"/>
  <c r="W455" i="1"/>
  <c r="AB454" i="1"/>
  <c r="X454" i="1"/>
  <c r="W454" i="1"/>
  <c r="AB447" i="1"/>
  <c r="X447" i="1"/>
  <c r="W447" i="1"/>
  <c r="AB446" i="1"/>
  <c r="X446" i="1"/>
  <c r="W446" i="1"/>
  <c r="AB445" i="1"/>
  <c r="AB444" i="1"/>
  <c r="AB442" i="1"/>
  <c r="AB440" i="1"/>
  <c r="X440" i="1"/>
  <c r="W440" i="1"/>
  <c r="AB432" i="1"/>
  <c r="AB427" i="1"/>
  <c r="X427" i="1"/>
  <c r="W427" i="1"/>
  <c r="X17" i="1"/>
  <c r="X24" i="1"/>
  <c r="X25" i="1"/>
  <c r="X54" i="1"/>
  <c r="X75" i="1"/>
  <c r="X109" i="1"/>
  <c r="X136" i="1"/>
  <c r="X147" i="1"/>
  <c r="X157" i="1"/>
  <c r="X195" i="1"/>
  <c r="X196" i="1"/>
  <c r="X202" i="1"/>
  <c r="X249" i="1"/>
  <c r="X261" i="1"/>
  <c r="X298" i="1"/>
  <c r="X311" i="1"/>
  <c r="X322" i="1"/>
  <c r="X351" i="1"/>
  <c r="X369" i="1"/>
  <c r="X396" i="1"/>
  <c r="X406" i="1"/>
  <c r="X417" i="1"/>
  <c r="W17" i="1"/>
  <c r="W24" i="1"/>
  <c r="W25" i="1"/>
  <c r="W54" i="1"/>
  <c r="W75" i="1"/>
  <c r="W109" i="1"/>
  <c r="W136" i="1"/>
  <c r="W147" i="1"/>
  <c r="W157" i="1"/>
  <c r="W195" i="1"/>
  <c r="W196" i="1"/>
  <c r="W202" i="1"/>
  <c r="W249" i="1"/>
  <c r="W253" i="1"/>
  <c r="W261" i="1"/>
  <c r="W298" i="1"/>
  <c r="W311" i="1"/>
  <c r="W322" i="1"/>
  <c r="W351" i="1"/>
  <c r="W369" i="1"/>
  <c r="W396" i="1"/>
  <c r="W406" i="1"/>
  <c r="W417" i="1"/>
  <c r="AB424" i="1"/>
  <c r="AB423" i="1"/>
  <c r="AB422" i="1"/>
  <c r="AB420" i="1"/>
  <c r="AB419" i="1"/>
  <c r="AB417" i="1"/>
  <c r="AB416" i="1"/>
  <c r="AB415" i="1"/>
  <c r="AB414" i="1"/>
  <c r="AB413" i="1"/>
  <c r="AB412" i="1"/>
  <c r="AB411" i="1"/>
  <c r="AB408" i="1"/>
  <c r="AB407" i="1"/>
  <c r="AB406" i="1"/>
  <c r="AB405" i="1"/>
  <c r="AB402" i="1"/>
  <c r="AB400" i="1"/>
  <c r="AB396" i="1"/>
  <c r="AB393" i="1"/>
  <c r="AB392" i="1"/>
  <c r="AB391" i="1"/>
  <c r="AB390" i="1"/>
  <c r="AB389" i="1"/>
  <c r="AB388" i="1"/>
  <c r="AB387" i="1"/>
  <c r="AB386" i="1"/>
  <c r="AB385" i="1"/>
  <c r="AB384" i="1"/>
  <c r="AB383" i="1"/>
  <c r="AB382" i="1"/>
  <c r="AB380" i="1"/>
  <c r="AB376" i="1"/>
  <c r="AB375" i="1"/>
  <c r="AB374" i="1"/>
  <c r="AB373" i="1"/>
  <c r="AB372" i="1"/>
  <c r="AB371" i="1"/>
  <c r="AB369" i="1"/>
  <c r="AB367" i="1"/>
  <c r="AB364" i="1"/>
  <c r="AB360" i="1"/>
  <c r="AB359" i="1"/>
  <c r="AB358" i="1"/>
  <c r="AB357" i="1"/>
  <c r="AB356" i="1"/>
  <c r="AB355" i="1"/>
  <c r="AB353" i="1"/>
  <c r="AB352" i="1"/>
  <c r="AB351" i="1"/>
  <c r="AB350" i="1"/>
  <c r="AB348" i="1"/>
  <c r="AB346" i="1"/>
  <c r="AB345" i="1"/>
  <c r="AB344" i="1"/>
  <c r="AB342" i="1"/>
  <c r="AB341" i="1"/>
  <c r="AB340" i="1"/>
  <c r="AB339" i="1"/>
  <c r="AB337" i="1"/>
  <c r="AB335" i="1"/>
  <c r="AB333" i="1"/>
  <c r="AB332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7" i="1"/>
  <c r="AB316" i="1"/>
  <c r="AB314" i="1"/>
  <c r="AB313" i="1"/>
  <c r="AB312" i="1"/>
  <c r="AB311" i="1"/>
  <c r="AB310" i="1"/>
  <c r="AB309" i="1"/>
  <c r="AB308" i="1"/>
  <c r="AB306" i="1"/>
  <c r="AB304" i="1"/>
  <c r="AB302" i="1"/>
  <c r="AB300" i="1"/>
  <c r="AB299" i="1"/>
  <c r="AB298" i="1"/>
  <c r="AB297" i="1"/>
  <c r="AB296" i="1"/>
  <c r="AB295" i="1"/>
  <c r="AB294" i="1"/>
  <c r="AB292" i="1"/>
  <c r="AB290" i="1"/>
  <c r="AB287" i="1"/>
  <c r="AB286" i="1"/>
  <c r="AB285" i="1"/>
  <c r="AB283" i="1"/>
  <c r="AB282" i="1"/>
  <c r="AB281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4" i="1"/>
  <c r="AB262" i="1"/>
  <c r="AB261" i="1"/>
  <c r="AB260" i="1"/>
  <c r="AB258" i="1"/>
  <c r="AB257" i="1"/>
  <c r="AB256" i="1"/>
  <c r="AB252" i="1"/>
  <c r="AB250" i="1"/>
  <c r="AB249" i="1"/>
  <c r="AB247" i="1"/>
  <c r="AB246" i="1"/>
  <c r="AB245" i="1"/>
  <c r="AB244" i="1"/>
  <c r="AB242" i="1"/>
  <c r="AB241" i="1"/>
  <c r="AB240" i="1"/>
  <c r="AB239" i="1"/>
  <c r="AB237" i="1"/>
  <c r="AB236" i="1"/>
  <c r="AB235" i="1"/>
  <c r="AB233" i="1"/>
  <c r="AB232" i="1"/>
  <c r="AB231" i="1"/>
  <c r="AB230" i="1"/>
  <c r="AB229" i="1"/>
  <c r="AB228" i="1"/>
  <c r="AB227" i="1"/>
  <c r="AB225" i="1"/>
  <c r="AB224" i="1"/>
  <c r="AB223" i="1"/>
  <c r="AB220" i="1"/>
  <c r="AB218" i="1"/>
  <c r="AB217" i="1"/>
  <c r="AB216" i="1"/>
  <c r="AB214" i="1"/>
  <c r="AB213" i="1"/>
  <c r="AB209" i="1"/>
  <c r="AB208" i="1"/>
  <c r="AB204" i="1"/>
  <c r="AB202" i="1"/>
  <c r="AB201" i="1"/>
  <c r="AB200" i="1"/>
  <c r="AB199" i="1"/>
  <c r="AB198" i="1"/>
  <c r="AB197" i="1"/>
  <c r="AB196" i="1"/>
  <c r="AB195" i="1"/>
  <c r="AB192" i="1"/>
  <c r="AB190" i="1"/>
  <c r="AB189" i="1"/>
  <c r="AB186" i="1"/>
  <c r="AB185" i="1"/>
  <c r="AB184" i="1"/>
  <c r="AB183" i="1"/>
  <c r="AB182" i="1"/>
  <c r="AB181" i="1"/>
  <c r="AB179" i="1"/>
  <c r="AB178" i="1"/>
  <c r="AB176" i="1"/>
  <c r="AB175" i="1"/>
  <c r="AB171" i="1"/>
  <c r="AB169" i="1"/>
  <c r="AB168" i="1"/>
  <c r="AB167" i="1"/>
  <c r="AB166" i="1"/>
  <c r="AB165" i="1"/>
  <c r="AB164" i="1"/>
  <c r="AB163" i="1"/>
  <c r="AB162" i="1"/>
  <c r="AB161" i="1"/>
  <c r="AB159" i="1"/>
  <c r="AB158" i="1"/>
  <c r="AB157" i="1"/>
  <c r="AB156" i="1"/>
  <c r="AB154" i="1"/>
  <c r="AB153" i="1"/>
  <c r="AB152" i="1"/>
  <c r="AB151" i="1"/>
  <c r="AB150" i="1"/>
  <c r="AB149" i="1"/>
  <c r="AB147" i="1"/>
  <c r="AB146" i="1"/>
  <c r="AB145" i="1"/>
  <c r="AB144" i="1"/>
  <c r="AB139" i="1"/>
  <c r="AB137" i="1"/>
  <c r="AB136" i="1"/>
  <c r="AB135" i="1"/>
  <c r="AB132" i="1"/>
  <c r="AB131" i="1"/>
  <c r="AB130" i="1"/>
  <c r="AB129" i="1"/>
  <c r="AB128" i="1"/>
  <c r="AB126" i="1"/>
  <c r="AB125" i="1"/>
  <c r="AB124" i="1"/>
  <c r="AB122" i="1"/>
  <c r="AB121" i="1"/>
  <c r="AB120" i="1"/>
  <c r="AB119" i="1"/>
  <c r="AB118" i="1"/>
  <c r="AB113" i="1"/>
  <c r="AB112" i="1"/>
  <c r="AB111" i="1"/>
  <c r="AB110" i="1"/>
  <c r="AB109" i="1"/>
  <c r="AB108" i="1"/>
  <c r="AB107" i="1"/>
  <c r="AB106" i="1"/>
  <c r="AB105" i="1"/>
  <c r="AB104" i="1"/>
  <c r="AB103" i="1"/>
  <c r="AB101" i="1"/>
  <c r="AB100" i="1"/>
  <c r="AB99" i="1"/>
  <c r="AB98" i="1"/>
  <c r="AB97" i="1"/>
  <c r="AB96" i="1"/>
  <c r="AB94" i="1"/>
  <c r="AB93" i="1"/>
  <c r="AB91" i="1"/>
  <c r="AB90" i="1"/>
  <c r="AB88" i="1"/>
  <c r="AB87" i="1"/>
  <c r="AB86" i="1"/>
  <c r="AB82" i="1"/>
  <c r="AB81" i="1"/>
  <c r="AB80" i="1"/>
  <c r="AB78" i="1"/>
  <c r="AB77" i="1"/>
  <c r="AB76" i="1"/>
  <c r="AB75" i="1"/>
  <c r="AB74" i="1"/>
  <c r="AB72" i="1"/>
  <c r="AB71" i="1"/>
  <c r="AB69" i="1"/>
  <c r="AB68" i="1"/>
  <c r="AB65" i="1"/>
  <c r="AB64" i="1"/>
  <c r="AB61" i="1"/>
  <c r="AB60" i="1"/>
  <c r="AB59" i="1"/>
  <c r="AB56" i="1"/>
  <c r="AB55" i="1"/>
  <c r="AB54" i="1"/>
  <c r="AB52" i="1"/>
  <c r="AB51" i="1"/>
  <c r="AB50" i="1"/>
  <c r="AB49" i="1"/>
  <c r="AB48" i="1"/>
  <c r="AB47" i="1"/>
  <c r="AB45" i="1"/>
  <c r="AB43" i="1"/>
  <c r="AB42" i="1"/>
  <c r="AB41" i="1"/>
  <c r="AB38" i="1"/>
  <c r="AB36" i="1"/>
  <c r="AB35" i="1"/>
  <c r="AB34" i="1"/>
  <c r="AB31" i="1"/>
  <c r="AB30" i="1"/>
  <c r="AB27" i="1"/>
  <c r="AB25" i="1"/>
  <c r="AB24" i="1"/>
  <c r="AB23" i="1"/>
  <c r="AB21" i="1"/>
  <c r="AB19" i="1"/>
  <c r="AB17" i="1"/>
  <c r="AB15" i="1"/>
  <c r="AB13" i="1"/>
  <c r="AB12" i="1"/>
  <c r="AB11" i="1"/>
  <c r="AB8" i="1"/>
  <c r="AB7" i="1"/>
  <c r="AB6" i="1"/>
  <c r="X445" i="1"/>
  <c r="X444" i="1"/>
  <c r="X443" i="1"/>
  <c r="X442" i="1"/>
  <c r="X441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6" i="1"/>
  <c r="X425" i="1"/>
  <c r="X424" i="1"/>
  <c r="X423" i="1"/>
  <c r="X422" i="1"/>
  <c r="X421" i="1"/>
  <c r="X420" i="1"/>
  <c r="X419" i="1"/>
  <c r="X418" i="1"/>
  <c r="X416" i="1"/>
  <c r="X415" i="1"/>
  <c r="X414" i="1"/>
  <c r="X413" i="1"/>
  <c r="X412" i="1"/>
  <c r="X411" i="1"/>
  <c r="X410" i="1"/>
  <c r="X409" i="1"/>
  <c r="X408" i="1"/>
  <c r="X407" i="1"/>
  <c r="X405" i="1"/>
  <c r="X404" i="1"/>
  <c r="X403" i="1"/>
  <c r="X402" i="1"/>
  <c r="X401" i="1"/>
  <c r="X400" i="1"/>
  <c r="X399" i="1"/>
  <c r="X398" i="1"/>
  <c r="X397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1" i="1"/>
  <c r="X320" i="1"/>
  <c r="X319" i="1"/>
  <c r="X318" i="1"/>
  <c r="X317" i="1"/>
  <c r="X316" i="1"/>
  <c r="X315" i="1"/>
  <c r="X314" i="1"/>
  <c r="X313" i="1"/>
  <c r="X312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0" i="1"/>
  <c r="X259" i="1"/>
  <c r="X258" i="1"/>
  <c r="X257" i="1"/>
  <c r="X256" i="1"/>
  <c r="X255" i="1"/>
  <c r="X254" i="1"/>
  <c r="X253" i="1"/>
  <c r="X252" i="1"/>
  <c r="X251" i="1"/>
  <c r="X250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1" i="1"/>
  <c r="X200" i="1"/>
  <c r="X199" i="1"/>
  <c r="X198" i="1"/>
  <c r="X197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6" i="1"/>
  <c r="X155" i="1"/>
  <c r="X154" i="1"/>
  <c r="X153" i="1"/>
  <c r="X152" i="1"/>
  <c r="X151" i="1"/>
  <c r="X150" i="1"/>
  <c r="X149" i="1"/>
  <c r="X148" i="1"/>
  <c r="X146" i="1"/>
  <c r="X145" i="1"/>
  <c r="X144" i="1"/>
  <c r="X143" i="1"/>
  <c r="X142" i="1"/>
  <c r="X141" i="1"/>
  <c r="X140" i="1"/>
  <c r="X139" i="1"/>
  <c r="X138" i="1"/>
  <c r="X137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3" i="1"/>
  <c r="X22" i="1"/>
  <c r="X21" i="1"/>
  <c r="X20" i="1"/>
  <c r="X19" i="1"/>
  <c r="X18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5" i="3"/>
  <c r="D463" i="3"/>
  <c r="C463" i="3"/>
  <c r="E454" i="3"/>
  <c r="F454" i="3" s="1"/>
  <c r="D454" i="3"/>
  <c r="C454" i="3"/>
  <c r="L703" i="8" l="1"/>
  <c r="L685" i="8"/>
  <c r="J684" i="8"/>
  <c r="L707" i="8"/>
  <c r="L709" i="8"/>
  <c r="L684" i="8"/>
  <c r="J683" i="8"/>
  <c r="I691" i="8"/>
  <c r="I690" i="8"/>
  <c r="I705" i="8"/>
  <c r="L689" i="8"/>
  <c r="L702" i="8"/>
  <c r="J711" i="8"/>
  <c r="L700" i="8"/>
  <c r="J700" i="8"/>
  <c r="J707" i="8"/>
  <c r="J682" i="8"/>
  <c r="L705" i="8"/>
  <c r="I684" i="8"/>
  <c r="I714" i="8"/>
  <c r="I699" i="8"/>
  <c r="J712" i="8"/>
  <c r="J690" i="8"/>
  <c r="L695" i="8"/>
  <c r="I695" i="8"/>
  <c r="L708" i="8"/>
  <c r="L697" i="8"/>
  <c r="I682" i="8"/>
  <c r="I692" i="8"/>
  <c r="I709" i="8"/>
  <c r="J693" i="8"/>
  <c r="J701" i="8"/>
  <c r="J713" i="8"/>
  <c r="J714" i="8"/>
  <c r="L713" i="8"/>
  <c r="L714" i="8"/>
  <c r="L686" i="8"/>
  <c r="L696" i="8"/>
  <c r="L698" i="8"/>
  <c r="I706" i="8"/>
  <c r="L693" i="8"/>
  <c r="L694" i="8"/>
  <c r="I688" i="8"/>
  <c r="I694" i="8"/>
  <c r="I702" i="8"/>
  <c r="J704" i="8"/>
  <c r="I686" i="8"/>
  <c r="I685" i="8"/>
  <c r="I689" i="8"/>
  <c r="I704" i="8"/>
  <c r="I700" i="8"/>
  <c r="L704" i="8"/>
  <c r="L711" i="8"/>
  <c r="L710" i="8"/>
  <c r="L683" i="8"/>
  <c r="J689" i="8"/>
  <c r="J699" i="8"/>
  <c r="J705" i="8"/>
  <c r="L688" i="8"/>
  <c r="I697" i="8"/>
  <c r="I713" i="8"/>
  <c r="L690" i="8"/>
  <c r="I698" i="8"/>
  <c r="L682" i="8"/>
  <c r="L692" i="8"/>
  <c r="I696" i="8"/>
  <c r="I707" i="8"/>
  <c r="I710" i="8"/>
  <c r="J696" i="8"/>
  <c r="L691" i="8"/>
  <c r="I708" i="8"/>
  <c r="J703" i="8"/>
  <c r="J685" i="8"/>
  <c r="I693" i="8"/>
  <c r="L699" i="8"/>
  <c r="L712" i="8"/>
  <c r="L701" i="8"/>
  <c r="J708" i="8"/>
  <c r="J692" i="8"/>
  <c r="J697" i="8"/>
  <c r="J897" i="6"/>
  <c r="J710" i="8"/>
  <c r="J709" i="8"/>
  <c r="J691" i="8"/>
  <c r="L706" i="8"/>
  <c r="I703" i="8"/>
  <c r="J694" i="8"/>
  <c r="I711" i="8"/>
  <c r="J698" i="8"/>
  <c r="I683" i="8"/>
  <c r="J695" i="8"/>
  <c r="J706" i="8"/>
  <c r="I712" i="8"/>
  <c r="I701" i="8"/>
  <c r="J702" i="8"/>
  <c r="J687" i="8"/>
  <c r="L891" i="6"/>
  <c r="Q457" i="9"/>
  <c r="AC457" i="9" s="1"/>
  <c r="AC4" i="9"/>
  <c r="J881" i="6"/>
  <c r="I888" i="6"/>
  <c r="I881" i="6"/>
  <c r="I884" i="6"/>
  <c r="L965" i="6"/>
  <c r="J955" i="6"/>
  <c r="I897" i="6"/>
  <c r="L974" i="6"/>
  <c r="J884" i="6"/>
  <c r="L976" i="6"/>
  <c r="I976" i="6"/>
  <c r="J976" i="6"/>
  <c r="J901" i="6"/>
  <c r="L888" i="6"/>
  <c r="L903" i="6"/>
  <c r="I924" i="6"/>
  <c r="J922" i="6"/>
  <c r="J948" i="6"/>
  <c r="L928" i="6"/>
  <c r="L939" i="6"/>
  <c r="L971" i="6"/>
  <c r="L897" i="6"/>
  <c r="L973" i="6"/>
  <c r="I954" i="6"/>
  <c r="J974" i="6"/>
  <c r="I928" i="6"/>
  <c r="J973" i="6"/>
  <c r="L938" i="6"/>
  <c r="J928" i="6"/>
  <c r="L930" i="6"/>
  <c r="L951" i="6"/>
  <c r="L917" i="6"/>
  <c r="L937" i="6"/>
  <c r="I955" i="6"/>
  <c r="J954" i="6"/>
  <c r="I939" i="6"/>
  <c r="J939" i="6"/>
  <c r="J946" i="6"/>
  <c r="L957" i="6"/>
  <c r="I933" i="6"/>
  <c r="J932" i="6"/>
  <c r="L941" i="6"/>
  <c r="J905" i="6"/>
  <c r="L947" i="6"/>
  <c r="I951" i="6"/>
  <c r="I937" i="6"/>
  <c r="I965" i="6"/>
  <c r="I971" i="6"/>
  <c r="L949" i="6"/>
  <c r="J971" i="6"/>
  <c r="L918" i="6"/>
  <c r="I909" i="6"/>
  <c r="L922" i="6"/>
  <c r="L955" i="6"/>
  <c r="I932" i="6"/>
  <c r="J934" i="6"/>
  <c r="J958" i="6"/>
  <c r="J920" i="6"/>
  <c r="J904" i="6"/>
  <c r="L920" i="6"/>
  <c r="I969" i="6"/>
  <c r="I898" i="6"/>
  <c r="J926" i="6"/>
  <c r="I917" i="6"/>
  <c r="I892" i="6"/>
  <c r="I903" i="6"/>
  <c r="J951" i="6"/>
  <c r="J937" i="6"/>
  <c r="J965" i="6"/>
  <c r="J938" i="6"/>
  <c r="L952" i="6"/>
  <c r="L892" i="6"/>
  <c r="L975" i="6"/>
  <c r="I948" i="6"/>
  <c r="I908" i="6"/>
  <c r="I934" i="6"/>
  <c r="I958" i="6"/>
  <c r="I920" i="6"/>
  <c r="I904" i="6"/>
  <c r="J880" i="6"/>
  <c r="J927" i="6"/>
  <c r="J941" i="6"/>
  <c r="J923" i="6"/>
  <c r="I949" i="6"/>
  <c r="I891" i="6"/>
  <c r="J917" i="6"/>
  <c r="J891" i="6"/>
  <c r="J903" i="6"/>
  <c r="I902" i="6"/>
  <c r="I956" i="6"/>
  <c r="J909" i="6"/>
  <c r="I880" i="6"/>
  <c r="I910" i="6"/>
  <c r="J882" i="6"/>
  <c r="J911" i="6"/>
  <c r="L889" i="6"/>
  <c r="I906" i="6"/>
  <c r="J935" i="6"/>
  <c r="L959" i="6"/>
  <c r="I918" i="6"/>
  <c r="I890" i="6"/>
  <c r="J949" i="6"/>
  <c r="J890" i="6"/>
  <c r="L910" i="6"/>
  <c r="L944" i="6"/>
  <c r="I925" i="6"/>
  <c r="J908" i="6"/>
  <c r="J924" i="6"/>
  <c r="L909" i="6"/>
  <c r="I882" i="6"/>
  <c r="I927" i="6"/>
  <c r="I941" i="6"/>
  <c r="I923" i="6"/>
  <c r="I911" i="6"/>
  <c r="J910" i="6"/>
  <c r="L970" i="6"/>
  <c r="L919" i="6"/>
  <c r="L960" i="6"/>
  <c r="I905" i="6"/>
  <c r="I883" i="6"/>
  <c r="J963" i="6"/>
  <c r="J900" i="6"/>
  <c r="L969" i="6"/>
  <c r="I952" i="6"/>
  <c r="I975" i="6"/>
  <c r="J918" i="6"/>
  <c r="J892" i="6"/>
  <c r="J883" i="6"/>
  <c r="J930" i="6"/>
  <c r="L915" i="6"/>
  <c r="L945" i="6"/>
  <c r="L899" i="6"/>
  <c r="I913" i="6"/>
  <c r="J902" i="6"/>
  <c r="J925" i="6"/>
  <c r="L948" i="6"/>
  <c r="L908" i="6"/>
  <c r="L924" i="6"/>
  <c r="J889" i="6"/>
  <c r="L916" i="6"/>
  <c r="L940" i="6"/>
  <c r="I926" i="6"/>
  <c r="J947" i="6"/>
  <c r="L898" i="6"/>
  <c r="I944" i="6"/>
  <c r="I915" i="6"/>
  <c r="J952" i="6"/>
  <c r="J975" i="6"/>
  <c r="L890" i="6"/>
  <c r="I912" i="6"/>
  <c r="L972" i="6"/>
  <c r="L929" i="6"/>
  <c r="I907" i="6"/>
  <c r="I961" i="6"/>
  <c r="J912" i="6"/>
  <c r="J956" i="6"/>
  <c r="L956" i="6"/>
  <c r="J960" i="6"/>
  <c r="L914" i="6"/>
  <c r="L906" i="6"/>
  <c r="J944" i="6"/>
  <c r="J915" i="6"/>
  <c r="L880" i="6"/>
  <c r="I964" i="6"/>
  <c r="J913" i="6"/>
  <c r="L912" i="6"/>
  <c r="L902" i="6"/>
  <c r="I960" i="6"/>
  <c r="J970" i="6"/>
  <c r="J919" i="6"/>
  <c r="L966" i="6"/>
  <c r="L950" i="6"/>
  <c r="L962" i="6"/>
  <c r="I900" i="6"/>
  <c r="I935" i="6"/>
  <c r="J959" i="6"/>
  <c r="L905" i="6"/>
  <c r="L883" i="6"/>
  <c r="I945" i="6"/>
  <c r="I973" i="6"/>
  <c r="I899" i="6"/>
  <c r="J945" i="6"/>
  <c r="J899" i="6"/>
  <c r="I901" i="6"/>
  <c r="I946" i="6"/>
  <c r="J907" i="6"/>
  <c r="J961" i="6"/>
  <c r="L913" i="6"/>
  <c r="L925" i="6"/>
  <c r="I970" i="6"/>
  <c r="I914" i="6"/>
  <c r="I889" i="6"/>
  <c r="J914" i="6"/>
  <c r="J940" i="6"/>
  <c r="L933" i="6"/>
  <c r="I947" i="6"/>
  <c r="L926" i="6"/>
  <c r="I929" i="6"/>
  <c r="I972" i="6"/>
  <c r="L936" i="6"/>
  <c r="I957" i="6"/>
  <c r="L907" i="6"/>
  <c r="L961" i="6"/>
  <c r="I919" i="6"/>
  <c r="I940" i="6"/>
  <c r="I974" i="6"/>
  <c r="J916" i="6"/>
  <c r="J950" i="6"/>
  <c r="L932" i="6"/>
  <c r="I963" i="6"/>
  <c r="J969" i="6"/>
  <c r="J898" i="6"/>
  <c r="I936" i="6"/>
  <c r="J929" i="6"/>
  <c r="J972" i="6"/>
  <c r="L964" i="6"/>
  <c r="I922" i="6"/>
  <c r="I916" i="6"/>
  <c r="I950" i="6"/>
  <c r="I962" i="6"/>
  <c r="J966" i="6"/>
  <c r="J962" i="6"/>
  <c r="L934" i="6"/>
  <c r="L958" i="6"/>
  <c r="L923" i="6"/>
  <c r="L904" i="6"/>
  <c r="L887" i="6"/>
  <c r="L935" i="6"/>
  <c r="I921" i="6"/>
  <c r="J936" i="6"/>
  <c r="J921" i="6"/>
  <c r="L946" i="6"/>
  <c r="J964" i="6"/>
  <c r="J957" i="6"/>
  <c r="L881" i="6"/>
  <c r="L901" i="6"/>
  <c r="L884" i="6"/>
  <c r="L954" i="6"/>
  <c r="I966" i="6"/>
  <c r="I887" i="6"/>
  <c r="J933" i="6"/>
  <c r="J887" i="6"/>
  <c r="L882" i="6"/>
  <c r="L927" i="6"/>
  <c r="L911" i="6"/>
  <c r="I959" i="6"/>
  <c r="J906" i="6"/>
  <c r="L963" i="6"/>
  <c r="L900" i="6"/>
  <c r="I930" i="6"/>
  <c r="I938" i="6"/>
  <c r="I879" i="6"/>
  <c r="J878" i="6"/>
  <c r="J879" i="6"/>
  <c r="L879" i="6"/>
  <c r="I878" i="6"/>
  <c r="L878" i="6"/>
  <c r="L457" i="1"/>
  <c r="X457" i="1" s="1"/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54" i="1"/>
  <c r="S455" i="1"/>
  <c r="S453" i="1"/>
  <c r="S452" i="1"/>
  <c r="S449" i="1"/>
  <c r="S451" i="1"/>
  <c r="S450" i="1"/>
  <c r="S4" i="1"/>
  <c r="U450" i="1"/>
  <c r="R450" i="1"/>
  <c r="U451" i="1"/>
  <c r="R451" i="1"/>
  <c r="U449" i="1"/>
  <c r="R449" i="1"/>
  <c r="U452" i="1"/>
  <c r="R452" i="1"/>
  <c r="U453" i="1"/>
  <c r="R453" i="1"/>
  <c r="U455" i="1"/>
  <c r="R455" i="1"/>
  <c r="U454" i="1"/>
  <c r="R454" i="1"/>
  <c r="U447" i="1"/>
  <c r="R447" i="1"/>
  <c r="U446" i="1"/>
  <c r="R446" i="1"/>
  <c r="U6" i="1"/>
  <c r="U7" i="1"/>
  <c r="U8" i="1"/>
  <c r="U11" i="1"/>
  <c r="U12" i="1"/>
  <c r="U13" i="1"/>
  <c r="U15" i="1"/>
  <c r="R17" i="1"/>
  <c r="U17" i="1"/>
  <c r="U19" i="1"/>
  <c r="U21" i="1"/>
  <c r="U23" i="1"/>
  <c r="R24" i="1"/>
  <c r="U24" i="1"/>
  <c r="R25" i="1"/>
  <c r="U25" i="1"/>
  <c r="U27" i="1"/>
  <c r="U30" i="1"/>
  <c r="U31" i="1"/>
  <c r="U34" i="1"/>
  <c r="U35" i="1"/>
  <c r="U36" i="1"/>
  <c r="U38" i="1"/>
  <c r="U41" i="1"/>
  <c r="U42" i="1"/>
  <c r="U43" i="1"/>
  <c r="U45" i="1"/>
  <c r="U47" i="1"/>
  <c r="U48" i="1"/>
  <c r="U49" i="1"/>
  <c r="U50" i="1"/>
  <c r="U51" i="1"/>
  <c r="U52" i="1"/>
  <c r="R54" i="1"/>
  <c r="U54" i="1"/>
  <c r="U55" i="1"/>
  <c r="U56" i="1"/>
  <c r="U59" i="1"/>
  <c r="U60" i="1"/>
  <c r="U61" i="1"/>
  <c r="U64" i="1"/>
  <c r="U65" i="1"/>
  <c r="U68" i="1"/>
  <c r="U69" i="1"/>
  <c r="U71" i="1"/>
  <c r="U72" i="1"/>
  <c r="U74" i="1"/>
  <c r="R75" i="1"/>
  <c r="U75" i="1"/>
  <c r="U76" i="1"/>
  <c r="U77" i="1"/>
  <c r="U78" i="1"/>
  <c r="U80" i="1"/>
  <c r="U81" i="1"/>
  <c r="U82" i="1"/>
  <c r="U86" i="1"/>
  <c r="U87" i="1"/>
  <c r="U88" i="1"/>
  <c r="U90" i="1"/>
  <c r="U91" i="1"/>
  <c r="U93" i="1"/>
  <c r="U94" i="1"/>
  <c r="U96" i="1"/>
  <c r="U97" i="1"/>
  <c r="U98" i="1"/>
  <c r="U99" i="1"/>
  <c r="U100" i="1"/>
  <c r="U101" i="1"/>
  <c r="U103" i="1"/>
  <c r="U104" i="1"/>
  <c r="U105" i="1"/>
  <c r="U106" i="1"/>
  <c r="U107" i="1"/>
  <c r="U108" i="1"/>
  <c r="R109" i="1"/>
  <c r="U109" i="1"/>
  <c r="U110" i="1"/>
  <c r="U111" i="1"/>
  <c r="U112" i="1"/>
  <c r="U113" i="1"/>
  <c r="U118" i="1"/>
  <c r="U119" i="1"/>
  <c r="U120" i="1"/>
  <c r="U121" i="1"/>
  <c r="U122" i="1"/>
  <c r="U124" i="1"/>
  <c r="U125" i="1"/>
  <c r="U126" i="1"/>
  <c r="U128" i="1"/>
  <c r="U129" i="1"/>
  <c r="U130" i="1"/>
  <c r="U131" i="1"/>
  <c r="U132" i="1"/>
  <c r="U135" i="1"/>
  <c r="R136" i="1"/>
  <c r="U136" i="1"/>
  <c r="U137" i="1"/>
  <c r="U139" i="1"/>
  <c r="U144" i="1"/>
  <c r="U145" i="1"/>
  <c r="U146" i="1"/>
  <c r="R147" i="1"/>
  <c r="U147" i="1"/>
  <c r="U149" i="1"/>
  <c r="U150" i="1"/>
  <c r="U151" i="1"/>
  <c r="U152" i="1"/>
  <c r="U153" i="1"/>
  <c r="U154" i="1"/>
  <c r="U156" i="1"/>
  <c r="R157" i="1"/>
  <c r="U157" i="1"/>
  <c r="U158" i="1"/>
  <c r="U159" i="1"/>
  <c r="U161" i="1"/>
  <c r="U162" i="1"/>
  <c r="U163" i="1"/>
  <c r="U164" i="1"/>
  <c r="U165" i="1"/>
  <c r="U166" i="1"/>
  <c r="U167" i="1"/>
  <c r="U168" i="1"/>
  <c r="U169" i="1"/>
  <c r="U171" i="1"/>
  <c r="U175" i="1"/>
  <c r="U176" i="1"/>
  <c r="U178" i="1"/>
  <c r="U179" i="1"/>
  <c r="U181" i="1"/>
  <c r="U182" i="1"/>
  <c r="U183" i="1"/>
  <c r="U184" i="1"/>
  <c r="U185" i="1"/>
  <c r="U186" i="1"/>
  <c r="U189" i="1"/>
  <c r="U190" i="1"/>
  <c r="U192" i="1"/>
  <c r="R195" i="1"/>
  <c r="U195" i="1"/>
  <c r="R196" i="1"/>
  <c r="U196" i="1"/>
  <c r="U197" i="1"/>
  <c r="U198" i="1"/>
  <c r="U199" i="1"/>
  <c r="U200" i="1"/>
  <c r="U201" i="1"/>
  <c r="R202" i="1"/>
  <c r="U202" i="1"/>
  <c r="U204" i="1"/>
  <c r="U208" i="1"/>
  <c r="U209" i="1"/>
  <c r="U213" i="1"/>
  <c r="U214" i="1"/>
  <c r="U216" i="1"/>
  <c r="U217" i="1"/>
  <c r="U218" i="1"/>
  <c r="U220" i="1"/>
  <c r="U223" i="1"/>
  <c r="U224" i="1"/>
  <c r="U225" i="1"/>
  <c r="U227" i="1"/>
  <c r="U228" i="1"/>
  <c r="U229" i="1"/>
  <c r="U230" i="1"/>
  <c r="U231" i="1"/>
  <c r="U232" i="1"/>
  <c r="U233" i="1"/>
  <c r="U235" i="1"/>
  <c r="U236" i="1"/>
  <c r="U237" i="1"/>
  <c r="U239" i="1"/>
  <c r="U240" i="1"/>
  <c r="U241" i="1"/>
  <c r="U242" i="1"/>
  <c r="U244" i="1"/>
  <c r="U245" i="1"/>
  <c r="U246" i="1"/>
  <c r="U247" i="1"/>
  <c r="R249" i="1"/>
  <c r="U249" i="1"/>
  <c r="U250" i="1"/>
  <c r="U252" i="1"/>
  <c r="R253" i="1"/>
  <c r="U256" i="1"/>
  <c r="U257" i="1"/>
  <c r="U258" i="1"/>
  <c r="U260" i="1"/>
  <c r="R261" i="1"/>
  <c r="U261" i="1"/>
  <c r="U262" i="1"/>
  <c r="U264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81" i="1"/>
  <c r="U282" i="1"/>
  <c r="U283" i="1"/>
  <c r="U285" i="1"/>
  <c r="U286" i="1"/>
  <c r="U287" i="1"/>
  <c r="U290" i="1"/>
  <c r="U292" i="1"/>
  <c r="U294" i="1"/>
  <c r="U295" i="1"/>
  <c r="U296" i="1"/>
  <c r="U297" i="1"/>
  <c r="R298" i="1"/>
  <c r="U298" i="1"/>
  <c r="U299" i="1"/>
  <c r="U300" i="1"/>
  <c r="U302" i="1"/>
  <c r="U304" i="1"/>
  <c r="U306" i="1"/>
  <c r="U308" i="1"/>
  <c r="U309" i="1"/>
  <c r="U310" i="1"/>
  <c r="R311" i="1"/>
  <c r="U311" i="1"/>
  <c r="U312" i="1"/>
  <c r="U313" i="1"/>
  <c r="U314" i="1"/>
  <c r="U316" i="1"/>
  <c r="U317" i="1"/>
  <c r="U319" i="1"/>
  <c r="U320" i="1"/>
  <c r="U321" i="1"/>
  <c r="R322" i="1"/>
  <c r="U322" i="1"/>
  <c r="U323" i="1"/>
  <c r="U324" i="1"/>
  <c r="U325" i="1"/>
  <c r="U326" i="1"/>
  <c r="U327" i="1"/>
  <c r="U328" i="1"/>
  <c r="U329" i="1"/>
  <c r="U330" i="1"/>
  <c r="U332" i="1"/>
  <c r="U333" i="1"/>
  <c r="U335" i="1"/>
  <c r="U337" i="1"/>
  <c r="U339" i="1"/>
  <c r="U340" i="1"/>
  <c r="U341" i="1"/>
  <c r="U342" i="1"/>
  <c r="U344" i="1"/>
  <c r="U345" i="1"/>
  <c r="U346" i="1"/>
  <c r="U348" i="1"/>
  <c r="U350" i="1"/>
  <c r="R351" i="1"/>
  <c r="U351" i="1"/>
  <c r="U352" i="1"/>
  <c r="U353" i="1"/>
  <c r="U355" i="1"/>
  <c r="U356" i="1"/>
  <c r="U357" i="1"/>
  <c r="U358" i="1"/>
  <c r="U359" i="1"/>
  <c r="U360" i="1"/>
  <c r="U364" i="1"/>
  <c r="U367" i="1"/>
  <c r="R369" i="1"/>
  <c r="U369" i="1"/>
  <c r="U371" i="1"/>
  <c r="U372" i="1"/>
  <c r="U373" i="1"/>
  <c r="U374" i="1"/>
  <c r="U375" i="1"/>
  <c r="U376" i="1"/>
  <c r="U380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R396" i="1"/>
  <c r="U396" i="1"/>
  <c r="U400" i="1"/>
  <c r="U402" i="1"/>
  <c r="U405" i="1"/>
  <c r="R406" i="1"/>
  <c r="U406" i="1"/>
  <c r="U407" i="1"/>
  <c r="U408" i="1"/>
  <c r="U411" i="1"/>
  <c r="U412" i="1"/>
  <c r="U413" i="1"/>
  <c r="U414" i="1"/>
  <c r="U415" i="1"/>
  <c r="U416" i="1"/>
  <c r="R417" i="1"/>
  <c r="U417" i="1"/>
  <c r="U419" i="1"/>
  <c r="U420" i="1"/>
  <c r="U422" i="1"/>
  <c r="U423" i="1"/>
  <c r="U424" i="1"/>
  <c r="R427" i="1"/>
  <c r="U427" i="1"/>
  <c r="U432" i="1"/>
  <c r="R440" i="1"/>
  <c r="U440" i="1"/>
  <c r="U442" i="1"/>
  <c r="U444" i="1"/>
  <c r="U445" i="1"/>
  <c r="X2" i="1" l="1"/>
  <c r="Q450" i="1" l="1"/>
  <c r="Q451" i="1"/>
  <c r="Q449" i="1"/>
  <c r="Q452" i="1"/>
  <c r="Q453" i="1"/>
  <c r="Q455" i="1"/>
  <c r="Q454" i="1"/>
  <c r="Q447" i="1"/>
  <c r="AC447" i="1" s="1"/>
  <c r="Q446" i="1"/>
  <c r="AC446" i="1" s="1"/>
  <c r="Q440" i="1"/>
  <c r="Q427" i="1"/>
  <c r="Q417" i="1"/>
  <c r="M603" i="8" s="1"/>
  <c r="Q406" i="1"/>
  <c r="Q396" i="1"/>
  <c r="Q369" i="1"/>
  <c r="M411" i="8" s="1"/>
  <c r="Q351" i="1"/>
  <c r="M522" i="8" s="1"/>
  <c r="Q322" i="1"/>
  <c r="M339" i="8" s="1"/>
  <c r="Q311" i="1"/>
  <c r="M408" i="8" s="1"/>
  <c r="Q298" i="1"/>
  <c r="M521" i="8" s="1"/>
  <c r="Q261" i="1"/>
  <c r="M127" i="8" s="1"/>
  <c r="Q249" i="1"/>
  <c r="Q202" i="1"/>
  <c r="M451" i="8" s="1"/>
  <c r="Q196" i="1"/>
  <c r="M158" i="8" s="1"/>
  <c r="Q195" i="1"/>
  <c r="Q157" i="1"/>
  <c r="Q147" i="1"/>
  <c r="M449" i="8" s="1"/>
  <c r="Q136" i="1"/>
  <c r="Q109" i="1"/>
  <c r="Q75" i="1"/>
  <c r="Q54" i="1"/>
  <c r="M581" i="8" s="1"/>
  <c r="Q25" i="1"/>
  <c r="Q24" i="1"/>
  <c r="Q17" i="1"/>
  <c r="AB253" i="1"/>
  <c r="W6" i="1"/>
  <c r="W7" i="1"/>
  <c r="W8" i="1"/>
  <c r="W9" i="1"/>
  <c r="W11" i="1"/>
  <c r="W12" i="1"/>
  <c r="W13" i="1"/>
  <c r="W14" i="1"/>
  <c r="W15" i="1"/>
  <c r="W19" i="1"/>
  <c r="W20" i="1"/>
  <c r="W21" i="1"/>
  <c r="W22" i="1"/>
  <c r="W26" i="1"/>
  <c r="W27" i="1"/>
  <c r="W28" i="1"/>
  <c r="W29" i="1"/>
  <c r="W30" i="1"/>
  <c r="W33" i="1"/>
  <c r="W34" i="1"/>
  <c r="W35" i="1"/>
  <c r="W36" i="1"/>
  <c r="W38" i="1"/>
  <c r="W39" i="1"/>
  <c r="W40" i="1"/>
  <c r="W41" i="1"/>
  <c r="W42" i="1"/>
  <c r="W45" i="1"/>
  <c r="W46" i="1"/>
  <c r="W47" i="1"/>
  <c r="W48" i="1"/>
  <c r="W50" i="1"/>
  <c r="W51" i="1"/>
  <c r="W52" i="1"/>
  <c r="W53" i="1"/>
  <c r="W55" i="1"/>
  <c r="W58" i="1"/>
  <c r="W59" i="1"/>
  <c r="W60" i="1"/>
  <c r="W61" i="1"/>
  <c r="W62" i="1"/>
  <c r="W63" i="1"/>
  <c r="W64" i="1"/>
  <c r="W65" i="1"/>
  <c r="W66" i="1"/>
  <c r="W67" i="1"/>
  <c r="W70" i="1"/>
  <c r="W71" i="1"/>
  <c r="W72" i="1"/>
  <c r="W73" i="1"/>
  <c r="W74" i="1"/>
  <c r="W76" i="1"/>
  <c r="W77" i="1"/>
  <c r="W78" i="1"/>
  <c r="W79" i="1"/>
  <c r="W80" i="1"/>
  <c r="W83" i="1"/>
  <c r="W84" i="1"/>
  <c r="W85" i="1"/>
  <c r="W86" i="1"/>
  <c r="W88" i="1"/>
  <c r="W89" i="1"/>
  <c r="W90" i="1"/>
  <c r="W91" i="1"/>
  <c r="W92" i="1"/>
  <c r="W95" i="1"/>
  <c r="W96" i="1"/>
  <c r="W97" i="1"/>
  <c r="W98" i="1"/>
  <c r="W100" i="1"/>
  <c r="W101" i="1"/>
  <c r="W102" i="1"/>
  <c r="W103" i="1"/>
  <c r="W104" i="1"/>
  <c r="W107" i="1"/>
  <c r="W108" i="1"/>
  <c r="W110" i="1"/>
  <c r="W111" i="1"/>
  <c r="W113" i="1"/>
  <c r="W114" i="1"/>
  <c r="W115" i="1"/>
  <c r="W116" i="1"/>
  <c r="W117" i="1"/>
  <c r="W120" i="1"/>
  <c r="W121" i="1"/>
  <c r="W122" i="1"/>
  <c r="W123" i="1"/>
  <c r="W125" i="1"/>
  <c r="W126" i="1"/>
  <c r="W127" i="1"/>
  <c r="W128" i="1"/>
  <c r="W129" i="1"/>
  <c r="W132" i="1"/>
  <c r="W133" i="1"/>
  <c r="W134" i="1"/>
  <c r="W135" i="1"/>
  <c r="W138" i="1"/>
  <c r="W139" i="1"/>
  <c r="W140" i="1"/>
  <c r="W141" i="1"/>
  <c r="W142" i="1"/>
  <c r="W145" i="1"/>
  <c r="W146" i="1"/>
  <c r="W148" i="1"/>
  <c r="W149" i="1"/>
  <c r="W151" i="1"/>
  <c r="W152" i="1"/>
  <c r="W153" i="1"/>
  <c r="W154" i="1"/>
  <c r="W155" i="1"/>
  <c r="W159" i="1"/>
  <c r="W160" i="1"/>
  <c r="W161" i="1"/>
  <c r="W162" i="1"/>
  <c r="W164" i="1"/>
  <c r="W165" i="1"/>
  <c r="W166" i="1"/>
  <c r="W167" i="1"/>
  <c r="W168" i="1"/>
  <c r="W171" i="1"/>
  <c r="W172" i="1"/>
  <c r="W173" i="1"/>
  <c r="W174" i="1"/>
  <c r="W176" i="1"/>
  <c r="W177" i="1"/>
  <c r="W178" i="1"/>
  <c r="W179" i="1"/>
  <c r="W180" i="1"/>
  <c r="W183" i="1"/>
  <c r="W184" i="1"/>
  <c r="W185" i="1"/>
  <c r="W186" i="1"/>
  <c r="W188" i="1"/>
  <c r="W189" i="1"/>
  <c r="W190" i="1"/>
  <c r="W191" i="1"/>
  <c r="W192" i="1"/>
  <c r="W197" i="1"/>
  <c r="W198" i="1"/>
  <c r="W199" i="1"/>
  <c r="W200" i="1"/>
  <c r="W203" i="1"/>
  <c r="W204" i="1"/>
  <c r="W205" i="1"/>
  <c r="W206" i="1"/>
  <c r="W207" i="1"/>
  <c r="W210" i="1"/>
  <c r="W211" i="1"/>
  <c r="W212" i="1"/>
  <c r="W213" i="1"/>
  <c r="W215" i="1"/>
  <c r="W216" i="1"/>
  <c r="W217" i="1"/>
  <c r="W218" i="1"/>
  <c r="W219" i="1"/>
  <c r="W222" i="1"/>
  <c r="W223" i="1"/>
  <c r="W224" i="1"/>
  <c r="W225" i="1"/>
  <c r="W227" i="1"/>
  <c r="W228" i="1"/>
  <c r="W229" i="1"/>
  <c r="W230" i="1"/>
  <c r="W231" i="1"/>
  <c r="W234" i="1"/>
  <c r="W235" i="1"/>
  <c r="W236" i="1"/>
  <c r="W237" i="1"/>
  <c r="W239" i="1"/>
  <c r="W240" i="1"/>
  <c r="W241" i="1"/>
  <c r="W242" i="1"/>
  <c r="W243" i="1"/>
  <c r="W246" i="1"/>
  <c r="W247" i="1"/>
  <c r="W248" i="1"/>
  <c r="W250" i="1"/>
  <c r="W252" i="1"/>
  <c r="W254" i="1"/>
  <c r="W255" i="1"/>
  <c r="W256" i="1"/>
  <c r="W259" i="1"/>
  <c r="W260" i="1"/>
  <c r="W262" i="1"/>
  <c r="W263" i="1"/>
  <c r="W265" i="1"/>
  <c r="W266" i="1"/>
  <c r="W267" i="1"/>
  <c r="W268" i="1"/>
  <c r="W269" i="1"/>
  <c r="W272" i="1"/>
  <c r="W273" i="1"/>
  <c r="W274" i="1"/>
  <c r="W275" i="1"/>
  <c r="W277" i="1"/>
  <c r="W278" i="1"/>
  <c r="W279" i="1"/>
  <c r="W280" i="1"/>
  <c r="W281" i="1"/>
  <c r="W284" i="1"/>
  <c r="W285" i="1"/>
  <c r="W286" i="1"/>
  <c r="W287" i="1"/>
  <c r="W289" i="1"/>
  <c r="W290" i="1"/>
  <c r="W291" i="1"/>
  <c r="W292" i="1"/>
  <c r="W293" i="1"/>
  <c r="W296" i="1"/>
  <c r="W297" i="1"/>
  <c r="W299" i="1"/>
  <c r="W300" i="1"/>
  <c r="W302" i="1"/>
  <c r="W303" i="1"/>
  <c r="W304" i="1"/>
  <c r="W305" i="1"/>
  <c r="W306" i="1"/>
  <c r="W309" i="1"/>
  <c r="W310" i="1"/>
  <c r="W312" i="1"/>
  <c r="W313" i="1"/>
  <c r="W314" i="1"/>
  <c r="W315" i="1"/>
  <c r="W316" i="1"/>
  <c r="W317" i="1"/>
  <c r="W318" i="1"/>
  <c r="W319" i="1"/>
  <c r="W323" i="1"/>
  <c r="W324" i="1"/>
  <c r="W325" i="1"/>
  <c r="W326" i="1"/>
  <c r="W328" i="1"/>
  <c r="W329" i="1"/>
  <c r="W330" i="1"/>
  <c r="W331" i="1"/>
  <c r="W332" i="1"/>
  <c r="W335" i="1"/>
  <c r="W336" i="1"/>
  <c r="W337" i="1"/>
  <c r="W338" i="1"/>
  <c r="W340" i="1"/>
  <c r="W341" i="1"/>
  <c r="W342" i="1"/>
  <c r="W343" i="1"/>
  <c r="W344" i="1"/>
  <c r="W347" i="1"/>
  <c r="W348" i="1"/>
  <c r="W349" i="1"/>
  <c r="W350" i="1"/>
  <c r="W353" i="1"/>
  <c r="W354" i="1"/>
  <c r="W355" i="1"/>
  <c r="W356" i="1"/>
  <c r="W357" i="1"/>
  <c r="W360" i="1"/>
  <c r="W361" i="1"/>
  <c r="W362" i="1"/>
  <c r="W363" i="1"/>
  <c r="W365" i="1"/>
  <c r="W366" i="1"/>
  <c r="W367" i="1"/>
  <c r="W368" i="1"/>
  <c r="W370" i="1"/>
  <c r="W373" i="1"/>
  <c r="W374" i="1"/>
  <c r="W375" i="1"/>
  <c r="W376" i="1"/>
  <c r="W378" i="1"/>
  <c r="W379" i="1"/>
  <c r="W380" i="1"/>
  <c r="W381" i="1"/>
  <c r="W382" i="1"/>
  <c r="W385" i="1"/>
  <c r="W386" i="1"/>
  <c r="W387" i="1"/>
  <c r="W388" i="1"/>
  <c r="W390" i="1"/>
  <c r="W391" i="1"/>
  <c r="W392" i="1"/>
  <c r="W393" i="1"/>
  <c r="W394" i="1"/>
  <c r="W398" i="1"/>
  <c r="W399" i="1"/>
  <c r="W400" i="1"/>
  <c r="W401" i="1"/>
  <c r="W403" i="1"/>
  <c r="W404" i="1"/>
  <c r="W405" i="1"/>
  <c r="W407" i="1"/>
  <c r="W408" i="1"/>
  <c r="W411" i="1"/>
  <c r="W412" i="1"/>
  <c r="W413" i="1"/>
  <c r="W414" i="1"/>
  <c r="W416" i="1"/>
  <c r="W418" i="1"/>
  <c r="W419" i="1"/>
  <c r="W420" i="1"/>
  <c r="W421" i="1"/>
  <c r="W424" i="1"/>
  <c r="W425" i="1"/>
  <c r="W426" i="1"/>
  <c r="W428" i="1"/>
  <c r="W430" i="1"/>
  <c r="W431" i="1"/>
  <c r="W432" i="1"/>
  <c r="W433" i="1"/>
  <c r="W434" i="1"/>
  <c r="W437" i="1"/>
  <c r="W438" i="1"/>
  <c r="W439" i="1"/>
  <c r="W441" i="1"/>
  <c r="W443" i="1"/>
  <c r="W444" i="1"/>
  <c r="W445" i="1"/>
  <c r="C457" i="1"/>
  <c r="I452" i="1"/>
  <c r="I453" i="1"/>
  <c r="I455" i="1"/>
  <c r="I454" i="1"/>
  <c r="I450" i="1"/>
  <c r="I451" i="1"/>
  <c r="I449" i="1"/>
  <c r="M583" i="8" l="1"/>
  <c r="M438" i="8"/>
  <c r="M659" i="8"/>
  <c r="M342" i="8"/>
  <c r="M56" i="8"/>
  <c r="M81" i="8"/>
  <c r="M66" i="8"/>
  <c r="M60" i="8"/>
  <c r="M218" i="8"/>
  <c r="M219" i="8"/>
  <c r="M272" i="8"/>
  <c r="M371" i="8"/>
  <c r="M610" i="8"/>
  <c r="M185" i="8"/>
  <c r="M533" i="8"/>
  <c r="M307" i="8"/>
  <c r="M567" i="8"/>
  <c r="M402" i="8"/>
  <c r="M525" i="8"/>
  <c r="M136" i="8"/>
  <c r="M644" i="8"/>
  <c r="M467" i="8"/>
  <c r="M585" i="6"/>
  <c r="M598" i="6"/>
  <c r="M77" i="6"/>
  <c r="M86" i="6"/>
  <c r="M81" i="6"/>
  <c r="M319" i="6"/>
  <c r="M483" i="6"/>
  <c r="M260" i="6"/>
  <c r="M788" i="6"/>
  <c r="M782" i="6"/>
  <c r="M73" i="6"/>
  <c r="M122" i="6"/>
  <c r="M527" i="6"/>
  <c r="M276" i="6"/>
  <c r="M300" i="6"/>
  <c r="M498" i="6"/>
  <c r="M209" i="6"/>
  <c r="M599" i="6"/>
  <c r="M586" i="6"/>
  <c r="M430" i="6"/>
  <c r="M702" i="6"/>
  <c r="M533" i="6"/>
  <c r="M746" i="6"/>
  <c r="M737" i="6"/>
  <c r="M163" i="6"/>
  <c r="M682" i="6"/>
  <c r="M180" i="6"/>
  <c r="M157" i="6"/>
  <c r="M172" i="6"/>
  <c r="M607" i="6"/>
  <c r="M827" i="6"/>
  <c r="M838" i="6"/>
  <c r="M663" i="6"/>
  <c r="M766" i="6"/>
  <c r="M537" i="6"/>
  <c r="M595" i="6"/>
  <c r="M768" i="6"/>
  <c r="M412" i="6"/>
  <c r="M425" i="6"/>
  <c r="M850" i="6"/>
  <c r="M644" i="6"/>
  <c r="M680" i="6"/>
  <c r="R352" i="1"/>
  <c r="W352" i="1"/>
  <c r="U361" i="1"/>
  <c r="AB361" i="1"/>
  <c r="U20" i="1"/>
  <c r="AB20" i="1"/>
  <c r="U284" i="1"/>
  <c r="AB284" i="1"/>
  <c r="U234" i="1"/>
  <c r="AB234" i="1"/>
  <c r="U222" i="1"/>
  <c r="AB222" i="1"/>
  <c r="U210" i="1"/>
  <c r="AB210" i="1"/>
  <c r="U95" i="1"/>
  <c r="AB95" i="1"/>
  <c r="U83" i="1"/>
  <c r="AB83" i="1"/>
  <c r="U70" i="1"/>
  <c r="AB70" i="1"/>
  <c r="U58" i="1"/>
  <c r="AB58" i="1"/>
  <c r="U33" i="1"/>
  <c r="AB33" i="1"/>
  <c r="R415" i="1"/>
  <c r="W415" i="1"/>
  <c r="R264" i="1"/>
  <c r="W264" i="1"/>
  <c r="U438" i="1"/>
  <c r="AB438" i="1"/>
  <c r="U437" i="1"/>
  <c r="AB437" i="1"/>
  <c r="U347" i="1"/>
  <c r="AB347" i="1"/>
  <c r="U259" i="1"/>
  <c r="AB259" i="1"/>
  <c r="U436" i="1"/>
  <c r="AB436" i="1"/>
  <c r="U410" i="1"/>
  <c r="AB410" i="1"/>
  <c r="U397" i="1"/>
  <c r="AB397" i="1"/>
  <c r="U334" i="1"/>
  <c r="AB334" i="1"/>
  <c r="U221" i="1"/>
  <c r="AB221" i="1"/>
  <c r="U194" i="1"/>
  <c r="AB194" i="1"/>
  <c r="U170" i="1"/>
  <c r="AB170" i="1"/>
  <c r="U57" i="1"/>
  <c r="AB57" i="1"/>
  <c r="U44" i="1"/>
  <c r="AB44" i="1"/>
  <c r="U32" i="1"/>
  <c r="AB32" i="1"/>
  <c r="U18" i="1"/>
  <c r="AB18" i="1"/>
  <c r="U5" i="1"/>
  <c r="AB5" i="1"/>
  <c r="R364" i="1"/>
  <c r="W364" i="1"/>
  <c r="U336" i="1"/>
  <c r="AB336" i="1"/>
  <c r="U160" i="1"/>
  <c r="AB160" i="1"/>
  <c r="U435" i="1"/>
  <c r="AB435" i="1"/>
  <c r="U409" i="1"/>
  <c r="AB409" i="1"/>
  <c r="U395" i="1"/>
  <c r="AB395" i="1"/>
  <c r="U307" i="1"/>
  <c r="AB307" i="1"/>
  <c r="U193" i="1"/>
  <c r="AB193" i="1"/>
  <c r="U143" i="1"/>
  <c r="AB143" i="1"/>
  <c r="U16" i="1"/>
  <c r="AB16" i="1"/>
  <c r="R339" i="1"/>
  <c r="W339" i="1"/>
  <c r="R245" i="1"/>
  <c r="W245" i="1"/>
  <c r="R233" i="1"/>
  <c r="W233" i="1"/>
  <c r="R221" i="1"/>
  <c r="W221" i="1"/>
  <c r="R209" i="1"/>
  <c r="W209" i="1"/>
  <c r="R194" i="1"/>
  <c r="W194" i="1"/>
  <c r="R182" i="1"/>
  <c r="W182" i="1"/>
  <c r="R170" i="1"/>
  <c r="W170" i="1"/>
  <c r="R158" i="1"/>
  <c r="W158" i="1"/>
  <c r="R144" i="1"/>
  <c r="W144" i="1"/>
  <c r="R131" i="1"/>
  <c r="W131" i="1"/>
  <c r="R119" i="1"/>
  <c r="W119" i="1"/>
  <c r="R106" i="1"/>
  <c r="W106" i="1"/>
  <c r="R94" i="1"/>
  <c r="W94" i="1"/>
  <c r="R82" i="1"/>
  <c r="W82" i="1"/>
  <c r="R69" i="1"/>
  <c r="W69" i="1"/>
  <c r="R57" i="1"/>
  <c r="W57" i="1"/>
  <c r="R44" i="1"/>
  <c r="W44" i="1"/>
  <c r="R32" i="1"/>
  <c r="W32" i="1"/>
  <c r="R18" i="1"/>
  <c r="W18" i="1"/>
  <c r="R5" i="1"/>
  <c r="W5" i="1"/>
  <c r="U434" i="1"/>
  <c r="AB434" i="1"/>
  <c r="U421" i="1"/>
  <c r="AB421" i="1"/>
  <c r="U394" i="1"/>
  <c r="AB394" i="1"/>
  <c r="U370" i="1"/>
  <c r="AB370" i="1"/>
  <c r="U293" i="1"/>
  <c r="AB293" i="1"/>
  <c r="U243" i="1"/>
  <c r="AB243" i="1"/>
  <c r="U219" i="1"/>
  <c r="AB219" i="1"/>
  <c r="U207" i="1"/>
  <c r="AB207" i="1"/>
  <c r="U180" i="1"/>
  <c r="AB180" i="1"/>
  <c r="U155" i="1"/>
  <c r="AB155" i="1"/>
  <c r="U142" i="1"/>
  <c r="AB142" i="1"/>
  <c r="U117" i="1"/>
  <c r="AB117" i="1"/>
  <c r="U92" i="1"/>
  <c r="AB92" i="1"/>
  <c r="U67" i="1"/>
  <c r="AB67" i="1"/>
  <c r="R442" i="1"/>
  <c r="W442" i="1"/>
  <c r="R301" i="1"/>
  <c r="W301" i="1"/>
  <c r="U399" i="1"/>
  <c r="AB399" i="1"/>
  <c r="U398" i="1"/>
  <c r="AB398" i="1"/>
  <c r="R436" i="1"/>
  <c r="W436" i="1"/>
  <c r="R423" i="1"/>
  <c r="W423" i="1"/>
  <c r="R410" i="1"/>
  <c r="W410" i="1"/>
  <c r="R397" i="1"/>
  <c r="W397" i="1"/>
  <c r="R384" i="1"/>
  <c r="W384" i="1"/>
  <c r="R372" i="1"/>
  <c r="W372" i="1"/>
  <c r="R359" i="1"/>
  <c r="W359" i="1"/>
  <c r="R346" i="1"/>
  <c r="W346" i="1"/>
  <c r="R334" i="1"/>
  <c r="W334" i="1"/>
  <c r="R321" i="1"/>
  <c r="W321" i="1"/>
  <c r="R308" i="1"/>
  <c r="W308" i="1"/>
  <c r="R295" i="1"/>
  <c r="W295" i="1"/>
  <c r="R283" i="1"/>
  <c r="W283" i="1"/>
  <c r="R271" i="1"/>
  <c r="W271" i="1"/>
  <c r="R258" i="1"/>
  <c r="W258" i="1"/>
  <c r="R244" i="1"/>
  <c r="W244" i="1"/>
  <c r="R232" i="1"/>
  <c r="W232" i="1"/>
  <c r="R220" i="1"/>
  <c r="W220" i="1"/>
  <c r="R208" i="1"/>
  <c r="W208" i="1"/>
  <c r="R193" i="1"/>
  <c r="W193" i="1"/>
  <c r="R181" i="1"/>
  <c r="W181" i="1"/>
  <c r="R169" i="1"/>
  <c r="W169" i="1"/>
  <c r="R156" i="1"/>
  <c r="W156" i="1"/>
  <c r="R143" i="1"/>
  <c r="W143" i="1"/>
  <c r="R130" i="1"/>
  <c r="W130" i="1"/>
  <c r="R118" i="1"/>
  <c r="W118" i="1"/>
  <c r="R105" i="1"/>
  <c r="W105" i="1"/>
  <c r="R93" i="1"/>
  <c r="W93" i="1"/>
  <c r="R81" i="1"/>
  <c r="W81" i="1"/>
  <c r="R68" i="1"/>
  <c r="W68" i="1"/>
  <c r="R56" i="1"/>
  <c r="W56" i="1"/>
  <c r="R43" i="1"/>
  <c r="W43" i="1"/>
  <c r="R31" i="1"/>
  <c r="W31" i="1"/>
  <c r="R16" i="1"/>
  <c r="W16" i="1"/>
  <c r="U433" i="1"/>
  <c r="AB433" i="1"/>
  <c r="U381" i="1"/>
  <c r="AB381" i="1"/>
  <c r="U368" i="1"/>
  <c r="AB368" i="1"/>
  <c r="U343" i="1"/>
  <c r="AB343" i="1"/>
  <c r="U331" i="1"/>
  <c r="AB331" i="1"/>
  <c r="U318" i="1"/>
  <c r="AB318" i="1"/>
  <c r="U305" i="1"/>
  <c r="AB305" i="1"/>
  <c r="U280" i="1"/>
  <c r="AB280" i="1"/>
  <c r="U255" i="1"/>
  <c r="AB255" i="1"/>
  <c r="U206" i="1"/>
  <c r="AB206" i="1"/>
  <c r="U191" i="1"/>
  <c r="AB191" i="1"/>
  <c r="U141" i="1"/>
  <c r="AB141" i="1"/>
  <c r="U116" i="1"/>
  <c r="AB116" i="1"/>
  <c r="U79" i="1"/>
  <c r="AB79" i="1"/>
  <c r="U66" i="1"/>
  <c r="AB66" i="1"/>
  <c r="U53" i="1"/>
  <c r="AB53" i="1"/>
  <c r="U29" i="1"/>
  <c r="AB29" i="1"/>
  <c r="U14" i="1"/>
  <c r="AB14" i="1"/>
  <c r="AC454" i="1"/>
  <c r="R327" i="1"/>
  <c r="W327" i="1"/>
  <c r="U211" i="1"/>
  <c r="AB211" i="1"/>
  <c r="R435" i="1"/>
  <c r="W435" i="1"/>
  <c r="R422" i="1"/>
  <c r="W422" i="1"/>
  <c r="R409" i="1"/>
  <c r="W409" i="1"/>
  <c r="R395" i="1"/>
  <c r="W395" i="1"/>
  <c r="R383" i="1"/>
  <c r="W383" i="1"/>
  <c r="R371" i="1"/>
  <c r="W371" i="1"/>
  <c r="R358" i="1"/>
  <c r="W358" i="1"/>
  <c r="R345" i="1"/>
  <c r="W345" i="1"/>
  <c r="R333" i="1"/>
  <c r="W333" i="1"/>
  <c r="R320" i="1"/>
  <c r="W320" i="1"/>
  <c r="R307" i="1"/>
  <c r="W307" i="1"/>
  <c r="R294" i="1"/>
  <c r="W294" i="1"/>
  <c r="R282" i="1"/>
  <c r="W282" i="1"/>
  <c r="R270" i="1"/>
  <c r="W270" i="1"/>
  <c r="R257" i="1"/>
  <c r="W257" i="1"/>
  <c r="U291" i="1"/>
  <c r="AB291" i="1"/>
  <c r="U279" i="1"/>
  <c r="AB279" i="1"/>
  <c r="U254" i="1"/>
  <c r="AB254" i="1"/>
  <c r="U205" i="1"/>
  <c r="AB205" i="1"/>
  <c r="U140" i="1"/>
  <c r="AB140" i="1"/>
  <c r="U127" i="1"/>
  <c r="AB127" i="1"/>
  <c r="U115" i="1"/>
  <c r="AB115" i="1"/>
  <c r="U102" i="1"/>
  <c r="AB102" i="1"/>
  <c r="U40" i="1"/>
  <c r="AB40" i="1"/>
  <c r="U28" i="1"/>
  <c r="AB28" i="1"/>
  <c r="AC455" i="1"/>
  <c r="R389" i="1"/>
  <c r="W389" i="1"/>
  <c r="U425" i="1"/>
  <c r="AB425" i="1"/>
  <c r="U172" i="1"/>
  <c r="AB172" i="1"/>
  <c r="U84" i="1"/>
  <c r="AB84" i="1"/>
  <c r="U431" i="1"/>
  <c r="AB431" i="1"/>
  <c r="U418" i="1"/>
  <c r="AB418" i="1"/>
  <c r="U404" i="1"/>
  <c r="AB404" i="1"/>
  <c r="U379" i="1"/>
  <c r="AB379" i="1"/>
  <c r="U366" i="1"/>
  <c r="AB366" i="1"/>
  <c r="U354" i="1"/>
  <c r="AB354" i="1"/>
  <c r="U303" i="1"/>
  <c r="AB303" i="1"/>
  <c r="U177" i="1"/>
  <c r="AB177" i="1"/>
  <c r="U114" i="1"/>
  <c r="AB114" i="1"/>
  <c r="U89" i="1"/>
  <c r="AB89" i="1"/>
  <c r="U39" i="1"/>
  <c r="AB39" i="1"/>
  <c r="AC453" i="1"/>
  <c r="R429" i="1"/>
  <c r="W429" i="1"/>
  <c r="R288" i="1"/>
  <c r="W288" i="1"/>
  <c r="U133" i="1"/>
  <c r="AB133" i="1"/>
  <c r="R4" i="1"/>
  <c r="W4" i="1"/>
  <c r="U443" i="1"/>
  <c r="AB443" i="1"/>
  <c r="U430" i="1"/>
  <c r="AB430" i="1"/>
  <c r="U403" i="1"/>
  <c r="AB403" i="1"/>
  <c r="U378" i="1"/>
  <c r="AB378" i="1"/>
  <c r="U365" i="1"/>
  <c r="AB365" i="1"/>
  <c r="U315" i="1"/>
  <c r="AB315" i="1"/>
  <c r="U289" i="1"/>
  <c r="AB289" i="1"/>
  <c r="U265" i="1"/>
  <c r="AB265" i="1"/>
  <c r="U215" i="1"/>
  <c r="AB215" i="1"/>
  <c r="U203" i="1"/>
  <c r="AB203" i="1"/>
  <c r="U188" i="1"/>
  <c r="AB188" i="1"/>
  <c r="U138" i="1"/>
  <c r="AB138" i="1"/>
  <c r="U63" i="1"/>
  <c r="AB63" i="1"/>
  <c r="U26" i="1"/>
  <c r="AB26" i="1"/>
  <c r="AC452" i="1"/>
  <c r="R402" i="1"/>
  <c r="W402" i="1"/>
  <c r="R276" i="1"/>
  <c r="W276" i="1"/>
  <c r="U46" i="1"/>
  <c r="AB46" i="1"/>
  <c r="U429" i="1"/>
  <c r="AB429" i="1"/>
  <c r="U377" i="1"/>
  <c r="AB377" i="1"/>
  <c r="U301" i="1"/>
  <c r="AB301" i="1"/>
  <c r="U288" i="1"/>
  <c r="AB288" i="1"/>
  <c r="U251" i="1"/>
  <c r="AB251" i="1"/>
  <c r="U238" i="1"/>
  <c r="AB238" i="1"/>
  <c r="U226" i="1"/>
  <c r="AB226" i="1"/>
  <c r="U187" i="1"/>
  <c r="AB187" i="1"/>
  <c r="U62" i="1"/>
  <c r="AB62" i="1"/>
  <c r="U37" i="1"/>
  <c r="AB37" i="1"/>
  <c r="U10" i="1"/>
  <c r="AB10" i="1"/>
  <c r="AC449" i="1"/>
  <c r="R377" i="1"/>
  <c r="W377" i="1"/>
  <c r="U441" i="1"/>
  <c r="AB441" i="1"/>
  <c r="U428" i="1"/>
  <c r="AB428" i="1"/>
  <c r="U401" i="1"/>
  <c r="AB401" i="1"/>
  <c r="U363" i="1"/>
  <c r="AB363" i="1"/>
  <c r="U338" i="1"/>
  <c r="AB338" i="1"/>
  <c r="U263" i="1"/>
  <c r="AB263" i="1"/>
  <c r="U174" i="1"/>
  <c r="AB174" i="1"/>
  <c r="U123" i="1"/>
  <c r="AB123" i="1"/>
  <c r="U73" i="1"/>
  <c r="AB73" i="1"/>
  <c r="U22" i="1"/>
  <c r="AB22" i="1"/>
  <c r="U9" i="1"/>
  <c r="AB9" i="1"/>
  <c r="AC451" i="1"/>
  <c r="R251" i="1"/>
  <c r="W251" i="1"/>
  <c r="R238" i="1"/>
  <c r="W238" i="1"/>
  <c r="R226" i="1"/>
  <c r="W226" i="1"/>
  <c r="R214" i="1"/>
  <c r="W214" i="1"/>
  <c r="R201" i="1"/>
  <c r="W201" i="1"/>
  <c r="R187" i="1"/>
  <c r="W187" i="1"/>
  <c r="R175" i="1"/>
  <c r="W175" i="1"/>
  <c r="R163" i="1"/>
  <c r="W163" i="1"/>
  <c r="R150" i="1"/>
  <c r="W150" i="1"/>
  <c r="R137" i="1"/>
  <c r="W137" i="1"/>
  <c r="R124" i="1"/>
  <c r="W124" i="1"/>
  <c r="R112" i="1"/>
  <c r="W112" i="1"/>
  <c r="R99" i="1"/>
  <c r="W99" i="1"/>
  <c r="R87" i="1"/>
  <c r="W87" i="1"/>
  <c r="R49" i="1"/>
  <c r="W49" i="1"/>
  <c r="R37" i="1"/>
  <c r="W37" i="1"/>
  <c r="R23" i="1"/>
  <c r="W23" i="1"/>
  <c r="R10" i="1"/>
  <c r="W10" i="1"/>
  <c r="U439" i="1"/>
  <c r="AB439" i="1"/>
  <c r="U426" i="1"/>
  <c r="AB426" i="1"/>
  <c r="U362" i="1"/>
  <c r="AB362" i="1"/>
  <c r="U349" i="1"/>
  <c r="AB349" i="1"/>
  <c r="U248" i="1"/>
  <c r="AB248" i="1"/>
  <c r="U212" i="1"/>
  <c r="AB212" i="1"/>
  <c r="U173" i="1"/>
  <c r="AB173" i="1"/>
  <c r="U148" i="1"/>
  <c r="AB148" i="1"/>
  <c r="U134" i="1"/>
  <c r="AB134" i="1"/>
  <c r="U85" i="1"/>
  <c r="AB85" i="1"/>
  <c r="AC450" i="1"/>
  <c r="Q200" i="1"/>
  <c r="R200" i="1"/>
  <c r="Q149" i="1"/>
  <c r="R149" i="1"/>
  <c r="Q111" i="1"/>
  <c r="R111" i="1"/>
  <c r="Q73" i="1"/>
  <c r="R73" i="1"/>
  <c r="Q61" i="1"/>
  <c r="R61" i="1"/>
  <c r="Q36" i="1"/>
  <c r="R36" i="1"/>
  <c r="Q22" i="1"/>
  <c r="M430" i="8" s="1"/>
  <c r="R22" i="1"/>
  <c r="Q9" i="1"/>
  <c r="R9" i="1"/>
  <c r="Q428" i="1"/>
  <c r="R428" i="1"/>
  <c r="Q439" i="1"/>
  <c r="R439" i="1"/>
  <c r="Q426" i="1"/>
  <c r="R426" i="1"/>
  <c r="Q413" i="1"/>
  <c r="R413" i="1"/>
  <c r="Q400" i="1"/>
  <c r="M395" i="8" s="1"/>
  <c r="R400" i="1"/>
  <c r="Q387" i="1"/>
  <c r="M234" i="8" s="1"/>
  <c r="R387" i="1"/>
  <c r="Q375" i="1"/>
  <c r="M113" i="8" s="1"/>
  <c r="R375" i="1"/>
  <c r="Q362" i="1"/>
  <c r="M200" i="8" s="1"/>
  <c r="R362" i="1"/>
  <c r="Q349" i="1"/>
  <c r="R349" i="1"/>
  <c r="Q337" i="1"/>
  <c r="R337" i="1"/>
  <c r="Q325" i="1"/>
  <c r="M584" i="8" s="1"/>
  <c r="R325" i="1"/>
  <c r="Q312" i="1"/>
  <c r="M403" i="8" s="1"/>
  <c r="R312" i="1"/>
  <c r="Q299" i="1"/>
  <c r="M336" i="8" s="1"/>
  <c r="R299" i="1"/>
  <c r="Q286" i="1"/>
  <c r="M614" i="8" s="1"/>
  <c r="R286" i="1"/>
  <c r="Q274" i="1"/>
  <c r="R274" i="1"/>
  <c r="Q262" i="1"/>
  <c r="M191" i="8" s="1"/>
  <c r="R262" i="1"/>
  <c r="Q247" i="1"/>
  <c r="R247" i="1"/>
  <c r="Q235" i="1"/>
  <c r="R235" i="1"/>
  <c r="Q223" i="1"/>
  <c r="M88" i="8" s="1"/>
  <c r="R223" i="1"/>
  <c r="Q211" i="1"/>
  <c r="R211" i="1"/>
  <c r="Q198" i="1"/>
  <c r="R198" i="1"/>
  <c r="Q184" i="1"/>
  <c r="M14" i="8" s="1"/>
  <c r="R184" i="1"/>
  <c r="Q172" i="1"/>
  <c r="M320" i="8" s="1"/>
  <c r="R172" i="1"/>
  <c r="Q160" i="1"/>
  <c r="R160" i="1"/>
  <c r="Q146" i="1"/>
  <c r="M245" i="8" s="1"/>
  <c r="R146" i="1"/>
  <c r="Q133" i="1"/>
  <c r="R133" i="1"/>
  <c r="Q121" i="1"/>
  <c r="M87" i="8" s="1"/>
  <c r="R121" i="1"/>
  <c r="Q108" i="1"/>
  <c r="R108" i="1"/>
  <c r="Q96" i="1"/>
  <c r="M623" i="8" s="1"/>
  <c r="R96" i="1"/>
  <c r="Q84" i="1"/>
  <c r="M499" i="8" s="1"/>
  <c r="R84" i="1"/>
  <c r="Q71" i="1"/>
  <c r="R71" i="1"/>
  <c r="Q59" i="1"/>
  <c r="R59" i="1"/>
  <c r="Q46" i="1"/>
  <c r="R46" i="1"/>
  <c r="Q34" i="1"/>
  <c r="R34" i="1"/>
  <c r="Q20" i="1"/>
  <c r="R20" i="1"/>
  <c r="Q7" i="1"/>
  <c r="M3" i="8" s="1"/>
  <c r="R7" i="1"/>
  <c r="Q250" i="1"/>
  <c r="M671" i="8" s="1"/>
  <c r="R250" i="1"/>
  <c r="Q438" i="1"/>
  <c r="R438" i="1"/>
  <c r="Q425" i="1"/>
  <c r="R425" i="1"/>
  <c r="Q412" i="1"/>
  <c r="M576" i="8" s="1"/>
  <c r="R412" i="1"/>
  <c r="Q399" i="1"/>
  <c r="R399" i="1"/>
  <c r="Q386" i="1"/>
  <c r="R386" i="1"/>
  <c r="Q374" i="1"/>
  <c r="M413" i="8" s="1"/>
  <c r="R374" i="1"/>
  <c r="Q361" i="1"/>
  <c r="M523" i="8" s="1"/>
  <c r="R361" i="1"/>
  <c r="Q348" i="1"/>
  <c r="M22" i="8" s="1"/>
  <c r="R348" i="1"/>
  <c r="Q336" i="1"/>
  <c r="M110" i="8" s="1"/>
  <c r="R336" i="1"/>
  <c r="Q324" i="1"/>
  <c r="R324" i="1"/>
  <c r="Q310" i="1"/>
  <c r="R310" i="1"/>
  <c r="Q297" i="1"/>
  <c r="R297" i="1"/>
  <c r="Q285" i="1"/>
  <c r="M637" i="8" s="1"/>
  <c r="R285" i="1"/>
  <c r="Q273" i="1"/>
  <c r="M656" i="8" s="1"/>
  <c r="R273" i="1"/>
  <c r="Q260" i="1"/>
  <c r="R260" i="1"/>
  <c r="Q246" i="1"/>
  <c r="M546" i="8" s="1"/>
  <c r="R246" i="1"/>
  <c r="Q234" i="1"/>
  <c r="R234" i="1"/>
  <c r="Q222" i="1"/>
  <c r="R222" i="1"/>
  <c r="Q210" i="1"/>
  <c r="R210" i="1"/>
  <c r="Q197" i="1"/>
  <c r="M159" i="8" s="1"/>
  <c r="R197" i="1"/>
  <c r="Q183" i="1"/>
  <c r="R183" i="1"/>
  <c r="Q171" i="1"/>
  <c r="R171" i="1"/>
  <c r="Q159" i="1"/>
  <c r="R159" i="1"/>
  <c r="Q145" i="1"/>
  <c r="R145" i="1"/>
  <c r="Q132" i="1"/>
  <c r="M181" i="8" s="1"/>
  <c r="R132" i="1"/>
  <c r="Q120" i="1"/>
  <c r="M79" i="8" s="1"/>
  <c r="R120" i="1"/>
  <c r="Q107" i="1"/>
  <c r="R107" i="1"/>
  <c r="Q95" i="1"/>
  <c r="M500" i="8" s="1"/>
  <c r="R95" i="1"/>
  <c r="Q83" i="1"/>
  <c r="M69" i="8" s="1"/>
  <c r="R83" i="1"/>
  <c r="Q70" i="1"/>
  <c r="R70" i="1"/>
  <c r="Q58" i="1"/>
  <c r="M240" i="8" s="1"/>
  <c r="R58" i="1"/>
  <c r="Q45" i="1"/>
  <c r="M192" i="8" s="1"/>
  <c r="R45" i="1"/>
  <c r="Q33" i="1"/>
  <c r="R33" i="1"/>
  <c r="Q19" i="1"/>
  <c r="M30" i="8" s="1"/>
  <c r="R19" i="1"/>
  <c r="Q6" i="1"/>
  <c r="R6" i="1"/>
  <c r="Q174" i="1"/>
  <c r="R174" i="1"/>
  <c r="Q437" i="1"/>
  <c r="R437" i="1"/>
  <c r="Q398" i="1"/>
  <c r="R398" i="1"/>
  <c r="Q373" i="1"/>
  <c r="M414" i="8" s="1"/>
  <c r="R373" i="1"/>
  <c r="Q360" i="1"/>
  <c r="R360" i="1"/>
  <c r="Q347" i="1"/>
  <c r="M74" i="8" s="1"/>
  <c r="R347" i="1"/>
  <c r="Q335" i="1"/>
  <c r="R335" i="1"/>
  <c r="Q323" i="1"/>
  <c r="R323" i="1"/>
  <c r="Q309" i="1"/>
  <c r="M259" i="8" s="1"/>
  <c r="R309" i="1"/>
  <c r="Q296" i="1"/>
  <c r="M476" i="8" s="1"/>
  <c r="R296" i="1"/>
  <c r="Q284" i="1"/>
  <c r="M173" i="8" s="1"/>
  <c r="R284" i="1"/>
  <c r="Q272" i="1"/>
  <c r="R272" i="1"/>
  <c r="Q259" i="1"/>
  <c r="R259" i="1"/>
  <c r="Q225" i="1"/>
  <c r="M89" i="8" s="1"/>
  <c r="R225" i="1"/>
  <c r="Q424" i="1"/>
  <c r="M420" i="8" s="1"/>
  <c r="R424" i="1"/>
  <c r="Q385" i="1"/>
  <c r="R385" i="1"/>
  <c r="AB4" i="1"/>
  <c r="U4" i="1"/>
  <c r="Q314" i="1"/>
  <c r="R314" i="1"/>
  <c r="Q213" i="1"/>
  <c r="R213" i="1"/>
  <c r="Q411" i="1"/>
  <c r="R411" i="1"/>
  <c r="Q243" i="1"/>
  <c r="M252" i="8" s="1"/>
  <c r="R243" i="1"/>
  <c r="Q231" i="1"/>
  <c r="R231" i="1"/>
  <c r="Q219" i="1"/>
  <c r="M509" i="8" s="1"/>
  <c r="R219" i="1"/>
  <c r="Q207" i="1"/>
  <c r="R207" i="1"/>
  <c r="Q192" i="1"/>
  <c r="R192" i="1"/>
  <c r="Q180" i="1"/>
  <c r="R180" i="1"/>
  <c r="Q168" i="1"/>
  <c r="M504" i="8" s="1"/>
  <c r="R168" i="1"/>
  <c r="Q155" i="1"/>
  <c r="R155" i="1"/>
  <c r="Q142" i="1"/>
  <c r="M311" i="8" s="1"/>
  <c r="R142" i="1"/>
  <c r="Q129" i="1"/>
  <c r="M151" i="8" s="1"/>
  <c r="R129" i="1"/>
  <c r="Q117" i="1"/>
  <c r="R117" i="1"/>
  <c r="Q104" i="1"/>
  <c r="R104" i="1"/>
  <c r="Q92" i="1"/>
  <c r="M647" i="8" s="1"/>
  <c r="R92" i="1"/>
  <c r="Q80" i="1"/>
  <c r="M177" i="8" s="1"/>
  <c r="R80" i="1"/>
  <c r="Q67" i="1"/>
  <c r="R67" i="1"/>
  <c r="Q55" i="1"/>
  <c r="R55" i="1"/>
  <c r="Q42" i="1"/>
  <c r="M433" i="8" s="1"/>
  <c r="R42" i="1"/>
  <c r="Q30" i="1"/>
  <c r="R30" i="1"/>
  <c r="Q15" i="1"/>
  <c r="R15" i="1"/>
  <c r="Q408" i="1"/>
  <c r="R408" i="1"/>
  <c r="Q394" i="1"/>
  <c r="M205" i="8" s="1"/>
  <c r="R394" i="1"/>
  <c r="Q382" i="1"/>
  <c r="M526" i="8" s="1"/>
  <c r="R382" i="1"/>
  <c r="Q370" i="1"/>
  <c r="R370" i="1"/>
  <c r="Q357" i="1"/>
  <c r="R357" i="1"/>
  <c r="Q344" i="1"/>
  <c r="M394" i="8" s="1"/>
  <c r="R344" i="1"/>
  <c r="Q332" i="1"/>
  <c r="M21" i="8" s="1"/>
  <c r="R332" i="1"/>
  <c r="Q319" i="1"/>
  <c r="M260" i="8" s="1"/>
  <c r="R319" i="1"/>
  <c r="Q306" i="1"/>
  <c r="R306" i="1"/>
  <c r="Q293" i="1"/>
  <c r="M638" i="8" s="1"/>
  <c r="R293" i="1"/>
  <c r="Q281" i="1"/>
  <c r="R281" i="1"/>
  <c r="Q269" i="1"/>
  <c r="R269" i="1"/>
  <c r="Q256" i="1"/>
  <c r="R256" i="1"/>
  <c r="Q242" i="1"/>
  <c r="R242" i="1"/>
  <c r="Q230" i="1"/>
  <c r="R230" i="1"/>
  <c r="Q218" i="1"/>
  <c r="M593" i="8" s="1"/>
  <c r="R218" i="1"/>
  <c r="Q206" i="1"/>
  <c r="R206" i="1"/>
  <c r="Q191" i="1"/>
  <c r="R191" i="1"/>
  <c r="Q179" i="1"/>
  <c r="R179" i="1"/>
  <c r="Q167" i="1"/>
  <c r="M124" i="8" s="1"/>
  <c r="R167" i="1"/>
  <c r="Q154" i="1"/>
  <c r="M669" i="8" s="1"/>
  <c r="R154" i="1"/>
  <c r="Q141" i="1"/>
  <c r="M123" i="8" s="1"/>
  <c r="R141" i="1"/>
  <c r="Q128" i="1"/>
  <c r="M150" i="8" s="1"/>
  <c r="R128" i="1"/>
  <c r="Q116" i="1"/>
  <c r="M180" i="8" s="1"/>
  <c r="R116" i="1"/>
  <c r="Q103" i="1"/>
  <c r="R103" i="1"/>
  <c r="Q91" i="1"/>
  <c r="R91" i="1"/>
  <c r="Q79" i="1"/>
  <c r="M440" i="8" s="1"/>
  <c r="R79" i="1"/>
  <c r="Q66" i="1"/>
  <c r="M495" i="8" s="1"/>
  <c r="R66" i="1"/>
  <c r="Q53" i="1"/>
  <c r="M76" i="8" s="1"/>
  <c r="R53" i="1"/>
  <c r="Q41" i="1"/>
  <c r="R41" i="1"/>
  <c r="Q29" i="1"/>
  <c r="M490" i="8" s="1"/>
  <c r="R29" i="1"/>
  <c r="Q14" i="1"/>
  <c r="M171" i="8" s="1"/>
  <c r="R14" i="1"/>
  <c r="Q253" i="1"/>
  <c r="M454" i="8" s="1"/>
  <c r="U253" i="1"/>
  <c r="Q434" i="1"/>
  <c r="R434" i="1"/>
  <c r="Q420" i="1"/>
  <c r="R420" i="1"/>
  <c r="Q407" i="1"/>
  <c r="R407" i="1"/>
  <c r="Q393" i="1"/>
  <c r="R393" i="1"/>
  <c r="Q381" i="1"/>
  <c r="M166" i="8" s="1"/>
  <c r="R381" i="1"/>
  <c r="Q368" i="1"/>
  <c r="R368" i="1"/>
  <c r="Q356" i="1"/>
  <c r="R356" i="1"/>
  <c r="Q343" i="1"/>
  <c r="R343" i="1"/>
  <c r="Q331" i="1"/>
  <c r="M660" i="8" s="1"/>
  <c r="R331" i="1"/>
  <c r="Q318" i="1"/>
  <c r="M338" i="8" s="1"/>
  <c r="R318" i="1"/>
  <c r="Q305" i="1"/>
  <c r="M258" i="8" s="1"/>
  <c r="R305" i="1"/>
  <c r="Q292" i="1"/>
  <c r="M335" i="8" s="1"/>
  <c r="R292" i="1"/>
  <c r="Q280" i="1"/>
  <c r="R280" i="1"/>
  <c r="Q268" i="1"/>
  <c r="R268" i="1"/>
  <c r="Q255" i="1"/>
  <c r="R255" i="1"/>
  <c r="Q241" i="1"/>
  <c r="R241" i="1"/>
  <c r="Q229" i="1"/>
  <c r="M674" i="8" s="1"/>
  <c r="R229" i="1"/>
  <c r="Q217" i="1"/>
  <c r="M300" i="8" s="1"/>
  <c r="R217" i="1"/>
  <c r="Q205" i="1"/>
  <c r="R205" i="1"/>
  <c r="Q190" i="1"/>
  <c r="M155" i="8" s="1"/>
  <c r="R190" i="1"/>
  <c r="Q178" i="1"/>
  <c r="M215" i="8" s="1"/>
  <c r="R178" i="1"/>
  <c r="Q166" i="1"/>
  <c r="M101" i="8" s="1"/>
  <c r="R166" i="1"/>
  <c r="Q153" i="1"/>
  <c r="R153" i="1"/>
  <c r="Q140" i="1"/>
  <c r="M448" i="8" s="1"/>
  <c r="R140" i="1"/>
  <c r="Q127" i="1"/>
  <c r="R127" i="1"/>
  <c r="Q115" i="1"/>
  <c r="M505" i="8" s="1"/>
  <c r="R115" i="1"/>
  <c r="Q102" i="1"/>
  <c r="M179" i="8" s="1"/>
  <c r="R102" i="1"/>
  <c r="Q90" i="1"/>
  <c r="R90" i="1"/>
  <c r="Q78" i="1"/>
  <c r="R78" i="1"/>
  <c r="Q65" i="1"/>
  <c r="R65" i="1"/>
  <c r="Q52" i="1"/>
  <c r="M62" i="8" s="1"/>
  <c r="R52" i="1"/>
  <c r="Q40" i="1"/>
  <c r="M621" i="8" s="1"/>
  <c r="R40" i="1"/>
  <c r="Q28" i="1"/>
  <c r="R28" i="1"/>
  <c r="Q13" i="1"/>
  <c r="M481" i="8" s="1"/>
  <c r="R13" i="1"/>
  <c r="Q445" i="1"/>
  <c r="R445" i="1"/>
  <c r="Q405" i="1"/>
  <c r="M665" i="8" s="1"/>
  <c r="R405" i="1"/>
  <c r="Q392" i="1"/>
  <c r="R392" i="1"/>
  <c r="Q380" i="1"/>
  <c r="M140" i="8" s="1"/>
  <c r="R380" i="1"/>
  <c r="Q367" i="1"/>
  <c r="M202" i="8" s="1"/>
  <c r="R367" i="1"/>
  <c r="Q355" i="1"/>
  <c r="M479" i="8" s="1"/>
  <c r="R355" i="1"/>
  <c r="Q342" i="1"/>
  <c r="M410" i="8" s="1"/>
  <c r="R342" i="1"/>
  <c r="Q330" i="1"/>
  <c r="R330" i="1"/>
  <c r="Q317" i="1"/>
  <c r="M517" i="8" s="1"/>
  <c r="R317" i="1"/>
  <c r="Q304" i="1"/>
  <c r="M639" i="8" s="1"/>
  <c r="R304" i="1"/>
  <c r="Q291" i="1"/>
  <c r="M482" i="8" s="1"/>
  <c r="R291" i="1"/>
  <c r="Q279" i="1"/>
  <c r="R279" i="1"/>
  <c r="Q267" i="1"/>
  <c r="R267" i="1"/>
  <c r="Q254" i="1"/>
  <c r="R254" i="1"/>
  <c r="Q240" i="1"/>
  <c r="M635" i="8" s="1"/>
  <c r="R240" i="1"/>
  <c r="Q228" i="1"/>
  <c r="M680" i="8" s="1"/>
  <c r="R228" i="1"/>
  <c r="Q216" i="1"/>
  <c r="M228" i="8" s="1"/>
  <c r="R216" i="1"/>
  <c r="Q204" i="1"/>
  <c r="M16" i="8" s="1"/>
  <c r="R204" i="1"/>
  <c r="Q189" i="1"/>
  <c r="M156" i="8" s="1"/>
  <c r="R189" i="1"/>
  <c r="Q177" i="1"/>
  <c r="M285" i="8" s="1"/>
  <c r="R177" i="1"/>
  <c r="Q165" i="1"/>
  <c r="R165" i="1"/>
  <c r="Q152" i="1"/>
  <c r="R152" i="1"/>
  <c r="Q139" i="1"/>
  <c r="R139" i="1"/>
  <c r="Q126" i="1"/>
  <c r="M630" i="8" s="1"/>
  <c r="R126" i="1"/>
  <c r="Q114" i="1"/>
  <c r="M317" i="8" s="1"/>
  <c r="R114" i="1"/>
  <c r="Q101" i="1"/>
  <c r="M281" i="8" s="1"/>
  <c r="R101" i="1"/>
  <c r="Q89" i="1"/>
  <c r="M145" i="8" s="1"/>
  <c r="R89" i="1"/>
  <c r="Q77" i="1"/>
  <c r="M439" i="8" s="1"/>
  <c r="R77" i="1"/>
  <c r="Q64" i="1"/>
  <c r="R64" i="1"/>
  <c r="Q51" i="1"/>
  <c r="M279" i="8" s="1"/>
  <c r="R51" i="1"/>
  <c r="Q39" i="1"/>
  <c r="R39" i="1"/>
  <c r="Q27" i="1"/>
  <c r="M535" i="8" s="1"/>
  <c r="R27" i="1"/>
  <c r="Q12" i="1"/>
  <c r="M114" i="8" s="1"/>
  <c r="R12" i="1"/>
  <c r="Q433" i="1"/>
  <c r="R433" i="1"/>
  <c r="Q419" i="1"/>
  <c r="M487" i="8" s="1"/>
  <c r="R419" i="1"/>
  <c r="Q431" i="1"/>
  <c r="R431" i="1"/>
  <c r="Q404" i="1"/>
  <c r="M347" i="8" s="1"/>
  <c r="R404" i="1"/>
  <c r="Q391" i="1"/>
  <c r="R391" i="1"/>
  <c r="Q379" i="1"/>
  <c r="M203" i="8" s="1"/>
  <c r="R379" i="1"/>
  <c r="Q366" i="1"/>
  <c r="R366" i="1"/>
  <c r="Q354" i="1"/>
  <c r="R354" i="1"/>
  <c r="Q341" i="1"/>
  <c r="M344" i="8" s="1"/>
  <c r="R341" i="1"/>
  <c r="Q329" i="1"/>
  <c r="M409" i="8" s="1"/>
  <c r="R329" i="1"/>
  <c r="Q316" i="1"/>
  <c r="R316" i="1"/>
  <c r="Q303" i="1"/>
  <c r="R303" i="1"/>
  <c r="Q290" i="1"/>
  <c r="R290" i="1"/>
  <c r="Q278" i="1"/>
  <c r="R278" i="1"/>
  <c r="Q266" i="1"/>
  <c r="M404" i="8" s="1"/>
  <c r="R266" i="1"/>
  <c r="Q252" i="1"/>
  <c r="M367" i="8" s="1"/>
  <c r="R252" i="1"/>
  <c r="Q239" i="1"/>
  <c r="M19" i="8" s="1"/>
  <c r="R239" i="1"/>
  <c r="Q227" i="1"/>
  <c r="M189" i="8" s="1"/>
  <c r="R227" i="1"/>
  <c r="Q215" i="1"/>
  <c r="M325" i="8" s="1"/>
  <c r="R215" i="1"/>
  <c r="Q203" i="1"/>
  <c r="R203" i="1"/>
  <c r="Q188" i="1"/>
  <c r="R188" i="1"/>
  <c r="Q176" i="1"/>
  <c r="M223" i="8" s="1"/>
  <c r="R176" i="1"/>
  <c r="Q164" i="1"/>
  <c r="R164" i="1"/>
  <c r="Q151" i="1"/>
  <c r="R151" i="1"/>
  <c r="Q138" i="1"/>
  <c r="M182" i="8" s="1"/>
  <c r="R138" i="1"/>
  <c r="Q125" i="1"/>
  <c r="R125" i="1"/>
  <c r="Q113" i="1"/>
  <c r="M244" i="8" s="1"/>
  <c r="R113" i="1"/>
  <c r="Q100" i="1"/>
  <c r="R100" i="1"/>
  <c r="Q88" i="1"/>
  <c r="R88" i="1"/>
  <c r="Q76" i="1"/>
  <c r="R76" i="1"/>
  <c r="Q63" i="1"/>
  <c r="M313" i="8" s="1"/>
  <c r="R63" i="1"/>
  <c r="Q50" i="1"/>
  <c r="R50" i="1"/>
  <c r="Q38" i="1"/>
  <c r="M559" i="8" s="1"/>
  <c r="R38" i="1"/>
  <c r="Q26" i="1"/>
  <c r="R26" i="1"/>
  <c r="Q11" i="1"/>
  <c r="R11" i="1"/>
  <c r="Q421" i="1"/>
  <c r="M349" i="8" s="1"/>
  <c r="R421" i="1"/>
  <c r="Q432" i="1"/>
  <c r="R432" i="1"/>
  <c r="Q444" i="1"/>
  <c r="R444" i="1"/>
  <c r="Q418" i="1"/>
  <c r="R418" i="1"/>
  <c r="Q443" i="1"/>
  <c r="R443" i="1"/>
  <c r="Q430" i="1"/>
  <c r="R430" i="1"/>
  <c r="Q416" i="1"/>
  <c r="R416" i="1"/>
  <c r="Q403" i="1"/>
  <c r="R403" i="1"/>
  <c r="Q390" i="1"/>
  <c r="R390" i="1"/>
  <c r="Q378" i="1"/>
  <c r="M663" i="8" s="1"/>
  <c r="R378" i="1"/>
  <c r="Q365" i="1"/>
  <c r="R365" i="1"/>
  <c r="Q353" i="1"/>
  <c r="R353" i="1"/>
  <c r="Q340" i="1"/>
  <c r="M59" i="8" s="1"/>
  <c r="R340" i="1"/>
  <c r="Q328" i="1"/>
  <c r="R328" i="1"/>
  <c r="Q315" i="1"/>
  <c r="M198" i="8" s="1"/>
  <c r="R315" i="1"/>
  <c r="Q302" i="1"/>
  <c r="R302" i="1"/>
  <c r="Q289" i="1"/>
  <c r="M513" i="8" s="1"/>
  <c r="R289" i="1"/>
  <c r="Q277" i="1"/>
  <c r="M128" i="8" s="1"/>
  <c r="R277" i="1"/>
  <c r="Q265" i="1"/>
  <c r="M655" i="8" s="1"/>
  <c r="R265" i="1"/>
  <c r="Q74" i="1"/>
  <c r="M622" i="8" s="1"/>
  <c r="R74" i="1"/>
  <c r="Q62" i="1"/>
  <c r="M646" i="8" s="1"/>
  <c r="R62" i="1"/>
  <c r="Q186" i="1"/>
  <c r="M651" i="8" s="1"/>
  <c r="R186" i="1"/>
  <c r="Q135" i="1"/>
  <c r="R135" i="1"/>
  <c r="Q98" i="1"/>
  <c r="R98" i="1"/>
  <c r="Q237" i="1"/>
  <c r="R237" i="1"/>
  <c r="Q162" i="1"/>
  <c r="R162" i="1"/>
  <c r="Q123" i="1"/>
  <c r="M121" i="8" s="1"/>
  <c r="R123" i="1"/>
  <c r="Q86" i="1"/>
  <c r="R86" i="1"/>
  <c r="Q48" i="1"/>
  <c r="M396" i="8" s="1"/>
  <c r="R48" i="1"/>
  <c r="Q441" i="1"/>
  <c r="R441" i="1"/>
  <c r="Q414" i="1"/>
  <c r="M169" i="8" s="1"/>
  <c r="R414" i="1"/>
  <c r="Q401" i="1"/>
  <c r="M666" i="8" s="1"/>
  <c r="R401" i="1"/>
  <c r="Q388" i="1"/>
  <c r="M235" i="8" s="1"/>
  <c r="R388" i="1"/>
  <c r="Q376" i="1"/>
  <c r="R376" i="1"/>
  <c r="Q363" i="1"/>
  <c r="R363" i="1"/>
  <c r="Q350" i="1"/>
  <c r="M460" i="8" s="1"/>
  <c r="R350" i="1"/>
  <c r="Q338" i="1"/>
  <c r="M518" i="8" s="1"/>
  <c r="R338" i="1"/>
  <c r="Q326" i="1"/>
  <c r="M131" i="8" s="1"/>
  <c r="R326" i="1"/>
  <c r="Q313" i="1"/>
  <c r="R313" i="1"/>
  <c r="Q300" i="1"/>
  <c r="R300" i="1"/>
  <c r="Q287" i="1"/>
  <c r="M677" i="8" s="1"/>
  <c r="R287" i="1"/>
  <c r="Q275" i="1"/>
  <c r="R275" i="1"/>
  <c r="Q263" i="1"/>
  <c r="M569" i="8" s="1"/>
  <c r="R263" i="1"/>
  <c r="Q248" i="1"/>
  <c r="R248" i="1"/>
  <c r="Q236" i="1"/>
  <c r="M190" i="8" s="1"/>
  <c r="R236" i="1"/>
  <c r="Q224" i="1"/>
  <c r="R224" i="1"/>
  <c r="Q212" i="1"/>
  <c r="M251" i="8" s="1"/>
  <c r="R212" i="1"/>
  <c r="Q199" i="1"/>
  <c r="R199" i="1"/>
  <c r="Q185" i="1"/>
  <c r="M103" i="8" s="1"/>
  <c r="R185" i="1"/>
  <c r="Q173" i="1"/>
  <c r="M321" i="8" s="1"/>
  <c r="R173" i="1"/>
  <c r="Q161" i="1"/>
  <c r="M649" i="8" s="1"/>
  <c r="R161" i="1"/>
  <c r="Q148" i="1"/>
  <c r="M36" i="8" s="1"/>
  <c r="R148" i="1"/>
  <c r="Q134" i="1"/>
  <c r="M631" i="8" s="1"/>
  <c r="R134" i="1"/>
  <c r="Q122" i="1"/>
  <c r="R122" i="1"/>
  <c r="Q110" i="1"/>
  <c r="M78" i="8" s="1"/>
  <c r="R110" i="1"/>
  <c r="Q97" i="1"/>
  <c r="M193" i="8" s="1"/>
  <c r="R97" i="1"/>
  <c r="Q85" i="1"/>
  <c r="M315" i="8" s="1"/>
  <c r="R85" i="1"/>
  <c r="Q72" i="1"/>
  <c r="M144" i="8" s="1"/>
  <c r="R72" i="1"/>
  <c r="Q60" i="1"/>
  <c r="M494" i="8" s="1"/>
  <c r="R60" i="1"/>
  <c r="Q47" i="1"/>
  <c r="R47" i="1"/>
  <c r="Q35" i="1"/>
  <c r="M310" i="8" s="1"/>
  <c r="R35" i="1"/>
  <c r="Q21" i="1"/>
  <c r="R21" i="1"/>
  <c r="Q8" i="1"/>
  <c r="M616" i="8" s="1"/>
  <c r="R8" i="1"/>
  <c r="Q436" i="1"/>
  <c r="Q245" i="1"/>
  <c r="M594" i="8" s="1"/>
  <c r="Q233" i="1"/>
  <c r="Q221" i="1"/>
  <c r="Q209" i="1"/>
  <c r="Q194" i="1"/>
  <c r="M184" i="8" s="1"/>
  <c r="Q182" i="1"/>
  <c r="M13" i="8" s="1"/>
  <c r="Q170" i="1"/>
  <c r="M632" i="8" s="1"/>
  <c r="Q158" i="1"/>
  <c r="M318" i="8" s="1"/>
  <c r="Q144" i="1"/>
  <c r="M563" i="8" s="1"/>
  <c r="Q131" i="1"/>
  <c r="M9" i="8" s="1"/>
  <c r="Q119" i="1"/>
  <c r="Q106" i="1"/>
  <c r="Q94" i="1"/>
  <c r="M400" i="8" s="1"/>
  <c r="Q82" i="1"/>
  <c r="M314" i="8" s="1"/>
  <c r="Q69" i="1"/>
  <c r="M437" i="8" s="1"/>
  <c r="Q57" i="1"/>
  <c r="M435" i="8" s="1"/>
  <c r="Q44" i="1"/>
  <c r="Q32" i="1"/>
  <c r="M309" i="8" s="1"/>
  <c r="Q18" i="1"/>
  <c r="M488" i="8" s="1"/>
  <c r="Q5" i="1"/>
  <c r="Q423" i="1"/>
  <c r="Q410" i="1"/>
  <c r="M206" i="8" s="1"/>
  <c r="Q397" i="1"/>
  <c r="M664" i="8" s="1"/>
  <c r="Q384" i="1"/>
  <c r="Q372" i="1"/>
  <c r="M25" i="8" s="1"/>
  <c r="Q359" i="1"/>
  <c r="M24" i="8" s="1"/>
  <c r="Q346" i="1"/>
  <c r="M133" i="8" s="1"/>
  <c r="Q334" i="1"/>
  <c r="M165" i="8" s="1"/>
  <c r="Q321" i="1"/>
  <c r="Q308" i="1"/>
  <c r="Q295" i="1"/>
  <c r="Q283" i="1"/>
  <c r="Q271" i="1"/>
  <c r="Q258" i="1"/>
  <c r="Q244" i="1"/>
  <c r="Q232" i="1"/>
  <c r="Q220" i="1"/>
  <c r="Q208" i="1"/>
  <c r="M508" i="8" s="1"/>
  <c r="Q193" i="1"/>
  <c r="M324" i="8" s="1"/>
  <c r="Q181" i="1"/>
  <c r="M384" i="8" s="1"/>
  <c r="Q169" i="1"/>
  <c r="M221" i="8" s="1"/>
  <c r="Q156" i="1"/>
  <c r="M345" i="8" s="1"/>
  <c r="Q143" i="1"/>
  <c r="Q130" i="1"/>
  <c r="Q118" i="1"/>
  <c r="M148" i="8" s="1"/>
  <c r="Q105" i="1"/>
  <c r="M147" i="8" s="1"/>
  <c r="Q93" i="1"/>
  <c r="Q81" i="1"/>
  <c r="M178" i="8" s="1"/>
  <c r="Q68" i="1"/>
  <c r="Q56" i="1"/>
  <c r="M493" i="8" s="1"/>
  <c r="Q43" i="1"/>
  <c r="Q31" i="1"/>
  <c r="M536" i="8" s="1"/>
  <c r="Q16" i="1"/>
  <c r="M619" i="8" s="1"/>
  <c r="Q435" i="1"/>
  <c r="Q422" i="1"/>
  <c r="M208" i="8" s="1"/>
  <c r="Q409" i="1"/>
  <c r="M643" i="8" s="1"/>
  <c r="Q395" i="1"/>
  <c r="Q383" i="1"/>
  <c r="M26" i="8" s="1"/>
  <c r="Q371" i="1"/>
  <c r="M412" i="8" s="1"/>
  <c r="Q358" i="1"/>
  <c r="Q345" i="1"/>
  <c r="M520" i="8" s="1"/>
  <c r="Q333" i="1"/>
  <c r="M46" i="8" s="1"/>
  <c r="Q320" i="1"/>
  <c r="Q307" i="1"/>
  <c r="Q294" i="1"/>
  <c r="Q282" i="1"/>
  <c r="M255" i="8" s="1"/>
  <c r="Q270" i="1"/>
  <c r="M613" i="8" s="1"/>
  <c r="Q257" i="1"/>
  <c r="M547" i="8" s="1"/>
  <c r="Q4" i="1"/>
  <c r="Q251" i="1"/>
  <c r="M329" i="8" s="1"/>
  <c r="Q238" i="1"/>
  <c r="M512" i="8" s="1"/>
  <c r="Q226" i="1"/>
  <c r="M510" i="8" s="1"/>
  <c r="Q214" i="1"/>
  <c r="Q201" i="1"/>
  <c r="Q187" i="1"/>
  <c r="M589" i="8" s="1"/>
  <c r="Q175" i="1"/>
  <c r="Q163" i="1"/>
  <c r="Q150" i="1"/>
  <c r="M130" i="8" s="1"/>
  <c r="Q137" i="1"/>
  <c r="Q124" i="1"/>
  <c r="M388" i="8" s="1"/>
  <c r="Q112" i="1"/>
  <c r="Q99" i="1"/>
  <c r="Q87" i="1"/>
  <c r="Q49" i="1"/>
  <c r="Q37" i="1"/>
  <c r="Q23" i="1"/>
  <c r="M115" i="8" s="1"/>
  <c r="Q10" i="1"/>
  <c r="M465" i="8" s="1"/>
  <c r="Q442" i="1"/>
  <c r="Q429" i="1"/>
  <c r="Q415" i="1"/>
  <c r="Q402" i="1"/>
  <c r="Q389" i="1"/>
  <c r="Q377" i="1"/>
  <c r="Q364" i="1"/>
  <c r="M201" i="8" s="1"/>
  <c r="Q352" i="1"/>
  <c r="Q339" i="1"/>
  <c r="M48" i="8" s="1"/>
  <c r="Q327" i="1"/>
  <c r="M73" i="8" s="1"/>
  <c r="Q301" i="1"/>
  <c r="M657" i="8" s="1"/>
  <c r="Q288" i="1"/>
  <c r="M195" i="8" s="1"/>
  <c r="Q276" i="1"/>
  <c r="M291" i="8" s="1"/>
  <c r="Q264" i="1"/>
  <c r="M355" i="8" s="1"/>
  <c r="K457" i="1"/>
  <c r="C424" i="2" s="1"/>
  <c r="C425" i="2" s="1"/>
  <c r="M562" i="8" l="1"/>
  <c r="M70" i="8"/>
  <c r="M374" i="8"/>
  <c r="M97" i="8"/>
  <c r="M560" i="8"/>
  <c r="M398" i="8"/>
  <c r="M141" i="8"/>
  <c r="M104" i="8"/>
  <c r="M17" i="8"/>
  <c r="M532" i="8"/>
  <c r="M276" i="8"/>
  <c r="M648" i="8"/>
  <c r="M319" i="8"/>
  <c r="M543" i="8"/>
  <c r="M326" i="8"/>
  <c r="M407" i="8"/>
  <c r="M164" i="8"/>
  <c r="M642" i="8"/>
  <c r="M134" i="8"/>
  <c r="M618" i="8"/>
  <c r="M428" i="8"/>
  <c r="M670" i="8"/>
  <c r="M224" i="8"/>
  <c r="M154" i="8"/>
  <c r="M365" i="8"/>
  <c r="M37" i="8"/>
  <c r="M473" i="8"/>
  <c r="M330" i="8"/>
  <c r="M554" i="8"/>
  <c r="M264" i="8"/>
  <c r="M343" i="8"/>
  <c r="M586" i="8"/>
  <c r="M446" i="8"/>
  <c r="M501" i="8"/>
  <c r="M672" i="8"/>
  <c r="M90" i="8"/>
  <c r="M615" i="8"/>
  <c r="M45" i="8"/>
  <c r="M197" i="8"/>
  <c r="M109" i="8"/>
  <c r="M20" i="8"/>
  <c r="M254" i="8"/>
  <c r="M357" i="8"/>
  <c r="M369" i="8"/>
  <c r="M100" i="8"/>
  <c r="M11" i="8"/>
  <c r="M565" i="8"/>
  <c r="M91" i="8"/>
  <c r="M68" i="8"/>
  <c r="M687" i="8" s="1"/>
  <c r="M63" i="8"/>
  <c r="M57" i="8"/>
  <c r="M71" i="8"/>
  <c r="M54" i="8"/>
  <c r="M392" i="8"/>
  <c r="M108" i="8"/>
  <c r="M572" i="8"/>
  <c r="M416" i="8"/>
  <c r="M617" i="8"/>
  <c r="M427" i="8"/>
  <c r="M668" i="8"/>
  <c r="M83" i="8"/>
  <c r="M359" i="8"/>
  <c r="M261" i="8"/>
  <c r="M174" i="8"/>
  <c r="M31" i="8"/>
  <c r="M366" i="8"/>
  <c r="M18" i="8"/>
  <c r="M561" i="8"/>
  <c r="M146" i="8"/>
  <c r="M286" i="8"/>
  <c r="M160" i="8"/>
  <c r="M601" i="8"/>
  <c r="M463" i="8"/>
  <c r="M585" i="8"/>
  <c r="M442" i="8"/>
  <c r="M295" i="8"/>
  <c r="M242" i="8"/>
  <c r="M212" i="8"/>
  <c r="M667" i="8"/>
  <c r="M209" i="8"/>
  <c r="M75" i="8"/>
  <c r="M544" i="8"/>
  <c r="M327" i="8"/>
  <c r="M287" i="8"/>
  <c r="M582" i="8"/>
  <c r="M436" i="8"/>
  <c r="M496" i="8"/>
  <c r="M555" i="8"/>
  <c r="M265" i="8"/>
  <c r="M304" i="8"/>
  <c r="M233" i="8"/>
  <c r="M470" i="8"/>
  <c r="M247" i="8"/>
  <c r="M598" i="8"/>
  <c r="M477" i="8"/>
  <c r="M263" i="8"/>
  <c r="M575" i="8"/>
  <c r="M67" i="8"/>
  <c r="M55" i="8"/>
  <c r="M578" i="8"/>
  <c r="M429" i="8"/>
  <c r="M172" i="8"/>
  <c r="M673" i="8"/>
  <c r="M566" i="8"/>
  <c r="M161" i="8"/>
  <c r="M540" i="8"/>
  <c r="M248" i="8"/>
  <c r="M419" i="8"/>
  <c r="M170" i="8"/>
  <c r="M516" i="8"/>
  <c r="M597" i="8"/>
  <c r="M483" i="8"/>
  <c r="M268" i="8"/>
  <c r="M226" i="8"/>
  <c r="M353" i="8"/>
  <c r="M386" i="8"/>
  <c r="M92" i="8"/>
  <c r="M58" i="8"/>
  <c r="M266" i="8"/>
  <c r="M49" i="8"/>
  <c r="M534" i="8"/>
  <c r="M308" i="8"/>
  <c r="M237" i="8"/>
  <c r="M620" i="8"/>
  <c r="M432" i="8"/>
  <c r="M469" i="8"/>
  <c r="M570" i="8"/>
  <c r="M72" i="8"/>
  <c r="M607" i="8"/>
  <c r="M8" i="8"/>
  <c r="M580" i="8"/>
  <c r="M491" i="8"/>
  <c r="M592" i="8"/>
  <c r="M452" i="8"/>
  <c r="M471" i="8"/>
  <c r="M376" i="8"/>
  <c r="M98" i="8"/>
  <c r="M6" i="8"/>
  <c r="M633" i="8"/>
  <c r="M653" i="8"/>
  <c r="M472" i="8"/>
  <c r="M552" i="8"/>
  <c r="M337" i="8"/>
  <c r="M681" i="8"/>
  <c r="M574" i="8"/>
  <c r="M65" i="8"/>
  <c r="M96" i="8"/>
  <c r="M5" i="8"/>
  <c r="M529" i="8"/>
  <c r="M542" i="8"/>
  <c r="M573" i="8"/>
  <c r="M417" i="8"/>
  <c r="M626" i="8"/>
  <c r="M444" i="8"/>
  <c r="M634" i="8"/>
  <c r="M453" i="8"/>
  <c r="M126" i="8"/>
  <c r="M551" i="8"/>
  <c r="M257" i="8"/>
  <c r="M531" i="8"/>
  <c r="M556" i="8"/>
  <c r="M305" i="8"/>
  <c r="M296" i="8"/>
  <c r="M213" i="8"/>
  <c r="M514" i="8"/>
  <c r="M459" i="8"/>
  <c r="M636" i="8"/>
  <c r="M456" i="8"/>
  <c r="M606" i="8"/>
  <c r="M7" i="8"/>
  <c r="M602" i="8"/>
  <c r="M204" i="8"/>
  <c r="M625" i="8"/>
  <c r="M443" i="8"/>
  <c r="M39" i="8"/>
  <c r="M12" i="8"/>
  <c r="M568" i="8"/>
  <c r="M64" i="8"/>
  <c r="M588" i="8"/>
  <c r="M503" i="8"/>
  <c r="M679" i="8"/>
  <c r="M231" i="8"/>
  <c r="M571" i="8"/>
  <c r="M415" i="8"/>
  <c r="M277" i="8"/>
  <c r="M138" i="8"/>
  <c r="M627" i="8"/>
  <c r="M119" i="8"/>
  <c r="M385" i="8"/>
  <c r="M102" i="8"/>
  <c r="M253" i="8"/>
  <c r="M368" i="8"/>
  <c r="M44" i="8"/>
  <c r="M278" i="8"/>
  <c r="M139" i="8"/>
  <c r="M628" i="8"/>
  <c r="M120" i="8"/>
  <c r="M393" i="8"/>
  <c r="M111" i="8"/>
  <c r="M486" i="8"/>
  <c r="M273" i="8"/>
  <c r="M468" i="8"/>
  <c r="M350" i="8"/>
  <c r="M239" i="8"/>
  <c r="M624" i="8"/>
  <c r="M441" i="8"/>
  <c r="M222" i="8"/>
  <c r="M153" i="8"/>
  <c r="M406" i="8"/>
  <c r="M425" i="8"/>
  <c r="M591" i="8"/>
  <c r="M186" i="8"/>
  <c r="M434" i="8"/>
  <c r="M492" i="8"/>
  <c r="M116" i="8"/>
  <c r="M40" i="8"/>
  <c r="M15" i="8"/>
  <c r="M548" i="8"/>
  <c r="M289" i="8"/>
  <c r="M302" i="8"/>
  <c r="M600" i="8"/>
  <c r="M462" i="8"/>
  <c r="M558" i="8"/>
  <c r="M348" i="8"/>
  <c r="M275" i="8"/>
  <c r="M652" i="8"/>
  <c r="M323" i="8"/>
  <c r="M530" i="8"/>
  <c r="M301" i="8"/>
  <c r="M61" i="8"/>
  <c r="M685" i="8" s="1"/>
  <c r="M95" i="8"/>
  <c r="M553" i="8"/>
  <c r="M340" i="8"/>
  <c r="M537" i="8"/>
  <c r="M297" i="8"/>
  <c r="M243" i="8"/>
  <c r="M214" i="8"/>
  <c r="M538" i="8"/>
  <c r="M316" i="8"/>
  <c r="M545" i="8"/>
  <c r="M288" i="8"/>
  <c r="M328" i="8"/>
  <c r="M283" i="8"/>
  <c r="M149" i="8"/>
  <c r="M375" i="8"/>
  <c r="M77" i="8"/>
  <c r="M380" i="8"/>
  <c r="M82" i="8"/>
  <c r="M489" i="8"/>
  <c r="M431" i="8"/>
  <c r="M595" i="8"/>
  <c r="M511" i="8"/>
  <c r="M455" i="8"/>
  <c r="M418" i="8"/>
  <c r="M167" i="8"/>
  <c r="M549" i="8"/>
  <c r="M333" i="8"/>
  <c r="M590" i="8"/>
  <c r="M450" i="8"/>
  <c r="M612" i="8"/>
  <c r="M675" i="8"/>
  <c r="M230" i="8"/>
  <c r="M162" i="8"/>
  <c r="M194" i="8"/>
  <c r="M363" i="8"/>
  <c r="M4" i="8"/>
  <c r="M29" i="8"/>
  <c r="M527" i="8"/>
  <c r="M137" i="8"/>
  <c r="M175" i="8"/>
  <c r="M32" i="8"/>
  <c r="M678" i="8"/>
  <c r="M94" i="8"/>
  <c r="M389" i="8"/>
  <c r="M106" i="8"/>
  <c r="M661" i="8"/>
  <c r="M478" i="8"/>
  <c r="M641" i="8"/>
  <c r="M373" i="8"/>
  <c r="M351" i="8"/>
  <c r="M557" i="8"/>
  <c r="M306" i="8"/>
  <c r="M267" i="8"/>
  <c r="M421" i="8"/>
  <c r="M397" i="8"/>
  <c r="M364" i="8"/>
  <c r="M34" i="8"/>
  <c r="M507" i="8"/>
  <c r="M125" i="8"/>
  <c r="M370" i="8"/>
  <c r="M358" i="8"/>
  <c r="M461" i="8"/>
  <c r="M599" i="8"/>
  <c r="M650" i="8"/>
  <c r="M322" i="8"/>
  <c r="M629" i="8"/>
  <c r="M445" i="8"/>
  <c r="M577" i="8"/>
  <c r="M426" i="8"/>
  <c r="M484" i="8"/>
  <c r="M270" i="8"/>
  <c r="M52" i="8"/>
  <c r="M28" i="8"/>
  <c r="M387" i="8"/>
  <c r="M354" i="8"/>
  <c r="M105" i="8"/>
  <c r="M579" i="8"/>
  <c r="M466" i="8"/>
  <c r="M422" i="8"/>
  <c r="M399" i="8"/>
  <c r="M143" i="8"/>
  <c r="M485" i="8"/>
  <c r="M271" i="8"/>
  <c r="M458" i="8"/>
  <c r="M475" i="8"/>
  <c r="M334" i="8"/>
  <c r="M662" i="8"/>
  <c r="M480" i="8"/>
  <c r="M346" i="8"/>
  <c r="M381" i="8"/>
  <c r="M216" i="8"/>
  <c r="M84" i="8"/>
  <c r="M294" i="8"/>
  <c r="M280" i="8"/>
  <c r="M211" i="8"/>
  <c r="M142" i="8"/>
  <c r="M447" i="8"/>
  <c r="M587" i="8"/>
  <c r="M250" i="8"/>
  <c r="M42" i="8"/>
  <c r="M241" i="8"/>
  <c r="M33" i="8"/>
  <c r="M379" i="8"/>
  <c r="M80" i="8"/>
  <c r="M405" i="8"/>
  <c r="M424" i="8"/>
  <c r="M464" i="8"/>
  <c r="M236" i="8"/>
  <c r="M658" i="8"/>
  <c r="M341" i="8"/>
  <c r="M383" i="8"/>
  <c r="M86" i="8"/>
  <c r="M229" i="8"/>
  <c r="M356" i="8"/>
  <c r="M519" i="8"/>
  <c r="M132" i="8"/>
  <c r="M604" i="8"/>
  <c r="M207" i="8"/>
  <c r="M51" i="8"/>
  <c r="M249" i="8"/>
  <c r="M41" i="8"/>
  <c r="M676" i="8"/>
  <c r="M290" i="8"/>
  <c r="M163" i="8"/>
  <c r="M303" i="8"/>
  <c r="M292" i="8"/>
  <c r="M232" i="8"/>
  <c r="M238" i="8"/>
  <c r="M210" i="8"/>
  <c r="M377" i="8"/>
  <c r="M99" i="8"/>
  <c r="M423" i="8"/>
  <c r="M401" i="8"/>
  <c r="M293" i="8"/>
  <c r="M168" i="8"/>
  <c r="M360" i="8"/>
  <c r="M262" i="8"/>
  <c r="M611" i="8"/>
  <c r="M187" i="8"/>
  <c r="M27" i="8"/>
  <c r="M50" i="8"/>
  <c r="M502" i="8"/>
  <c r="M122" i="8"/>
  <c r="M608" i="8"/>
  <c r="M10" i="8"/>
  <c r="M35" i="8"/>
  <c r="M550" i="8"/>
  <c r="M256" i="8"/>
  <c r="M372" i="8"/>
  <c r="M274" i="8"/>
  <c r="M362" i="8"/>
  <c r="M609" i="8"/>
  <c r="M38" i="8"/>
  <c r="M361" i="8"/>
  <c r="M269" i="8"/>
  <c r="M654" i="8"/>
  <c r="M332" i="8"/>
  <c r="M524" i="8"/>
  <c r="M135" i="8"/>
  <c r="M378" i="8"/>
  <c r="M352" i="8"/>
  <c r="M157" i="8"/>
  <c r="M225" i="8"/>
  <c r="M299" i="8"/>
  <c r="M227" i="8"/>
  <c r="M199" i="8"/>
  <c r="M47" i="8"/>
  <c r="M284" i="8"/>
  <c r="M152" i="8"/>
  <c r="M497" i="8"/>
  <c r="M117" i="8"/>
  <c r="M564" i="8"/>
  <c r="M53" i="8"/>
  <c r="M684" i="8" s="1"/>
  <c r="M188" i="8"/>
  <c r="M43" i="8"/>
  <c r="M391" i="8"/>
  <c r="M93" i="8"/>
  <c r="M498" i="8"/>
  <c r="M118" i="8"/>
  <c r="M539" i="8"/>
  <c r="M282" i="8"/>
  <c r="M506" i="8"/>
  <c r="M183" i="8"/>
  <c r="M605" i="8"/>
  <c r="M176" i="8"/>
  <c r="M382" i="8"/>
  <c r="M85" i="8"/>
  <c r="M217" i="8"/>
  <c r="M515" i="8"/>
  <c r="M196" i="8"/>
  <c r="M686" i="8"/>
  <c r="M528" i="8"/>
  <c r="M541" i="8"/>
  <c r="M298" i="8"/>
  <c r="M596" i="8"/>
  <c r="M457" i="8"/>
  <c r="M112" i="8"/>
  <c r="M23" i="8"/>
  <c r="M474" i="8"/>
  <c r="M331" i="8"/>
  <c r="M246" i="8"/>
  <c r="M220" i="8"/>
  <c r="M390" i="8"/>
  <c r="M107" i="8"/>
  <c r="M640" i="8"/>
  <c r="M129" i="8"/>
  <c r="M645" i="8"/>
  <c r="M312" i="8"/>
  <c r="M685" i="6"/>
  <c r="M708" i="6"/>
  <c r="M689" i="6"/>
  <c r="M694" i="6"/>
  <c r="M854" i="6"/>
  <c r="M623" i="6"/>
  <c r="M130" i="6"/>
  <c r="M145" i="6"/>
  <c r="M500" i="6"/>
  <c r="M855" i="6"/>
  <c r="M22" i="6"/>
  <c r="M37" i="6"/>
  <c r="M47" i="6"/>
  <c r="M343" i="6"/>
  <c r="M722" i="6"/>
  <c r="M215" i="6"/>
  <c r="M532" i="6"/>
  <c r="M431" i="6"/>
  <c r="M101" i="6"/>
  <c r="M679" i="6"/>
  <c r="M641" i="6"/>
  <c r="M847" i="6"/>
  <c r="M321" i="6"/>
  <c r="M484" i="6"/>
  <c r="M475" i="6"/>
  <c r="M469" i="6"/>
  <c r="M253" i="6"/>
  <c r="M786" i="6"/>
  <c r="M244" i="6"/>
  <c r="M268" i="6"/>
  <c r="M201" i="6"/>
  <c r="M188" i="6"/>
  <c r="M808" i="6"/>
  <c r="M821" i="6"/>
  <c r="M87" i="6"/>
  <c r="M78" i="6"/>
  <c r="M83" i="6"/>
  <c r="M589" i="6"/>
  <c r="M602" i="6"/>
  <c r="M778" i="6"/>
  <c r="M155" i="6"/>
  <c r="M162" i="6"/>
  <c r="M681" i="6"/>
  <c r="M453" i="6"/>
  <c r="M461" i="6"/>
  <c r="M495" i="6"/>
  <c r="M421" i="6"/>
  <c r="M612" i="6"/>
  <c r="M191" i="6"/>
  <c r="M359" i="6"/>
  <c r="M366" i="6"/>
  <c r="M65" i="6"/>
  <c r="M744" i="6"/>
  <c r="M730" i="6"/>
  <c r="M547" i="6"/>
  <c r="M529" i="6"/>
  <c r="M868" i="6"/>
  <c r="M325" i="6"/>
  <c r="M410" i="6"/>
  <c r="M135" i="6"/>
  <c r="M372" i="6"/>
  <c r="M357" i="6"/>
  <c r="M706" i="6"/>
  <c r="M338" i="6"/>
  <c r="M301" i="6"/>
  <c r="M181" i="6"/>
  <c r="M174" i="6"/>
  <c r="M825" i="6"/>
  <c r="M182" i="6"/>
  <c r="M175" i="6"/>
  <c r="M414" i="6"/>
  <c r="M7" i="6"/>
  <c r="M137" i="6"/>
  <c r="M146" i="6"/>
  <c r="M197" i="6"/>
  <c r="M214" i="6"/>
  <c r="M71" i="6"/>
  <c r="M105" i="6"/>
  <c r="M275" i="6"/>
  <c r="M299" i="6"/>
  <c r="M497" i="6"/>
  <c r="M488" i="6"/>
  <c r="M165" i="6"/>
  <c r="M151" i="6"/>
  <c r="M678" i="6"/>
  <c r="M408" i="6"/>
  <c r="M846" i="6"/>
  <c r="M32" i="6"/>
  <c r="M134" i="6"/>
  <c r="M776" i="6"/>
  <c r="M560" i="6"/>
  <c r="M278" i="6"/>
  <c r="M290" i="6"/>
  <c r="M381" i="6"/>
  <c r="M152" i="6"/>
  <c r="M670" i="6"/>
  <c r="M117" i="6"/>
  <c r="M515" i="6"/>
  <c r="M107" i="6"/>
  <c r="M124" i="6"/>
  <c r="M456" i="6"/>
  <c r="M462" i="6"/>
  <c r="M139" i="6"/>
  <c r="M148" i="6"/>
  <c r="M504" i="6"/>
  <c r="M798" i="6"/>
  <c r="M302" i="6"/>
  <c r="M277" i="6"/>
  <c r="M398" i="6"/>
  <c r="M839" i="6"/>
  <c r="M259" i="6"/>
  <c r="M231" i="6"/>
  <c r="M377" i="6"/>
  <c r="M363" i="6"/>
  <c r="M220" i="6"/>
  <c r="M286" i="6"/>
  <c r="M556" i="6"/>
  <c r="M546" i="6"/>
  <c r="M536" i="6"/>
  <c r="M558" i="6"/>
  <c r="M943" i="6" s="1"/>
  <c r="M704" i="6"/>
  <c r="M513" i="6"/>
  <c r="M499" i="6"/>
  <c r="M194" i="6"/>
  <c r="M579" i="6"/>
  <c r="M562" i="6"/>
  <c r="M243" i="6"/>
  <c r="M758" i="6"/>
  <c r="M775" i="6"/>
  <c r="M167" i="6"/>
  <c r="M561" i="6"/>
  <c r="M667" i="6"/>
  <c r="M97" i="6"/>
  <c r="M735" i="6"/>
  <c r="M728" i="6"/>
  <c r="M30" i="6"/>
  <c r="M43" i="6"/>
  <c r="M361" i="6"/>
  <c r="M376" i="6"/>
  <c r="M389" i="6"/>
  <c r="M714" i="6"/>
  <c r="M604" i="6"/>
  <c r="M202" i="6"/>
  <c r="M217" i="6"/>
  <c r="M734" i="6"/>
  <c r="M158" i="6"/>
  <c r="M173" i="6"/>
  <c r="M177" i="6"/>
  <c r="M826" i="6"/>
  <c r="M577" i="6"/>
  <c r="M812" i="6"/>
  <c r="M288" i="6"/>
  <c r="M221" i="6"/>
  <c r="M857" i="6"/>
  <c r="M867" i="6"/>
  <c r="M53" i="6"/>
  <c r="M40" i="6"/>
  <c r="M472" i="6"/>
  <c r="M478" i="6"/>
  <c r="M19" i="6"/>
  <c r="M9" i="6"/>
  <c r="M662" i="6"/>
  <c r="M779" i="6"/>
  <c r="M317" i="6"/>
  <c r="M625" i="6"/>
  <c r="M703" i="6"/>
  <c r="M720" i="6"/>
  <c r="M356" i="6"/>
  <c r="M373" i="6"/>
  <c r="M420" i="6"/>
  <c r="M611" i="6"/>
  <c r="M631" i="6"/>
  <c r="M349" i="6"/>
  <c r="M449" i="6"/>
  <c r="M696" i="6"/>
  <c r="M725" i="6"/>
  <c r="M837" i="6"/>
  <c r="M833" i="6"/>
  <c r="M136" i="6"/>
  <c r="M509" i="6"/>
  <c r="M597" i="6"/>
  <c r="M382" i="6"/>
  <c r="M387" i="6"/>
  <c r="M444" i="6"/>
  <c r="M409" i="6"/>
  <c r="M569" i="6"/>
  <c r="M652" i="6"/>
  <c r="M770" i="6"/>
  <c r="M601" i="6"/>
  <c r="M587" i="6"/>
  <c r="M566" i="6"/>
  <c r="M866" i="6"/>
  <c r="M108" i="6"/>
  <c r="M869" i="6"/>
  <c r="M44" i="6"/>
  <c r="M59" i="6"/>
  <c r="M265" i="6"/>
  <c r="M793" i="6"/>
  <c r="M664" i="6"/>
  <c r="M199" i="6"/>
  <c r="M520" i="6"/>
  <c r="M543" i="6"/>
  <c r="M733" i="6"/>
  <c r="M206" i="6"/>
  <c r="M18" i="6"/>
  <c r="M131" i="6"/>
  <c r="M147" i="6"/>
  <c r="M20" i="6"/>
  <c r="M133" i="6"/>
  <c r="M314" i="6"/>
  <c r="M464" i="6"/>
  <c r="M481" i="6"/>
  <c r="M99" i="6"/>
  <c r="M368" i="6"/>
  <c r="M701" i="6"/>
  <c r="M94" i="6"/>
  <c r="M27" i="6"/>
  <c r="M129" i="6"/>
  <c r="M84" i="6"/>
  <c r="M70" i="6"/>
  <c r="M68" i="6"/>
  <c r="M885" i="6" s="1"/>
  <c r="M92" i="6"/>
  <c r="M895" i="6" s="1"/>
  <c r="M109" i="6"/>
  <c r="M66" i="6"/>
  <c r="M95" i="6"/>
  <c r="M76" i="6"/>
  <c r="M889" i="6" s="1"/>
  <c r="M74" i="6"/>
  <c r="M79" i="6"/>
  <c r="M93" i="6"/>
  <c r="M896" i="6" s="1"/>
  <c r="M69" i="6"/>
  <c r="M886" i="6" s="1"/>
  <c r="M90" i="6"/>
  <c r="M893" i="6" s="1"/>
  <c r="M91" i="6"/>
  <c r="M894" i="6" s="1"/>
  <c r="M745" i="6"/>
  <c r="M140" i="6"/>
  <c r="M516" i="6"/>
  <c r="M505" i="6"/>
  <c r="M540" i="6"/>
  <c r="M740" i="6"/>
  <c r="M549" i="6"/>
  <c r="M3" i="6"/>
  <c r="M672" i="6"/>
  <c r="M403" i="6"/>
  <c r="M416" i="6"/>
  <c r="M842" i="6"/>
  <c r="M440" i="6"/>
  <c r="M709" i="6"/>
  <c r="M545" i="6"/>
  <c r="M534" i="6"/>
  <c r="M281" i="6"/>
  <c r="M294" i="6"/>
  <c r="M576" i="6"/>
  <c r="M797" i="6"/>
  <c r="M103" i="6"/>
  <c r="M861" i="6"/>
  <c r="M52" i="6"/>
  <c r="M535" i="6"/>
  <c r="M383" i="6"/>
  <c r="M388" i="6"/>
  <c r="M686" i="6"/>
  <c r="M739" i="6"/>
  <c r="M539" i="6"/>
  <c r="M447" i="6"/>
  <c r="M716" i="6"/>
  <c r="M724" i="6"/>
  <c r="M514" i="6"/>
  <c r="M25" i="6"/>
  <c r="M14" i="6"/>
  <c r="M127" i="6"/>
  <c r="M392" i="6"/>
  <c r="M687" i="6"/>
  <c r="M690" i="6"/>
  <c r="M717" i="6"/>
  <c r="M698" i="6"/>
  <c r="M8" i="6"/>
  <c r="M58" i="6"/>
  <c r="M313" i="6"/>
  <c r="M480" i="6"/>
  <c r="M647" i="6"/>
  <c r="M235" i="6"/>
  <c r="M773" i="6"/>
  <c r="M49" i="6"/>
  <c r="M252" i="6"/>
  <c r="M161" i="6"/>
  <c r="M183" i="6"/>
  <c r="M176" i="6"/>
  <c r="M31" i="6"/>
  <c r="M473" i="6"/>
  <c r="M486" i="6"/>
  <c r="M166" i="6"/>
  <c r="M60" i="6"/>
  <c r="M45" i="6"/>
  <c r="M639" i="6"/>
  <c r="M657" i="6"/>
  <c r="M400" i="6"/>
  <c r="M434" i="6"/>
  <c r="M805" i="6"/>
  <c r="M591" i="6"/>
  <c r="M781" i="6"/>
  <c r="M75" i="6"/>
  <c r="M116" i="6"/>
  <c r="M126" i="6"/>
  <c r="M287" i="6"/>
  <c r="M525" i="6"/>
  <c r="M608" i="6"/>
  <c r="M594" i="6"/>
  <c r="M799" i="6"/>
  <c r="M98" i="6"/>
  <c r="M731" i="6"/>
  <c r="M272" i="6"/>
  <c r="M335" i="6"/>
  <c r="M334" i="6"/>
  <c r="M871" i="6"/>
  <c r="M239" i="6"/>
  <c r="M250" i="6"/>
  <c r="M441" i="6"/>
  <c r="M374" i="6"/>
  <c r="M710" i="6"/>
  <c r="M269" i="6"/>
  <c r="M658" i="6"/>
  <c r="M251" i="6"/>
  <c r="M651" i="6"/>
  <c r="M315" i="6"/>
  <c r="M752" i="6"/>
  <c r="M621" i="6"/>
  <c r="M404" i="6"/>
  <c r="M438" i="6"/>
  <c r="M339" i="6"/>
  <c r="M692" i="6"/>
  <c r="M721" i="6"/>
  <c r="M568" i="6"/>
  <c r="M816" i="6"/>
  <c r="M574" i="6"/>
  <c r="M677" i="6"/>
  <c r="M450" i="6"/>
  <c r="M616" i="6"/>
  <c r="M622" i="6"/>
  <c r="M583" i="6"/>
  <c r="M815" i="6"/>
  <c r="M803" i="6"/>
  <c r="M638" i="6"/>
  <c r="M674" i="6"/>
  <c r="M653" i="6"/>
  <c r="M772" i="6"/>
  <c r="M273" i="6"/>
  <c r="M336" i="6"/>
  <c r="M393" i="6"/>
  <c r="M691" i="6"/>
  <c r="M170" i="6"/>
  <c r="M673" i="6"/>
  <c r="M6" i="6"/>
  <c r="M35" i="6"/>
  <c r="M794" i="6"/>
  <c r="M967" i="6" s="1"/>
  <c r="M785" i="6"/>
  <c r="M619" i="6"/>
  <c r="M629" i="6"/>
  <c r="M347" i="6"/>
  <c r="M466" i="6"/>
  <c r="M329" i="6"/>
  <c r="M407" i="6"/>
  <c r="M564" i="6"/>
  <c r="M580" i="6"/>
  <c r="M848" i="6"/>
  <c r="M303" i="6"/>
  <c r="M501" i="6"/>
  <c r="M454" i="6"/>
  <c r="M649" i="6"/>
  <c r="M12" i="6"/>
  <c r="M360" i="6"/>
  <c r="M193" i="6"/>
  <c r="M367" i="6"/>
  <c r="M668" i="6"/>
  <c r="M326" i="6"/>
  <c r="M340" i="6"/>
  <c r="M862" i="6"/>
  <c r="M518" i="6"/>
  <c r="M660" i="6"/>
  <c r="M63" i="6"/>
  <c r="M316" i="6"/>
  <c r="M323" i="6"/>
  <c r="M415" i="6"/>
  <c r="M719" i="6"/>
  <c r="M596" i="6"/>
  <c r="M757" i="6"/>
  <c r="M769" i="6"/>
  <c r="M479" i="6"/>
  <c r="M474" i="6"/>
  <c r="M427" i="6"/>
  <c r="M451" i="6"/>
  <c r="M401" i="6"/>
  <c r="M208" i="6"/>
  <c r="M526" i="6"/>
  <c r="M100" i="6"/>
  <c r="M283" i="6"/>
  <c r="M860" i="6"/>
  <c r="M865" i="6"/>
  <c r="M328" i="6"/>
  <c r="M195" i="6"/>
  <c r="M212" i="6"/>
  <c r="M16" i="6"/>
  <c r="M784" i="6"/>
  <c r="M179" i="6"/>
  <c r="M346" i="6"/>
  <c r="M669" i="6"/>
  <c r="M563" i="6"/>
  <c r="M767" i="6"/>
  <c r="M433" i="6"/>
  <c r="M350" i="6"/>
  <c r="M395" i="6"/>
  <c r="M391" i="6"/>
  <c r="M280" i="6"/>
  <c r="M385" i="6"/>
  <c r="M697" i="6"/>
  <c r="M34" i="6"/>
  <c r="M310" i="6"/>
  <c r="M620" i="6"/>
  <c r="M712" i="6"/>
  <c r="M89" i="6"/>
  <c r="M82" i="6"/>
  <c r="M67" i="6"/>
  <c r="M748" i="6"/>
  <c r="M240" i="6"/>
  <c r="M764" i="6"/>
  <c r="M593" i="6"/>
  <c r="M813" i="6"/>
  <c r="M802" i="6"/>
  <c r="M223" i="6"/>
  <c r="M736" i="6"/>
  <c r="M858" i="6"/>
  <c r="M870" i="6"/>
  <c r="M750" i="6"/>
  <c r="M756" i="6"/>
  <c r="M491" i="6"/>
  <c r="M508" i="6"/>
  <c r="M517" i="6"/>
  <c r="M578" i="6"/>
  <c r="M96" i="6"/>
  <c r="M666" i="6"/>
  <c r="M765" i="6"/>
  <c r="M759" i="6"/>
  <c r="M609" i="6"/>
  <c r="M600" i="6"/>
  <c r="M643" i="6"/>
  <c r="M128" i="6"/>
  <c r="M26" i="6"/>
  <c r="M493" i="6"/>
  <c r="M610" i="6"/>
  <c r="M807" i="6"/>
  <c r="M831" i="6"/>
  <c r="M21" i="6"/>
  <c r="M544" i="6"/>
  <c r="M760" i="6"/>
  <c r="M751" i="6"/>
  <c r="M605" i="6"/>
  <c r="M761" i="6"/>
  <c r="M844" i="6"/>
  <c r="M830" i="6"/>
  <c r="M835" i="6"/>
  <c r="M371" i="6"/>
  <c r="M424" i="6"/>
  <c r="M446" i="6"/>
  <c r="M411" i="6"/>
  <c r="M88" i="6"/>
  <c r="M747" i="6"/>
  <c r="M72" i="6"/>
  <c r="M118" i="6"/>
  <c r="M254" i="6"/>
  <c r="M227" i="6"/>
  <c r="M530" i="6"/>
  <c r="M538" i="6"/>
  <c r="M548" i="6"/>
  <c r="M743" i="6"/>
  <c r="M732" i="6"/>
  <c r="M749" i="6"/>
  <c r="M185" i="6"/>
  <c r="M370" i="6"/>
  <c r="M169" i="6"/>
  <c r="M818" i="6"/>
  <c r="M29" i="6"/>
  <c r="M263" i="6"/>
  <c r="M142" i="6"/>
  <c r="M506" i="6"/>
  <c r="M150" i="6"/>
  <c r="M320" i="6"/>
  <c r="M626" i="6"/>
  <c r="M636" i="6"/>
  <c r="M324" i="6"/>
  <c r="M308" i="6"/>
  <c r="M460" i="6"/>
  <c r="M630" i="6"/>
  <c r="M550" i="6"/>
  <c r="M541" i="6"/>
  <c r="M741" i="6"/>
  <c r="M344" i="6"/>
  <c r="M695" i="6"/>
  <c r="M337" i="6"/>
  <c r="M804" i="6"/>
  <c r="M248" i="6"/>
  <c r="M762" i="6"/>
  <c r="M753" i="6"/>
  <c r="M10" i="6"/>
  <c r="M292" i="6"/>
  <c r="M875" i="6"/>
  <c r="M528" i="6"/>
  <c r="M659" i="6"/>
  <c r="M285" i="6"/>
  <c r="M380" i="6"/>
  <c r="M406" i="6"/>
  <c r="M845" i="6"/>
  <c r="M588" i="6"/>
  <c r="M809" i="6"/>
  <c r="M17" i="6"/>
  <c r="M42" i="6"/>
  <c r="M28" i="6"/>
  <c r="M369" i="6"/>
  <c r="M184" i="6"/>
  <c r="M436" i="6"/>
  <c r="M705" i="6"/>
  <c r="M237" i="6"/>
  <c r="M582" i="6"/>
  <c r="M567" i="6"/>
  <c r="M581" i="6"/>
  <c r="M795" i="6"/>
  <c r="M968" i="6" s="1"/>
  <c r="M814" i="6"/>
  <c r="M419" i="6"/>
  <c r="M13" i="6"/>
  <c r="M189" i="6"/>
  <c r="M218" i="6"/>
  <c r="M203" i="6"/>
  <c r="M132" i="6"/>
  <c r="M455" i="6"/>
  <c r="M502" i="6"/>
  <c r="M270" i="6"/>
  <c r="M5" i="6"/>
  <c r="M796" i="6"/>
  <c r="M435" i="6"/>
  <c r="M829" i="6"/>
  <c r="M232" i="6"/>
  <c r="M423" i="6"/>
  <c r="M445" i="6"/>
  <c r="M723" i="6"/>
  <c r="M295" i="6"/>
  <c r="M307" i="6"/>
  <c r="M282" i="6"/>
  <c r="M154" i="6"/>
  <c r="M828" i="6"/>
  <c r="M840" i="6"/>
  <c r="M236" i="6"/>
  <c r="M246" i="6"/>
  <c r="M351" i="6"/>
  <c r="M396" i="6"/>
  <c r="M699" i="6"/>
  <c r="M552" i="6"/>
  <c r="M519" i="6"/>
  <c r="M39" i="6"/>
  <c r="M477" i="6"/>
  <c r="M156" i="6"/>
  <c r="M675" i="6"/>
  <c r="M465" i="6"/>
  <c r="M470" i="6"/>
  <c r="M931" i="6" s="1"/>
  <c r="M482" i="6"/>
  <c r="M575" i="6"/>
  <c r="M590" i="6"/>
  <c r="M780" i="6"/>
  <c r="M627" i="6"/>
  <c r="M637" i="6"/>
  <c r="M618" i="6"/>
  <c r="M120" i="6"/>
  <c r="M111" i="6"/>
  <c r="M510" i="6"/>
  <c r="M113" i="6"/>
  <c r="M512" i="6"/>
  <c r="M304" i="6"/>
  <c r="M633" i="6"/>
  <c r="M624" i="6"/>
  <c r="M247" i="6"/>
  <c r="M559" i="6"/>
  <c r="M665" i="6"/>
  <c r="M242" i="6"/>
  <c r="M256" i="6"/>
  <c r="M297" i="6"/>
  <c r="M274" i="6"/>
  <c r="M676" i="6"/>
  <c r="M777" i="6"/>
  <c r="M573" i="6"/>
  <c r="M851" i="6"/>
  <c r="M213" i="6"/>
  <c r="M531" i="6"/>
  <c r="M443" i="6"/>
  <c r="M715" i="6"/>
  <c r="M228" i="6"/>
  <c r="M571" i="6"/>
  <c r="M774" i="6"/>
  <c r="M264" i="6"/>
  <c r="M279" i="6"/>
  <c r="M291" i="6"/>
  <c r="M224" i="6"/>
  <c r="M306" i="6"/>
  <c r="M790" i="6"/>
  <c r="M872" i="6"/>
  <c r="M490" i="6"/>
  <c r="M507" i="6"/>
  <c r="M24" i="6"/>
  <c r="M38" i="6"/>
  <c r="M485" i="6"/>
  <c r="M471" i="6"/>
  <c r="M476" i="6"/>
  <c r="M841" i="6"/>
  <c r="M654" i="6"/>
  <c r="M327" i="6"/>
  <c r="M341" i="6"/>
  <c r="M551" i="6"/>
  <c r="M542" i="6"/>
  <c r="M345" i="6"/>
  <c r="M164" i="6"/>
  <c r="M646" i="6"/>
  <c r="M233" i="6"/>
  <c r="M112" i="6"/>
  <c r="M192" i="6"/>
  <c r="M210" i="6"/>
  <c r="M832" i="6"/>
  <c r="M836" i="6"/>
  <c r="M11" i="6"/>
  <c r="M50" i="6"/>
  <c r="M241" i="6"/>
  <c r="M123" i="6"/>
  <c r="M114" i="6"/>
  <c r="M110" i="6"/>
  <c r="M863" i="6"/>
  <c r="M874" i="6"/>
  <c r="M138" i="6"/>
  <c r="M503" i="6"/>
  <c r="M615" i="6"/>
  <c r="M810" i="6"/>
  <c r="M852" i="6"/>
  <c r="M492" i="6"/>
  <c r="M452" i="6"/>
  <c r="M405" i="6"/>
  <c r="M843" i="6"/>
  <c r="M584" i="6"/>
  <c r="M819" i="6"/>
  <c r="M592" i="6"/>
  <c r="M763" i="6"/>
  <c r="M318" i="6"/>
  <c r="M634" i="6"/>
  <c r="M204" i="6"/>
  <c r="M190" i="6"/>
  <c r="M48" i="6"/>
  <c r="M23" i="6"/>
  <c r="M33" i="6"/>
  <c r="M729" i="6"/>
  <c r="M187" i="6"/>
  <c r="M700" i="6"/>
  <c r="M727" i="6"/>
  <c r="M718" i="6"/>
  <c r="M15" i="6"/>
  <c r="M4" i="6"/>
  <c r="M783" i="6"/>
  <c r="M632" i="6"/>
  <c r="M614" i="6"/>
  <c r="M640" i="6"/>
  <c r="M80" i="6"/>
  <c r="M85" i="6"/>
  <c r="M742" i="6"/>
  <c r="M859" i="6"/>
  <c r="M864" i="6"/>
  <c r="M877" i="6"/>
  <c r="M713" i="6"/>
  <c r="M811" i="6"/>
  <c r="M121" i="6"/>
  <c r="M102" i="6"/>
  <c r="M487" i="6"/>
  <c r="M511" i="6"/>
  <c r="M523" i="6"/>
  <c r="M555" i="6"/>
  <c r="M322" i="6"/>
  <c r="M628" i="6"/>
  <c r="M437" i="6"/>
  <c r="M402" i="6"/>
  <c r="M606" i="6"/>
  <c r="M755" i="6"/>
  <c r="M234" i="6"/>
  <c r="M417" i="6"/>
  <c r="M439" i="6"/>
  <c r="M448" i="6"/>
  <c r="M413" i="6"/>
  <c r="M849" i="6"/>
  <c r="M159" i="6"/>
  <c r="M834" i="6"/>
  <c r="M856" i="6"/>
  <c r="M106" i="6"/>
  <c r="M489" i="6"/>
  <c r="M801" i="6"/>
  <c r="M200" i="6"/>
  <c r="M521" i="6"/>
  <c r="M553" i="6"/>
  <c r="M330" i="6"/>
  <c r="M353" i="6"/>
  <c r="M635" i="6"/>
  <c r="M399" i="6"/>
  <c r="M229" i="6"/>
  <c r="M258" i="6"/>
  <c r="M418" i="6"/>
  <c r="M422" i="6"/>
  <c r="M603" i="6"/>
  <c r="M613" i="6"/>
  <c r="M426" i="6"/>
  <c r="M617" i="6"/>
  <c r="M853" i="6"/>
  <c r="M565" i="6"/>
  <c r="M104" i="6"/>
  <c r="M496" i="6"/>
  <c r="M298" i="6"/>
  <c r="M876" i="6"/>
  <c r="M824" i="6"/>
  <c r="M186" i="6"/>
  <c r="M198" i="6"/>
  <c r="M800" i="6"/>
  <c r="M655" i="6"/>
  <c r="M207" i="6"/>
  <c r="M305" i="6"/>
  <c r="M463" i="6"/>
  <c r="M457" i="6"/>
  <c r="M160" i="6"/>
  <c r="M642" i="6"/>
  <c r="M64" i="6"/>
  <c r="M249" i="6"/>
  <c r="M754" i="6"/>
  <c r="M119" i="6"/>
  <c r="M205" i="6"/>
  <c r="M55" i="6"/>
  <c r="M311" i="6"/>
  <c r="M225" i="6"/>
  <c r="M362" i="6"/>
  <c r="M873" i="6"/>
  <c r="M293" i="6"/>
  <c r="M364" i="6"/>
  <c r="M384" i="6"/>
  <c r="M378" i="6"/>
  <c r="M390" i="6"/>
  <c r="M271" i="6"/>
  <c r="M296" i="6"/>
  <c r="M332" i="6"/>
  <c r="M143" i="6"/>
  <c r="M494" i="6"/>
  <c r="M557" i="6"/>
  <c r="M942" i="6" s="1"/>
  <c r="M554" i="6"/>
  <c r="M522" i="6"/>
  <c r="M365" i="6"/>
  <c r="M196" i="6"/>
  <c r="M226" i="6"/>
  <c r="M125" i="6"/>
  <c r="M115" i="6"/>
  <c r="M348" i="6"/>
  <c r="M467" i="6"/>
  <c r="M458" i="6"/>
  <c r="M333" i="6"/>
  <c r="M257" i="6"/>
  <c r="M261" i="6"/>
  <c r="M789" i="6"/>
  <c r="M822" i="6"/>
  <c r="M645" i="6"/>
  <c r="M216" i="6"/>
  <c r="M284" i="6"/>
  <c r="M379" i="6"/>
  <c r="M355" i="6"/>
  <c r="M771" i="6"/>
  <c r="M570" i="6"/>
  <c r="M56" i="6"/>
  <c r="M312" i="6"/>
  <c r="M792" i="6"/>
  <c r="M267" i="6"/>
  <c r="M51" i="6"/>
  <c r="M309" i="6"/>
  <c r="M255" i="6"/>
  <c r="M331" i="6"/>
  <c r="M354" i="6"/>
  <c r="M428" i="6"/>
  <c r="M726" i="6"/>
  <c r="M144" i="6"/>
  <c r="M178" i="6"/>
  <c r="M817" i="6"/>
  <c r="M442" i="6"/>
  <c r="M375" i="6"/>
  <c r="M711" i="6"/>
  <c r="M791" i="6"/>
  <c r="M806" i="6"/>
  <c r="M46" i="6"/>
  <c r="M62" i="6"/>
  <c r="M171" i="6"/>
  <c r="M572" i="6"/>
  <c r="M820" i="6"/>
  <c r="M648" i="6"/>
  <c r="M149" i="6"/>
  <c r="M141" i="6"/>
  <c r="M219" i="6"/>
  <c r="M358" i="6"/>
  <c r="M238" i="6"/>
  <c r="M342" i="6"/>
  <c r="M211" i="6"/>
  <c r="M524" i="6"/>
  <c r="M432" i="6"/>
  <c r="M397" i="6"/>
  <c r="M738" i="6"/>
  <c r="M230" i="6"/>
  <c r="M656" i="6"/>
  <c r="M429" i="6"/>
  <c r="M245" i="6"/>
  <c r="M661" i="6"/>
  <c r="M36" i="6"/>
  <c r="M41" i="6"/>
  <c r="M54" i="6"/>
  <c r="M787" i="6"/>
  <c r="M468" i="6"/>
  <c r="M459" i="6"/>
  <c r="M352" i="6"/>
  <c r="M386" i="6"/>
  <c r="M394" i="6"/>
  <c r="M683" i="6"/>
  <c r="M953" i="6" s="1"/>
  <c r="M707" i="6"/>
  <c r="M688" i="6"/>
  <c r="M693" i="6"/>
  <c r="M684" i="6"/>
  <c r="M650" i="6"/>
  <c r="M823" i="6"/>
  <c r="M289" i="6"/>
  <c r="M222" i="6"/>
  <c r="M61" i="6"/>
  <c r="M266" i="6"/>
  <c r="M57" i="6"/>
  <c r="M262" i="6"/>
  <c r="M153" i="6"/>
  <c r="M168" i="6"/>
  <c r="M671" i="6"/>
  <c r="W457" i="1"/>
  <c r="Q457" i="1"/>
  <c r="P457" i="1"/>
  <c r="N457" i="1"/>
  <c r="I5" i="1"/>
  <c r="I6" i="1"/>
  <c r="I7" i="1"/>
  <c r="H3" i="8" s="1"/>
  <c r="I8" i="1"/>
  <c r="H616" i="8" s="1"/>
  <c r="I9" i="1"/>
  <c r="I10" i="1"/>
  <c r="H465" i="8" s="1"/>
  <c r="I11" i="1"/>
  <c r="I12" i="1"/>
  <c r="H114" i="8" s="1"/>
  <c r="I13" i="1"/>
  <c r="H481" i="8" s="1"/>
  <c r="I14" i="1"/>
  <c r="H171" i="8" s="1"/>
  <c r="I15" i="1"/>
  <c r="I16" i="1"/>
  <c r="H619" i="8" s="1"/>
  <c r="I17" i="1"/>
  <c r="I18" i="1"/>
  <c r="H488" i="8" s="1"/>
  <c r="I19" i="1"/>
  <c r="H30" i="8" s="1"/>
  <c r="I20" i="1"/>
  <c r="I21" i="1"/>
  <c r="I22" i="1"/>
  <c r="H430" i="8" s="1"/>
  <c r="I23" i="1"/>
  <c r="H115" i="8" s="1"/>
  <c r="I24" i="1"/>
  <c r="I25" i="1"/>
  <c r="I26" i="1"/>
  <c r="I27" i="1"/>
  <c r="H535" i="8" s="1"/>
  <c r="I28" i="1"/>
  <c r="I29" i="1"/>
  <c r="H490" i="8" s="1"/>
  <c r="I30" i="1"/>
  <c r="I31" i="1"/>
  <c r="H536" i="8" s="1"/>
  <c r="I32" i="1"/>
  <c r="H309" i="8" s="1"/>
  <c r="I33" i="1"/>
  <c r="I34" i="1"/>
  <c r="I35" i="1"/>
  <c r="H310" i="8" s="1"/>
  <c r="I36" i="1"/>
  <c r="I37" i="1"/>
  <c r="I38" i="1"/>
  <c r="H559" i="8" s="1"/>
  <c r="I39" i="1"/>
  <c r="I40" i="1"/>
  <c r="H621" i="8" s="1"/>
  <c r="I41" i="1"/>
  <c r="I42" i="1"/>
  <c r="H433" i="8" s="1"/>
  <c r="I43" i="1"/>
  <c r="I44" i="1"/>
  <c r="I45" i="1"/>
  <c r="H192" i="8" s="1"/>
  <c r="I46" i="1"/>
  <c r="I47" i="1"/>
  <c r="I48" i="1"/>
  <c r="H396" i="8" s="1"/>
  <c r="I49" i="1"/>
  <c r="I50" i="1"/>
  <c r="I51" i="1"/>
  <c r="H279" i="8" s="1"/>
  <c r="I52" i="1"/>
  <c r="H62" i="8" s="1"/>
  <c r="I53" i="1"/>
  <c r="H76" i="8" s="1"/>
  <c r="I54" i="1"/>
  <c r="H581" i="8" s="1"/>
  <c r="I55" i="1"/>
  <c r="I56" i="1"/>
  <c r="H493" i="8" s="1"/>
  <c r="I57" i="1"/>
  <c r="H435" i="8" s="1"/>
  <c r="I58" i="1"/>
  <c r="H240" i="8" s="1"/>
  <c r="I59" i="1"/>
  <c r="I60" i="1"/>
  <c r="H494" i="8" s="1"/>
  <c r="I61" i="1"/>
  <c r="I62" i="1"/>
  <c r="H646" i="8" s="1"/>
  <c r="I63" i="1"/>
  <c r="H313" i="8" s="1"/>
  <c r="I64" i="1"/>
  <c r="I65" i="1"/>
  <c r="I66" i="1"/>
  <c r="H495" i="8" s="1"/>
  <c r="I67" i="1"/>
  <c r="I68" i="1"/>
  <c r="I69" i="1"/>
  <c r="H437" i="8" s="1"/>
  <c r="I70" i="1"/>
  <c r="I71" i="1"/>
  <c r="I72" i="1"/>
  <c r="H144" i="8" s="1"/>
  <c r="I73" i="1"/>
  <c r="I74" i="1"/>
  <c r="H622" i="8" s="1"/>
  <c r="I75" i="1"/>
  <c r="I76" i="1"/>
  <c r="I77" i="1"/>
  <c r="H439" i="8" s="1"/>
  <c r="I78" i="1"/>
  <c r="I79" i="1"/>
  <c r="H440" i="8" s="1"/>
  <c r="I80" i="1"/>
  <c r="H177" i="8" s="1"/>
  <c r="I81" i="1"/>
  <c r="H178" i="8" s="1"/>
  <c r="I82" i="1"/>
  <c r="H314" i="8" s="1"/>
  <c r="I83" i="1"/>
  <c r="H69" i="8" s="1"/>
  <c r="I84" i="1"/>
  <c r="H499" i="8" s="1"/>
  <c r="I85" i="1"/>
  <c r="H315" i="8" s="1"/>
  <c r="I86" i="1"/>
  <c r="I87" i="1"/>
  <c r="I88" i="1"/>
  <c r="I89" i="1"/>
  <c r="H145" i="8" s="1"/>
  <c r="I90" i="1"/>
  <c r="I91" i="1"/>
  <c r="I92" i="1"/>
  <c r="H647" i="8" s="1"/>
  <c r="I93" i="1"/>
  <c r="I94" i="1"/>
  <c r="H400" i="8" s="1"/>
  <c r="I95" i="1"/>
  <c r="H500" i="8" s="1"/>
  <c r="I96" i="1"/>
  <c r="H623" i="8" s="1"/>
  <c r="I97" i="1"/>
  <c r="H193" i="8" s="1"/>
  <c r="I98" i="1"/>
  <c r="I99" i="1"/>
  <c r="I100" i="1"/>
  <c r="I101" i="1"/>
  <c r="H281" i="8" s="1"/>
  <c r="I102" i="1"/>
  <c r="H179" i="8" s="1"/>
  <c r="I103" i="1"/>
  <c r="I104" i="1"/>
  <c r="I105" i="1"/>
  <c r="H147" i="8" s="1"/>
  <c r="I106" i="1"/>
  <c r="I107" i="1"/>
  <c r="I108" i="1"/>
  <c r="I109" i="1"/>
  <c r="I110" i="1"/>
  <c r="H78" i="8" s="1"/>
  <c r="I111" i="1"/>
  <c r="I112" i="1"/>
  <c r="I113" i="1"/>
  <c r="H244" i="8" s="1"/>
  <c r="I114" i="1"/>
  <c r="H317" i="8" s="1"/>
  <c r="I115" i="1"/>
  <c r="H505" i="8" s="1"/>
  <c r="I116" i="1"/>
  <c r="H180" i="8" s="1"/>
  <c r="I117" i="1"/>
  <c r="I118" i="1"/>
  <c r="H148" i="8" s="1"/>
  <c r="I119" i="1"/>
  <c r="I120" i="1"/>
  <c r="H79" i="8" s="1"/>
  <c r="I121" i="1"/>
  <c r="H87" i="8" s="1"/>
  <c r="I122" i="1"/>
  <c r="I123" i="1"/>
  <c r="H121" i="8" s="1"/>
  <c r="I124" i="1"/>
  <c r="H388" i="8" s="1"/>
  <c r="I125" i="1"/>
  <c r="I126" i="1"/>
  <c r="H630" i="8" s="1"/>
  <c r="I127" i="1"/>
  <c r="I128" i="1"/>
  <c r="H150" i="8" s="1"/>
  <c r="I129" i="1"/>
  <c r="H151" i="8" s="1"/>
  <c r="I130" i="1"/>
  <c r="I131" i="1"/>
  <c r="H9" i="8" s="1"/>
  <c r="I132" i="1"/>
  <c r="H181" i="8" s="1"/>
  <c r="I133" i="1"/>
  <c r="I134" i="1"/>
  <c r="H631" i="8" s="1"/>
  <c r="I135" i="1"/>
  <c r="I136" i="1"/>
  <c r="I137" i="1"/>
  <c r="I138" i="1"/>
  <c r="H182" i="8" s="1"/>
  <c r="I139" i="1"/>
  <c r="I140" i="1"/>
  <c r="H448" i="8" s="1"/>
  <c r="I141" i="1"/>
  <c r="H123" i="8" s="1"/>
  <c r="I142" i="1"/>
  <c r="H311" i="8" s="1"/>
  <c r="I143" i="1"/>
  <c r="I144" i="1"/>
  <c r="H563" i="8" s="1"/>
  <c r="I145" i="1"/>
  <c r="I146" i="1"/>
  <c r="H245" i="8" s="1"/>
  <c r="I147" i="1"/>
  <c r="H449" i="8" s="1"/>
  <c r="I148" i="1"/>
  <c r="H36" i="8" s="1"/>
  <c r="I149" i="1"/>
  <c r="I150" i="1"/>
  <c r="H130" i="8" s="1"/>
  <c r="I151" i="1"/>
  <c r="I152" i="1"/>
  <c r="I153" i="1"/>
  <c r="I154" i="1"/>
  <c r="H669" i="8" s="1"/>
  <c r="I155" i="1"/>
  <c r="I156" i="1"/>
  <c r="H345" i="8" s="1"/>
  <c r="I157" i="1"/>
  <c r="I158" i="1"/>
  <c r="H318" i="8" s="1"/>
  <c r="I159" i="1"/>
  <c r="I160" i="1"/>
  <c r="I161" i="1"/>
  <c r="H649" i="8" s="1"/>
  <c r="I162" i="1"/>
  <c r="I163" i="1"/>
  <c r="I164" i="1"/>
  <c r="I165" i="1"/>
  <c r="I166" i="1"/>
  <c r="H101" i="8" s="1"/>
  <c r="I167" i="1"/>
  <c r="H124" i="8" s="1"/>
  <c r="I168" i="1"/>
  <c r="H504" i="8" s="1"/>
  <c r="I169" i="1"/>
  <c r="H221" i="8" s="1"/>
  <c r="I170" i="1"/>
  <c r="H632" i="8" s="1"/>
  <c r="I171" i="1"/>
  <c r="I172" i="1"/>
  <c r="H320" i="8" s="1"/>
  <c r="I173" i="1"/>
  <c r="H321" i="8" s="1"/>
  <c r="I174" i="1"/>
  <c r="I175" i="1"/>
  <c r="I176" i="1"/>
  <c r="H223" i="8" s="1"/>
  <c r="I177" i="1"/>
  <c r="H285" i="8" s="1"/>
  <c r="I178" i="1"/>
  <c r="H215" i="8" s="1"/>
  <c r="I179" i="1"/>
  <c r="I180" i="1"/>
  <c r="I181" i="1"/>
  <c r="H384" i="8" s="1"/>
  <c r="I182" i="1"/>
  <c r="H13" i="8" s="1"/>
  <c r="I183" i="1"/>
  <c r="I184" i="1"/>
  <c r="H14" i="8" s="1"/>
  <c r="I185" i="1"/>
  <c r="H103" i="8" s="1"/>
  <c r="I186" i="1"/>
  <c r="H651" i="8" s="1"/>
  <c r="I187" i="1"/>
  <c r="H589" i="8" s="1"/>
  <c r="I188" i="1"/>
  <c r="I189" i="1"/>
  <c r="H156" i="8" s="1"/>
  <c r="I190" i="1"/>
  <c r="H155" i="8" s="1"/>
  <c r="I191" i="1"/>
  <c r="I192" i="1"/>
  <c r="I193" i="1"/>
  <c r="H324" i="8" s="1"/>
  <c r="I194" i="1"/>
  <c r="H184" i="8" s="1"/>
  <c r="I195" i="1"/>
  <c r="I196" i="1"/>
  <c r="H158" i="8" s="1"/>
  <c r="I197" i="1"/>
  <c r="H159" i="8" s="1"/>
  <c r="I198" i="1"/>
  <c r="I199" i="1"/>
  <c r="I200" i="1"/>
  <c r="I201" i="1"/>
  <c r="I202" i="1"/>
  <c r="H451" i="8" s="1"/>
  <c r="I203" i="1"/>
  <c r="I204" i="1"/>
  <c r="H16" i="8" s="1"/>
  <c r="I205" i="1"/>
  <c r="I206" i="1"/>
  <c r="I207" i="1"/>
  <c r="I208" i="1"/>
  <c r="H508" i="8" s="1"/>
  <c r="I209" i="1"/>
  <c r="I210" i="1"/>
  <c r="I211" i="1"/>
  <c r="I212" i="1"/>
  <c r="H251" i="8" s="1"/>
  <c r="I213" i="1"/>
  <c r="I214" i="1"/>
  <c r="I215" i="1"/>
  <c r="H325" i="8" s="1"/>
  <c r="I216" i="1"/>
  <c r="H228" i="8" s="1"/>
  <c r="I217" i="1"/>
  <c r="H300" i="8" s="1"/>
  <c r="I218" i="1"/>
  <c r="H593" i="8" s="1"/>
  <c r="I219" i="1"/>
  <c r="H509" i="8" s="1"/>
  <c r="I220" i="1"/>
  <c r="I221" i="1"/>
  <c r="I222" i="1"/>
  <c r="I223" i="1"/>
  <c r="H88" i="8" s="1"/>
  <c r="I224" i="1"/>
  <c r="I225" i="1"/>
  <c r="H89" i="8" s="1"/>
  <c r="I226" i="1"/>
  <c r="H510" i="8" s="1"/>
  <c r="I227" i="1"/>
  <c r="H189" i="8" s="1"/>
  <c r="I228" i="1"/>
  <c r="H680" i="8" s="1"/>
  <c r="I229" i="1"/>
  <c r="H674" i="8" s="1"/>
  <c r="I230" i="1"/>
  <c r="I231" i="1"/>
  <c r="I232" i="1"/>
  <c r="I233" i="1"/>
  <c r="I234" i="1"/>
  <c r="I235" i="1"/>
  <c r="I236" i="1"/>
  <c r="H190" i="8" s="1"/>
  <c r="I237" i="1"/>
  <c r="I238" i="1"/>
  <c r="H512" i="8" s="1"/>
  <c r="I239" i="1"/>
  <c r="H19" i="8" s="1"/>
  <c r="I240" i="1"/>
  <c r="H635" i="8" s="1"/>
  <c r="I241" i="1"/>
  <c r="I242" i="1"/>
  <c r="I243" i="1"/>
  <c r="H252" i="8" s="1"/>
  <c r="I244" i="1"/>
  <c r="I245" i="1"/>
  <c r="H594" i="8" s="1"/>
  <c r="I246" i="1"/>
  <c r="H546" i="8" s="1"/>
  <c r="I247" i="1"/>
  <c r="I248" i="1"/>
  <c r="I249" i="1"/>
  <c r="I250" i="1"/>
  <c r="H671" i="8" s="1"/>
  <c r="I251" i="1"/>
  <c r="H329" i="8" s="1"/>
  <c r="I252" i="1"/>
  <c r="H367" i="8" s="1"/>
  <c r="I253" i="1"/>
  <c r="H454" i="8" s="1"/>
  <c r="I254" i="1"/>
  <c r="I255" i="1"/>
  <c r="I256" i="1"/>
  <c r="I257" i="1"/>
  <c r="H547" i="8" s="1"/>
  <c r="I258" i="1"/>
  <c r="I259" i="1"/>
  <c r="I260" i="1"/>
  <c r="I261" i="1"/>
  <c r="H127" i="8" s="1"/>
  <c r="I262" i="1"/>
  <c r="H191" i="8" s="1"/>
  <c r="I263" i="1"/>
  <c r="H569" i="8" s="1"/>
  <c r="I264" i="1"/>
  <c r="H355" i="8" s="1"/>
  <c r="I265" i="1"/>
  <c r="H655" i="8" s="1"/>
  <c r="I266" i="1"/>
  <c r="H404" i="8" s="1"/>
  <c r="I267" i="1"/>
  <c r="I268" i="1"/>
  <c r="I269" i="1"/>
  <c r="I270" i="1"/>
  <c r="H613" i="8" s="1"/>
  <c r="I271" i="1"/>
  <c r="AC271" i="1" s="1"/>
  <c r="I272" i="1"/>
  <c r="I273" i="1"/>
  <c r="H656" i="8" s="1"/>
  <c r="I274" i="1"/>
  <c r="I275" i="1"/>
  <c r="I276" i="1"/>
  <c r="H291" i="8" s="1"/>
  <c r="I277" i="1"/>
  <c r="H128" i="8" s="1"/>
  <c r="I278" i="1"/>
  <c r="I279" i="1"/>
  <c r="I280" i="1"/>
  <c r="I281" i="1"/>
  <c r="I282" i="1"/>
  <c r="H255" i="8" s="1"/>
  <c r="I283" i="1"/>
  <c r="I284" i="1"/>
  <c r="H173" i="8" s="1"/>
  <c r="I285" i="1"/>
  <c r="H637" i="8" s="1"/>
  <c r="I286" i="1"/>
  <c r="H614" i="8" s="1"/>
  <c r="I287" i="1"/>
  <c r="H677" i="8" s="1"/>
  <c r="I288" i="1"/>
  <c r="H195" i="8" s="1"/>
  <c r="I289" i="1"/>
  <c r="H513" i="8" s="1"/>
  <c r="I290" i="1"/>
  <c r="I291" i="1"/>
  <c r="H482" i="8" s="1"/>
  <c r="I292" i="1"/>
  <c r="H335" i="8" s="1"/>
  <c r="I293" i="1"/>
  <c r="H638" i="8" s="1"/>
  <c r="I294" i="1"/>
  <c r="I295" i="1"/>
  <c r="I296" i="1"/>
  <c r="H476" i="8" s="1"/>
  <c r="I297" i="1"/>
  <c r="I298" i="1"/>
  <c r="H521" i="8" s="1"/>
  <c r="I299" i="1"/>
  <c r="H336" i="8" s="1"/>
  <c r="I300" i="1"/>
  <c r="I301" i="1"/>
  <c r="H657" i="8" s="1"/>
  <c r="I302" i="1"/>
  <c r="I303" i="1"/>
  <c r="I304" i="1"/>
  <c r="H639" i="8" s="1"/>
  <c r="I305" i="1"/>
  <c r="H258" i="8" s="1"/>
  <c r="I306" i="1"/>
  <c r="I307" i="1"/>
  <c r="I308" i="1"/>
  <c r="I309" i="1"/>
  <c r="H259" i="8" s="1"/>
  <c r="I310" i="1"/>
  <c r="I311" i="1"/>
  <c r="H408" i="8" s="1"/>
  <c r="I312" i="1"/>
  <c r="H403" i="8" s="1"/>
  <c r="I313" i="1"/>
  <c r="I314" i="1"/>
  <c r="I315" i="1"/>
  <c r="H198" i="8" s="1"/>
  <c r="I316" i="1"/>
  <c r="I317" i="1"/>
  <c r="H517" i="8" s="1"/>
  <c r="I318" i="1"/>
  <c r="H338" i="8" s="1"/>
  <c r="I319" i="1"/>
  <c r="H260" i="8" s="1"/>
  <c r="I320" i="1"/>
  <c r="I321" i="1"/>
  <c r="I322" i="1"/>
  <c r="H339" i="8" s="1"/>
  <c r="I323" i="1"/>
  <c r="I324" i="1"/>
  <c r="I325" i="1"/>
  <c r="H584" i="8" s="1"/>
  <c r="I326" i="1"/>
  <c r="H131" i="8" s="1"/>
  <c r="I327" i="1"/>
  <c r="H73" i="8" s="1"/>
  <c r="I328" i="1"/>
  <c r="I329" i="1"/>
  <c r="H409" i="8" s="1"/>
  <c r="I330" i="1"/>
  <c r="I331" i="1"/>
  <c r="H660" i="8" s="1"/>
  <c r="I332" i="1"/>
  <c r="H21" i="8" s="1"/>
  <c r="I333" i="1"/>
  <c r="H46" i="8" s="1"/>
  <c r="I334" i="1"/>
  <c r="H165" i="8" s="1"/>
  <c r="I335" i="1"/>
  <c r="I336" i="1"/>
  <c r="H110" i="8" s="1"/>
  <c r="I337" i="1"/>
  <c r="I338" i="1"/>
  <c r="H518" i="8" s="1"/>
  <c r="I339" i="1"/>
  <c r="H48" i="8" s="1"/>
  <c r="I340" i="1"/>
  <c r="H59" i="8" s="1"/>
  <c r="I341" i="1"/>
  <c r="H344" i="8" s="1"/>
  <c r="I342" i="1"/>
  <c r="H410" i="8" s="1"/>
  <c r="I343" i="1"/>
  <c r="I344" i="1"/>
  <c r="H394" i="8" s="1"/>
  <c r="I345" i="1"/>
  <c r="H520" i="8" s="1"/>
  <c r="I346" i="1"/>
  <c r="H133" i="8" s="1"/>
  <c r="I347" i="1"/>
  <c r="H74" i="8" s="1"/>
  <c r="I348" i="1"/>
  <c r="H22" i="8" s="1"/>
  <c r="I349" i="1"/>
  <c r="I350" i="1"/>
  <c r="H460" i="8" s="1"/>
  <c r="I351" i="1"/>
  <c r="H522" i="8" s="1"/>
  <c r="I352" i="1"/>
  <c r="I353" i="1"/>
  <c r="I354" i="1"/>
  <c r="I355" i="1"/>
  <c r="H479" i="8" s="1"/>
  <c r="I356" i="1"/>
  <c r="I357" i="1"/>
  <c r="I358" i="1"/>
  <c r="I359" i="1"/>
  <c r="H24" i="8" s="1"/>
  <c r="I360" i="1"/>
  <c r="I361" i="1"/>
  <c r="H523" i="8" s="1"/>
  <c r="I362" i="1"/>
  <c r="H200" i="8" s="1"/>
  <c r="I363" i="1"/>
  <c r="I364" i="1"/>
  <c r="H201" i="8" s="1"/>
  <c r="I365" i="1"/>
  <c r="I366" i="1"/>
  <c r="I367" i="1"/>
  <c r="H202" i="8" s="1"/>
  <c r="I368" i="1"/>
  <c r="I369" i="1"/>
  <c r="H411" i="8" s="1"/>
  <c r="I370" i="1"/>
  <c r="I371" i="1"/>
  <c r="H412" i="8" s="1"/>
  <c r="I372" i="1"/>
  <c r="H25" i="8" s="1"/>
  <c r="I373" i="1"/>
  <c r="H414" i="8" s="1"/>
  <c r="I374" i="1"/>
  <c r="H413" i="8" s="1"/>
  <c r="I375" i="1"/>
  <c r="H113" i="8" s="1"/>
  <c r="I376" i="1"/>
  <c r="I377" i="1"/>
  <c r="I378" i="1"/>
  <c r="H663" i="8" s="1"/>
  <c r="I379" i="1"/>
  <c r="H203" i="8" s="1"/>
  <c r="I380" i="1"/>
  <c r="H140" i="8" s="1"/>
  <c r="I381" i="1"/>
  <c r="H166" i="8" s="1"/>
  <c r="I382" i="1"/>
  <c r="H526" i="8" s="1"/>
  <c r="I383" i="1"/>
  <c r="H26" i="8" s="1"/>
  <c r="I384" i="1"/>
  <c r="I385" i="1"/>
  <c r="I386" i="1"/>
  <c r="I387" i="1"/>
  <c r="H234" i="8" s="1"/>
  <c r="I388" i="1"/>
  <c r="H235" i="8" s="1"/>
  <c r="I389" i="1"/>
  <c r="I390" i="1"/>
  <c r="I391" i="1"/>
  <c r="I392" i="1"/>
  <c r="I393" i="1"/>
  <c r="I394" i="1"/>
  <c r="H205" i="8" s="1"/>
  <c r="I395" i="1"/>
  <c r="I396" i="1"/>
  <c r="I397" i="1"/>
  <c r="H664" i="8" s="1"/>
  <c r="I398" i="1"/>
  <c r="I399" i="1"/>
  <c r="I400" i="1"/>
  <c r="H395" i="8" s="1"/>
  <c r="I401" i="1"/>
  <c r="H666" i="8" s="1"/>
  <c r="I402" i="1"/>
  <c r="I403" i="1"/>
  <c r="I404" i="1"/>
  <c r="H347" i="8" s="1"/>
  <c r="I405" i="1"/>
  <c r="H665" i="8" s="1"/>
  <c r="I406" i="1"/>
  <c r="I407" i="1"/>
  <c r="I408" i="1"/>
  <c r="I409" i="1"/>
  <c r="H643" i="8" s="1"/>
  <c r="I410" i="1"/>
  <c r="H206" i="8" s="1"/>
  <c r="I411" i="1"/>
  <c r="I412" i="1"/>
  <c r="H576" i="8" s="1"/>
  <c r="I413" i="1"/>
  <c r="I414" i="1"/>
  <c r="H169" i="8" s="1"/>
  <c r="I415" i="1"/>
  <c r="I416" i="1"/>
  <c r="I417" i="1"/>
  <c r="H603" i="8" s="1"/>
  <c r="I418" i="1"/>
  <c r="I419" i="1"/>
  <c r="H487" i="8" s="1"/>
  <c r="I420" i="1"/>
  <c r="I421" i="1"/>
  <c r="H349" i="8" s="1"/>
  <c r="I422" i="1"/>
  <c r="H208" i="8" s="1"/>
  <c r="I423" i="1"/>
  <c r="I424" i="1"/>
  <c r="H420" i="8" s="1"/>
  <c r="I425" i="1"/>
  <c r="AC425" i="1" s="1"/>
  <c r="I426" i="1"/>
  <c r="AC426" i="1" s="1"/>
  <c r="I427" i="1"/>
  <c r="AC427" i="1" s="1"/>
  <c r="I428" i="1"/>
  <c r="AC428" i="1" s="1"/>
  <c r="I429" i="1"/>
  <c r="AC429" i="1" s="1"/>
  <c r="I430" i="1"/>
  <c r="AC430" i="1" s="1"/>
  <c r="I431" i="1"/>
  <c r="AC431" i="1" s="1"/>
  <c r="I432" i="1"/>
  <c r="AC432" i="1" s="1"/>
  <c r="I433" i="1"/>
  <c r="AC433" i="1" s="1"/>
  <c r="I434" i="1"/>
  <c r="AC434" i="1" s="1"/>
  <c r="I435" i="1"/>
  <c r="AC435" i="1" s="1"/>
  <c r="I436" i="1"/>
  <c r="AC436" i="1" s="1"/>
  <c r="I437" i="1"/>
  <c r="AC437" i="1" s="1"/>
  <c r="I438" i="1"/>
  <c r="AC438" i="1" s="1"/>
  <c r="I439" i="1"/>
  <c r="AC439" i="1" s="1"/>
  <c r="I440" i="1"/>
  <c r="AC440" i="1" s="1"/>
  <c r="I441" i="1"/>
  <c r="AC441" i="1" s="1"/>
  <c r="I442" i="1"/>
  <c r="AC442" i="1" s="1"/>
  <c r="I443" i="1"/>
  <c r="AC443" i="1" s="1"/>
  <c r="I444" i="1"/>
  <c r="AC444" i="1" s="1"/>
  <c r="I445" i="1"/>
  <c r="AC445" i="1" s="1"/>
  <c r="I4" i="1"/>
  <c r="M954" i="6" l="1"/>
  <c r="M698" i="8"/>
  <c r="M711" i="8"/>
  <c r="M688" i="8"/>
  <c r="M924" i="6"/>
  <c r="M907" i="6"/>
  <c r="M691" i="8"/>
  <c r="M965" i="6"/>
  <c r="M707" i="8"/>
  <c r="M706" i="8"/>
  <c r="M714" i="8"/>
  <c r="M712" i="8"/>
  <c r="M702" i="8"/>
  <c r="M713" i="8"/>
  <c r="M693" i="8"/>
  <c r="M682" i="8"/>
  <c r="H602" i="8"/>
  <c r="H204" i="8"/>
  <c r="H376" i="8"/>
  <c r="H98" i="8"/>
  <c r="H6" i="8"/>
  <c r="H52" i="8"/>
  <c r="H28" i="8"/>
  <c r="H293" i="8"/>
  <c r="H168" i="8"/>
  <c r="H575" i="8"/>
  <c r="H67" i="8"/>
  <c r="H55" i="8"/>
  <c r="H601" i="8"/>
  <c r="H463" i="8"/>
  <c r="H515" i="8"/>
  <c r="H196" i="8"/>
  <c r="H636" i="8"/>
  <c r="H456" i="8"/>
  <c r="H570" i="8"/>
  <c r="H72" i="8"/>
  <c r="H595" i="8"/>
  <c r="H511" i="8"/>
  <c r="H455" i="8"/>
  <c r="H679" i="8"/>
  <c r="H231" i="8"/>
  <c r="H104" i="8"/>
  <c r="H17" i="8"/>
  <c r="H610" i="8"/>
  <c r="H185" i="8"/>
  <c r="H385" i="8"/>
  <c r="H102" i="8"/>
  <c r="H470" i="8"/>
  <c r="H247" i="8"/>
  <c r="H100" i="8"/>
  <c r="H11" i="8"/>
  <c r="H58" i="8"/>
  <c r="H92" i="8"/>
  <c r="H539" i="8"/>
  <c r="H282" i="8"/>
  <c r="H624" i="8"/>
  <c r="H441" i="8"/>
  <c r="H537" i="8"/>
  <c r="H297" i="8"/>
  <c r="H243" i="8"/>
  <c r="H214" i="8"/>
  <c r="H583" i="8"/>
  <c r="H438" i="8"/>
  <c r="H620" i="8"/>
  <c r="H432" i="8"/>
  <c r="H469" i="8"/>
  <c r="H363" i="8"/>
  <c r="H4" i="8"/>
  <c r="H29" i="8"/>
  <c r="M689" i="8"/>
  <c r="M696" i="8"/>
  <c r="H558" i="8"/>
  <c r="H275" i="8"/>
  <c r="H348" i="8"/>
  <c r="H272" i="8"/>
  <c r="H371" i="8"/>
  <c r="H357" i="8"/>
  <c r="H369" i="8"/>
  <c r="H254" i="8"/>
  <c r="H368" i="8"/>
  <c r="H253" i="8"/>
  <c r="H44" i="8"/>
  <c r="H658" i="8"/>
  <c r="H341" i="8"/>
  <c r="H540" i="8"/>
  <c r="H248" i="8"/>
  <c r="H615" i="8"/>
  <c r="H197" i="8"/>
  <c r="H45" i="8"/>
  <c r="H390" i="8"/>
  <c r="H107" i="8"/>
  <c r="H577" i="8"/>
  <c r="H426" i="8"/>
  <c r="H527" i="8"/>
  <c r="H137" i="8"/>
  <c r="H572" i="8"/>
  <c r="H416" i="8"/>
  <c r="H109" i="8"/>
  <c r="H20" i="8"/>
  <c r="H514" i="8"/>
  <c r="H459" i="8"/>
  <c r="H475" i="8"/>
  <c r="H458" i="8"/>
  <c r="H334" i="8"/>
  <c r="H358" i="8"/>
  <c r="H370" i="8"/>
  <c r="H473" i="8"/>
  <c r="H330" i="8"/>
  <c r="H544" i="8"/>
  <c r="H287" i="8"/>
  <c r="H327" i="8"/>
  <c r="H672" i="8"/>
  <c r="H90" i="8"/>
  <c r="H249" i="8"/>
  <c r="H41" i="8"/>
  <c r="H562" i="8"/>
  <c r="H70" i="8"/>
  <c r="H561" i="8"/>
  <c r="H146" i="8"/>
  <c r="H296" i="8"/>
  <c r="H213" i="8"/>
  <c r="H421" i="8"/>
  <c r="H397" i="8"/>
  <c r="H534" i="8"/>
  <c r="H308" i="8"/>
  <c r="H237" i="8"/>
  <c r="M692" i="8"/>
  <c r="M694" i="8"/>
  <c r="M708" i="8"/>
  <c r="H586" i="8"/>
  <c r="H446" i="8"/>
  <c r="H501" i="8"/>
  <c r="H112" i="8"/>
  <c r="H23" i="8"/>
  <c r="H359" i="8"/>
  <c r="H261" i="8"/>
  <c r="H365" i="8"/>
  <c r="H37" i="8"/>
  <c r="H381" i="8"/>
  <c r="H216" i="8"/>
  <c r="H84" i="8"/>
  <c r="H377" i="8"/>
  <c r="H99" i="8"/>
  <c r="H519" i="8"/>
  <c r="H132" i="8"/>
  <c r="H50" i="8"/>
  <c r="H27" i="8"/>
  <c r="H662" i="8"/>
  <c r="H480" i="8"/>
  <c r="H346" i="8"/>
  <c r="H571" i="8"/>
  <c r="H415" i="8"/>
  <c r="H641" i="8"/>
  <c r="H661" i="8"/>
  <c r="H478" i="8"/>
  <c r="H393" i="8"/>
  <c r="H111" i="8"/>
  <c r="H552" i="8"/>
  <c r="H337" i="8"/>
  <c r="H530" i="8"/>
  <c r="H301" i="8"/>
  <c r="H528" i="8"/>
  <c r="H541" i="8"/>
  <c r="H298" i="8"/>
  <c r="H218" i="8"/>
  <c r="H219" i="8"/>
  <c r="H564" i="8"/>
  <c r="H53" i="8"/>
  <c r="H587" i="8"/>
  <c r="H447" i="8"/>
  <c r="H659" i="8"/>
  <c r="H342" i="8"/>
  <c r="H241" i="8"/>
  <c r="H33" i="8"/>
  <c r="H373" i="8"/>
  <c r="H351" i="8"/>
  <c r="H96" i="8"/>
  <c r="H5" i="8"/>
  <c r="H580" i="8"/>
  <c r="H491" i="8"/>
  <c r="H644" i="8"/>
  <c r="H467" i="8"/>
  <c r="M695" i="8"/>
  <c r="H555" i="8"/>
  <c r="H304" i="8"/>
  <c r="H233" i="8"/>
  <c r="H265" i="8"/>
  <c r="H598" i="8"/>
  <c r="H477" i="8"/>
  <c r="H263" i="8"/>
  <c r="H551" i="8"/>
  <c r="H257" i="8"/>
  <c r="H157" i="8"/>
  <c r="H225" i="8"/>
  <c r="H423" i="8"/>
  <c r="H401" i="8"/>
  <c r="H628" i="8"/>
  <c r="H120" i="8"/>
  <c r="H468" i="8"/>
  <c r="H239" i="8"/>
  <c r="H350" i="8"/>
  <c r="H525" i="8"/>
  <c r="H136" i="8"/>
  <c r="M705" i="8"/>
  <c r="H362" i="8"/>
  <c r="H372" i="8"/>
  <c r="H274" i="8"/>
  <c r="H361" i="8"/>
  <c r="H269" i="8"/>
  <c r="H604" i="8"/>
  <c r="H207" i="8"/>
  <c r="H51" i="8"/>
  <c r="H95" i="8"/>
  <c r="H61" i="8"/>
  <c r="H66" i="8"/>
  <c r="H60" i="8"/>
  <c r="H573" i="8"/>
  <c r="H417" i="8"/>
  <c r="H418" i="8"/>
  <c r="H167" i="8"/>
  <c r="H484" i="8"/>
  <c r="H270" i="8"/>
  <c r="H199" i="8"/>
  <c r="H47" i="8"/>
  <c r="H262" i="8"/>
  <c r="H360" i="8"/>
  <c r="H548" i="8"/>
  <c r="H289" i="8"/>
  <c r="H302" i="8"/>
  <c r="H507" i="8"/>
  <c r="H125" i="8"/>
  <c r="H590" i="8"/>
  <c r="H450" i="8"/>
  <c r="H12" i="8"/>
  <c r="H39" i="8"/>
  <c r="H588" i="8"/>
  <c r="H503" i="8"/>
  <c r="H608" i="8"/>
  <c r="H10" i="8"/>
  <c r="H35" i="8"/>
  <c r="H283" i="8"/>
  <c r="H149" i="8"/>
  <c r="H627" i="8"/>
  <c r="H119" i="8"/>
  <c r="H498" i="8"/>
  <c r="H118" i="8"/>
  <c r="H280" i="8"/>
  <c r="H294" i="8"/>
  <c r="H211" i="8"/>
  <c r="H142" i="8"/>
  <c r="H492" i="8"/>
  <c r="H434" i="8"/>
  <c r="H116" i="8"/>
  <c r="H618" i="8"/>
  <c r="H428" i="8"/>
  <c r="M701" i="8"/>
  <c r="M683" i="8"/>
  <c r="M690" i="8"/>
  <c r="H524" i="8"/>
  <c r="H135" i="8"/>
  <c r="H600" i="8"/>
  <c r="H462" i="8"/>
  <c r="H392" i="8"/>
  <c r="H108" i="8"/>
  <c r="H389" i="8"/>
  <c r="H106" i="8"/>
  <c r="H592" i="8"/>
  <c r="H452" i="8"/>
  <c r="H471" i="8"/>
  <c r="H379" i="8"/>
  <c r="H80" i="8"/>
  <c r="H626" i="8"/>
  <c r="H444" i="8"/>
  <c r="H497" i="8"/>
  <c r="H117" i="8"/>
  <c r="H175" i="8"/>
  <c r="H32" i="8"/>
  <c r="H278" i="8"/>
  <c r="H139" i="8"/>
  <c r="H292" i="8"/>
  <c r="H232" i="8"/>
  <c r="H303" i="8"/>
  <c r="H640" i="8"/>
  <c r="H129" i="8"/>
  <c r="H391" i="8"/>
  <c r="H93" i="8"/>
  <c r="H567" i="8"/>
  <c r="H402" i="8"/>
  <c r="H506" i="8"/>
  <c r="H183" i="8"/>
  <c r="H299" i="8"/>
  <c r="H227" i="8"/>
  <c r="H386" i="8"/>
  <c r="H353" i="8"/>
  <c r="H226" i="8"/>
  <c r="H609" i="8"/>
  <c r="H38" i="8"/>
  <c r="H667" i="8"/>
  <c r="H75" i="8"/>
  <c r="H209" i="8"/>
  <c r="H378" i="8"/>
  <c r="H352" i="8"/>
  <c r="H538" i="8"/>
  <c r="H316" i="8"/>
  <c r="H277" i="8"/>
  <c r="H138" i="8"/>
  <c r="H579" i="8"/>
  <c r="H466" i="8"/>
  <c r="H617" i="8"/>
  <c r="H427" i="8"/>
  <c r="M700" i="8"/>
  <c r="M709" i="8"/>
  <c r="H578" i="8"/>
  <c r="H429" i="8"/>
  <c r="H172" i="8"/>
  <c r="M704" i="8"/>
  <c r="H407" i="8"/>
  <c r="H164" i="8"/>
  <c r="H483" i="8"/>
  <c r="H268" i="8"/>
  <c r="H425" i="8"/>
  <c r="H406" i="8"/>
  <c r="H550" i="8"/>
  <c r="H256" i="8"/>
  <c r="H405" i="8"/>
  <c r="H424" i="8"/>
  <c r="H474" i="8"/>
  <c r="H331" i="8"/>
  <c r="H673" i="8"/>
  <c r="H566" i="8"/>
  <c r="H161" i="8"/>
  <c r="H543" i="8"/>
  <c r="H326" i="8"/>
  <c r="H250" i="8"/>
  <c r="H42" i="8"/>
  <c r="H15" i="8"/>
  <c r="H40" i="8"/>
  <c r="H153" i="8"/>
  <c r="H222" i="8"/>
  <c r="H246" i="8"/>
  <c r="H220" i="8"/>
  <c r="H217" i="8"/>
  <c r="H382" i="8"/>
  <c r="H85" i="8"/>
  <c r="H380" i="8"/>
  <c r="H82" i="8"/>
  <c r="H654" i="8"/>
  <c r="H332" i="8"/>
  <c r="H625" i="8"/>
  <c r="H443" i="8"/>
  <c r="H607" i="8"/>
  <c r="H8" i="8"/>
  <c r="H582" i="8"/>
  <c r="H436" i="8"/>
  <c r="H496" i="8"/>
  <c r="H560" i="8"/>
  <c r="H398" i="8"/>
  <c r="H141" i="8"/>
  <c r="H174" i="8"/>
  <c r="H31" i="8"/>
  <c r="M710" i="8"/>
  <c r="M699" i="8"/>
  <c r="H634" i="8"/>
  <c r="H453" i="8"/>
  <c r="H126" i="8"/>
  <c r="H557" i="8"/>
  <c r="H306" i="8"/>
  <c r="H267" i="8"/>
  <c r="H599" i="8"/>
  <c r="H461" i="8"/>
  <c r="H565" i="8"/>
  <c r="H63" i="8"/>
  <c r="H57" i="8"/>
  <c r="H71" i="8"/>
  <c r="H91" i="8"/>
  <c r="H68" i="8"/>
  <c r="H687" i="8" s="1"/>
  <c r="H54" i="8"/>
  <c r="H188" i="8"/>
  <c r="H43" i="8"/>
  <c r="H611" i="8"/>
  <c r="H187" i="8"/>
  <c r="H678" i="8"/>
  <c r="H94" i="8"/>
  <c r="H284" i="8"/>
  <c r="H152" i="8"/>
  <c r="H383" i="8"/>
  <c r="H86" i="8"/>
  <c r="H606" i="8"/>
  <c r="H7" i="8"/>
  <c r="H295" i="8"/>
  <c r="H242" i="8"/>
  <c r="H212" i="8"/>
  <c r="H238" i="8"/>
  <c r="H210" i="8"/>
  <c r="H532" i="8"/>
  <c r="H276" i="8"/>
  <c r="H652" i="8"/>
  <c r="H323" i="8"/>
  <c r="H645" i="8"/>
  <c r="H312" i="8"/>
  <c r="H419" i="8"/>
  <c r="H170" i="8"/>
  <c r="H485" i="8"/>
  <c r="H271" i="8"/>
  <c r="H554" i="8"/>
  <c r="H264" i="8"/>
  <c r="H343" i="8"/>
  <c r="H387" i="8"/>
  <c r="H354" i="8"/>
  <c r="H105" i="8"/>
  <c r="H486" i="8"/>
  <c r="H273" i="8"/>
  <c r="H681" i="8"/>
  <c r="H574" i="8"/>
  <c r="H65" i="8"/>
  <c r="H650" i="8"/>
  <c r="H322" i="8"/>
  <c r="H266" i="8"/>
  <c r="H49" i="8"/>
  <c r="H642" i="8"/>
  <c r="H134" i="8"/>
  <c r="H676" i="8"/>
  <c r="H290" i="8"/>
  <c r="H163" i="8"/>
  <c r="H675" i="8"/>
  <c r="H612" i="8"/>
  <c r="H230" i="8"/>
  <c r="H162" i="8"/>
  <c r="H194" i="8"/>
  <c r="H286" i="8"/>
  <c r="H160" i="8"/>
  <c r="H366" i="8"/>
  <c r="H18" i="8"/>
  <c r="H591" i="8"/>
  <c r="H186" i="8"/>
  <c r="H668" i="8"/>
  <c r="H83" i="8"/>
  <c r="H502" i="8"/>
  <c r="H122" i="8"/>
  <c r="H364" i="8"/>
  <c r="H34" i="8"/>
  <c r="H374" i="8"/>
  <c r="H97" i="8"/>
  <c r="H549" i="8"/>
  <c r="H333" i="8"/>
  <c r="H533" i="8"/>
  <c r="H307" i="8"/>
  <c r="H464" i="8"/>
  <c r="H236" i="8"/>
  <c r="M703" i="8"/>
  <c r="M697" i="8"/>
  <c r="H531" i="8"/>
  <c r="H556" i="8"/>
  <c r="H305" i="8"/>
  <c r="H553" i="8"/>
  <c r="H340" i="8"/>
  <c r="H422" i="8"/>
  <c r="H399" i="8"/>
  <c r="H143" i="8"/>
  <c r="H597" i="8"/>
  <c r="H516" i="8"/>
  <c r="H596" i="8"/>
  <c r="H457" i="8"/>
  <c r="H229" i="8"/>
  <c r="H356" i="8"/>
  <c r="H568" i="8"/>
  <c r="H64" i="8"/>
  <c r="H545" i="8"/>
  <c r="H328" i="8"/>
  <c r="H288" i="8"/>
  <c r="H529" i="8"/>
  <c r="H542" i="8"/>
  <c r="H633" i="8"/>
  <c r="H653" i="8"/>
  <c r="H472" i="8"/>
  <c r="H648" i="8"/>
  <c r="H319" i="8"/>
  <c r="H81" i="8"/>
  <c r="H56" i="8"/>
  <c r="H629" i="8"/>
  <c r="H445" i="8"/>
  <c r="H585" i="8"/>
  <c r="H442" i="8"/>
  <c r="H670" i="8"/>
  <c r="H224" i="8"/>
  <c r="H154" i="8"/>
  <c r="H605" i="8"/>
  <c r="H176" i="8"/>
  <c r="H375" i="8"/>
  <c r="H77" i="8"/>
  <c r="H489" i="8"/>
  <c r="H431" i="8"/>
  <c r="M932" i="6"/>
  <c r="M934" i="6"/>
  <c r="M976" i="6"/>
  <c r="M919" i="6"/>
  <c r="M939" i="6"/>
  <c r="M973" i="6"/>
  <c r="M928" i="6"/>
  <c r="M935" i="6"/>
  <c r="M964" i="6"/>
  <c r="M909" i="6"/>
  <c r="M900" i="6"/>
  <c r="M957" i="6"/>
  <c r="M940" i="6"/>
  <c r="M974" i="6"/>
  <c r="M921" i="6"/>
  <c r="M916" i="6"/>
  <c r="M898" i="6"/>
  <c r="M971" i="6"/>
  <c r="M888" i="6"/>
  <c r="M929" i="6"/>
  <c r="M969" i="6"/>
  <c r="M917" i="6"/>
  <c r="M897" i="6"/>
  <c r="M946" i="6"/>
  <c r="M936" i="6"/>
  <c r="M887" i="6"/>
  <c r="M960" i="6"/>
  <c r="M959" i="6"/>
  <c r="M955" i="6"/>
  <c r="M922" i="6"/>
  <c r="M891" i="6"/>
  <c r="M951" i="6"/>
  <c r="M914" i="6"/>
  <c r="M918" i="6"/>
  <c r="M941" i="6"/>
  <c r="M972" i="6"/>
  <c r="M962" i="6"/>
  <c r="M890" i="6"/>
  <c r="M892" i="6"/>
  <c r="M966" i="6"/>
  <c r="M933" i="6"/>
  <c r="M937" i="6"/>
  <c r="M905" i="6"/>
  <c r="M883" i="6"/>
  <c r="M903" i="6"/>
  <c r="M906" i="6"/>
  <c r="M949" i="6"/>
  <c r="M963" i="6"/>
  <c r="M958" i="6"/>
  <c r="M938" i="6"/>
  <c r="M902" i="6"/>
  <c r="M970" i="6"/>
  <c r="M901" i="6"/>
  <c r="M920" i="6"/>
  <c r="M923" i="6"/>
  <c r="M947" i="6"/>
  <c r="M882" i="6"/>
  <c r="M952" i="6"/>
  <c r="M908" i="6"/>
  <c r="M975" i="6"/>
  <c r="M927" i="6"/>
  <c r="M948" i="6"/>
  <c r="M950" i="6"/>
  <c r="M945" i="6"/>
  <c r="M926" i="6"/>
  <c r="M944" i="6"/>
  <c r="M915" i="6"/>
  <c r="M956" i="6"/>
  <c r="M913" i="6"/>
  <c r="M961" i="6"/>
  <c r="M910" i="6"/>
  <c r="M904" i="6"/>
  <c r="M880" i="6"/>
  <c r="M930" i="6"/>
  <c r="M911" i="6"/>
  <c r="M881" i="6"/>
  <c r="M899" i="6"/>
  <c r="M925" i="6"/>
  <c r="M912" i="6"/>
  <c r="M884" i="6"/>
  <c r="M879" i="6"/>
  <c r="M878" i="6"/>
  <c r="AC398" i="1"/>
  <c r="H164" i="6"/>
  <c r="H646" i="6"/>
  <c r="AC302" i="1"/>
  <c r="H677" i="6"/>
  <c r="H574" i="6"/>
  <c r="AC206" i="1"/>
  <c r="H311" i="6"/>
  <c r="H55" i="6"/>
  <c r="AC110" i="1"/>
  <c r="H101" i="6"/>
  <c r="AC384" i="1"/>
  <c r="H741" i="6"/>
  <c r="H541" i="6"/>
  <c r="H550" i="6"/>
  <c r="AC300" i="1"/>
  <c r="H344" i="6"/>
  <c r="H695" i="6"/>
  <c r="AC240" i="1"/>
  <c r="H821" i="6"/>
  <c r="H808" i="6"/>
  <c r="AC120" i="1"/>
  <c r="H112" i="6"/>
  <c r="AC419" i="1"/>
  <c r="H627" i="6"/>
  <c r="H637" i="6"/>
  <c r="H618" i="6"/>
  <c r="AC359" i="1"/>
  <c r="H12" i="6"/>
  <c r="AC417" i="1"/>
  <c r="H782" i="6"/>
  <c r="AC405" i="1"/>
  <c r="H837" i="6"/>
  <c r="H833" i="6"/>
  <c r="AC393" i="1"/>
  <c r="H248" i="6"/>
  <c r="H753" i="6"/>
  <c r="H762" i="6"/>
  <c r="AC381" i="1"/>
  <c r="H195" i="6"/>
  <c r="H212" i="6"/>
  <c r="AC369" i="1"/>
  <c r="H527" i="6"/>
  <c r="AC357" i="1"/>
  <c r="H378" i="6"/>
  <c r="H390" i="6"/>
  <c r="H364" i="6"/>
  <c r="H384" i="6"/>
  <c r="H293" i="6"/>
  <c r="AC345" i="1"/>
  <c r="H643" i="6"/>
  <c r="AC333" i="1"/>
  <c r="H45" i="6"/>
  <c r="H60" i="6"/>
  <c r="AC321" i="1"/>
  <c r="H174" i="6"/>
  <c r="H825" i="6"/>
  <c r="H181" i="6"/>
  <c r="AC309" i="1"/>
  <c r="H345" i="6"/>
  <c r="AC297" i="1"/>
  <c r="H515" i="6"/>
  <c r="H117" i="6"/>
  <c r="AC285" i="1"/>
  <c r="H822" i="6"/>
  <c r="AC273" i="1"/>
  <c r="H836" i="6"/>
  <c r="H832" i="6"/>
  <c r="AC261" i="1"/>
  <c r="H172" i="6"/>
  <c r="H180" i="6"/>
  <c r="H157" i="6"/>
  <c r="AC249" i="1"/>
  <c r="H533" i="6"/>
  <c r="H746" i="6"/>
  <c r="H737" i="6"/>
  <c r="AC237" i="1"/>
  <c r="H230" i="6"/>
  <c r="H656" i="6"/>
  <c r="AC225" i="1"/>
  <c r="H115" i="6"/>
  <c r="H125" i="6"/>
  <c r="AC213" i="1"/>
  <c r="H381" i="6"/>
  <c r="H278" i="6"/>
  <c r="H290" i="6"/>
  <c r="AC201" i="1"/>
  <c r="H454" i="6"/>
  <c r="H303" i="6"/>
  <c r="H501" i="6"/>
  <c r="AC189" i="1"/>
  <c r="H208" i="6"/>
  <c r="AC177" i="1"/>
  <c r="H373" i="6"/>
  <c r="AC165" i="1"/>
  <c r="H54" i="6"/>
  <c r="H36" i="6"/>
  <c r="H41" i="6"/>
  <c r="H787" i="6"/>
  <c r="AC153" i="1"/>
  <c r="H100" i="6"/>
  <c r="H283" i="6"/>
  <c r="H860" i="6"/>
  <c r="H865" i="6"/>
  <c r="AC141" i="1"/>
  <c r="H155" i="6"/>
  <c r="AC129" i="1"/>
  <c r="H206" i="6"/>
  <c r="AC117" i="1"/>
  <c r="H461" i="6"/>
  <c r="H453" i="6"/>
  <c r="H495" i="6"/>
  <c r="AC105" i="1"/>
  <c r="H203" i="6"/>
  <c r="H189" i="6"/>
  <c r="H218" i="6"/>
  <c r="AC93" i="1"/>
  <c r="H436" i="6"/>
  <c r="H705" i="6"/>
  <c r="AC81" i="1"/>
  <c r="H255" i="6"/>
  <c r="AC69" i="1"/>
  <c r="H580" i="6"/>
  <c r="H564" i="6"/>
  <c r="AC57" i="1"/>
  <c r="H579" i="6"/>
  <c r="H562" i="6"/>
  <c r="AC45" i="1"/>
  <c r="H233" i="6"/>
  <c r="AC33" i="1"/>
  <c r="H184" i="6"/>
  <c r="H369" i="6"/>
  <c r="AC21" i="1"/>
  <c r="H606" i="6"/>
  <c r="H755" i="6"/>
  <c r="AC9" i="1"/>
  <c r="H797" i="6"/>
  <c r="H576" i="6"/>
  <c r="AC326" i="1"/>
  <c r="H159" i="6"/>
  <c r="AC170" i="1"/>
  <c r="H806" i="6"/>
  <c r="AC312" i="1"/>
  <c r="H545" i="6"/>
  <c r="H534" i="6"/>
  <c r="AC180" i="1"/>
  <c r="H554" i="6"/>
  <c r="H522" i="6"/>
  <c r="H557" i="6"/>
  <c r="H942" i="6" s="1"/>
  <c r="AC36" i="1"/>
  <c r="H460" i="6"/>
  <c r="H324" i="6"/>
  <c r="H308" i="6"/>
  <c r="H630" i="6"/>
  <c r="AC407" i="1"/>
  <c r="H213" i="6"/>
  <c r="H531" i="6"/>
  <c r="AC356" i="1"/>
  <c r="H134" i="6"/>
  <c r="H32" i="6"/>
  <c r="AC224" i="1"/>
  <c r="H171" i="6"/>
  <c r="H572" i="6"/>
  <c r="H820" i="6"/>
  <c r="AC80" i="1"/>
  <c r="H227" i="6"/>
  <c r="H254" i="6"/>
  <c r="AC362" i="1"/>
  <c r="H267" i="6"/>
  <c r="AC230" i="1"/>
  <c r="H108" i="6"/>
  <c r="H869" i="6"/>
  <c r="AC336" i="1"/>
  <c r="H141" i="6"/>
  <c r="H149" i="6"/>
  <c r="AC168" i="1"/>
  <c r="H654" i="6"/>
  <c r="AC12" i="1"/>
  <c r="H165" i="6"/>
  <c r="H151" i="6"/>
  <c r="AC368" i="1"/>
  <c r="H770" i="6"/>
  <c r="H569" i="6"/>
  <c r="H652" i="6"/>
  <c r="AC308" i="1"/>
  <c r="H211" i="6"/>
  <c r="H524" i="6"/>
  <c r="AC236" i="1"/>
  <c r="H232" i="6"/>
  <c r="AC176" i="1"/>
  <c r="H287" i="6"/>
  <c r="AC116" i="1"/>
  <c r="H228" i="6"/>
  <c r="AC68" i="1"/>
  <c r="H26" i="6"/>
  <c r="H128" i="6"/>
  <c r="H493" i="6"/>
  <c r="AC32" i="1"/>
  <c r="H431" i="6"/>
  <c r="AC331" i="1"/>
  <c r="H851" i="6"/>
  <c r="AC223" i="1"/>
  <c r="H107" i="6"/>
  <c r="H124" i="6"/>
  <c r="AC115" i="1"/>
  <c r="H655" i="6"/>
  <c r="AC19" i="1"/>
  <c r="H34" i="6"/>
  <c r="AC314" i="1"/>
  <c r="H20" i="6"/>
  <c r="H133" i="6"/>
  <c r="AC158" i="1"/>
  <c r="H402" i="6"/>
  <c r="H437" i="6"/>
  <c r="AC360" i="1"/>
  <c r="H395" i="6"/>
  <c r="H280" i="6"/>
  <c r="H350" i="6"/>
  <c r="H391" i="6"/>
  <c r="H697" i="6"/>
  <c r="H385" i="6"/>
  <c r="AC264" i="1"/>
  <c r="H456" i="6"/>
  <c r="H462" i="6"/>
  <c r="AC216" i="1"/>
  <c r="H304" i="6"/>
  <c r="AC144" i="1"/>
  <c r="H729" i="6"/>
  <c r="AC108" i="1"/>
  <c r="H818" i="6"/>
  <c r="H169" i="6"/>
  <c r="AC72" i="1"/>
  <c r="H187" i="6"/>
  <c r="AC60" i="1"/>
  <c r="H668" i="6"/>
  <c r="AC24" i="1"/>
  <c r="H163" i="6"/>
  <c r="H682" i="6"/>
  <c r="AC380" i="1"/>
  <c r="H186" i="6"/>
  <c r="H198" i="6"/>
  <c r="AC320" i="1"/>
  <c r="H347" i="6"/>
  <c r="H329" i="6"/>
  <c r="H466" i="6"/>
  <c r="AC284" i="1"/>
  <c r="H251" i="6"/>
  <c r="AC260" i="1"/>
  <c r="H480" i="6"/>
  <c r="H58" i="6"/>
  <c r="H313" i="6"/>
  <c r="AC212" i="1"/>
  <c r="H340" i="6"/>
  <c r="H326" i="6"/>
  <c r="AC188" i="1"/>
  <c r="H406" i="6"/>
  <c r="H845" i="6"/>
  <c r="AC164" i="1"/>
  <c r="H40" i="6"/>
  <c r="H472" i="6"/>
  <c r="H53" i="6"/>
  <c r="H478" i="6"/>
  <c r="AC128" i="1"/>
  <c r="H205" i="6"/>
  <c r="AC92" i="1"/>
  <c r="H841" i="6"/>
  <c r="AC44" i="1"/>
  <c r="H398" i="6"/>
  <c r="H839" i="6"/>
  <c r="AC20" i="1"/>
  <c r="H240" i="6"/>
  <c r="H593" i="6"/>
  <c r="H764" i="6"/>
  <c r="AC379" i="1"/>
  <c r="H268" i="6"/>
  <c r="AC319" i="1"/>
  <c r="H346" i="6"/>
  <c r="AC259" i="1"/>
  <c r="H421" i="6"/>
  <c r="H612" i="6"/>
  <c r="AC151" i="1"/>
  <c r="H275" i="6"/>
  <c r="H299" i="6"/>
  <c r="H105" i="6"/>
  <c r="H497" i="6"/>
  <c r="H488" i="6"/>
  <c r="AC402" i="1"/>
  <c r="H47" i="6"/>
  <c r="H22" i="6"/>
  <c r="H37" i="6"/>
  <c r="AC342" i="1"/>
  <c r="H526" i="6"/>
  <c r="AC282" i="1"/>
  <c r="H342" i="6"/>
  <c r="AC210" i="1"/>
  <c r="H261" i="6"/>
  <c r="H789" i="6"/>
  <c r="AC138" i="1"/>
  <c r="H258" i="6"/>
  <c r="H229" i="6"/>
  <c r="AC42" i="1"/>
  <c r="H560" i="6"/>
  <c r="H592" i="6"/>
  <c r="H763" i="6"/>
  <c r="AC338" i="1"/>
  <c r="H679" i="6"/>
  <c r="H641" i="6"/>
  <c r="AC218" i="1"/>
  <c r="H776" i="6"/>
  <c r="AC74" i="1"/>
  <c r="H801" i="6"/>
  <c r="AC372" i="1"/>
  <c r="H21" i="6"/>
  <c r="AC228" i="1"/>
  <c r="H876" i="6"/>
  <c r="AC392" i="1"/>
  <c r="H352" i="6"/>
  <c r="H468" i="6"/>
  <c r="H459" i="6"/>
  <c r="AC403" i="1"/>
  <c r="H330" i="6"/>
  <c r="H353" i="6"/>
  <c r="H635" i="6"/>
  <c r="AC367" i="1"/>
  <c r="H247" i="6"/>
  <c r="AC343" i="1"/>
  <c r="H160" i="6"/>
  <c r="H642" i="6"/>
  <c r="AC307" i="1"/>
  <c r="H536" i="6"/>
  <c r="H558" i="6"/>
  <c r="H943" i="6" s="1"/>
  <c r="H546" i="6"/>
  <c r="H556" i="6"/>
  <c r="AC235" i="1"/>
  <c r="H440" i="6"/>
  <c r="H709" i="6"/>
  <c r="AC211" i="1"/>
  <c r="H312" i="6"/>
  <c r="H56" i="6"/>
  <c r="AC175" i="1"/>
  <c r="H220" i="6"/>
  <c r="H286" i="6"/>
  <c r="AC163" i="1"/>
  <c r="H338" i="6"/>
  <c r="H301" i="6"/>
  <c r="AC127" i="1"/>
  <c r="H408" i="6"/>
  <c r="H846" i="6"/>
  <c r="AC103" i="1"/>
  <c r="H583" i="6"/>
  <c r="H803" i="6"/>
  <c r="H815" i="6"/>
  <c r="AC79" i="1"/>
  <c r="H566" i="6"/>
  <c r="AC67" i="1"/>
  <c r="H669" i="6"/>
  <c r="H563" i="6"/>
  <c r="H767" i="6"/>
  <c r="AC55" i="1"/>
  <c r="H520" i="6"/>
  <c r="H199" i="6"/>
  <c r="H543" i="6"/>
  <c r="H733" i="6"/>
  <c r="AC31" i="1"/>
  <c r="H704" i="6"/>
  <c r="AC7" i="1"/>
  <c r="H3" i="6"/>
  <c r="AC414" i="1"/>
  <c r="H197" i="6"/>
  <c r="H214" i="6"/>
  <c r="AC378" i="1"/>
  <c r="H854" i="6"/>
  <c r="AC354" i="1"/>
  <c r="H590" i="6"/>
  <c r="H575" i="6"/>
  <c r="H780" i="6"/>
  <c r="AC306" i="1"/>
  <c r="H59" i="6"/>
  <c r="H44" i="6"/>
  <c r="H265" i="6"/>
  <c r="H793" i="6"/>
  <c r="AC270" i="1"/>
  <c r="H791" i="6"/>
  <c r="AC234" i="1"/>
  <c r="H66" i="6"/>
  <c r="H90" i="6"/>
  <c r="H893" i="6" s="1"/>
  <c r="H95" i="6"/>
  <c r="H76" i="6"/>
  <c r="H69" i="6"/>
  <c r="H886" i="6" s="1"/>
  <c r="H93" i="6"/>
  <c r="H896" i="6" s="1"/>
  <c r="H74" i="6"/>
  <c r="H79" i="6"/>
  <c r="H91" i="6"/>
  <c r="H894" i="6" s="1"/>
  <c r="H84" i="6"/>
  <c r="H70" i="6"/>
  <c r="H68" i="6"/>
  <c r="H885" i="6" s="1"/>
  <c r="H92" i="6"/>
  <c r="H895" i="6" s="1"/>
  <c r="H745" i="6"/>
  <c r="H109" i="6"/>
  <c r="AC198" i="1"/>
  <c r="H110" i="6"/>
  <c r="H874" i="6"/>
  <c r="H863" i="6"/>
  <c r="AC162" i="1"/>
  <c r="H106" i="6"/>
  <c r="H489" i="6"/>
  <c r="AC114" i="1"/>
  <c r="H401" i="6"/>
  <c r="AC66" i="1"/>
  <c r="H650" i="6"/>
  <c r="AC413" i="1"/>
  <c r="H320" i="6"/>
  <c r="H626" i="6"/>
  <c r="H636" i="6"/>
  <c r="AC401" i="1"/>
  <c r="H834" i="6"/>
  <c r="H856" i="6"/>
  <c r="AC389" i="1"/>
  <c r="H80" i="6"/>
  <c r="H85" i="6"/>
  <c r="H859" i="6"/>
  <c r="H864" i="6"/>
  <c r="H742" i="6"/>
  <c r="H877" i="6"/>
  <c r="AC377" i="1"/>
  <c r="H843" i="6"/>
  <c r="H405" i="6"/>
  <c r="AC365" i="1"/>
  <c r="H316" i="6"/>
  <c r="H63" i="6"/>
  <c r="AC353" i="1"/>
  <c r="H177" i="6"/>
  <c r="H826" i="6"/>
  <c r="AC341" i="1"/>
  <c r="H450" i="6"/>
  <c r="AC329" i="1"/>
  <c r="H525" i="6"/>
  <c r="AC317" i="1"/>
  <c r="H678" i="6"/>
  <c r="AC305" i="1"/>
  <c r="H328" i="6"/>
  <c r="AC293" i="1"/>
  <c r="H823" i="6"/>
  <c r="AC281" i="1"/>
  <c r="H225" i="6"/>
  <c r="H362" i="6"/>
  <c r="H873" i="6"/>
  <c r="AC269" i="1"/>
  <c r="H306" i="6"/>
  <c r="H264" i="6"/>
  <c r="H279" i="6"/>
  <c r="H291" i="6"/>
  <c r="H224" i="6"/>
  <c r="H790" i="6"/>
  <c r="H872" i="6"/>
  <c r="AC257" i="1"/>
  <c r="H713" i="6"/>
  <c r="AC245" i="1"/>
  <c r="H751" i="6"/>
  <c r="H760" i="6"/>
  <c r="AC233" i="1"/>
  <c r="H367" i="6"/>
  <c r="H360" i="6"/>
  <c r="H193" i="6"/>
  <c r="AC221" i="1"/>
  <c r="H31" i="6"/>
  <c r="H473" i="6"/>
  <c r="H486" i="6"/>
  <c r="AC209" i="1"/>
  <c r="H243" i="6"/>
  <c r="H758" i="6"/>
  <c r="H775" i="6"/>
  <c r="AC197" i="1"/>
  <c r="H210" i="6"/>
  <c r="H192" i="6"/>
  <c r="AC185" i="1"/>
  <c r="H146" i="6"/>
  <c r="H137" i="6"/>
  <c r="AC173" i="1"/>
  <c r="H439" i="6"/>
  <c r="H417" i="6"/>
  <c r="AC161" i="1"/>
  <c r="H829" i="6"/>
  <c r="AC149" i="1"/>
  <c r="H103" i="6"/>
  <c r="H861" i="6"/>
  <c r="AC137" i="1"/>
  <c r="H170" i="6"/>
  <c r="H673" i="6"/>
  <c r="AC125" i="1"/>
  <c r="H39" i="6"/>
  <c r="H477" i="6"/>
  <c r="AC113" i="1"/>
  <c r="H337" i="6"/>
  <c r="AC101" i="1"/>
  <c r="H356" i="6"/>
  <c r="AC89" i="1"/>
  <c r="H201" i="6"/>
  <c r="H188" i="6"/>
  <c r="AC77" i="1"/>
  <c r="H565" i="6"/>
  <c r="AC65" i="1"/>
  <c r="H136" i="6"/>
  <c r="H509" i="6"/>
  <c r="AC53" i="1"/>
  <c r="H119" i="6"/>
  <c r="AC41" i="1"/>
  <c r="H443" i="6"/>
  <c r="H715" i="6"/>
  <c r="AC29" i="1"/>
  <c r="H648" i="6"/>
  <c r="AC17" i="1"/>
  <c r="H430" i="6"/>
  <c r="H702" i="6"/>
  <c r="AC5" i="1"/>
  <c r="H322" i="6"/>
  <c r="H628" i="6"/>
  <c r="AC278" i="1"/>
  <c r="H470" i="6"/>
  <c r="H931" i="6" s="1"/>
  <c r="H482" i="6"/>
  <c r="H465" i="6"/>
  <c r="AC122" i="1"/>
  <c r="H735" i="6"/>
  <c r="H728" i="6"/>
  <c r="H97" i="6"/>
  <c r="AC420" i="1"/>
  <c r="H64" i="6"/>
  <c r="H249" i="6"/>
  <c r="H754" i="6"/>
  <c r="AC324" i="1"/>
  <c r="H315" i="6"/>
  <c r="H621" i="6"/>
  <c r="H752" i="6"/>
  <c r="AC252" i="1"/>
  <c r="H479" i="6"/>
  <c r="H474" i="6"/>
  <c r="AC192" i="1"/>
  <c r="H222" i="6"/>
  <c r="H289" i="6"/>
  <c r="AC132" i="1"/>
  <c r="H257" i="6"/>
  <c r="AC84" i="1"/>
  <c r="H672" i="6"/>
  <c r="AC48" i="1"/>
  <c r="H518" i="6"/>
  <c r="AC383" i="1"/>
  <c r="H13" i="6"/>
  <c r="AC404" i="1"/>
  <c r="H427" i="6"/>
  <c r="H451" i="6"/>
  <c r="AC332" i="1"/>
  <c r="H10" i="6"/>
  <c r="AC296" i="1"/>
  <c r="H614" i="6"/>
  <c r="H632" i="6"/>
  <c r="AC248" i="1"/>
  <c r="H448" i="6"/>
  <c r="H413" i="6"/>
  <c r="H849" i="6"/>
  <c r="AC200" i="1"/>
  <c r="H339" i="6"/>
  <c r="H692" i="6"/>
  <c r="H721" i="6"/>
  <c r="AC152" i="1"/>
  <c r="H496" i="6"/>
  <c r="H298" i="6"/>
  <c r="H104" i="6"/>
  <c r="AC104" i="1"/>
  <c r="H143" i="6"/>
  <c r="H494" i="6"/>
  <c r="AC56" i="1"/>
  <c r="H649" i="6"/>
  <c r="AC8" i="1"/>
  <c r="H796" i="6"/>
  <c r="AC415" i="1"/>
  <c r="H215" i="6"/>
  <c r="H532" i="6"/>
  <c r="AC355" i="1"/>
  <c r="H622" i="6"/>
  <c r="H616" i="6"/>
  <c r="AC283" i="1"/>
  <c r="H523" i="6"/>
  <c r="H555" i="6"/>
  <c r="AC247" i="1"/>
  <c r="H223" i="6"/>
  <c r="H858" i="6"/>
  <c r="H870" i="6"/>
  <c r="H736" i="6"/>
  <c r="AC199" i="1"/>
  <c r="H30" i="6"/>
  <c r="H43" i="6"/>
  <c r="AC139" i="1"/>
  <c r="H113" i="6"/>
  <c r="H512" i="6"/>
  <c r="AC91" i="1"/>
  <c r="H16" i="6"/>
  <c r="H784" i="6"/>
  <c r="AC43" i="1"/>
  <c r="H252" i="6"/>
  <c r="H49" i="6"/>
  <c r="AC390" i="1"/>
  <c r="H396" i="6"/>
  <c r="H351" i="6"/>
  <c r="H699" i="6"/>
  <c r="AC366" i="1"/>
  <c r="H426" i="6"/>
  <c r="H617" i="6"/>
  <c r="H853" i="6"/>
  <c r="AC330" i="1"/>
  <c r="H449" i="6"/>
  <c r="H696" i="6"/>
  <c r="H725" i="6"/>
  <c r="H349" i="6"/>
  <c r="AC318" i="1"/>
  <c r="H424" i="6"/>
  <c r="H446" i="6"/>
  <c r="H411" i="6"/>
  <c r="AC294" i="1"/>
  <c r="H148" i="6"/>
  <c r="H139" i="6"/>
  <c r="H504" i="6"/>
  <c r="AC258" i="1"/>
  <c r="H455" i="6"/>
  <c r="H132" i="6"/>
  <c r="H502" i="6"/>
  <c r="AC246" i="1"/>
  <c r="H712" i="6"/>
  <c r="AC222" i="1"/>
  <c r="H57" i="6"/>
  <c r="H262" i="6"/>
  <c r="AC186" i="1"/>
  <c r="H830" i="6"/>
  <c r="H835" i="6"/>
  <c r="H844" i="6"/>
  <c r="AC174" i="1"/>
  <c r="H366" i="6"/>
  <c r="H191" i="6"/>
  <c r="H359" i="6"/>
  <c r="AC150" i="1"/>
  <c r="H182" i="6"/>
  <c r="H175" i="6"/>
  <c r="AC126" i="1"/>
  <c r="H804" i="6"/>
  <c r="AC102" i="1"/>
  <c r="H256" i="6"/>
  <c r="H242" i="6"/>
  <c r="AC90" i="1"/>
  <c r="H4" i="6"/>
  <c r="H15" i="6"/>
  <c r="H783" i="6"/>
  <c r="AC78" i="1"/>
  <c r="H335" i="6"/>
  <c r="H334" i="6"/>
  <c r="H272" i="6"/>
  <c r="AC54" i="1"/>
  <c r="H766" i="6"/>
  <c r="AC30" i="1"/>
  <c r="H271" i="6"/>
  <c r="H296" i="6"/>
  <c r="H332" i="6"/>
  <c r="AC18" i="1"/>
  <c r="H647" i="6"/>
  <c r="AC6" i="1"/>
  <c r="H368" i="6"/>
  <c r="H701" i="6"/>
  <c r="AC424" i="1"/>
  <c r="H542" i="6"/>
  <c r="H551" i="6"/>
  <c r="AC412" i="1"/>
  <c r="H732" i="6"/>
  <c r="H749" i="6"/>
  <c r="H743" i="6"/>
  <c r="AC400" i="1"/>
  <c r="H491" i="6"/>
  <c r="H508" i="6"/>
  <c r="H517" i="6"/>
  <c r="AC388" i="1"/>
  <c r="H282" i="6"/>
  <c r="H295" i="6"/>
  <c r="H307" i="6"/>
  <c r="AC376" i="1"/>
  <c r="H392" i="6"/>
  <c r="H717" i="6"/>
  <c r="H698" i="6"/>
  <c r="H687" i="6"/>
  <c r="H690" i="6"/>
  <c r="AC364" i="1"/>
  <c r="H237" i="6"/>
  <c r="AC352" i="1"/>
  <c r="H447" i="6"/>
  <c r="H716" i="6"/>
  <c r="H724" i="6"/>
  <c r="AC340" i="1"/>
  <c r="H71" i="6"/>
  <c r="AC328" i="1"/>
  <c r="H521" i="6"/>
  <c r="H200" i="6"/>
  <c r="H553" i="6"/>
  <c r="AC316" i="1"/>
  <c r="H662" i="6"/>
  <c r="H779" i="6"/>
  <c r="AC304" i="1"/>
  <c r="H824" i="6"/>
  <c r="AC292" i="1"/>
  <c r="H444" i="6"/>
  <c r="H409" i="6"/>
  <c r="AC280" i="1"/>
  <c r="H602" i="6"/>
  <c r="H778" i="6"/>
  <c r="H589" i="6"/>
  <c r="AC268" i="1"/>
  <c r="H463" i="6"/>
  <c r="H305" i="6"/>
  <c r="H457" i="6"/>
  <c r="AC256" i="1"/>
  <c r="H88" i="6"/>
  <c r="H747" i="6"/>
  <c r="AC244" i="1"/>
  <c r="H442" i="6"/>
  <c r="H375" i="6"/>
  <c r="H711" i="6"/>
  <c r="AC232" i="1"/>
  <c r="H708" i="6"/>
  <c r="H689" i="6"/>
  <c r="H694" i="6"/>
  <c r="H685" i="6"/>
  <c r="AC220" i="1"/>
  <c r="H610" i="6"/>
  <c r="H807" i="6"/>
  <c r="H831" i="6"/>
  <c r="AC208" i="1"/>
  <c r="H657" i="6"/>
  <c r="H639" i="6"/>
  <c r="AC196" i="1"/>
  <c r="H209" i="6"/>
  <c r="AC184" i="1"/>
  <c r="H29" i="6"/>
  <c r="AC172" i="1"/>
  <c r="H404" i="6"/>
  <c r="H438" i="6"/>
  <c r="AC160" i="1"/>
  <c r="H403" i="6"/>
  <c r="H416" i="6"/>
  <c r="H842" i="6"/>
  <c r="AC148" i="1"/>
  <c r="H52" i="6"/>
  <c r="AC136" i="1"/>
  <c r="H122" i="6"/>
  <c r="H73" i="6"/>
  <c r="AC124" i="1"/>
  <c r="H514" i="6"/>
  <c r="AC112" i="1"/>
  <c r="H819" i="6"/>
  <c r="H584" i="6"/>
  <c r="AC100" i="1"/>
  <c r="H757" i="6"/>
  <c r="H769" i="6"/>
  <c r="H596" i="6"/>
  <c r="AC88" i="1"/>
  <c r="H288" i="6"/>
  <c r="H221" i="6"/>
  <c r="H857" i="6"/>
  <c r="H867" i="6"/>
  <c r="AC76" i="1"/>
  <c r="H786" i="6"/>
  <c r="H253" i="6"/>
  <c r="AC64" i="1"/>
  <c r="H120" i="6"/>
  <c r="H111" i="6"/>
  <c r="H510" i="6"/>
  <c r="AC52" i="1"/>
  <c r="H78" i="6"/>
  <c r="H83" i="6"/>
  <c r="H87" i="6"/>
  <c r="AC40" i="1"/>
  <c r="H800" i="6"/>
  <c r="AC28" i="1"/>
  <c r="H665" i="6"/>
  <c r="H559" i="6"/>
  <c r="AC16" i="1"/>
  <c r="H798" i="6"/>
  <c r="AC410" i="1"/>
  <c r="H270" i="6"/>
  <c r="AC254" i="1"/>
  <c r="H420" i="6"/>
  <c r="H631" i="6"/>
  <c r="H611" i="6"/>
  <c r="AC62" i="1"/>
  <c r="H828" i="6"/>
  <c r="H840" i="6"/>
  <c r="AC396" i="1"/>
  <c r="H81" i="6"/>
  <c r="H86" i="6"/>
  <c r="H77" i="6"/>
  <c r="AC348" i="1"/>
  <c r="H11" i="6"/>
  <c r="AC276" i="1"/>
  <c r="H377" i="6"/>
  <c r="H363" i="6"/>
  <c r="AC204" i="1"/>
  <c r="H8" i="6"/>
  <c r="AC96" i="1"/>
  <c r="H813" i="6"/>
  <c r="H802" i="6"/>
  <c r="AC416" i="1"/>
  <c r="H484" i="6"/>
  <c r="H321" i="6"/>
  <c r="H475" i="6"/>
  <c r="H469" i="6"/>
  <c r="AC344" i="1"/>
  <c r="H490" i="6"/>
  <c r="H507" i="6"/>
  <c r="AC272" i="1"/>
  <c r="H314" i="6"/>
  <c r="H464" i="6"/>
  <c r="H481" i="6"/>
  <c r="AC140" i="1"/>
  <c r="H597" i="6"/>
  <c r="AC391" i="1"/>
  <c r="H317" i="6"/>
  <c r="H625" i="6"/>
  <c r="AC295" i="1"/>
  <c r="H343" i="6"/>
  <c r="H722" i="6"/>
  <c r="AC187" i="1"/>
  <c r="H773" i="6"/>
  <c r="AC423" i="1"/>
  <c r="H23" i="6"/>
  <c r="H33" i="6"/>
  <c r="H48" i="6"/>
  <c r="AC411" i="1"/>
  <c r="H196" i="6"/>
  <c r="H365" i="6"/>
  <c r="H226" i="6"/>
  <c r="AC399" i="1"/>
  <c r="H67" i="6"/>
  <c r="H89" i="6"/>
  <c r="H82" i="6"/>
  <c r="H748" i="6"/>
  <c r="AC387" i="1"/>
  <c r="H294" i="6"/>
  <c r="H281" i="6"/>
  <c r="AC375" i="1"/>
  <c r="H135" i="6"/>
  <c r="AC363" i="1"/>
  <c r="H591" i="6"/>
  <c r="H781" i="6"/>
  <c r="AC351" i="1"/>
  <c r="H644" i="6"/>
  <c r="H680" i="6"/>
  <c r="AC339" i="1"/>
  <c r="H62" i="6"/>
  <c r="H46" i="6"/>
  <c r="AC327" i="1"/>
  <c r="H96" i="6"/>
  <c r="AC315" i="1"/>
  <c r="H246" i="6"/>
  <c r="H236" i="6"/>
  <c r="AC303" i="1"/>
  <c r="H245" i="6"/>
  <c r="H661" i="6"/>
  <c r="AC291" i="1"/>
  <c r="H633" i="6"/>
  <c r="H624" i="6"/>
  <c r="AC279" i="1"/>
  <c r="H809" i="6"/>
  <c r="H588" i="6"/>
  <c r="AC267" i="1"/>
  <c r="H98" i="6"/>
  <c r="H731" i="6"/>
  <c r="AC255" i="1"/>
  <c r="H777" i="6"/>
  <c r="H573" i="6"/>
  <c r="H676" i="6"/>
  <c r="AC243" i="1"/>
  <c r="H341" i="6"/>
  <c r="H327" i="6"/>
  <c r="AC231" i="1"/>
  <c r="H292" i="6"/>
  <c r="H875" i="6"/>
  <c r="AC219" i="1"/>
  <c r="H658" i="6"/>
  <c r="AC207" i="1"/>
  <c r="H18" i="6"/>
  <c r="H131" i="6"/>
  <c r="H147" i="6"/>
  <c r="AC195" i="1"/>
  <c r="H260" i="6"/>
  <c r="H788" i="6"/>
  <c r="AC183" i="1"/>
  <c r="H130" i="6"/>
  <c r="H500" i="6"/>
  <c r="H145" i="6"/>
  <c r="AC171" i="1"/>
  <c r="H310" i="6"/>
  <c r="H620" i="6"/>
  <c r="AC159" i="1"/>
  <c r="H129" i="6"/>
  <c r="H27" i="6"/>
  <c r="AC147" i="1"/>
  <c r="H585" i="6"/>
  <c r="H598" i="6"/>
  <c r="AC135" i="1"/>
  <c r="H126" i="6"/>
  <c r="H75" i="6"/>
  <c r="H116" i="6"/>
  <c r="AC123" i="1"/>
  <c r="H154" i="6"/>
  <c r="AC111" i="1"/>
  <c r="H357" i="6"/>
  <c r="H372" i="6"/>
  <c r="H706" i="6"/>
  <c r="AC99" i="1"/>
  <c r="H582" i="6"/>
  <c r="H814" i="6"/>
  <c r="H795" i="6"/>
  <c r="H968" i="6" s="1"/>
  <c r="H581" i="6"/>
  <c r="H567" i="6"/>
  <c r="AC87" i="1"/>
  <c r="H273" i="6"/>
  <c r="H393" i="6"/>
  <c r="H336" i="6"/>
  <c r="H691" i="6"/>
  <c r="AC75" i="1"/>
  <c r="H768" i="6"/>
  <c r="H595" i="6"/>
  <c r="AC63" i="1"/>
  <c r="H399" i="6"/>
  <c r="AC51" i="1"/>
  <c r="H371" i="6"/>
  <c r="AC39" i="1"/>
  <c r="H799" i="6"/>
  <c r="H608" i="6"/>
  <c r="H594" i="6"/>
  <c r="AC27" i="1"/>
  <c r="H703" i="6"/>
  <c r="H720" i="6"/>
  <c r="AC15" i="1"/>
  <c r="H38" i="6"/>
  <c r="H24" i="6"/>
  <c r="H485" i="6"/>
  <c r="H476" i="6"/>
  <c r="H471" i="6"/>
  <c r="AC374" i="1"/>
  <c r="H547" i="6"/>
  <c r="H529" i="6"/>
  <c r="AC266" i="1"/>
  <c r="H535" i="6"/>
  <c r="AC182" i="1"/>
  <c r="H7" i="6"/>
  <c r="AC134" i="1"/>
  <c r="H805" i="6"/>
  <c r="AC86" i="1"/>
  <c r="H285" i="6"/>
  <c r="H380" i="6"/>
  <c r="AC38" i="1"/>
  <c r="H727" i="6"/>
  <c r="H718" i="6"/>
  <c r="H700" i="6"/>
  <c r="AC26" i="1"/>
  <c r="H323" i="6"/>
  <c r="H415" i="6"/>
  <c r="H719" i="6"/>
  <c r="AC14" i="1"/>
  <c r="H239" i="6"/>
  <c r="H250" i="6"/>
  <c r="AC350" i="1"/>
  <c r="H604" i="6"/>
  <c r="AC242" i="1"/>
  <c r="H374" i="6"/>
  <c r="H710" i="6"/>
  <c r="H441" i="6"/>
  <c r="AC146" i="1"/>
  <c r="H325" i="6"/>
  <c r="AC50" i="1"/>
  <c r="H519" i="6"/>
  <c r="H552" i="6"/>
  <c r="AC421" i="1"/>
  <c r="H429" i="6"/>
  <c r="AC409" i="1"/>
  <c r="H811" i="6"/>
  <c r="AC397" i="1"/>
  <c r="H855" i="6"/>
  <c r="AC385" i="1"/>
  <c r="H539" i="6"/>
  <c r="H739" i="6"/>
  <c r="AC373" i="1"/>
  <c r="H530" i="6"/>
  <c r="H538" i="6"/>
  <c r="H548" i="6"/>
  <c r="AC361" i="1"/>
  <c r="H645" i="6"/>
  <c r="AC349" i="1"/>
  <c r="H852" i="6"/>
  <c r="H615" i="6"/>
  <c r="H810" i="6"/>
  <c r="AC337" i="1"/>
  <c r="H150" i="6"/>
  <c r="H506" i="6"/>
  <c r="H142" i="6"/>
  <c r="AC325" i="1"/>
  <c r="H756" i="6"/>
  <c r="H750" i="6"/>
  <c r="AC313" i="1"/>
  <c r="H423" i="6"/>
  <c r="H723" i="6"/>
  <c r="H445" i="6"/>
  <c r="AC301" i="1"/>
  <c r="H848" i="6"/>
  <c r="AC289" i="1"/>
  <c r="H660" i="6"/>
  <c r="AC277" i="1"/>
  <c r="H158" i="6"/>
  <c r="H173" i="6"/>
  <c r="AC265" i="1"/>
  <c r="H847" i="6"/>
  <c r="AC253" i="1"/>
  <c r="H587" i="6"/>
  <c r="H601" i="6"/>
  <c r="AC241" i="1"/>
  <c r="H383" i="6"/>
  <c r="H388" i="6"/>
  <c r="H686" i="6"/>
  <c r="AC229" i="1"/>
  <c r="H871" i="6"/>
  <c r="AC217" i="1"/>
  <c r="H382" i="6"/>
  <c r="H387" i="6"/>
  <c r="AC205" i="1"/>
  <c r="H386" i="6"/>
  <c r="H394" i="6"/>
  <c r="H693" i="6"/>
  <c r="H684" i="6"/>
  <c r="H683" i="6"/>
  <c r="H953" i="6" s="1"/>
  <c r="H707" i="6"/>
  <c r="H688" i="6"/>
  <c r="AC193" i="1"/>
  <c r="H407" i="6"/>
  <c r="AC181" i="1"/>
  <c r="H499" i="6"/>
  <c r="H513" i="6"/>
  <c r="AC169" i="1"/>
  <c r="H302" i="6"/>
  <c r="H277" i="6"/>
  <c r="AC157" i="1"/>
  <c r="H276" i="6"/>
  <c r="H300" i="6"/>
  <c r="H498" i="6"/>
  <c r="AC145" i="1"/>
  <c r="H65" i="6"/>
  <c r="H744" i="6"/>
  <c r="H730" i="6"/>
  <c r="AC133" i="1"/>
  <c r="H570" i="6"/>
  <c r="H771" i="6"/>
  <c r="AC121" i="1"/>
  <c r="H114" i="6"/>
  <c r="H123" i="6"/>
  <c r="AC109" i="1"/>
  <c r="H425" i="6"/>
  <c r="H850" i="6"/>
  <c r="AC97" i="1"/>
  <c r="H234" i="6"/>
  <c r="AC85" i="1"/>
  <c r="H435" i="6"/>
  <c r="AC73" i="1"/>
  <c r="H309" i="6"/>
  <c r="H51" i="6"/>
  <c r="AC61" i="1"/>
  <c r="H492" i="6"/>
  <c r="H452" i="6"/>
  <c r="AC49" i="1"/>
  <c r="H14" i="6"/>
  <c r="H127" i="6"/>
  <c r="H25" i="6"/>
  <c r="AC37" i="1"/>
  <c r="H765" i="6"/>
  <c r="H666" i="6"/>
  <c r="AC25" i="1"/>
  <c r="H607" i="6"/>
  <c r="H838" i="6"/>
  <c r="H827" i="6"/>
  <c r="AC13" i="1"/>
  <c r="H623" i="6"/>
  <c r="AC422" i="1"/>
  <c r="H238" i="6"/>
  <c r="AC395" i="1"/>
  <c r="H318" i="6"/>
  <c r="H634" i="6"/>
  <c r="AC347" i="1"/>
  <c r="H99" i="6"/>
  <c r="AC323" i="1"/>
  <c r="H467" i="6"/>
  <c r="H458" i="6"/>
  <c r="H348" i="6"/>
  <c r="AC299" i="1"/>
  <c r="H410" i="6"/>
  <c r="AC287" i="1"/>
  <c r="H862" i="6"/>
  <c r="AC263" i="1"/>
  <c r="H738" i="6"/>
  <c r="AC239" i="1"/>
  <c r="H9" i="6"/>
  <c r="H19" i="6"/>
  <c r="AC227" i="1"/>
  <c r="H244" i="6"/>
  <c r="AC203" i="1"/>
  <c r="H156" i="6"/>
  <c r="H675" i="6"/>
  <c r="AC179" i="1"/>
  <c r="H42" i="6"/>
  <c r="H28" i="6"/>
  <c r="H17" i="6"/>
  <c r="AC155" i="1"/>
  <c r="H638" i="6"/>
  <c r="H674" i="6"/>
  <c r="H653" i="6"/>
  <c r="H772" i="6"/>
  <c r="AC131" i="1"/>
  <c r="H5" i="6"/>
  <c r="AC107" i="1"/>
  <c r="H178" i="6"/>
  <c r="H817" i="6"/>
  <c r="AC83" i="1"/>
  <c r="H94" i="6"/>
  <c r="AC47" i="1"/>
  <c r="H167" i="6"/>
  <c r="H667" i="6"/>
  <c r="H561" i="6"/>
  <c r="AC11" i="1"/>
  <c r="H577" i="6"/>
  <c r="H812" i="6"/>
  <c r="AC386" i="1"/>
  <c r="H540" i="6"/>
  <c r="H549" i="6"/>
  <c r="H740" i="6"/>
  <c r="AC290" i="1"/>
  <c r="H422" i="6"/>
  <c r="H603" i="6"/>
  <c r="H613" i="6"/>
  <c r="AC194" i="1"/>
  <c r="H259" i="6"/>
  <c r="H231" i="6"/>
  <c r="AC98" i="1"/>
  <c r="H202" i="6"/>
  <c r="H734" i="6"/>
  <c r="H217" i="6"/>
  <c r="AC408" i="1"/>
  <c r="H72" i="6"/>
  <c r="H118" i="6"/>
  <c r="AC288" i="1"/>
  <c r="H235" i="6"/>
  <c r="AC156" i="1"/>
  <c r="H414" i="6"/>
  <c r="AC371" i="1"/>
  <c r="H528" i="6"/>
  <c r="AC335" i="1"/>
  <c r="H266" i="6"/>
  <c r="H61" i="6"/>
  <c r="AC311" i="1"/>
  <c r="H537" i="6"/>
  <c r="AC275" i="1"/>
  <c r="H376" i="6"/>
  <c r="H389" i="6"/>
  <c r="H361" i="6"/>
  <c r="H714" i="6"/>
  <c r="AC251" i="1"/>
  <c r="H419" i="6"/>
  <c r="AC215" i="1"/>
  <c r="H418" i="6"/>
  <c r="AC191" i="1"/>
  <c r="H571" i="6"/>
  <c r="H774" i="6"/>
  <c r="AC167" i="1"/>
  <c r="H179" i="6"/>
  <c r="AC143" i="1"/>
  <c r="H6" i="6"/>
  <c r="H35" i="6"/>
  <c r="H794" i="6"/>
  <c r="H967" i="6" s="1"/>
  <c r="H785" i="6"/>
  <c r="AC119" i="1"/>
  <c r="H358" i="6"/>
  <c r="H219" i="6"/>
  <c r="AC95" i="1"/>
  <c r="H651" i="6"/>
  <c r="AC71" i="1"/>
  <c r="H153" i="6"/>
  <c r="H168" i="6"/>
  <c r="H671" i="6"/>
  <c r="AC59" i="1"/>
  <c r="H355" i="6"/>
  <c r="H379" i="6"/>
  <c r="H216" i="6"/>
  <c r="H284" i="6"/>
  <c r="AC35" i="1"/>
  <c r="H432" i="6"/>
  <c r="H397" i="6"/>
  <c r="AC23" i="1"/>
  <c r="H166" i="6"/>
  <c r="AC418" i="1"/>
  <c r="H354" i="6"/>
  <c r="H331" i="6"/>
  <c r="H428" i="6"/>
  <c r="H726" i="6"/>
  <c r="AC406" i="1"/>
  <c r="H319" i="6"/>
  <c r="H483" i="6"/>
  <c r="AC394" i="1"/>
  <c r="H269" i="6"/>
  <c r="AC382" i="1"/>
  <c r="H664" i="6"/>
  <c r="AC370" i="1"/>
  <c r="H162" i="6"/>
  <c r="H681" i="6"/>
  <c r="AC358" i="1"/>
  <c r="H761" i="6"/>
  <c r="H605" i="6"/>
  <c r="AC346" i="1"/>
  <c r="H161" i="6"/>
  <c r="H183" i="6"/>
  <c r="H176" i="6"/>
  <c r="AC334" i="1"/>
  <c r="H194" i="6"/>
  <c r="AC322" i="1"/>
  <c r="H412" i="6"/>
  <c r="AC310" i="1"/>
  <c r="H516" i="6"/>
  <c r="H140" i="6"/>
  <c r="H505" i="6"/>
  <c r="AC298" i="1"/>
  <c r="H663" i="6"/>
  <c r="AC286" i="1"/>
  <c r="H792" i="6"/>
  <c r="AC274" i="1"/>
  <c r="H138" i="6"/>
  <c r="H503" i="6"/>
  <c r="AC262" i="1"/>
  <c r="H263" i="6"/>
  <c r="AC250" i="1"/>
  <c r="H868" i="6"/>
  <c r="AC238" i="1"/>
  <c r="H640" i="6"/>
  <c r="AC226" i="1"/>
  <c r="H659" i="6"/>
  <c r="AC214" i="1"/>
  <c r="H609" i="6"/>
  <c r="H600" i="6"/>
  <c r="H759" i="6"/>
  <c r="AC202" i="1"/>
  <c r="H599" i="6"/>
  <c r="H586" i="6"/>
  <c r="AC190" i="1"/>
  <c r="H207" i="6"/>
  <c r="AC178" i="1"/>
  <c r="H297" i="6"/>
  <c r="H274" i="6"/>
  <c r="AC166" i="1"/>
  <c r="H144" i="6"/>
  <c r="AC154" i="1"/>
  <c r="H866" i="6"/>
  <c r="AC142" i="1"/>
  <c r="H433" i="6"/>
  <c r="AC130" i="1"/>
  <c r="H102" i="6"/>
  <c r="H487" i="6"/>
  <c r="H511" i="6"/>
  <c r="H121" i="6"/>
  <c r="AC118" i="1"/>
  <c r="H204" i="6"/>
  <c r="H190" i="6"/>
  <c r="AC106" i="1"/>
  <c r="H568" i="6"/>
  <c r="H816" i="6"/>
  <c r="AC94" i="1"/>
  <c r="H544" i="6"/>
  <c r="AC82" i="1"/>
  <c r="H400" i="6"/>
  <c r="H434" i="6"/>
  <c r="AC70" i="1"/>
  <c r="H152" i="6"/>
  <c r="H670" i="6"/>
  <c r="AC58" i="1"/>
  <c r="H333" i="6"/>
  <c r="AC46" i="1"/>
  <c r="H50" i="6"/>
  <c r="H241" i="6"/>
  <c r="AC34" i="1"/>
  <c r="H185" i="6"/>
  <c r="H370" i="6"/>
  <c r="AC22" i="1"/>
  <c r="H578" i="6"/>
  <c r="AC10" i="1"/>
  <c r="H619" i="6"/>
  <c r="H629" i="6"/>
  <c r="I457" i="1"/>
  <c r="AC457" i="1" s="1"/>
  <c r="E424" i="2"/>
  <c r="E425" i="2" s="1"/>
  <c r="AB457" i="1"/>
  <c r="F424" i="2"/>
  <c r="F425" i="2" s="1"/>
  <c r="AC4" i="1"/>
  <c r="H688" i="8" l="1"/>
  <c r="H686" i="8"/>
  <c r="H685" i="8"/>
  <c r="H684" i="8"/>
  <c r="H706" i="8"/>
  <c r="H712" i="8"/>
  <c r="H693" i="8"/>
  <c r="H682" i="8"/>
  <c r="H691" i="8"/>
  <c r="H713" i="8"/>
  <c r="H694" i="8"/>
  <c r="H702" i="8"/>
  <c r="H709" i="8"/>
  <c r="H695" i="8"/>
  <c r="H703" i="8"/>
  <c r="H705" i="8"/>
  <c r="H698" i="8"/>
  <c r="H692" i="8"/>
  <c r="H699" i="8"/>
  <c r="H690" i="8"/>
  <c r="H714" i="8"/>
  <c r="H696" i="8"/>
  <c r="H701" i="8"/>
  <c r="H704" i="8"/>
  <c r="H683" i="8"/>
  <c r="H708" i="8"/>
  <c r="H707" i="8"/>
  <c r="H710" i="8"/>
  <c r="H700" i="8"/>
  <c r="H689" i="8"/>
  <c r="H697" i="8"/>
  <c r="H711" i="8"/>
  <c r="H935" i="6"/>
  <c r="H955" i="6"/>
  <c r="H897" i="6"/>
  <c r="H976" i="6"/>
  <c r="H972" i="6"/>
  <c r="H941" i="6"/>
  <c r="H891" i="6"/>
  <c r="H948" i="6"/>
  <c r="H926" i="6"/>
  <c r="H884" i="6"/>
  <c r="H925" i="6"/>
  <c r="H934" i="6"/>
  <c r="H923" i="6"/>
  <c r="H920" i="6"/>
  <c r="H962" i="6"/>
  <c r="H912" i="6"/>
  <c r="H898" i="6"/>
  <c r="H949" i="6"/>
  <c r="H889" i="6"/>
  <c r="H947" i="6"/>
  <c r="H899" i="6"/>
  <c r="H882" i="6"/>
  <c r="H959" i="6"/>
  <c r="H918" i="6"/>
  <c r="H970" i="6"/>
  <c r="H880" i="6"/>
  <c r="H950" i="6"/>
  <c r="H883" i="6"/>
  <c r="H964" i="6"/>
  <c r="H905" i="6"/>
  <c r="H958" i="6"/>
  <c r="H892" i="6"/>
  <c r="H966" i="6"/>
  <c r="H951" i="6"/>
  <c r="H904" i="6"/>
  <c r="H946" i="6"/>
  <c r="H906" i="6"/>
  <c r="H927" i="6"/>
  <c r="H938" i="6"/>
  <c r="H909" i="6"/>
  <c r="H907" i="6"/>
  <c r="H956" i="6"/>
  <c r="H971" i="6"/>
  <c r="H902" i="6"/>
  <c r="H961" i="6"/>
  <c r="H890" i="6"/>
  <c r="H888" i="6"/>
  <c r="H921" i="6"/>
  <c r="H887" i="6"/>
  <c r="H908" i="6"/>
  <c r="H973" i="6"/>
  <c r="H954" i="6"/>
  <c r="H919" i="6"/>
  <c r="H928" i="6"/>
  <c r="H901" i="6"/>
  <c r="H960" i="6"/>
  <c r="H881" i="6"/>
  <c r="H945" i="6"/>
  <c r="H939" i="6"/>
  <c r="H944" i="6"/>
  <c r="H916" i="6"/>
  <c r="H940" i="6"/>
  <c r="H917" i="6"/>
  <c r="H952" i="6"/>
  <c r="H974" i="6"/>
  <c r="H914" i="6"/>
  <c r="H969" i="6"/>
  <c r="H924" i="6"/>
  <c r="H932" i="6"/>
  <c r="H900" i="6"/>
  <c r="H937" i="6"/>
  <c r="H930" i="6"/>
  <c r="H929" i="6"/>
  <c r="H933" i="6"/>
  <c r="H957" i="6"/>
  <c r="H965" i="6"/>
  <c r="H903" i="6"/>
  <c r="H911" i="6"/>
  <c r="H975" i="6"/>
  <c r="H910" i="6"/>
  <c r="H936" i="6"/>
  <c r="H913" i="6"/>
  <c r="H922" i="6"/>
  <c r="H963" i="6"/>
  <c r="H915" i="6"/>
  <c r="H878" i="6"/>
  <c r="H87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tc={5DC39587-BBAD-4C11-9040-8F22E5C9E7A7}</author>
  </authors>
  <commentList>
    <comment ref="L2" authorId="0" shapeId="0" xr:uid="{5DC39587-BBAD-4C11-9040-8F22E5C9E7A7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Updates available from SFS Team (Tim Coulthart)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tc={2A31B69D-2D34-472F-ADEC-F0BACCC15761}</author>
  </authors>
  <commentList>
    <comment ref="L2" authorId="0" shapeId="0" xr:uid="{2A31B69D-2D34-472F-ADEC-F0BACCC15761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Updates available from SFS Team (Tim Coulthart)</t>
      </text>
    </comment>
  </commentList>
</comments>
</file>

<file path=xl/sharedStrings.xml><?xml version="1.0" encoding="utf-8"?>
<sst xmlns="http://schemas.openxmlformats.org/spreadsheetml/2006/main" count="5080" uniqueCount="1186">
  <si>
    <t>LEA Code</t>
  </si>
  <si>
    <t>LEA Name</t>
  </si>
  <si>
    <t>ESSER I AWARD</t>
  </si>
  <si>
    <t xml:space="preserve">TOTAL </t>
  </si>
  <si>
    <t>As of (date):</t>
  </si>
  <si>
    <t xml:space="preserve">Grant Awards - Federal COVID Response Bills 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</si>
  <si>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</si>
  <si>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</si>
  <si>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</si>
  <si>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</si>
  <si>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</si>
  <si>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</si>
  <si>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</si>
  <si>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</si>
  <si>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</si>
  <si>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</si>
  <si>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 Unified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</si>
  <si>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</si>
  <si>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</si>
  <si>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</si>
  <si>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</si>
  <si>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</si>
  <si>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</si>
  <si>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</si>
  <si>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</si>
  <si>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</si>
  <si>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</si>
  <si>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</si>
  <si>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</si>
  <si>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</si>
  <si>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</si>
  <si>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</si>
  <si>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 Unified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</si>
  <si>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</si>
  <si>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</si>
  <si>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</si>
  <si>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</si>
  <si>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</si>
  <si>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</si>
  <si>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</si>
  <si>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</si>
  <si>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</si>
  <si>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</si>
  <si>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</si>
  <si>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</si>
  <si>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</si>
  <si>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 Area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</si>
  <si>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</si>
  <si>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</si>
  <si>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</si>
  <si>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</si>
  <si>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</si>
  <si>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</si>
  <si>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</si>
  <si>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</si>
  <si>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</si>
  <si>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</si>
  <si>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</si>
  <si>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</si>
  <si>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</si>
  <si>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</si>
  <si>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</si>
  <si>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</si>
  <si>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</si>
  <si>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</si>
  <si>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</si>
  <si>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</si>
  <si>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</si>
  <si>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Chequamegon</t>
  </si>
  <si>
    <t>Chetek-Weyerhaeuser Area</t>
  </si>
  <si>
    <t>Chilton</t>
  </si>
  <si>
    <t>Chippewa Falls Area Unified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</si>
  <si>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</si>
  <si>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</si>
  <si>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</si>
  <si>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</si>
  <si>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</si>
  <si>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</si>
  <si>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</si>
  <si>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</si>
  <si>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</si>
  <si>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</si>
  <si>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</si>
  <si>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</si>
  <si>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</si>
  <si>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</si>
  <si>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</si>
  <si>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</si>
  <si>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</si>
  <si>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 Forest Area</t>
  </si>
  <si>
    <t>Kettle Moraine</t>
  </si>
  <si>
    <t>Delavan-Darien</t>
  </si>
  <si>
    <t>Denmark</t>
  </si>
  <si>
    <t>De Pere</t>
  </si>
  <si>
    <t>De Soto Area</t>
  </si>
  <si>
    <t>Dodgeville</t>
  </si>
  <si>
    <t>Dover #1</t>
  </si>
  <si>
    <t>Drummond Area</t>
  </si>
  <si>
    <t>Durand-Arkansaw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</si>
  <si>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</si>
  <si>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</si>
  <si>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</si>
  <si>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</si>
  <si>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</si>
  <si>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</si>
  <si>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</si>
  <si>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</si>
  <si>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</si>
  <si>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</si>
  <si>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</si>
  <si>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</si>
  <si>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</si>
  <si>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</si>
  <si>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</si>
  <si>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</si>
  <si>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</si>
  <si>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</si>
  <si>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</si>
  <si>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 County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</si>
  <si>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</si>
  <si>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</si>
  <si>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</si>
  <si>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</si>
  <si>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</si>
  <si>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</si>
  <si>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</si>
  <si>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</si>
  <si>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</si>
  <si>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Galesville-Ettrick-Trempealeau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</si>
  <si>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</si>
  <si>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</si>
  <si>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</si>
  <si>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</si>
  <si>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</si>
  <si>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</si>
  <si>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</si>
  <si>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</si>
  <si>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</si>
  <si>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</si>
  <si>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</si>
  <si>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 Creek</t>
  </si>
  <si>
    <t>Grafton</t>
  </si>
  <si>
    <t>Granton Area</t>
  </si>
  <si>
    <t>Grantsburg</t>
  </si>
  <si>
    <t>Black Hawk</t>
  </si>
  <si>
    <t>Green Bay Area Public</t>
  </si>
  <si>
    <t>Greendale</t>
  </si>
  <si>
    <t>Greenfield</t>
  </si>
  <si>
    <t>Green Lake</t>
  </si>
  <si>
    <t>Greenwood</t>
  </si>
  <si>
    <t>Gresham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</si>
  <si>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</si>
  <si>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</si>
  <si>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</si>
  <si>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</si>
  <si>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</si>
  <si>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</si>
  <si>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</si>
  <si>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</si>
  <si>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Herman-Neosho-Rubicon</t>
  </si>
  <si>
    <t>Highland</t>
  </si>
  <si>
    <t>Hilbert</t>
  </si>
  <si>
    <t>Hillsboro</t>
  </si>
  <si>
    <t>Holmen</t>
  </si>
  <si>
    <t>Holy Hill Area</t>
  </si>
  <si>
    <t>Horicon</t>
  </si>
  <si>
    <t>Hortonville Area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</si>
  <si>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</si>
  <si>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</si>
  <si>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</si>
  <si>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</si>
  <si>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</si>
  <si>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</si>
  <si>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</si>
  <si>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</si>
  <si>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</si>
  <si>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</si>
  <si>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</si>
  <si>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</si>
  <si>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</si>
  <si>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</si>
  <si>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</si>
  <si>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</si>
  <si>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</si>
  <si>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</si>
  <si>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</si>
  <si>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</si>
  <si>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</si>
  <si>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 Crosse</t>
  </si>
  <si>
    <t>Ladysmith</t>
  </si>
  <si>
    <t>La Farge</t>
  </si>
  <si>
    <t>Lake Geneva-Genoa City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</si>
  <si>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</si>
  <si>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</si>
  <si>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</si>
  <si>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</si>
  <si>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</si>
  <si>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</si>
  <si>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</si>
  <si>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</si>
  <si>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</si>
  <si>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</si>
  <si>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</si>
  <si>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</si>
  <si>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</si>
  <si>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</si>
  <si>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</si>
  <si>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</si>
  <si>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</si>
  <si>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</si>
  <si>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</si>
  <si>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</si>
  <si>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</si>
  <si>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</si>
  <si>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</si>
  <si>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</si>
  <si>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 Unified</t>
  </si>
  <si>
    <t>Mauston</t>
  </si>
  <si>
    <t>Mayville</t>
  </si>
  <si>
    <t>McFarland</t>
  </si>
  <si>
    <t>Medford Area Public</t>
  </si>
  <si>
    <t>Mellen</t>
  </si>
  <si>
    <t>Melrose-Mindoro</t>
  </si>
  <si>
    <t>Menasha Joint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</si>
  <si>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</si>
  <si>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</si>
  <si>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</si>
  <si>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</si>
  <si>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</si>
  <si>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</si>
  <si>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</si>
  <si>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</si>
  <si>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</si>
  <si>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</t>
  </si>
  <si>
    <t>Middleton-Cross Plains Area</t>
  </si>
  <si>
    <t>Milton</t>
  </si>
  <si>
    <t>Milwaukee</t>
  </si>
  <si>
    <t>Mineral Point Unified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</si>
  <si>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</si>
  <si>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</si>
  <si>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</si>
  <si>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</si>
  <si>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</si>
  <si>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</si>
  <si>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</si>
  <si>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</si>
  <si>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</si>
  <si>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</si>
  <si>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</si>
  <si>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</si>
  <si>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</si>
  <si>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</si>
  <si>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</si>
  <si>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</si>
  <si>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 Joint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</si>
  <si>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</si>
  <si>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</si>
  <si>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</si>
  <si>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</si>
  <si>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</si>
  <si>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</si>
  <si>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</si>
  <si>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</si>
  <si>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</si>
  <si>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</si>
  <si>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</si>
  <si>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</si>
  <si>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</si>
  <si>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</si>
  <si>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 Joint</t>
  </si>
  <si>
    <t>Oakfield</t>
  </si>
  <si>
    <t>Oconomowoc Area</t>
  </si>
  <si>
    <t>Oconto Unified</t>
  </si>
  <si>
    <t>Oconto Falls Public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</si>
  <si>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</si>
  <si>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</si>
  <si>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</si>
  <si>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</si>
  <si>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</si>
  <si>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</si>
  <si>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</si>
  <si>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</si>
  <si>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</si>
  <si>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</si>
  <si>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</si>
  <si>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</si>
  <si>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</si>
  <si>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</si>
  <si>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</si>
  <si>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</si>
  <si>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</si>
  <si>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</si>
  <si>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</si>
  <si>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</si>
  <si>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</si>
  <si>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</si>
  <si>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 Joint</t>
  </si>
  <si>
    <t>Portage Community</t>
  </si>
  <si>
    <t>Port Edwards</t>
  </si>
  <si>
    <t>Port Washington-Saukville</t>
  </si>
  <si>
    <t>South Shore</t>
  </si>
  <si>
    <t>Potosi</t>
  </si>
  <si>
    <t>Poynette</t>
  </si>
  <si>
    <t>Prairie du Chien Area</t>
  </si>
  <si>
    <t>Prairie Farm Public</t>
  </si>
  <si>
    <t>Prentice</t>
  </si>
  <si>
    <t>Prescott</t>
  </si>
  <si>
    <t>Princeton</t>
  </si>
  <si>
    <t>Pulaski Community</t>
  </si>
  <si>
    <t>Racine Unified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</si>
  <si>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</si>
  <si>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</si>
  <si>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</si>
  <si>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</si>
  <si>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</si>
  <si>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</si>
  <si>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</si>
  <si>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</si>
  <si>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</si>
  <si>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</si>
  <si>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</si>
  <si>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</si>
  <si>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Ripon Area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</si>
  <si>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</si>
  <si>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</si>
  <si>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</si>
  <si>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</si>
  <si>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</si>
  <si>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</si>
  <si>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</si>
  <si>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</si>
  <si>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</si>
  <si>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</si>
  <si>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 Area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</si>
  <si>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</si>
  <si>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</si>
  <si>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</si>
  <si>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</si>
  <si>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</si>
  <si>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</si>
  <si>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</si>
  <si>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</si>
  <si>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</si>
  <si>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</si>
  <si>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</si>
  <si>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</si>
  <si>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</si>
  <si>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</si>
  <si>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</si>
  <si>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</si>
  <si>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</si>
  <si>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</si>
  <si>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</si>
  <si>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 Area</t>
  </si>
  <si>
    <t>River Valley</t>
  </si>
  <si>
    <t>Spring Valley</t>
  </si>
  <si>
    <t>Stanley-Boyd Area</t>
  </si>
  <si>
    <t>Stevens Point Area Public</t>
  </si>
  <si>
    <t>Stockbridge</t>
  </si>
  <si>
    <t>Stoughton Area</t>
  </si>
  <si>
    <t>Stratford</t>
  </si>
  <si>
    <t>Sturgeon Bay</t>
  </si>
  <si>
    <t>Sun Prairie Area</t>
  </si>
  <si>
    <t>Superior</t>
  </si>
  <si>
    <t>Suring Public</t>
  </si>
  <si>
    <t>Thorp</t>
  </si>
  <si>
    <t>Three Lakes</t>
  </si>
  <si>
    <t>Tigerton</t>
  </si>
  <si>
    <t>Tomah Area</t>
  </si>
  <si>
    <t>Tomahawk</t>
  </si>
  <si>
    <t>Flambeau</t>
  </si>
  <si>
    <t>Trevor-Wilmot Consolidated</t>
  </si>
  <si>
    <t>Turtle Lake</t>
  </si>
  <si>
    <t>Twin Lakes #4</t>
  </si>
  <si>
    <t>Two Rivers Public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</si>
  <si>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</si>
  <si>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</si>
  <si>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</si>
  <si>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</si>
  <si>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</si>
  <si>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</si>
  <si>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</si>
  <si>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</si>
  <si>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</si>
  <si>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</si>
  <si>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</si>
  <si>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</si>
  <si>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</si>
  <si>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 J1</t>
  </si>
  <si>
    <t>Waterloo</t>
  </si>
  <si>
    <t>Watertown Unified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</si>
  <si>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</si>
  <si>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</si>
  <si>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</si>
  <si>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</si>
  <si>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</si>
  <si>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</si>
  <si>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</si>
  <si>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</si>
  <si>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</si>
  <si>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</si>
  <si>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Allis-West Milwaukee</t>
  </si>
  <si>
    <t>West Bend</t>
  </si>
  <si>
    <t>Westby Area</t>
  </si>
  <si>
    <t>West De 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</si>
  <si>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</si>
  <si>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</si>
  <si>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</si>
  <si>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</si>
  <si>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</si>
  <si>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</si>
  <si>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</si>
  <si>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</si>
  <si>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 Unified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</si>
  <si>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</si>
  <si>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</si>
  <si>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</si>
  <si>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</si>
  <si>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</si>
  <si>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</si>
  <si>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</si>
  <si>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</si>
  <si>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</si>
  <si>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</si>
  <si>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</si>
  <si>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</si>
  <si>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</si>
  <si>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 xml:space="preserve">Seeds of Health Inc [ICS] </t>
  </si>
  <si>
    <t xml:space="preserve">Rocketship Education WI [ICS] </t>
  </si>
  <si>
    <t xml:space="preserve">Downtown Montessori [ICS] </t>
  </si>
  <si>
    <t xml:space="preserve">Central City Cyberschool [ICS] </t>
  </si>
  <si>
    <t>Milwaukee Academy of Science [ICS]</t>
  </si>
  <si>
    <t xml:space="preserve">Darrell Lynn Hines Academy [ICS] </t>
  </si>
  <si>
    <t xml:space="preserve">21st Century Prep [ICS] </t>
  </si>
  <si>
    <t xml:space="preserve">Woodlands School [ICS] </t>
  </si>
  <si>
    <t xml:space="preserve">Bruce Guadalupe [ICS] </t>
  </si>
  <si>
    <t>Milwaukee Math &amp; Science Academy</t>
  </si>
  <si>
    <t xml:space="preserve">Milwaukee Scholars [ICS] </t>
  </si>
  <si>
    <t xml:space="preserve">Escuela Verde [ICS] </t>
  </si>
  <si>
    <t xml:space="preserve">Woodlands School – State St. Campus  [ICS] </t>
  </si>
  <si>
    <t xml:space="preserve">La Casa de Esperanza [ICS] </t>
  </si>
  <si>
    <t xml:space="preserve">Stellar Collegiate [ICS] </t>
  </si>
  <si>
    <t xml:space="preserve">United Community Center Acosta [ICS] </t>
  </si>
  <si>
    <t xml:space="preserve">Penfield Montessori Academy [ICS] </t>
  </si>
  <si>
    <t xml:space="preserve">Pathways High [ICS] </t>
  </si>
  <si>
    <t xml:space="preserve">Isthmus Montessori Academy Public [ICS] </t>
  </si>
  <si>
    <t xml:space="preserve">One City Senior Preschool [ICS] </t>
  </si>
  <si>
    <t xml:space="preserve">^Formerly the Milwaukee Collegiate Academy [ICS] </t>
  </si>
  <si>
    <t xml:space="preserve">Dr. Howard Fuller Collegiate Academy^ [ICS] </t>
  </si>
  <si>
    <t>ESSER II - ADD'L AWARD (in-person hrs)*</t>
  </si>
  <si>
    <t>*ESSER II: this column shows the initial award, based on Title 1A allocations (90% of the total ESSER II allocation) plus $100,000 LEA minimum guarantee. There is $65 million that will be awarded based on in-person hours (174 LEAs).</t>
  </si>
  <si>
    <t>STATEWIDE</t>
  </si>
  <si>
    <t>Syble Hopp School (Brown County CDEB)</t>
  </si>
  <si>
    <t>Lakeland School (Walworth County CDEB)</t>
  </si>
  <si>
    <t>code check</t>
  </si>
  <si>
    <t>WCBVI</t>
  </si>
  <si>
    <t>WESP-DHH</t>
  </si>
  <si>
    <t>Seeds of Health, Inc.</t>
  </si>
  <si>
    <t>Rocketship Education Wisconsin Inc.</t>
  </si>
  <si>
    <t>Downtown Montessori</t>
  </si>
  <si>
    <t>Central City Cyberschool</t>
  </si>
  <si>
    <t>Milwaukee Academy of Science</t>
  </si>
  <si>
    <t>Darrell Lynn Hines Academy</t>
  </si>
  <si>
    <t>21st Century Prep</t>
  </si>
  <si>
    <t>Woodlands School</t>
  </si>
  <si>
    <t>Bruce Guadalupe</t>
  </si>
  <si>
    <t>Dr. Howard Fuller Collegiate Academy</t>
  </si>
  <si>
    <t>Milwaukee Scholars (National Heritage Academies)</t>
  </si>
  <si>
    <t>Escuela Verde</t>
  </si>
  <si>
    <t>Woodlands School - State Street Campus</t>
  </si>
  <si>
    <t>La Casa de Esperanza</t>
  </si>
  <si>
    <t>Stellar Collegiate</t>
  </si>
  <si>
    <t>UCC Acosta Middle School</t>
  </si>
  <si>
    <t>Penfield Montessori Academy</t>
  </si>
  <si>
    <t>Pathways High School</t>
  </si>
  <si>
    <t>Isthmus Montessori Academy Public</t>
  </si>
  <si>
    <t>One City Expeditionary Elementary School</t>
  </si>
  <si>
    <t>Milestone Democratic School</t>
  </si>
  <si>
    <t>Aki Earth School</t>
  </si>
  <si>
    <t>TBD</t>
  </si>
  <si>
    <t>District Name</t>
  </si>
  <si>
    <t>ESSER</t>
  </si>
  <si>
    <t>ESSER II</t>
  </si>
  <si>
    <t>GEER</t>
  </si>
  <si>
    <t>Total</t>
  </si>
  <si>
    <t>Abbotsford School District</t>
  </si>
  <si>
    <t>Adams-Friendship School District</t>
  </si>
  <si>
    <t>Albany School District</t>
  </si>
  <si>
    <t>Algoma School District</t>
  </si>
  <si>
    <t>Alma School District</t>
  </si>
  <si>
    <t>Alma Center School District</t>
  </si>
  <si>
    <t>Almond-Bancroft School District</t>
  </si>
  <si>
    <t>Altoona School District</t>
  </si>
  <si>
    <t>Amery School District</t>
  </si>
  <si>
    <t>Tomorrow River School District</t>
  </si>
  <si>
    <t>Unified School District Of Antigo</t>
  </si>
  <si>
    <t>Appleton Area School District</t>
  </si>
  <si>
    <t>Arcadia School District</t>
  </si>
  <si>
    <t>Ashland School District</t>
  </si>
  <si>
    <t>Ashwaubenon School District</t>
  </si>
  <si>
    <t>Athens School District</t>
  </si>
  <si>
    <t>Auburndale School District</t>
  </si>
  <si>
    <t>Augusta School District</t>
  </si>
  <si>
    <t>Baldwin-Woodville School District</t>
  </si>
  <si>
    <t>Baraboo School District</t>
  </si>
  <si>
    <t>Barneveld School District</t>
  </si>
  <si>
    <t>Barron Area School District</t>
  </si>
  <si>
    <t>Bayfield School District</t>
  </si>
  <si>
    <t>Beaver Dam Unified Schools</t>
  </si>
  <si>
    <t>School District Of Belleville</t>
  </si>
  <si>
    <t>Belmont Community School District</t>
  </si>
  <si>
    <t>Beloit School District</t>
  </si>
  <si>
    <t>School District Of Beloit Turner</t>
  </si>
  <si>
    <t>Benton School District</t>
  </si>
  <si>
    <t>Berlin Area School District</t>
  </si>
  <si>
    <t>Birchwood School District</t>
  </si>
  <si>
    <t>Wisconsin Heights School District</t>
  </si>
  <si>
    <t>Black River Falls Schools</t>
  </si>
  <si>
    <t>School District Of Blair-Taylor</t>
  </si>
  <si>
    <t>Pecatonica Area Schools</t>
  </si>
  <si>
    <t>School District Of Bloomer</t>
  </si>
  <si>
    <t>School District Of Bonduel</t>
  </si>
  <si>
    <t>Boscobel Area Schools</t>
  </si>
  <si>
    <t>North Lakeland School District</t>
  </si>
  <si>
    <t>Bowler School District</t>
  </si>
  <si>
    <t>Boyceville Community School District</t>
  </si>
  <si>
    <t>Brighton #1 School District</t>
  </si>
  <si>
    <t>Joint School District No. 2   Brillion Public School District</t>
  </si>
  <si>
    <t>Bristol School District # 1</t>
  </si>
  <si>
    <t>Brodhead School District</t>
  </si>
  <si>
    <t>Elmbrook School District</t>
  </si>
  <si>
    <t>Brown Deer School District</t>
  </si>
  <si>
    <t>Burlington School District</t>
  </si>
  <si>
    <t>School District Of Butternut</t>
  </si>
  <si>
    <t>School District Of Cadott Community</t>
  </si>
  <si>
    <t>Cambria-Friesland School District</t>
  </si>
  <si>
    <t>Cambridge School District</t>
  </si>
  <si>
    <t>Cameron School District</t>
  </si>
  <si>
    <t>Campbellsport School District</t>
  </si>
  <si>
    <t>Cashton School District</t>
  </si>
  <si>
    <t>Cassville School District</t>
  </si>
  <si>
    <t>Cedarburg School District</t>
  </si>
  <si>
    <t>Cedar Grove-Belgium School District</t>
  </si>
  <si>
    <t>Chequamegon School District</t>
  </si>
  <si>
    <t>Chetek-Weyerhaeuser School District</t>
  </si>
  <si>
    <t>Chilton School District</t>
  </si>
  <si>
    <t>Chippewa Falls Area Unified School District</t>
  </si>
  <si>
    <t>Clayton School District</t>
  </si>
  <si>
    <t>Clear Lake School District</t>
  </si>
  <si>
    <t>Clinton Community School District</t>
  </si>
  <si>
    <t>Clintonville School District</t>
  </si>
  <si>
    <t>Cochrane-Fountain City School District</t>
  </si>
  <si>
    <t>Coleman School District</t>
  </si>
  <si>
    <t>Colfax School District</t>
  </si>
  <si>
    <t>Columbus School District</t>
  </si>
  <si>
    <t>Cornell School District</t>
  </si>
  <si>
    <t>Crandon School District</t>
  </si>
  <si>
    <t>Crivitz School District</t>
  </si>
  <si>
    <t>School District Of Cuba City</t>
  </si>
  <si>
    <t>Cudahy School District</t>
  </si>
  <si>
    <t>Cumberland School District</t>
  </si>
  <si>
    <t>Darlington Community School District</t>
  </si>
  <si>
    <t>Deerfield Community School District</t>
  </si>
  <si>
    <t>Deforest Area School District</t>
  </si>
  <si>
    <t>Kettle Moraine School District</t>
  </si>
  <si>
    <t>Delavan-Darien School District</t>
  </si>
  <si>
    <t>Denmark School Distrct</t>
  </si>
  <si>
    <t>Depere Unified Schools</t>
  </si>
  <si>
    <t>Desoto Area School District</t>
  </si>
  <si>
    <t>Dodgeville Sch District</t>
  </si>
  <si>
    <t xml:space="preserve">Dover #1 </t>
  </si>
  <si>
    <t>Drummond Area School District</t>
  </si>
  <si>
    <t>School District Of Durand-Arkansaw</t>
  </si>
  <si>
    <t>Northland Pines School District</t>
  </si>
  <si>
    <t>East Troy Community School</t>
  </si>
  <si>
    <t>Eau Claire Area School District</t>
  </si>
  <si>
    <t>Edgar School District</t>
  </si>
  <si>
    <t>School District Of Edgerton</t>
  </si>
  <si>
    <t>Elcho School District</t>
  </si>
  <si>
    <t>Eleva Strum School District</t>
  </si>
  <si>
    <t>Jt School Dist No 1 Elkhart Lake</t>
  </si>
  <si>
    <t>Elkhorn Area School District</t>
  </si>
  <si>
    <t>Elk Mound Area School District</t>
  </si>
  <si>
    <t>Ellsworth Community School District</t>
  </si>
  <si>
    <t>Elmwood School District</t>
  </si>
  <si>
    <t>Erin #2 School District</t>
  </si>
  <si>
    <t>Evansville Community School District</t>
  </si>
  <si>
    <t>Fall Creek School District</t>
  </si>
  <si>
    <t>Fall River School District</t>
  </si>
  <si>
    <t>Fennimore School District</t>
  </si>
  <si>
    <t>Lac Du Flambeau School District</t>
  </si>
  <si>
    <t>Florence School District</t>
  </si>
  <si>
    <t>Fond Du Lac School District</t>
  </si>
  <si>
    <t>Fontana J8 School District</t>
  </si>
  <si>
    <t>Fort Atkinson Sch District</t>
  </si>
  <si>
    <t>Fox Point Joint #2 School District</t>
  </si>
  <si>
    <t>Maple Dale Indian Hill School District</t>
  </si>
  <si>
    <t>Franklin Public School District</t>
  </si>
  <si>
    <t>Frederic School District</t>
  </si>
  <si>
    <t>Northern Ozaukee School District</t>
  </si>
  <si>
    <t>Freedom Area School District</t>
  </si>
  <si>
    <t>Galesville-Ettrick Tremp School District</t>
  </si>
  <si>
    <t>North Crawford School District</t>
  </si>
  <si>
    <t>Geneva Joint #4 School District</t>
  </si>
  <si>
    <t>Genoa City Brookwood School Jt School Dist 2</t>
  </si>
  <si>
    <t>Germantown School District</t>
  </si>
  <si>
    <t>Gibraltar School District</t>
  </si>
  <si>
    <t>Gillett School District</t>
  </si>
  <si>
    <t>School District Of Gilman</t>
  </si>
  <si>
    <t>Gilmanton School District</t>
  </si>
  <si>
    <t>Nicolet Union High School</t>
  </si>
  <si>
    <t>School District Of Glenwood City</t>
  </si>
  <si>
    <t>Goodman-Armstrong Creek School</t>
  </si>
  <si>
    <t>School District Of Grafton</t>
  </si>
  <si>
    <t>Granton Area School District</t>
  </si>
  <si>
    <t>Grantsburg School District</t>
  </si>
  <si>
    <t xml:space="preserve">Black Hawk School District </t>
  </si>
  <si>
    <t>Green Bay Area Public Schools</t>
  </si>
  <si>
    <t>Greendale School District</t>
  </si>
  <si>
    <t>Greenfield School District</t>
  </si>
  <si>
    <t>Green Lake School District</t>
  </si>
  <si>
    <t>Gresham School District</t>
  </si>
  <si>
    <t>Hamilton School District</t>
  </si>
  <si>
    <t>St. Croix Central School</t>
  </si>
  <si>
    <t>Hartford Union High School District</t>
  </si>
  <si>
    <t>Hartford Joint #1 School District</t>
  </si>
  <si>
    <t>Arrowhead Uhs</t>
  </si>
  <si>
    <t>Hartland Lakeside Schools</t>
  </si>
  <si>
    <t>Hayward Community School District</t>
  </si>
  <si>
    <t>Southwestern Wi Community Schools</t>
  </si>
  <si>
    <t>Highland School District</t>
  </si>
  <si>
    <t>Hilbert School District</t>
  </si>
  <si>
    <t>Hillsboro School District</t>
  </si>
  <si>
    <t>Holmen Area School District</t>
  </si>
  <si>
    <t xml:space="preserve">Holy Hill Area School District </t>
  </si>
  <si>
    <t>School District Of Horicon</t>
  </si>
  <si>
    <t>Hortonville School District</t>
  </si>
  <si>
    <t>Howard-Suamico School District</t>
  </si>
  <si>
    <t>Howards Grove School District</t>
  </si>
  <si>
    <t>Hudson School District</t>
  </si>
  <si>
    <t>Hurley School District</t>
  </si>
  <si>
    <t>Hustisford School District</t>
  </si>
  <si>
    <t>Independence School District</t>
  </si>
  <si>
    <t>Iola-Scandinavia School District</t>
  </si>
  <si>
    <t>Iowa-Grant School District</t>
  </si>
  <si>
    <t>Ithaca School District</t>
  </si>
  <si>
    <t>Janesville School District</t>
  </si>
  <si>
    <t>Jefferson School District</t>
  </si>
  <si>
    <t>Johnson Creek School District</t>
  </si>
  <si>
    <t>Juda School District</t>
  </si>
  <si>
    <t>Dodgeland School District</t>
  </si>
  <si>
    <t>Kaukauna Area School District</t>
  </si>
  <si>
    <t>Kenosha Common School District</t>
  </si>
  <si>
    <t>Kewaskum School District</t>
  </si>
  <si>
    <t>Kewaunee School District</t>
  </si>
  <si>
    <t>Kiel Area School District</t>
  </si>
  <si>
    <t>Kimberly Area School District</t>
  </si>
  <si>
    <t>Kohler School District</t>
  </si>
  <si>
    <t>Lacrosse School District</t>
  </si>
  <si>
    <t xml:space="preserve"> School District Of Ladysmith</t>
  </si>
  <si>
    <t>Lafarge School District</t>
  </si>
  <si>
    <t>Lake Geneva-Genoa City Uhs</t>
  </si>
  <si>
    <t>Lake Geneva Joint #1 School District</t>
  </si>
  <si>
    <t>Lake Holcombe School District</t>
  </si>
  <si>
    <t>Lake Mills Area School District</t>
  </si>
  <si>
    <t>Lancaster Community School District</t>
  </si>
  <si>
    <t>Laona School District</t>
  </si>
  <si>
    <t>Linn Joint #6 School District</t>
  </si>
  <si>
    <t>Richmond School District</t>
  </si>
  <si>
    <t>Little Chute Area School District</t>
  </si>
  <si>
    <t>Lodi School District</t>
  </si>
  <si>
    <t>School District Of Lomira</t>
  </si>
  <si>
    <t>School District Of Luck</t>
  </si>
  <si>
    <t>Luxemburg-Casco School District</t>
  </si>
  <si>
    <t>Madison Metro School District</t>
  </si>
  <si>
    <t>Manawa School District</t>
  </si>
  <si>
    <t>Manitowoc School Public District</t>
  </si>
  <si>
    <t>Maple School District</t>
  </si>
  <si>
    <t>School District Of Marathon City</t>
  </si>
  <si>
    <t>Marinette School District</t>
  </si>
  <si>
    <t>Marion School District</t>
  </si>
  <si>
    <t>Markesan School District</t>
  </si>
  <si>
    <t>Marshall School District</t>
  </si>
  <si>
    <t>Unified School District Of Marshfield</t>
  </si>
  <si>
    <t>Mauston School District</t>
  </si>
  <si>
    <t>Mayville School District</t>
  </si>
  <si>
    <t>Mcfarland School District</t>
  </si>
  <si>
    <t>Medford Area School District</t>
  </si>
  <si>
    <t>Mellen School District</t>
  </si>
  <si>
    <t>Melrose-Mindoro Schools Jt Dist No 1 Vil Of Melrose Etal</t>
  </si>
  <si>
    <t>Menasha School District</t>
  </si>
  <si>
    <t>Menominee Indian School District</t>
  </si>
  <si>
    <t>Menomonee Falls School District</t>
  </si>
  <si>
    <t>Menomonie School District</t>
  </si>
  <si>
    <t>Mequon-Thiensville School District</t>
  </si>
  <si>
    <t>Mercer School District</t>
  </si>
  <si>
    <t>Merrill Area Public School District</t>
  </si>
  <si>
    <t>Swallow School District</t>
  </si>
  <si>
    <t>North Lake School District</t>
  </si>
  <si>
    <t>Merton Community School District</t>
  </si>
  <si>
    <t>Stone Bank School District</t>
  </si>
  <si>
    <t>Middleton-Cross Plains School District</t>
  </si>
  <si>
    <t>School District Of Milton</t>
  </si>
  <si>
    <t>Milwaukee Public School District</t>
  </si>
  <si>
    <t>Mineral Point School District</t>
  </si>
  <si>
    <t>Minocqua Joint #1 School District</t>
  </si>
  <si>
    <t>Lakeland Union High School District</t>
  </si>
  <si>
    <t>Northwood School District</t>
  </si>
  <si>
    <t>Mishicot School District</t>
  </si>
  <si>
    <t>Mondovi School District</t>
  </si>
  <si>
    <t>Monona Grove School District</t>
  </si>
  <si>
    <t>Monroe School District</t>
  </si>
  <si>
    <t>Montello School District</t>
  </si>
  <si>
    <t>Monticello School District</t>
  </si>
  <si>
    <t>Mosinee School District</t>
  </si>
  <si>
    <t>Mount Horeb Area School District</t>
  </si>
  <si>
    <t>Mukwonago School District</t>
  </si>
  <si>
    <t>Riverdale School District</t>
  </si>
  <si>
    <t>Lake Country School District</t>
  </si>
  <si>
    <t>Necedah Area School District</t>
  </si>
  <si>
    <t>Neenah Joint School District</t>
  </si>
  <si>
    <t>School District Of Neillsville</t>
  </si>
  <si>
    <t>School District Of Nekoosa</t>
  </si>
  <si>
    <t>New Auburn School District</t>
  </si>
  <si>
    <t>School District Of New Berlin</t>
  </si>
  <si>
    <t>New Glarus School District</t>
  </si>
  <si>
    <t>New Holstein School District</t>
  </si>
  <si>
    <t>New Lisbon School District</t>
  </si>
  <si>
    <t>School District Of New London</t>
  </si>
  <si>
    <t>Niagara School District</t>
  </si>
  <si>
    <t>Norris High School</t>
  </si>
  <si>
    <t>North Fond Du Lac School District</t>
  </si>
  <si>
    <t>Norwalk-Ontario-Wilton School District</t>
  </si>
  <si>
    <t>Oak Creek-Franklin Joint School District</t>
  </si>
  <si>
    <t>Oakfield School District</t>
  </si>
  <si>
    <t>Oconomowoc Area School District</t>
  </si>
  <si>
    <t>Oconto Unified School District</t>
  </si>
  <si>
    <t>Oconto Falls Public Schools</t>
  </si>
  <si>
    <t>Omro School District</t>
  </si>
  <si>
    <t>Onalaska School District</t>
  </si>
  <si>
    <t>Oostburg School District</t>
  </si>
  <si>
    <t>Oregon School District</t>
  </si>
  <si>
    <t>Parkview School District</t>
  </si>
  <si>
    <t>School District Of Osceola</t>
  </si>
  <si>
    <t>Oshkosh Area School District</t>
  </si>
  <si>
    <t>Osseo-Fairchild School District</t>
  </si>
  <si>
    <t>Owen-Withee School District</t>
  </si>
  <si>
    <t>Palmyra Eagle School District</t>
  </si>
  <si>
    <t>Pardeeville School District</t>
  </si>
  <si>
    <t>Paris J1 School District</t>
  </si>
  <si>
    <t>Beecher-Dunbar-Pembine School District</t>
  </si>
  <si>
    <t>Pepin Area School District</t>
  </si>
  <si>
    <t>Peshtigo School District</t>
  </si>
  <si>
    <t>Pewaukee School District</t>
  </si>
  <si>
    <t>Phelps School District</t>
  </si>
  <si>
    <t>Phillips School District</t>
  </si>
  <si>
    <t>Pittsville Public School</t>
  </si>
  <si>
    <t>Tri-County Area School District</t>
  </si>
  <si>
    <t>Platteville School District</t>
  </si>
  <si>
    <t>School District Of Plum City</t>
  </si>
  <si>
    <t>Plymouth Joint School District</t>
  </si>
  <si>
    <t>Portage Community School District</t>
  </si>
  <si>
    <t>Port Edwards School District</t>
  </si>
  <si>
    <t>Port Washington-Saukville School Dist.</t>
  </si>
  <si>
    <t>Potosi School District</t>
  </si>
  <si>
    <t xml:space="preserve"> School District Of Poynette</t>
  </si>
  <si>
    <t>Prairie Du Chien Area School District</t>
  </si>
  <si>
    <t>Prairie Farm School District</t>
  </si>
  <si>
    <t>Prentice School District</t>
  </si>
  <si>
    <t>School District Of Prescott</t>
  </si>
  <si>
    <t>Princeton School District</t>
  </si>
  <si>
    <t>Pulaski Community School District</t>
  </si>
  <si>
    <t>Racine Unified School District</t>
  </si>
  <si>
    <t>Randall Consolidated School District Jt. #1</t>
  </si>
  <si>
    <t>Randolph School District</t>
  </si>
  <si>
    <t>Random Lake School District</t>
  </si>
  <si>
    <t>North Cape School</t>
  </si>
  <si>
    <t>Reedsburg School District</t>
  </si>
  <si>
    <t>Reedsville Public Schools</t>
  </si>
  <si>
    <t>School District Of Rhinelander</t>
  </si>
  <si>
    <t>Rib Lake School District</t>
  </si>
  <si>
    <t>Rice Lake Area School District</t>
  </si>
  <si>
    <t>Richland School District</t>
  </si>
  <si>
    <t>Rio Community School District</t>
  </si>
  <si>
    <t>Ripon Area School District</t>
  </si>
  <si>
    <t>River Falls School District</t>
  </si>
  <si>
    <t>Rosendale-Brandon School District</t>
  </si>
  <si>
    <t>Rosholt School District</t>
  </si>
  <si>
    <t>D.C. Everest School District</t>
  </si>
  <si>
    <t>St. Croix Falls School District</t>
  </si>
  <si>
    <t>St. Francis School District</t>
  </si>
  <si>
    <t>Westosha Central High School District</t>
  </si>
  <si>
    <t>Salem School District</t>
  </si>
  <si>
    <t>Sauk Prairie School District</t>
  </si>
  <si>
    <t>Seneca Area School District</t>
  </si>
  <si>
    <t>School District Of Sevastopol</t>
  </si>
  <si>
    <t>Seymour Community School District</t>
  </si>
  <si>
    <t>Sharon Joint. #11 School District</t>
  </si>
  <si>
    <t>Shawano School District</t>
  </si>
  <si>
    <t>Sheboygan Area School District</t>
  </si>
  <si>
    <t>School District Of Sheboygan Falls</t>
  </si>
  <si>
    <t>Shell Lake School District</t>
  </si>
  <si>
    <t>Shiocton School District</t>
  </si>
  <si>
    <t>Shorewood School District</t>
  </si>
  <si>
    <t>Shullsburg School District</t>
  </si>
  <si>
    <t>Silver Lake Jt. #1 School District</t>
  </si>
  <si>
    <t>School District Of Siren</t>
  </si>
  <si>
    <t>School District Of Slinger</t>
  </si>
  <si>
    <t>Solon Springs School District</t>
  </si>
  <si>
    <t>Somerset School District</t>
  </si>
  <si>
    <t>South Milwaukee School District</t>
  </si>
  <si>
    <t>Southern Door School District</t>
  </si>
  <si>
    <t>Sparta Area School District</t>
  </si>
  <si>
    <t>Spencer School District</t>
  </si>
  <si>
    <t>River Valley School District</t>
  </si>
  <si>
    <t>Spring Valley School District</t>
  </si>
  <si>
    <t>Stanley-Boyd School District</t>
  </si>
  <si>
    <t>Stevens Point School District</t>
  </si>
  <si>
    <t>Stockbridge School District</t>
  </si>
  <si>
    <t>Stoughton Area School District</t>
  </si>
  <si>
    <t>Stratford School District</t>
  </si>
  <si>
    <t>School District Of Sturgeon Bay</t>
  </si>
  <si>
    <t>Sun Prairie Area School District</t>
  </si>
  <si>
    <t>Superior School District</t>
  </si>
  <si>
    <t>Suring Public School District</t>
  </si>
  <si>
    <t>Thorp School District</t>
  </si>
  <si>
    <t>Three Lakes School District</t>
  </si>
  <si>
    <t>Tigerton School District</t>
  </si>
  <si>
    <t>Tomah Area School District</t>
  </si>
  <si>
    <t>Tomahawk School District</t>
  </si>
  <si>
    <t>Flambeau School District</t>
  </si>
  <si>
    <t>Turtle Lake School District</t>
  </si>
  <si>
    <t>Twin Lakes #4 School District</t>
  </si>
  <si>
    <t>Two Rivers School District</t>
  </si>
  <si>
    <t>Union Grove Uhs</t>
  </si>
  <si>
    <t>Union Grove Joint #1 School District</t>
  </si>
  <si>
    <t>Valders Area School District</t>
  </si>
  <si>
    <t>Verona Area School District</t>
  </si>
  <si>
    <t>Kickapoo Area School District</t>
  </si>
  <si>
    <t>Viroqua Area School District</t>
  </si>
  <si>
    <t>Wabeno School District</t>
  </si>
  <si>
    <t>Big Foot Union High School</t>
  </si>
  <si>
    <t>Walworth Joint School District #1</t>
  </si>
  <si>
    <t>Washburn School District</t>
  </si>
  <si>
    <t>School District Of Washington</t>
  </si>
  <si>
    <t>Waterford Union High School</t>
  </si>
  <si>
    <t>Washington-Caldwell School</t>
  </si>
  <si>
    <t>Waterford Jt School Dist. 1</t>
  </si>
  <si>
    <t>Waterloo School District</t>
  </si>
  <si>
    <t>Watertown Unified School District</t>
  </si>
  <si>
    <t>Waukesha School District</t>
  </si>
  <si>
    <t>Waunakee Community School District</t>
  </si>
  <si>
    <t>Waupaca School District</t>
  </si>
  <si>
    <t>Waupun Area School District</t>
  </si>
  <si>
    <t>Wausau School District</t>
  </si>
  <si>
    <t>Wausaukee School District</t>
  </si>
  <si>
    <t>Wautoma Area School District</t>
  </si>
  <si>
    <t>Wauzeka Steuben School District</t>
  </si>
  <si>
    <t>Webster School District</t>
  </si>
  <si>
    <t>West Allis School District</t>
  </si>
  <si>
    <t>West Bend School District</t>
  </si>
  <si>
    <t>Westby Area School District</t>
  </si>
  <si>
    <t>School District Of West De Pere</t>
  </si>
  <si>
    <t>Westfield School District</t>
  </si>
  <si>
    <t>Weston School District</t>
  </si>
  <si>
    <t>West Salem School District</t>
  </si>
  <si>
    <t>Wheatland Jt. #1 School District</t>
  </si>
  <si>
    <t>Whitefish Bay School District</t>
  </si>
  <si>
    <t>Whitehall School District</t>
  </si>
  <si>
    <t>White Lake School District</t>
  </si>
  <si>
    <t>Whitewater Unified School District</t>
  </si>
  <si>
    <t>Whitnall School District</t>
  </si>
  <si>
    <t>Wild Rose School District</t>
  </si>
  <si>
    <t>Williams Bay School District</t>
  </si>
  <si>
    <t>Wilmot Union High School District</t>
  </si>
  <si>
    <t>Winneconne Community School District</t>
  </si>
  <si>
    <t xml:space="preserve">School District Of Wisconsin Dells </t>
  </si>
  <si>
    <t>School District Of Wisconsin Rapids</t>
  </si>
  <si>
    <t>Wittenberg-Birnamwood School District</t>
  </si>
  <si>
    <t>Wonewoc &amp; Union Center School District</t>
  </si>
  <si>
    <t>Woodruff Joint #1 School District</t>
  </si>
  <si>
    <t>Wrightstown Community School District</t>
  </si>
  <si>
    <t>Yorkville Jt. #2 School Dist.</t>
  </si>
  <si>
    <t>Lac Courte Oreilles School</t>
  </si>
  <si>
    <t>Seeds Of Health, Inc.</t>
  </si>
  <si>
    <t>Rocketship Education Wisconsin, Inc.</t>
  </si>
  <si>
    <t>Central City Cyberschool Milwaukee, Inc.</t>
  </si>
  <si>
    <t>Milwaukee Academy Of Science</t>
  </si>
  <si>
    <t>Darrell L Hines Academy Inc</t>
  </si>
  <si>
    <t>21st Century Preparatory School</t>
  </si>
  <si>
    <t>Woodlands School, Inc.</t>
  </si>
  <si>
    <t>United Community Center, Inc/Bruce Guadalupe</t>
  </si>
  <si>
    <t>Milwaukee Math And Science Academy</t>
  </si>
  <si>
    <t>Milwaukee Scholars</t>
  </si>
  <si>
    <t>Transcenter For Youth/Escuela Verde</t>
  </si>
  <si>
    <t>Woodlands School, Inc. East-2rc</t>
  </si>
  <si>
    <t>La Casa De Esperanza, Inc.</t>
  </si>
  <si>
    <t>United Community Center, Inc/Acosta Middle School</t>
  </si>
  <si>
    <t>Penfield Montessori Academy, Inc.</t>
  </si>
  <si>
    <t>Pathways High, Inc</t>
  </si>
  <si>
    <t>One City Schools Inc.</t>
  </si>
  <si>
    <t>Carmen High School Of Science &amp; Technology, Inc.</t>
  </si>
  <si>
    <t>Subtotal from Awards and Payments tab:</t>
  </si>
  <si>
    <t>Variances:</t>
  </si>
  <si>
    <t>ESSER I CLAIMED $</t>
  </si>
  <si>
    <t>ESSER III CLAIMED $**</t>
  </si>
  <si>
    <t>ESSER II (Initial) CLAIMED $*</t>
  </si>
  <si>
    <t>GEER CLAIMED $</t>
  </si>
  <si>
    <t>TOTAL CLAIMED $</t>
  </si>
  <si>
    <t>ESSER II - ADD'L (in-person hrs) CLAIMED $*</t>
  </si>
  <si>
    <t>ESSER II (Initial) CLAIMED %*</t>
  </si>
  <si>
    <t>ESSER II - ADD'L (in-person hrs) CLAIMED %*</t>
  </si>
  <si>
    <t>GEER CLAIMED %</t>
  </si>
  <si>
    <t>TOTAL CLAIMED %</t>
  </si>
  <si>
    <t>ESSER I CLAIMED %</t>
  </si>
  <si>
    <t>xx</t>
  </si>
  <si>
    <r>
      <t>United Community Center, Inc/</t>
    </r>
    <r>
      <rPr>
        <b/>
        <sz val="11"/>
        <color theme="1"/>
        <rFont val="Calibri"/>
        <family val="2"/>
        <scheme val="minor"/>
      </rPr>
      <t>Bruce Guadalupe</t>
    </r>
  </si>
  <si>
    <r>
      <t>Transcenter For Youth/</t>
    </r>
    <r>
      <rPr>
        <b/>
        <sz val="11"/>
        <color theme="1"/>
        <rFont val="Calibri"/>
        <family val="2"/>
        <scheme val="minor"/>
      </rPr>
      <t>Escuela Verde</t>
    </r>
  </si>
  <si>
    <t>??</t>
  </si>
  <si>
    <t>ESSER I claimed yet?</t>
  </si>
  <si>
    <t>ESSER II (T1A) claimed yet?</t>
  </si>
  <si>
    <t>(blank cell = no award)</t>
  </si>
  <si>
    <t>DPI Proposal for Distribution of Funds under ESSER III</t>
  </si>
  <si>
    <t>American Rescue Plan Act, 2021 (March 11, 2021)</t>
  </si>
  <si>
    <t>Local Educational Agency (LEA) Name</t>
  </si>
  <si>
    <t>Initial ESSER III Allocation</t>
  </si>
  <si>
    <t>Funding to Reach $600,000 Minimum LEA Grant*</t>
  </si>
  <si>
    <t>Final ESSER III Allocation</t>
  </si>
  <si>
    <t>Per Pupil ESSER III WITH Minimum</t>
  </si>
  <si>
    <t>Headcount</t>
  </si>
  <si>
    <t>Adams-Friendship Area School District</t>
  </si>
  <si>
    <t>Antigo School District</t>
  </si>
  <si>
    <t>Argyle School District</t>
  </si>
  <si>
    <t>Baldwin-Woodville Area School District</t>
  </si>
  <si>
    <t>Unity School District</t>
  </si>
  <si>
    <t>Bangor School District</t>
  </si>
  <si>
    <t>Beaver Dam School District</t>
  </si>
  <si>
    <t>Belleville School District</t>
  </si>
  <si>
    <t>Beloit Turner School District</t>
  </si>
  <si>
    <t>Black River Falls School District</t>
  </si>
  <si>
    <t>Blair-Taylor School District</t>
  </si>
  <si>
    <t>Pecatonica Area School District</t>
  </si>
  <si>
    <t>Bloomer School District</t>
  </si>
  <si>
    <t>Bonduel School District</t>
  </si>
  <si>
    <t>Boscobel Area School District</t>
  </si>
  <si>
    <t>Brighton No. 1 School District</t>
  </si>
  <si>
    <t>Brillion School District</t>
  </si>
  <si>
    <t>Bristol No. 1 School District</t>
  </si>
  <si>
    <t>Bruce School District</t>
  </si>
  <si>
    <t>Burlington Area School District</t>
  </si>
  <si>
    <t>Butternut School District</t>
  </si>
  <si>
    <t>Cadott Community School District</t>
  </si>
  <si>
    <t>Cedar Grove-Belgium Area School District</t>
  </si>
  <si>
    <t>Chetek-Weyerhaeuser Area School District</t>
  </si>
  <si>
    <t>Chippewa Falls Area School District</t>
  </si>
  <si>
    <t>Colby School District</t>
  </si>
  <si>
    <t>Cuba City School District</t>
  </si>
  <si>
    <t>DeForest Area School District</t>
  </si>
  <si>
    <t>Denmark School District</t>
  </si>
  <si>
    <t>De Pere Unified School District</t>
  </si>
  <si>
    <t>De Soto Area School District</t>
  </si>
  <si>
    <t>Dodgeville School District</t>
  </si>
  <si>
    <t>Dover No. 1 School District</t>
  </si>
  <si>
    <t>Durand School District</t>
  </si>
  <si>
    <t>East Troy Community School District</t>
  </si>
  <si>
    <t>Edgerton School District</t>
  </si>
  <si>
    <t>Eleva-Strum School District</t>
  </si>
  <si>
    <t>Elkhart Lake-Glenbeulah School District</t>
  </si>
  <si>
    <t>Royall School District</t>
  </si>
  <si>
    <t>Erin School District</t>
  </si>
  <si>
    <t>Fennimore Community School District</t>
  </si>
  <si>
    <t>Lac du Flambeau No. 1 School District</t>
  </si>
  <si>
    <t>Fond du Lac School District</t>
  </si>
  <si>
    <t>Fontana Joint No. 8 School District</t>
  </si>
  <si>
    <t>Fort Atkinson School District</t>
  </si>
  <si>
    <t>Fox Point Joint No. 2 School District</t>
  </si>
  <si>
    <t>Maple Dale-Indian Hill School District</t>
  </si>
  <si>
    <t>Galesville-Ettrick-Trempealeau School District</t>
  </si>
  <si>
    <t>Geneva Joint No. 4 School District</t>
  </si>
  <si>
    <t>Genoa City Joint No. 2 School District</t>
  </si>
  <si>
    <t>Gibraltar Area School District</t>
  </si>
  <si>
    <t>Gilman School District</t>
  </si>
  <si>
    <t>Nicolet Union High School District</t>
  </si>
  <si>
    <t>Glendale-River Hills School District</t>
  </si>
  <si>
    <t>Glenwood City School District</t>
  </si>
  <si>
    <t>Goodman-Armstrong School District</t>
  </si>
  <si>
    <t>Grafton School District</t>
  </si>
  <si>
    <t>Black Hawk School District</t>
  </si>
  <si>
    <t>Green Bay Area School District</t>
  </si>
  <si>
    <t>Greenwood School District</t>
  </si>
  <si>
    <t>St. Croix Central School District</t>
  </si>
  <si>
    <t>Hartford Joint No. 1 School District</t>
  </si>
  <si>
    <t>Arrowhead Union High School District</t>
  </si>
  <si>
    <t>Hartland-Lakeside Joint No. 3 School District</t>
  </si>
  <si>
    <t>Southwestern Wisconsin School District</t>
  </si>
  <si>
    <t>Herman-Neosho-Rubicon School District</t>
  </si>
  <si>
    <t>Holmen School District</t>
  </si>
  <si>
    <t>Holy Hill Area School District</t>
  </si>
  <si>
    <t>Horicon School District</t>
  </si>
  <si>
    <t>Kenosha School District</t>
  </si>
  <si>
    <t>La Crosse School District</t>
  </si>
  <si>
    <t>Ladysmith School District</t>
  </si>
  <si>
    <t>La Farge School District</t>
  </si>
  <si>
    <t>Lake Geneva-Genoa City Union High School District</t>
  </si>
  <si>
    <t>Lake Geneva Joint No. 1 School District</t>
  </si>
  <si>
    <t>Lena School District</t>
  </si>
  <si>
    <t>Linn Joint No. 4 School District</t>
  </si>
  <si>
    <t>Linn Joint No. 6 School District</t>
  </si>
  <si>
    <t>Lomira School District</t>
  </si>
  <si>
    <t>Loyal School District</t>
  </si>
  <si>
    <t>Luck School District</t>
  </si>
  <si>
    <t>Madison Metropolitan School District</t>
  </si>
  <si>
    <t>Manitowoc School District</t>
  </si>
  <si>
    <t>Marathon City School District</t>
  </si>
  <si>
    <t>Marshfield School District</t>
  </si>
  <si>
    <t>McFarland School District</t>
  </si>
  <si>
    <t>Melrose-Mindoro School District</t>
  </si>
  <si>
    <t>Menomonie Area School District</t>
  </si>
  <si>
    <t>Merrill Area School District</t>
  </si>
  <si>
    <t>Milton School District</t>
  </si>
  <si>
    <t>Milwaukee School District</t>
  </si>
  <si>
    <t>Minocqua Joint No. 1 School District</t>
  </si>
  <si>
    <t>Muskego-Norway School District</t>
  </si>
  <si>
    <t>Neenah School District</t>
  </si>
  <si>
    <t>Neillsville School District</t>
  </si>
  <si>
    <t>Nekoosa School District</t>
  </si>
  <si>
    <t>New Berlin School District</t>
  </si>
  <si>
    <t>New London School District</t>
  </si>
  <si>
    <t>New Richmond School District</t>
  </si>
  <si>
    <t>Norris School District</t>
  </si>
  <si>
    <t>North Fond du Lac School District</t>
  </si>
  <si>
    <t>Norway Joint No. 7 School District</t>
  </si>
  <si>
    <t>Oak Creek-Franklin School District</t>
  </si>
  <si>
    <t>Oconto School District</t>
  </si>
  <si>
    <t>Oconto Falls School District</t>
  </si>
  <si>
    <t>Osceola School District</t>
  </si>
  <si>
    <t>Palmyra-Eagle Area School District</t>
  </si>
  <si>
    <t>Pardeeville Area School District</t>
  </si>
  <si>
    <t>Paris Joint No. 1 School District</t>
  </si>
  <si>
    <t>Pittsville School District</t>
  </si>
  <si>
    <t>Plum City School District</t>
  </si>
  <si>
    <t>Plymouth School District</t>
  </si>
  <si>
    <t>Port Washington-Saukville School District</t>
  </si>
  <si>
    <t>South Shore School District</t>
  </si>
  <si>
    <t>Poynette School District</t>
  </si>
  <si>
    <t>Prairie du Chien Area School District</t>
  </si>
  <si>
    <t>Prescott School District</t>
  </si>
  <si>
    <t>Racine School District</t>
  </si>
  <si>
    <t>Randall Joint No. 1 School District</t>
  </si>
  <si>
    <t>Raymond No. 14 School District</t>
  </si>
  <si>
    <t>North Cape School District</t>
  </si>
  <si>
    <t>Reedsville School District</t>
  </si>
  <si>
    <t>Rhinelander School District</t>
  </si>
  <si>
    <t>River Ridge School District</t>
  </si>
  <si>
    <t>D.C. Everest Area School District</t>
  </si>
  <si>
    <t>Seneca School District</t>
  </si>
  <si>
    <t>Sevastopol School District</t>
  </si>
  <si>
    <t>Sharon Joint No. 11 School District</t>
  </si>
  <si>
    <t>Sheboygan Falls School District</t>
  </si>
  <si>
    <t>Silver Lake Joint No. 1 School District</t>
  </si>
  <si>
    <t>Siren School District</t>
  </si>
  <si>
    <t>Slinger School District</t>
  </si>
  <si>
    <t>Southern Door County School District</t>
  </si>
  <si>
    <t>Spooner Area School District</t>
  </si>
  <si>
    <t>Stanley-Boyd Area School District</t>
  </si>
  <si>
    <t>Stevens Point Area School District</t>
  </si>
  <si>
    <t>Sturgeon Bay School District</t>
  </si>
  <si>
    <t>Suring School District</t>
  </si>
  <si>
    <t>Trevor-Wilmot Consolidated School District</t>
  </si>
  <si>
    <t>Twin Lakes No. 4 School District</t>
  </si>
  <si>
    <t>Union Grove Union High School District</t>
  </si>
  <si>
    <t>Union Grove Joint No. 1 School District</t>
  </si>
  <si>
    <t>Wabeno Area School District</t>
  </si>
  <si>
    <t>Big Foot Union High School District</t>
  </si>
  <si>
    <t>Walworth Joint No. 1 School District</t>
  </si>
  <si>
    <t>Washington School District</t>
  </si>
  <si>
    <t>Waterford Union High School District</t>
  </si>
  <si>
    <t>Washington-Caldwell School District</t>
  </si>
  <si>
    <t>Waterford Joint No. 1 School District</t>
  </si>
  <si>
    <t>Watertown School District</t>
  </si>
  <si>
    <t>Waupun School District</t>
  </si>
  <si>
    <t>Wauwatosa School District</t>
  </si>
  <si>
    <t>Wauzeka-Steuben School District</t>
  </si>
  <si>
    <t>West De Pere School District</t>
  </si>
  <si>
    <t>Weyauwega-Fremont School District</t>
  </si>
  <si>
    <t>Wheatland Joint No. 1 School District</t>
  </si>
  <si>
    <t>Whitewater School District</t>
  </si>
  <si>
    <t>Winter School District</t>
  </si>
  <si>
    <t>Wisconsin Dells School District</t>
  </si>
  <si>
    <t>Wisconsin Rapids School District</t>
  </si>
  <si>
    <t>Wonewoc-Union Center School District</t>
  </si>
  <si>
    <t>Woodruff Joint No. 1 School District</t>
  </si>
  <si>
    <t>Yorkville Joint No. 2 School District</t>
  </si>
  <si>
    <t>Dr. Howard Fuller Collegiate Academy (formerly Milwaukee Collegiate Academy and prior to that was CEO Leadership Academy)</t>
  </si>
  <si>
    <t xml:space="preserve">*If the Title I-A based allocation is less than $600,000, additional amount is provided to ensure a minimum LEA grant of $600,000 - except that for LEAs with 25 or fewer pupils, and for the WCBVI &amp; the WESP-DHH, the minimum LEA grant is $200,000. </t>
  </si>
  <si>
    <t>Number of LEAs</t>
  </si>
  <si>
    <t>Qualifies for $600,000 Minimum Grant</t>
  </si>
  <si>
    <t>School Districts</t>
  </si>
  <si>
    <t>Independent Charter Schools</t>
  </si>
  <si>
    <t>Residential Schools</t>
  </si>
  <si>
    <t>CCDEBs</t>
  </si>
  <si>
    <t>TOTAL LEAs</t>
  </si>
  <si>
    <t>ESSER II - INITIAL AWARD (Title 1A allocations &amp; $100k min LEA grant)*</t>
  </si>
  <si>
    <t>Milestone Democratic School [ICS]</t>
  </si>
  <si>
    <t>Aki Earth School [ICS]</t>
  </si>
  <si>
    <t>Lincoln Academy [ICS]</t>
  </si>
  <si>
    <t>WCBVI [State Residential School]</t>
  </si>
  <si>
    <t>WESP-DHH [State Residential School]</t>
  </si>
  <si>
    <t>Lac Courte Oreilles Ojibwa [Tribal]</t>
  </si>
  <si>
    <t>Menominee Tribal [Tribal]</t>
  </si>
  <si>
    <t>Oneida Nation [Tribal]</t>
  </si>
  <si>
    <t xml:space="preserve">GEER claimed yet? </t>
  </si>
  <si>
    <t>ESSER III Funding, JCF Motion #57 (May 27, 2021)</t>
  </si>
  <si>
    <t xml:space="preserve">90% Allocated under T1 Formula: </t>
  </si>
  <si>
    <t>Earmark Allocations:</t>
  </si>
  <si>
    <t>American Rescue Plan Act - Federal Stimulus Package (March 11, 2021)</t>
  </si>
  <si>
    <t>WI LEA Code</t>
  </si>
  <si>
    <t>Name of Local Educational Agency (LEA)</t>
  </si>
  <si>
    <t>CESA</t>
  </si>
  <si>
    <t>Initial ESSER III Allocation (Based on FY21 Title I) - Rounded</t>
  </si>
  <si>
    <t>Allocations Earmarked under Motion #57</t>
  </si>
  <si>
    <t>LEAs that do not meet a minimum of $781 per pupil. Potentially Eligible for Additional Funding (if 50% or more of 2020-21 School Year was in In-Person)</t>
  </si>
  <si>
    <t/>
  </si>
  <si>
    <t>Aki Earth School - NEW</t>
  </si>
  <si>
    <t>Eligible</t>
  </si>
  <si>
    <t>Dr. Howard Fuller Collegiate Academy*</t>
  </si>
  <si>
    <t>Milestone Democtratic School - NEW</t>
  </si>
  <si>
    <t>The Lincoln Academy**</t>
  </si>
  <si>
    <t>WI Center for the Blind and Visually Impaired (WCBVI)</t>
  </si>
  <si>
    <t>WI Educ. Serv. &amp; Pgms.-Deaf &amp; Hard of Hearing (WESP-DHH)</t>
  </si>
  <si>
    <t>*Formerly, the Milwaukee Collegiate Academy and prior to that was CEO Leadership Academy.</t>
  </si>
  <si>
    <t>**The Lincoln Academy will open in Fall 2021.</t>
  </si>
  <si>
    <t>n/a</t>
  </si>
  <si>
    <t>ESSER III - ADD'L AWARD (at least 50% in person)**</t>
  </si>
  <si>
    <t>ESSER III INITIAL AWARD (Title 1A allocation, no minimum LEA grant) JCF adopted 5/27/2021)</t>
  </si>
  <si>
    <t>**ESSER III: portion of funds will be made available to LEAs that received &lt;$781/pupil for ESSER initial award, if 50% or more of 2020-21 school year was in person.</t>
  </si>
  <si>
    <t>DO NOT USE - column D - not approved by JCF</t>
  </si>
  <si>
    <t>GEER I AWARD</t>
  </si>
  <si>
    <t>Payments as of June 6, 2021</t>
  </si>
  <si>
    <t>Data from Tim Coulthart, SFS Team (6/4/2021)</t>
  </si>
  <si>
    <t>ESSER I Aids (CARES Act)</t>
  </si>
  <si>
    <t>ESSER II Aids (CRRS Act)</t>
  </si>
  <si>
    <t>GEER I Aids (CARES Act)</t>
  </si>
  <si>
    <t>Grand Total</t>
  </si>
  <si>
    <t>ESSER III (T1A) claimed yet?</t>
  </si>
  <si>
    <t>ESSER III CLAIMED %</t>
  </si>
  <si>
    <t>App not yet open</t>
  </si>
  <si>
    <t>ESSER III - ADD'L AWARD CLAIMED  $**</t>
  </si>
  <si>
    <t>ESSER III - ADD'L AWARD CLAIMED %**</t>
  </si>
  <si>
    <t>School District</t>
  </si>
  <si>
    <t>State Assembly District</t>
  </si>
  <si>
    <t xml:space="preserve">Green Bay Area Public </t>
  </si>
  <si>
    <t>Depere</t>
  </si>
  <si>
    <t>Manitowoc Public</t>
  </si>
  <si>
    <t>West Depere</t>
  </si>
  <si>
    <t>Port Wash-Saukville</t>
  </si>
  <si>
    <t>Chetek-Weyerhaeuer Area</t>
  </si>
  <si>
    <t>Deforest Area</t>
  </si>
  <si>
    <t>Desoto Area</t>
  </si>
  <si>
    <t>Durand</t>
  </si>
  <si>
    <t>Wilmont UHS</t>
  </si>
  <si>
    <t>Mukwonago Area</t>
  </si>
  <si>
    <t>Fond Du Lac</t>
  </si>
  <si>
    <t>Galesville-Ettrick-Trempeleau</t>
  </si>
  <si>
    <t xml:space="preserve">Merrill Area </t>
  </si>
  <si>
    <t>Lena Public</t>
  </si>
  <si>
    <t>Lac Du Flambeau #1</t>
  </si>
  <si>
    <t>Lafarge</t>
  </si>
  <si>
    <t>Mcfarland</t>
  </si>
  <si>
    <t>Southwestern Wisconsin Community</t>
  </si>
  <si>
    <t>North Fond Du Lac</t>
  </si>
  <si>
    <t>Salem J2</t>
  </si>
  <si>
    <t xml:space="preserve">Prairie Farm Public </t>
  </si>
  <si>
    <t>Prairie Du Chien Area</t>
  </si>
  <si>
    <t>Seneca</t>
  </si>
  <si>
    <t>Known Allocations</t>
  </si>
  <si>
    <t>Reimbursements for Claims (as of 6/7/2021)</t>
  </si>
  <si>
    <t>Select Senate District Number to see School Districts</t>
  </si>
  <si>
    <t>Select Assembly District Number to see School Districts</t>
  </si>
  <si>
    <t>UPDATED FOR PAYMENTS ON 6/7/21</t>
  </si>
  <si>
    <t>SUBTOTAL</t>
  </si>
  <si>
    <t>WSB</t>
  </si>
  <si>
    <t>WSD</t>
  </si>
  <si>
    <t>SHS</t>
  </si>
  <si>
    <t>LS</t>
  </si>
  <si>
    <t>State Senate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</si>
</sst>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0"/>
    <numFmt numFmtId="166" formatCode="_(* #,##0_);_(* \(#,##0\);_(* &quot;-&quot;??_);_(@_)"/>
    <numFmt numFmtId="167" formatCode="0.00000%"/>
    <numFmt numFmtId="168" formatCode="_(&quot;$&quot;* #,##0.0_);_(&quot;$&quot;* \(#,##0.0\);_(&quot;$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sz val="11"/>
      <name val="Lato"/>
      <family val="2"/>
    </font>
    <font>
      <b/>
      <sz val="11"/>
      <color rgb="FFFF0000"/>
      <name val="Lato"/>
      <family val="2"/>
    </font>
    <font>
      <b/>
      <sz val="11"/>
      <name val="Lato"/>
      <family val="2"/>
    </font>
    <font>
      <b/>
      <sz val="10"/>
      <color theme="1"/>
      <name val="Lato"/>
      <family val="2"/>
    </font>
    <font>
      <sz val="11"/>
      <color rgb="FF000000"/>
      <name val="Lato"/>
      <family val="2"/>
    </font>
    <font>
      <sz val="9"/>
      <color theme="1"/>
      <name val="Lato"/>
      <family val="2"/>
    </font>
    <font>
      <u/>
      <sz val="11"/>
      <color theme="1"/>
      <name val="Lato"/>
      <family val="2"/>
    </font>
    <font>
      <b/>
      <u/>
      <sz val="11"/>
      <color theme="1"/>
      <name val="Calibri"/>
      <family val="2"/>
      <scheme val="minor"/>
    </font>
    <font>
      <b/>
      <sz val="8"/>
      <color theme="1"/>
      <name val="Lato"/>
      <family val="2"/>
    </font>
    <font>
      <sz val="8"/>
      <color theme="1"/>
      <name val="Lato"/>
      <family val="2"/>
    </font>
    <font>
      <b/>
      <sz val="8"/>
      <color rgb="FF0070C0"/>
      <name val="Lato"/>
      <family val="2"/>
    </font>
    <font>
      <b/>
      <sz val="9"/>
      <color theme="1"/>
      <name val="Lato"/>
      <family val="2"/>
    </font>
    <font>
      <u/>
      <sz val="10"/>
      <color theme="1"/>
      <name val="Lato"/>
      <family val="2"/>
    </font>
    <font>
      <sz val="10"/>
      <color theme="1"/>
      <name val="Lato"/>
      <family val="2"/>
    </font>
    <font>
      <b/>
      <sz val="10"/>
      <name val="Lato"/>
      <family val="2"/>
    </font>
    <font>
      <b/>
      <i/>
      <sz val="9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0">
    <xf numFmtId="0" fontId="0" fillId="0" borderId="0" xfId="0"/>
    <xf numFmtId="164" fontId="0" fillId="0" borderId="0" xfId="1" applyNumberFormat="1" applyFont="1"/>
    <xf numFmtId="9" fontId="0" fillId="0" borderId="0" xfId="2" applyFont="1"/>
    <xf numFmtId="164" fontId="2" fillId="0" borderId="0" xfId="1" applyNumberFormat="1" applyFont="1"/>
    <xf numFmtId="0" fontId="4" fillId="0" borderId="0" xfId="0" applyFont="1"/>
    <xf numFmtId="0" fontId="2" fillId="0" borderId="0" xfId="0" applyFont="1"/>
    <xf numFmtId="0" fontId="2" fillId="0" borderId="1" xfId="0" applyFont="1" applyBorder="1"/>
    <xf numFmtId="164" fontId="2" fillId="0" borderId="1" xfId="1" applyNumberFormat="1" applyFont="1" applyBorder="1"/>
    <xf numFmtId="9" fontId="2" fillId="0" borderId="1" xfId="2" applyFont="1" applyBorder="1"/>
    <xf numFmtId="0" fontId="0" fillId="2" borderId="0" xfId="0" applyFill="1"/>
    <xf numFmtId="164" fontId="0" fillId="2" borderId="0" xfId="1" applyNumberFormat="1" applyFont="1" applyFill="1"/>
    <xf numFmtId="164" fontId="2" fillId="2" borderId="0" xfId="1" applyNumberFormat="1" applyFont="1" applyFill="1"/>
    <xf numFmtId="9" fontId="0" fillId="2" borderId="0" xfId="2" applyFont="1" applyFill="1"/>
    <xf numFmtId="0" fontId="0" fillId="2" borderId="0" xfId="0" applyFill="1" applyAlignment="1">
      <alignment vertical="center"/>
    </xf>
    <xf numFmtId="0" fontId="0" fillId="3" borderId="0" xfId="0" applyFill="1"/>
    <xf numFmtId="164" fontId="0" fillId="3" borderId="0" xfId="1" applyNumberFormat="1" applyFont="1" applyFill="1"/>
    <xf numFmtId="164" fontId="2" fillId="3" borderId="0" xfId="1" applyNumberFormat="1" applyFont="1" applyFill="1"/>
    <xf numFmtId="9" fontId="0" fillId="3" borderId="0" xfId="2" applyFont="1" applyFill="1"/>
    <xf numFmtId="164" fontId="7" fillId="0" borderId="0" xfId="1" applyNumberFormat="1" applyFont="1" applyAlignment="1">
      <alignment horizontal="center"/>
    </xf>
    <xf numFmtId="14" fontId="3" fillId="0" borderId="0" xfId="1" applyNumberFormat="1" applyFont="1"/>
    <xf numFmtId="0" fontId="8" fillId="0" borderId="0" xfId="0" applyFont="1" applyAlignment="1">
      <alignment horizontal="right"/>
    </xf>
    <xf numFmtId="164" fontId="8" fillId="0" borderId="0" xfId="1" applyNumberFormat="1" applyFont="1"/>
    <xf numFmtId="0" fontId="2" fillId="0" borderId="0" xfId="0" applyFont="1" applyAlignment="1">
      <alignment horizontal="left" wrapText="1"/>
    </xf>
    <xf numFmtId="164" fontId="2" fillId="0" borderId="0" xfId="1" applyNumberFormat="1" applyFont="1" applyAlignment="1">
      <alignment horizontal="left" wrapText="1"/>
    </xf>
    <xf numFmtId="164" fontId="5" fillId="0" borderId="0" xfId="1" applyNumberFormat="1" applyFont="1" applyAlignment="1">
      <alignment horizontal="left" wrapText="1"/>
    </xf>
    <xf numFmtId="0" fontId="6" fillId="0" borderId="0" xfId="0" applyFont="1" applyAlignment="1">
      <alignment horizontal="left" textRotation="90" wrapText="1"/>
    </xf>
    <xf numFmtId="14" fontId="3" fillId="0" borderId="0" xfId="2" applyNumberFormat="1" applyFont="1"/>
    <xf numFmtId="164" fontId="9" fillId="0" borderId="0" xfId="1" applyNumberFormat="1" applyFont="1"/>
    <xf numFmtId="164" fontId="10" fillId="0" borderId="0" xfId="1" applyNumberFormat="1" applyFont="1"/>
    <xf numFmtId="0" fontId="11" fillId="0" borderId="0" xfId="0" applyFont="1"/>
    <xf numFmtId="43" fontId="12" fillId="0" borderId="0" xfId="3" applyFont="1" applyFill="1" applyBorder="1"/>
    <xf numFmtId="164" fontId="12" fillId="0" borderId="0" xfId="1" applyNumberFormat="1" applyFont="1" applyFill="1" applyBorder="1"/>
    <xf numFmtId="166" fontId="13" fillId="0" borderId="0" xfId="3" applyNumberFormat="1" applyFont="1" applyFill="1" applyBorder="1"/>
    <xf numFmtId="0" fontId="12" fillId="0" borderId="0" xfId="0" applyFont="1"/>
    <xf numFmtId="164" fontId="12" fillId="0" borderId="0" xfId="1" applyNumberFormat="1" applyFont="1" applyFill="1" applyBorder="1" applyAlignment="1"/>
    <xf numFmtId="164" fontId="14" fillId="0" borderId="0" xfId="1" applyNumberFormat="1" applyFont="1" applyFill="1" applyBorder="1" applyAlignment="1">
      <alignment horizontal="right"/>
    </xf>
    <xf numFmtId="0" fontId="15" fillId="4" borderId="2" xfId="0" applyFont="1" applyFill="1" applyBorder="1" applyAlignment="1">
      <alignment horizontal="center" wrapText="1"/>
    </xf>
    <xf numFmtId="0" fontId="15" fillId="4" borderId="2" xfId="0" applyFont="1" applyFill="1" applyBorder="1" applyAlignment="1">
      <alignment horizontal="center"/>
    </xf>
    <xf numFmtId="164" fontId="16" fillId="4" borderId="2" xfId="1" applyNumberFormat="1" applyFont="1" applyFill="1" applyBorder="1" applyAlignment="1">
      <alignment horizontal="center" wrapText="1"/>
    </xf>
    <xf numFmtId="164" fontId="11" fillId="0" borderId="0" xfId="1" applyNumberFormat="1" applyFont="1" applyFill="1" applyBorder="1" applyAlignment="1">
      <alignment horizontal="center" wrapText="1"/>
    </xf>
    <xf numFmtId="166" fontId="11" fillId="0" borderId="0" xfId="3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7" fillId="0" borderId="2" xfId="0" applyFont="1" applyBorder="1" applyAlignment="1">
      <alignment horizontal="right" vertical="center" wrapText="1" indent="1"/>
    </xf>
    <xf numFmtId="3" fontId="13" fillId="0" borderId="2" xfId="0" quotePrefix="1" applyNumberFormat="1" applyFont="1" applyBorder="1"/>
    <xf numFmtId="164" fontId="12" fillId="0" borderId="2" xfId="1" applyNumberFormat="1" applyFont="1" applyFill="1" applyBorder="1"/>
    <xf numFmtId="3" fontId="13" fillId="0" borderId="2" xfId="0" applyNumberFormat="1" applyFont="1" applyBorder="1"/>
    <xf numFmtId="3" fontId="12" fillId="0" borderId="0" xfId="0" applyNumberFormat="1" applyFont="1"/>
    <xf numFmtId="0" fontId="17" fillId="0" borderId="2" xfId="0" quotePrefix="1" applyFont="1" applyBorder="1" applyAlignment="1">
      <alignment horizontal="right" vertical="center" wrapText="1" indent="1"/>
    </xf>
    <xf numFmtId="0" fontId="13" fillId="0" borderId="2" xfId="0" applyFont="1" applyBorder="1" applyAlignment="1">
      <alignment horizontal="right" indent="1"/>
    </xf>
    <xf numFmtId="0" fontId="13" fillId="0" borderId="2" xfId="0" applyFont="1" applyBorder="1" applyProtection="1">
      <protection locked="0"/>
    </xf>
    <xf numFmtId="0" fontId="13" fillId="0" borderId="2" xfId="0" applyFont="1" applyBorder="1"/>
    <xf numFmtId="165" fontId="12" fillId="0" borderId="2" xfId="0" applyNumberFormat="1" applyFont="1" applyBorder="1"/>
    <xf numFmtId="0" fontId="12" fillId="0" borderId="2" xfId="0" applyFont="1" applyBorder="1" applyAlignment="1">
      <alignment horizontal="right" indent="1"/>
    </xf>
    <xf numFmtId="0" fontId="13" fillId="0" borderId="2" xfId="0" applyFont="1" applyBorder="1" applyAlignment="1">
      <alignment horizontal="right" wrapText="1" indent="1"/>
    </xf>
    <xf numFmtId="0" fontId="12" fillId="0" borderId="2" xfId="0" applyFont="1" applyBorder="1"/>
    <xf numFmtId="164" fontId="12" fillId="0" borderId="2" xfId="1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vertical="center"/>
    </xf>
    <xf numFmtId="0" fontId="13" fillId="0" borderId="3" xfId="0" applyFont="1" applyBorder="1" applyAlignment="1">
      <alignment horizontal="right" wrapText="1" indent="1"/>
    </xf>
    <xf numFmtId="0" fontId="12" fillId="0" borderId="3" xfId="0" applyFont="1" applyBorder="1"/>
    <xf numFmtId="164" fontId="12" fillId="0" borderId="3" xfId="1" applyNumberFormat="1" applyFont="1" applyFill="1" applyBorder="1" applyAlignment="1">
      <alignment horizontal="center" wrapText="1"/>
    </xf>
    <xf numFmtId="164" fontId="12" fillId="0" borderId="3" xfId="1" applyNumberFormat="1" applyFont="1" applyFill="1" applyBorder="1"/>
    <xf numFmtId="0" fontId="11" fillId="0" borderId="4" xfId="0" applyFont="1" applyBorder="1" applyAlignment="1">
      <alignment horizontal="right" indent="1"/>
    </xf>
    <xf numFmtId="0" fontId="11" fillId="0" borderId="4" xfId="0" applyFont="1" applyBorder="1"/>
    <xf numFmtId="164" fontId="11" fillId="0" borderId="4" xfId="1" applyNumberFormat="1" applyFont="1" applyFill="1" applyBorder="1"/>
    <xf numFmtId="164" fontId="11" fillId="0" borderId="1" xfId="1" applyNumberFormat="1" applyFont="1" applyFill="1" applyBorder="1"/>
    <xf numFmtId="166" fontId="15" fillId="0" borderId="1" xfId="3" applyNumberFormat="1" applyFont="1" applyFill="1" applyBorder="1"/>
    <xf numFmtId="3" fontId="11" fillId="0" borderId="0" xfId="0" applyNumberFormat="1" applyFont="1"/>
    <xf numFmtId="0" fontId="11" fillId="0" borderId="0" xfId="0" applyFont="1" applyAlignment="1">
      <alignment horizontal="right" indent="1"/>
    </xf>
    <xf numFmtId="164" fontId="11" fillId="0" borderId="0" xfId="1" applyNumberFormat="1" applyFont="1" applyFill="1" applyBorder="1"/>
    <xf numFmtId="166" fontId="15" fillId="0" borderId="0" xfId="3" applyNumberFormat="1" applyFont="1" applyFill="1" applyBorder="1"/>
    <xf numFmtId="0" fontId="12" fillId="0" borderId="0" xfId="0" applyFont="1" applyAlignment="1">
      <alignment horizontal="right" indent="1"/>
    </xf>
    <xf numFmtId="167" fontId="19" fillId="0" borderId="0" xfId="2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center" wrapText="1"/>
    </xf>
    <xf numFmtId="1" fontId="12" fillId="0" borderId="0" xfId="0" applyNumberFormat="1" applyFont="1" applyAlignment="1">
      <alignment horizontal="right" indent="4"/>
    </xf>
    <xf numFmtId="0" fontId="11" fillId="0" borderId="1" xfId="0" applyFont="1" applyBorder="1"/>
    <xf numFmtId="1" fontId="11" fillId="0" borderId="1" xfId="0" applyNumberFormat="1" applyFont="1" applyBorder="1" applyAlignment="1">
      <alignment horizontal="right" indent="4"/>
    </xf>
    <xf numFmtId="0" fontId="11" fillId="0" borderId="0" xfId="0" applyFont="1" applyAlignment="1">
      <alignment horizontal="center" wrapText="1"/>
    </xf>
    <xf numFmtId="0" fontId="0" fillId="5" borderId="0" xfId="0" applyFill="1"/>
    <xf numFmtId="164" fontId="0" fillId="5" borderId="0" xfId="1" applyNumberFormat="1" applyFont="1" applyFill="1"/>
    <xf numFmtId="164" fontId="2" fillId="5" borderId="0" xfId="1" applyNumberFormat="1" applyFont="1" applyFill="1"/>
    <xf numFmtId="9" fontId="0" fillId="5" borderId="0" xfId="2" applyFont="1" applyFill="1"/>
    <xf numFmtId="0" fontId="0" fillId="6" borderId="0" xfId="0" applyFill="1"/>
    <xf numFmtId="0" fontId="22" fillId="0" borderId="0" xfId="0" applyFont="1"/>
    <xf numFmtId="164" fontId="23" fillId="0" borderId="0" xfId="1" applyNumberFormat="1" applyFont="1" applyAlignment="1">
      <alignment horizontal="left"/>
    </xf>
    <xf numFmtId="0" fontId="23" fillId="0" borderId="0" xfId="0" applyFont="1" applyAlignment="1">
      <alignment horizontal="left"/>
    </xf>
    <xf numFmtId="164" fontId="23" fillId="0" borderId="0" xfId="1" applyNumberFormat="1" applyFont="1" applyFill="1"/>
    <xf numFmtId="0" fontId="16" fillId="0" borderId="5" xfId="0" applyFont="1" applyBorder="1" applyAlignment="1">
      <alignment horizontal="left" wrapText="1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left" textRotation="90"/>
    </xf>
    <xf numFmtId="164" fontId="16" fillId="0" borderId="5" xfId="1" applyNumberFormat="1" applyFont="1" applyFill="1" applyBorder="1" applyAlignment="1">
      <alignment horizontal="left" wrapText="1"/>
    </xf>
    <xf numFmtId="164" fontId="24" fillId="0" borderId="5" xfId="1" applyNumberFormat="1" applyFont="1" applyFill="1" applyBorder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/>
    <xf numFmtId="164" fontId="26" fillId="0" borderId="0" xfId="1" applyNumberFormat="1" applyFont="1"/>
    <xf numFmtId="0" fontId="16" fillId="0" borderId="1" xfId="0" applyFont="1" applyBorder="1"/>
    <xf numFmtId="164" fontId="27" fillId="0" borderId="1" xfId="1" applyNumberFormat="1" applyFont="1" applyBorder="1"/>
    <xf numFmtId="164" fontId="22" fillId="0" borderId="0" xfId="1" applyNumberFormat="1" applyFont="1"/>
    <xf numFmtId="168" fontId="2" fillId="0" borderId="0" xfId="1" applyNumberFormat="1" applyFont="1"/>
    <xf numFmtId="168" fontId="0" fillId="0" borderId="0" xfId="1" applyNumberFormat="1" applyFont="1"/>
    <xf numFmtId="0" fontId="0" fillId="7" borderId="0" xfId="0" applyFill="1" applyAlignment="1">
      <alignment horizontal="right"/>
    </xf>
    <xf numFmtId="164" fontId="6" fillId="0" borderId="0" xfId="1" applyNumberFormat="1" applyFont="1" applyAlignment="1">
      <alignment horizontal="left" wrapText="1"/>
    </xf>
    <xf numFmtId="9" fontId="0" fillId="8" borderId="0" xfId="2" applyFont="1" applyFill="1"/>
    <xf numFmtId="9" fontId="2" fillId="8" borderId="1" xfId="2" applyFont="1" applyFill="1" applyBorder="1"/>
    <xf numFmtId="164" fontId="5" fillId="8" borderId="0" xfId="1" applyNumberFormat="1" applyFont="1" applyFill="1" applyAlignment="1">
      <alignment horizontal="left" wrapText="1"/>
    </xf>
    <xf numFmtId="14" fontId="28" fillId="8" borderId="0" xfId="2" applyNumberFormat="1" applyFont="1" applyFill="1" applyAlignment="1">
      <alignment horizontal="center"/>
    </xf>
    <xf numFmtId="164" fontId="0" fillId="4" borderId="0" xfId="1" applyNumberFormat="1" applyFont="1" applyFill="1"/>
    <xf numFmtId="14" fontId="28" fillId="4" borderId="0" xfId="2" applyNumberFormat="1" applyFont="1" applyFill="1" applyAlignment="1">
      <alignment horizontal="center"/>
    </xf>
    <xf numFmtId="164" fontId="5" fillId="4" borderId="0" xfId="1" applyNumberFormat="1" applyFont="1" applyFill="1" applyAlignment="1">
      <alignment horizontal="left" wrapText="1"/>
    </xf>
    <xf numFmtId="164" fontId="2" fillId="4" borderId="0" xfId="1" applyNumberFormat="1" applyFont="1" applyFill="1" applyAlignment="1">
      <alignment horizontal="left" wrapText="1"/>
    </xf>
    <xf numFmtId="164" fontId="2" fillId="4" borderId="1" xfId="1" applyNumberFormat="1" applyFont="1" applyFill="1" applyBorder="1"/>
    <xf numFmtId="164" fontId="9" fillId="4" borderId="0" xfId="1" applyNumberFormat="1" applyFont="1" applyFill="1"/>
    <xf numFmtId="164" fontId="6" fillId="4" borderId="0" xfId="1" applyNumberFormat="1" applyFont="1" applyFill="1" applyAlignment="1">
      <alignment horizontal="left" wrapText="1"/>
    </xf>
    <xf numFmtId="164" fontId="2" fillId="4" borderId="0" xfId="1" applyNumberFormat="1" applyFont="1" applyFill="1"/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1" fontId="0" fillId="0" borderId="0" xfId="0" applyNumberFormat="1"/>
    <xf numFmtId="1" fontId="2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right" indent="1"/>
    </xf>
    <xf numFmtId="1" fontId="3" fillId="6" borderId="0" xfId="0" applyNumberFormat="1" applyFont="1" applyFill="1"/>
    <xf numFmtId="1" fontId="0" fillId="5" borderId="0" xfId="0" applyNumberFormat="1" applyFill="1"/>
    <xf numFmtId="1" fontId="0" fillId="2" borderId="0" xfId="0" applyNumberFormat="1" applyFill="1"/>
    <xf numFmtId="1" fontId="0" fillId="3" borderId="0" xfId="0" applyNumberFormat="1" applyFill="1"/>
    <xf numFmtId="1" fontId="2" fillId="0" borderId="1" xfId="0" applyNumberFormat="1" applyFont="1" applyBorder="1"/>
    <xf numFmtId="1" fontId="20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1" applyNumberFormat="1" applyFont="1" applyAlignment="1">
      <alignment horizontal="right"/>
    </xf>
    <xf numFmtId="164" fontId="0" fillId="0" borderId="7" xfId="1" applyNumberFormat="1" applyFont="1" applyBorder="1"/>
    <xf numFmtId="1" fontId="0" fillId="5" borderId="7" xfId="0" applyNumberFormat="1" applyFill="1" applyBorder="1" applyAlignment="1">
      <alignment horizontal="right"/>
    </xf>
    <xf numFmtId="0" fontId="0" fillId="5" borderId="7" xfId="0" applyFill="1" applyBorder="1"/>
    <xf numFmtId="164" fontId="0" fillId="5" borderId="7" xfId="1" applyNumberFormat="1" applyFont="1" applyFill="1" applyBorder="1"/>
    <xf numFmtId="164" fontId="2" fillId="5" borderId="7" xfId="1" applyNumberFormat="1" applyFont="1" applyFill="1" applyBorder="1"/>
    <xf numFmtId="0" fontId="0" fillId="7" borderId="7" xfId="0" applyFill="1" applyBorder="1" applyAlignment="1">
      <alignment horizontal="right"/>
    </xf>
    <xf numFmtId="164" fontId="0" fillId="4" borderId="7" xfId="1" applyNumberFormat="1" applyFont="1" applyFill="1" applyBorder="1"/>
    <xf numFmtId="164" fontId="2" fillId="4" borderId="7" xfId="1" applyNumberFormat="1" applyFont="1" applyFill="1" applyBorder="1"/>
    <xf numFmtId="9" fontId="0" fillId="5" borderId="7" xfId="2" applyFont="1" applyFill="1" applyBorder="1"/>
    <xf numFmtId="9" fontId="0" fillId="8" borderId="7" xfId="2" applyFont="1" applyFill="1" applyBorder="1"/>
    <xf numFmtId="1" fontId="0" fillId="0" borderId="7" xfId="0" applyNumberFormat="1" applyBorder="1"/>
    <xf numFmtId="0" fontId="0" fillId="0" borderId="7" xfId="0" applyBorder="1"/>
    <xf numFmtId="164" fontId="2" fillId="0" borderId="7" xfId="1" applyNumberFormat="1" applyFont="1" applyBorder="1"/>
    <xf numFmtId="9" fontId="0" fillId="0" borderId="7" xfId="2" applyFont="1" applyBorder="1"/>
    <xf numFmtId="1" fontId="0" fillId="2" borderId="7" xfId="0" applyNumberFormat="1" applyFill="1" applyBorder="1"/>
    <xf numFmtId="0" fontId="0" fillId="2" borderId="7" xfId="0" applyFill="1" applyBorder="1" applyAlignment="1">
      <alignment vertical="center"/>
    </xf>
    <xf numFmtId="164" fontId="0" fillId="2" borderId="7" xfId="1" applyNumberFormat="1" applyFont="1" applyFill="1" applyBorder="1"/>
    <xf numFmtId="164" fontId="2" fillId="2" borderId="7" xfId="1" applyNumberFormat="1" applyFont="1" applyFill="1" applyBorder="1"/>
    <xf numFmtId="0" fontId="0" fillId="2" borderId="7" xfId="0" applyFill="1" applyBorder="1"/>
    <xf numFmtId="9" fontId="0" fillId="2" borderId="7" xfId="2" applyFont="1" applyFill="1" applyBorder="1"/>
    <xf numFmtId="164" fontId="6" fillId="0" borderId="11" xfId="1" applyNumberFormat="1" applyFont="1" applyBorder="1" applyAlignment="1">
      <alignment horizontal="left" wrapText="1"/>
    </xf>
    <xf numFmtId="164" fontId="6" fillId="0" borderId="3" xfId="1" applyNumberFormat="1" applyFont="1" applyBorder="1" applyAlignment="1">
      <alignment horizontal="left" wrapText="1"/>
    </xf>
    <xf numFmtId="164" fontId="6" fillId="0" borderId="12" xfId="1" applyNumberFormat="1" applyFont="1" applyBorder="1" applyAlignment="1">
      <alignment horizontal="left" wrapText="1"/>
    </xf>
    <xf numFmtId="164" fontId="6" fillId="0" borderId="14" xfId="1" applyNumberFormat="1" applyFont="1" applyBorder="1" applyAlignment="1">
      <alignment horizontal="left" wrapText="1"/>
    </xf>
    <xf numFmtId="0" fontId="30" fillId="0" borderId="0" xfId="0" applyFont="1"/>
    <xf numFmtId="1" fontId="2" fillId="0" borderId="0" xfId="0" applyNumberFormat="1" applyFont="1" applyAlignment="1">
      <alignment horizontal="right"/>
    </xf>
    <xf numFmtId="1" fontId="0" fillId="5" borderId="0" xfId="0" applyNumberFormat="1" applyFill="1" applyBorder="1" applyAlignment="1">
      <alignment horizontal="right"/>
    </xf>
    <xf numFmtId="0" fontId="0" fillId="5" borderId="0" xfId="0" applyFill="1" applyBorder="1"/>
    <xf numFmtId="164" fontId="0" fillId="5" borderId="0" xfId="1" applyNumberFormat="1" applyFont="1" applyFill="1" applyBorder="1"/>
    <xf numFmtId="164" fontId="2" fillId="5" borderId="0" xfId="1" applyNumberFormat="1" applyFont="1" applyFill="1" applyBorder="1"/>
    <xf numFmtId="0" fontId="0" fillId="7" borderId="0" xfId="0" applyFill="1" applyBorder="1" applyAlignment="1">
      <alignment horizontal="right"/>
    </xf>
    <xf numFmtId="164" fontId="0" fillId="4" borderId="0" xfId="1" applyNumberFormat="1" applyFont="1" applyFill="1" applyBorder="1"/>
    <xf numFmtId="164" fontId="2" fillId="4" borderId="0" xfId="1" applyNumberFormat="1" applyFont="1" applyFill="1" applyBorder="1"/>
    <xf numFmtId="9" fontId="0" fillId="5" borderId="0" xfId="2" applyFont="1" applyFill="1" applyBorder="1"/>
    <xf numFmtId="9" fontId="0" fillId="8" borderId="0" xfId="2" applyFont="1" applyFill="1" applyBorder="1"/>
    <xf numFmtId="1" fontId="0" fillId="2" borderId="0" xfId="0" applyNumberFormat="1" applyFill="1" applyBorder="1"/>
    <xf numFmtId="0" fontId="0" fillId="2" borderId="0" xfId="0" applyFill="1" applyBorder="1" applyAlignment="1">
      <alignment vertical="center"/>
    </xf>
    <xf numFmtId="164" fontId="0" fillId="2" borderId="0" xfId="1" applyNumberFormat="1" applyFont="1" applyFill="1" applyBorder="1"/>
    <xf numFmtId="164" fontId="2" fillId="2" borderId="0" xfId="1" applyNumberFormat="1" applyFont="1" applyFill="1" applyBorder="1"/>
    <xf numFmtId="0" fontId="0" fillId="2" borderId="0" xfId="0" applyFill="1" applyBorder="1"/>
    <xf numFmtId="9" fontId="0" fillId="2" borderId="0" xfId="2" applyFont="1" applyFill="1" applyBorder="1"/>
    <xf numFmtId="1" fontId="0" fillId="3" borderId="7" xfId="0" applyNumberFormat="1" applyFill="1" applyBorder="1"/>
    <xf numFmtId="0" fontId="0" fillId="3" borderId="7" xfId="0" applyFill="1" applyBorder="1"/>
    <xf numFmtId="164" fontId="0" fillId="3" borderId="7" xfId="1" applyNumberFormat="1" applyFont="1" applyFill="1" applyBorder="1"/>
    <xf numFmtId="164" fontId="2" fillId="3" borderId="7" xfId="1" applyNumberFormat="1" applyFont="1" applyFill="1" applyBorder="1"/>
    <xf numFmtId="9" fontId="0" fillId="3" borderId="7" xfId="2" applyFont="1" applyFill="1" applyBorder="1"/>
    <xf numFmtId="1" fontId="0" fillId="3" borderId="0" xfId="0" applyNumberFormat="1" applyFill="1" applyBorder="1"/>
    <xf numFmtId="0" fontId="0" fillId="3" borderId="0" xfId="0" applyFill="1" applyBorder="1"/>
    <xf numFmtId="164" fontId="0" fillId="3" borderId="0" xfId="1" applyNumberFormat="1" applyFont="1" applyFill="1" applyBorder="1"/>
    <xf numFmtId="164" fontId="2" fillId="3" borderId="0" xfId="1" applyNumberFormat="1" applyFont="1" applyFill="1" applyBorder="1"/>
    <xf numFmtId="9" fontId="0" fillId="3" borderId="0" xfId="2" applyFont="1" applyFill="1" applyBorder="1"/>
    <xf numFmtId="1" fontId="0" fillId="5" borderId="7" xfId="0" applyNumberFormat="1" applyFill="1" applyBorder="1"/>
    <xf numFmtId="0" fontId="3" fillId="0" borderId="0" xfId="0" applyFont="1" applyFill="1" applyAlignment="1">
      <alignment horizontal="left" wrapText="1"/>
    </xf>
    <xf numFmtId="1" fontId="3" fillId="0" borderId="0" xfId="0" applyNumberFormat="1" applyFont="1" applyFill="1" applyAlignment="1">
      <alignment horizontal="left" wrapText="1"/>
    </xf>
    <xf numFmtId="164" fontId="31" fillId="0" borderId="0" xfId="1" applyNumberFormat="1" applyFont="1"/>
    <xf numFmtId="164" fontId="29" fillId="3" borderId="8" xfId="1" applyNumberFormat="1" applyFont="1" applyFill="1" applyBorder="1" applyAlignment="1">
      <alignment horizontal="center"/>
    </xf>
    <xf numFmtId="164" fontId="29" fillId="3" borderId="9" xfId="1" applyNumberFormat="1" applyFont="1" applyFill="1" applyBorder="1" applyAlignment="1">
      <alignment horizontal="center"/>
    </xf>
    <xf numFmtId="164" fontId="29" fillId="3" borderId="13" xfId="1" applyNumberFormat="1" applyFont="1" applyFill="1" applyBorder="1" applyAlignment="1">
      <alignment horizontal="center"/>
    </xf>
    <xf numFmtId="164" fontId="29" fillId="3" borderId="10" xfId="1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164" fontId="14" fillId="6" borderId="0" xfId="1" applyNumberFormat="1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left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</dxf>
    <dxf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</dxf>
    <dxf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ath, Erin K.   DPI" id="{797A02F3-E403-4A41-9507-229086B97E43}" userId="S::Erin.Fath@dpi.wi.gov::f1f81c15-42ce-4bea-9999-c15bec434bd1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C6DC74-B1BC-4D72-9FA6-02D24A256067}" name="Table4" displayName="Table4" ref="A2:C976" totalsRowShown="0">
  <autoFilter ref="A2:C976" xr:uid="{CAC6DC74-B1BC-4D72-9FA6-02D24A256067}"/>
  <tableColumns count="3">
    <tableColumn id="1" xr3:uid="{A0E456CB-E7C7-4C73-AD93-F63313C31AE1}" name="School District" totalsRowDxfId="7"/>
    <tableColumn id="2" xr3:uid="{1E764DA8-1499-4FA6-8FCE-B6D93EFD2C55}" name="LEA Code" dataDxfId="6" totalsRowDxfId="5"/>
    <tableColumn id="3" xr3:uid="{C1A5E69C-8007-4941-A962-2F09A22F7858}" name="State Assembly District" totalsRowDxfId="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DD16698-1F1B-4119-98F0-8DB227FE2849}" name="Table44" displayName="Table44" ref="A2:C714" totalsRowShown="0">
  <autoFilter ref="A2:C714" xr:uid="{CAC6DC74-B1BC-4D72-9FA6-02D24A256067}"/>
  <tableColumns count="3">
    <tableColumn id="1" xr3:uid="{4C70B6C5-AA4A-4BF1-BD11-0244E74A20CB}" name="School District" totalsRowDxfId="3"/>
    <tableColumn id="2" xr3:uid="{7DD2C982-3A99-4334-9845-EAE7EFCA7C8A}" name="LEA Code" dataDxfId="2" totalsRowDxfId="1"/>
    <tableColumn id="3" xr3:uid="{A5249537-2340-41A2-B8A5-79A38D4E8F46}" name="State Senate District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2" dT="2021-06-04T23:22:04.91" personId="{797A02F3-E403-4A41-9507-229086B97E43}" id="{5DC39587-BBAD-4C11-9040-8F22E5C9E7A7}">
    <text>Updates available from SFS Team (Tim Coulthart)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L2" dT="2021-06-04T23:22:04.91" personId="{797A02F3-E403-4A41-9507-229086B97E43}" id="{2A31B69D-2D34-472F-ADEC-F0BACCC15761}">
    <text>Updates available from SFS Team (Tim Coulthart)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046EF-93D5-482B-8F78-DFF675D84573}">
  <dimension ref="A1:AH461"/>
  <sheetViews>
    <sheetView zoomScale="90" zoomScaleNormal="9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3" sqref="A3"/>
    </sheetView>
  </sheetViews>
  <sheetFormatPr defaultRowHeight="14.5" x14ac:dyDescent="0.35"/>
  <cols>
    <col min="1" max="1" width="7.1796875" style="115" customWidth="1"/>
    <col min="2" max="2" width="36.36328125" customWidth="1"/>
    <col min="3" max="3" width="13.36328125" style="1" bestFit="1" customWidth="1"/>
    <col min="4" max="4" width="14.08984375" style="1" customWidth="1"/>
    <col min="5" max="5" width="10.08984375" style="1" customWidth="1"/>
    <col min="6" max="6" width="15.7265625" style="1" customWidth="1"/>
    <col min="7" max="7" width="10" style="1" customWidth="1"/>
    <col min="8" max="8" width="12.1796875" style="1" bestFit="1" customWidth="1"/>
    <col min="9" max="9" width="15.90625" style="1" customWidth="1"/>
    <col min="10" max="10" width="4.7265625" hidden="1" customWidth="1"/>
    <col min="11" max="11" width="13.7265625" style="1" customWidth="1"/>
    <col min="12" max="12" width="12.81640625" style="1" customWidth="1"/>
    <col min="13" max="15" width="13.26953125" style="105" customWidth="1"/>
    <col min="16" max="16" width="12.26953125" style="1" customWidth="1"/>
    <col min="17" max="17" width="13.36328125" style="1" bestFit="1" customWidth="1"/>
    <col min="18" max="19" width="5.90625" style="1" customWidth="1"/>
    <col min="20" max="20" width="5.90625" style="105" customWidth="1"/>
    <col min="21" max="21" width="7.7265625" style="1" customWidth="1"/>
    <col min="22" max="22" width="0.1796875" customWidth="1"/>
    <col min="23" max="24" width="8.6328125" style="2" customWidth="1"/>
    <col min="25" max="27" width="8.6328125" style="101" customWidth="1"/>
    <col min="28" max="29" width="8.6328125" style="2" customWidth="1"/>
    <col min="30" max="30" width="2.90625" bestFit="1" customWidth="1"/>
    <col min="32" max="32" width="45.08984375" bestFit="1" customWidth="1"/>
    <col min="34" max="34" width="45.08984375" bestFit="1" customWidth="1"/>
  </cols>
  <sheetData>
    <row r="1" spans="1:30" s="117" customFormat="1" x14ac:dyDescent="0.35">
      <c r="A1" s="124" t="s">
        <v>5</v>
      </c>
      <c r="B1" s="125"/>
      <c r="C1" s="126">
        <v>3</v>
      </c>
      <c r="D1" s="126">
        <f t="shared" ref="D1:AD1" si="0">C1+1</f>
        <v>4</v>
      </c>
      <c r="E1" s="126">
        <f t="shared" si="0"/>
        <v>5</v>
      </c>
      <c r="F1" s="126">
        <f t="shared" si="0"/>
        <v>6</v>
      </c>
      <c r="G1" s="126">
        <f t="shared" si="0"/>
        <v>7</v>
      </c>
      <c r="H1" s="126">
        <f t="shared" si="0"/>
        <v>8</v>
      </c>
      <c r="I1" s="126">
        <f t="shared" si="0"/>
        <v>9</v>
      </c>
      <c r="J1" s="126">
        <f t="shared" si="0"/>
        <v>10</v>
      </c>
      <c r="K1" s="126">
        <f t="shared" si="0"/>
        <v>11</v>
      </c>
      <c r="L1" s="126">
        <f t="shared" si="0"/>
        <v>12</v>
      </c>
      <c r="M1" s="126">
        <f t="shared" si="0"/>
        <v>13</v>
      </c>
      <c r="N1" s="126">
        <f t="shared" si="0"/>
        <v>14</v>
      </c>
      <c r="O1" s="126">
        <f t="shared" si="0"/>
        <v>15</v>
      </c>
      <c r="P1" s="126">
        <f t="shared" si="0"/>
        <v>16</v>
      </c>
      <c r="Q1" s="126">
        <f t="shared" si="0"/>
        <v>17</v>
      </c>
      <c r="R1" s="126">
        <f t="shared" si="0"/>
        <v>18</v>
      </c>
      <c r="S1" s="126">
        <f t="shared" si="0"/>
        <v>19</v>
      </c>
      <c r="T1" s="126">
        <f t="shared" si="0"/>
        <v>20</v>
      </c>
      <c r="U1" s="126">
        <f t="shared" si="0"/>
        <v>21</v>
      </c>
      <c r="V1" s="126">
        <f t="shared" si="0"/>
        <v>22</v>
      </c>
      <c r="W1" s="126">
        <f t="shared" si="0"/>
        <v>23</v>
      </c>
      <c r="X1" s="126">
        <f t="shared" si="0"/>
        <v>24</v>
      </c>
      <c r="Y1" s="126">
        <f t="shared" si="0"/>
        <v>25</v>
      </c>
      <c r="Z1" s="126">
        <f t="shared" si="0"/>
        <v>26</v>
      </c>
      <c r="AA1" s="126">
        <f t="shared" si="0"/>
        <v>27</v>
      </c>
      <c r="AB1" s="126">
        <f t="shared" si="0"/>
        <v>28</v>
      </c>
      <c r="AC1" s="126">
        <f t="shared" si="0"/>
        <v>29</v>
      </c>
      <c r="AD1" s="126">
        <f t="shared" si="0"/>
        <v>30</v>
      </c>
    </row>
    <row r="2" spans="1:30" x14ac:dyDescent="0.35">
      <c r="A2" s="119" t="s">
        <v>1179</v>
      </c>
      <c r="B2" s="81"/>
      <c r="C2" s="181"/>
      <c r="E2" s="18" t="s">
        <v>479</v>
      </c>
      <c r="G2" s="18" t="s">
        <v>479</v>
      </c>
      <c r="K2" t="s">
        <v>4</v>
      </c>
      <c r="L2" s="19">
        <v>44354</v>
      </c>
      <c r="M2" s="106" t="s">
        <v>1146</v>
      </c>
      <c r="N2" s="106" t="s">
        <v>1146</v>
      </c>
      <c r="O2" s="106" t="s">
        <v>1146</v>
      </c>
      <c r="Q2" s="126"/>
      <c r="R2" s="28" t="s">
        <v>921</v>
      </c>
      <c r="S2" s="27"/>
      <c r="T2" s="110"/>
      <c r="U2" s="27"/>
      <c r="W2" t="s">
        <v>4</v>
      </c>
      <c r="X2" s="26">
        <f>L2</f>
        <v>44354</v>
      </c>
      <c r="Y2" s="104" t="s">
        <v>1146</v>
      </c>
      <c r="Z2" s="104" t="s">
        <v>1146</v>
      </c>
      <c r="AA2" s="104" t="s">
        <v>1146</v>
      </c>
    </row>
    <row r="3" spans="1:30" s="22" customFormat="1" ht="76" customHeight="1" x14ac:dyDescent="0.35">
      <c r="A3" s="180" t="s">
        <v>0</v>
      </c>
      <c r="B3" s="22" t="s">
        <v>1</v>
      </c>
      <c r="C3" s="23" t="s">
        <v>2</v>
      </c>
      <c r="D3" s="24" t="s">
        <v>1102</v>
      </c>
      <c r="E3" s="24" t="s">
        <v>449</v>
      </c>
      <c r="F3" s="24" t="s">
        <v>1134</v>
      </c>
      <c r="G3" s="24" t="s">
        <v>1133</v>
      </c>
      <c r="H3" s="23" t="s">
        <v>1137</v>
      </c>
      <c r="I3" s="23" t="s">
        <v>3</v>
      </c>
      <c r="J3" s="25" t="s">
        <v>454</v>
      </c>
      <c r="K3" s="23" t="s">
        <v>904</v>
      </c>
      <c r="L3" s="23" t="s">
        <v>906</v>
      </c>
      <c r="M3" s="107" t="s">
        <v>909</v>
      </c>
      <c r="N3" s="108" t="s">
        <v>905</v>
      </c>
      <c r="O3" s="107" t="s">
        <v>1147</v>
      </c>
      <c r="P3" s="23" t="s">
        <v>907</v>
      </c>
      <c r="Q3" s="23" t="s">
        <v>908</v>
      </c>
      <c r="R3" s="100" t="s">
        <v>919</v>
      </c>
      <c r="S3" s="100" t="s">
        <v>920</v>
      </c>
      <c r="T3" s="111" t="s">
        <v>1144</v>
      </c>
      <c r="U3" s="100" t="s">
        <v>1111</v>
      </c>
      <c r="W3" s="24" t="s">
        <v>914</v>
      </c>
      <c r="X3" s="24" t="s">
        <v>910</v>
      </c>
      <c r="Y3" s="103" t="s">
        <v>911</v>
      </c>
      <c r="Z3" s="103" t="s">
        <v>1145</v>
      </c>
      <c r="AA3" s="103" t="s">
        <v>1148</v>
      </c>
      <c r="AB3" s="24" t="s">
        <v>912</v>
      </c>
      <c r="AC3" s="24" t="s">
        <v>913</v>
      </c>
    </row>
    <row r="4" spans="1:30" x14ac:dyDescent="0.35">
      <c r="A4" s="115">
        <v>7</v>
      </c>
      <c r="B4" t="s">
        <v>6</v>
      </c>
      <c r="C4" s="1">
        <v>127568</v>
      </c>
      <c r="D4" s="1">
        <v>461352</v>
      </c>
      <c r="F4" s="1">
        <v>1036069</v>
      </c>
      <c r="H4" s="1">
        <v>108261</v>
      </c>
      <c r="I4" s="3">
        <f t="shared" ref="I4:I67" si="1">SUM(C4:H4)</f>
        <v>1733250</v>
      </c>
      <c r="J4">
        <f>A4-'ESSER III JCF Approved'!A4</f>
        <v>0</v>
      </c>
      <c r="K4" s="1">
        <f>VLOOKUP($A4,'Payments 6.7.21'!$A$4:$E$430,3,FALSE)</f>
        <v>127568</v>
      </c>
      <c r="L4" s="1">
        <f>VLOOKUP($A4,'Payments 6.7.21'!$A$4:$E$430,4,FALSE)</f>
        <v>0</v>
      </c>
      <c r="P4" s="1">
        <f>VLOOKUP($A4,'Payments 6.7.21'!$A$4:$E$430,5,FALSE)</f>
        <v>0</v>
      </c>
      <c r="Q4" s="1">
        <f t="shared" ref="Q4:Q67" si="2">SUM(K4:P4)</f>
        <v>127568</v>
      </c>
      <c r="R4" s="3" t="str">
        <f t="shared" ref="R4:R67" si="3">IF(C4=0,"",IF(K4&gt;0,"yes","no"))</f>
        <v>yes</v>
      </c>
      <c r="S4" s="3" t="str">
        <f t="shared" ref="S4:S67" si="4">IF(D4=0,"",IF(L4&gt;0,"yes","no"))</f>
        <v>no</v>
      </c>
      <c r="T4" s="112"/>
      <c r="U4" s="3" t="str">
        <f t="shared" ref="U4:U67" si="5">IF(H4=0,"",IF(P4&gt;0,"yes","no"))</f>
        <v>no</v>
      </c>
      <c r="W4" s="2">
        <f t="shared" ref="W4:W67" si="6">IF(C4=0,"",K4/C4)</f>
        <v>1</v>
      </c>
      <c r="X4" s="2">
        <f t="shared" ref="X4:X67" si="7">IF(D4=0,"",L4/D4)</f>
        <v>0</v>
      </c>
      <c r="AB4" s="2">
        <f t="shared" ref="AB4:AB67" si="8">IF(H4=0,"",P4/H4)</f>
        <v>0</v>
      </c>
      <c r="AC4" s="2">
        <f t="shared" ref="AC4:AC67" si="9">Q4/I4</f>
        <v>7.3600461560651961E-2</v>
      </c>
    </row>
    <row r="5" spans="1:30" x14ac:dyDescent="0.35">
      <c r="A5" s="115">
        <v>14</v>
      </c>
      <c r="B5" t="s">
        <v>7</v>
      </c>
      <c r="C5" s="1">
        <v>461980</v>
      </c>
      <c r="D5" s="1">
        <v>1828288</v>
      </c>
      <c r="F5" s="1">
        <v>4105831</v>
      </c>
      <c r="H5" s="1">
        <v>207971</v>
      </c>
      <c r="I5" s="3">
        <f t="shared" si="1"/>
        <v>6604070</v>
      </c>
      <c r="J5">
        <f>A5-'ESSER III JCF Approved'!A5</f>
        <v>0</v>
      </c>
      <c r="K5" s="1">
        <f>VLOOKUP($A5,'Payments 6.7.21'!$A$4:$E$430,3,FALSE)</f>
        <v>365954.92</v>
      </c>
      <c r="L5" s="1">
        <f>VLOOKUP($A5,'Payments 6.7.21'!$A$4:$E$430,4,FALSE)</f>
        <v>727499.56</v>
      </c>
      <c r="P5" s="1">
        <f>VLOOKUP($A5,'Payments 6.7.21'!$A$4:$E$430,5,FALSE)</f>
        <v>144002.04</v>
      </c>
      <c r="Q5" s="1">
        <f t="shared" si="2"/>
        <v>1237456.52</v>
      </c>
      <c r="R5" s="3" t="str">
        <f t="shared" si="3"/>
        <v>yes</v>
      </c>
      <c r="S5" s="3" t="str">
        <f t="shared" si="4"/>
        <v>yes</v>
      </c>
      <c r="T5" s="112"/>
      <c r="U5" s="3" t="str">
        <f t="shared" si="5"/>
        <v>yes</v>
      </c>
      <c r="W5" s="2">
        <f t="shared" si="6"/>
        <v>0.79214450842027795</v>
      </c>
      <c r="X5" s="2">
        <f t="shared" si="7"/>
        <v>0.39791299838975042</v>
      </c>
      <c r="AB5" s="2">
        <f t="shared" si="8"/>
        <v>0.69241403849575189</v>
      </c>
      <c r="AC5" s="2">
        <f t="shared" si="9"/>
        <v>0.18737786243937452</v>
      </c>
    </row>
    <row r="6" spans="1:30" x14ac:dyDescent="0.35">
      <c r="A6" s="115">
        <v>63</v>
      </c>
      <c r="B6" t="s">
        <v>8</v>
      </c>
      <c r="C6" s="1">
        <v>40000</v>
      </c>
      <c r="D6" s="1">
        <v>154194</v>
      </c>
      <c r="F6" s="1">
        <v>346277</v>
      </c>
      <c r="H6" s="1">
        <v>0</v>
      </c>
      <c r="I6" s="3">
        <f t="shared" si="1"/>
        <v>540471</v>
      </c>
      <c r="J6">
        <f>A6-'ESSER III JCF Approved'!A6</f>
        <v>0</v>
      </c>
      <c r="K6" s="1">
        <f>VLOOKUP($A6,'Payments 6.7.21'!$A$4:$E$430,3,FALSE)</f>
        <v>40000</v>
      </c>
      <c r="L6" s="1">
        <f>VLOOKUP($A6,'Payments 6.7.21'!$A$4:$E$430,4,FALSE)</f>
        <v>0</v>
      </c>
      <c r="P6" s="1">
        <f>VLOOKUP($A6,'Payments 6.7.21'!$A$4:$E$430,5,FALSE)</f>
        <v>0</v>
      </c>
      <c r="Q6" s="1">
        <f t="shared" si="2"/>
        <v>40000</v>
      </c>
      <c r="R6" s="3" t="str">
        <f t="shared" si="3"/>
        <v>yes</v>
      </c>
      <c r="S6" s="3" t="str">
        <f t="shared" si="4"/>
        <v>no</v>
      </c>
      <c r="T6" s="112"/>
      <c r="U6" s="3" t="str">
        <f t="shared" si="5"/>
        <v/>
      </c>
      <c r="W6" s="2">
        <f t="shared" si="6"/>
        <v>1</v>
      </c>
      <c r="X6" s="2">
        <f t="shared" si="7"/>
        <v>0</v>
      </c>
      <c r="AB6" s="2" t="str">
        <f t="shared" si="8"/>
        <v/>
      </c>
      <c r="AC6" s="2">
        <f t="shared" si="9"/>
        <v>7.4009521324918448E-2</v>
      </c>
    </row>
    <row r="7" spans="1:30" x14ac:dyDescent="0.35">
      <c r="A7" s="115">
        <v>70</v>
      </c>
      <c r="B7" t="s">
        <v>9</v>
      </c>
      <c r="C7" s="1">
        <v>97406</v>
      </c>
      <c r="D7" s="1">
        <v>384104</v>
      </c>
      <c r="F7" s="1">
        <v>862593</v>
      </c>
      <c r="H7" s="1">
        <v>0</v>
      </c>
      <c r="I7" s="3">
        <f t="shared" si="1"/>
        <v>1344103</v>
      </c>
      <c r="J7">
        <f>A7-'ESSER III JCF Approved'!A7</f>
        <v>0</v>
      </c>
      <c r="K7" s="1">
        <f>VLOOKUP($A7,'Payments 6.7.21'!$A$4:$E$430,3,FALSE)</f>
        <v>73957.47</v>
      </c>
      <c r="L7" s="1">
        <f>VLOOKUP($A7,'Payments 6.7.21'!$A$4:$E$430,4,FALSE)</f>
        <v>0</v>
      </c>
      <c r="P7" s="1">
        <f>VLOOKUP($A7,'Payments 6.7.21'!$A$4:$E$430,5,FALSE)</f>
        <v>0</v>
      </c>
      <c r="Q7" s="1">
        <f t="shared" si="2"/>
        <v>73957.47</v>
      </c>
      <c r="R7" s="3" t="str">
        <f t="shared" si="3"/>
        <v>yes</v>
      </c>
      <c r="S7" s="3" t="str">
        <f t="shared" si="4"/>
        <v>no</v>
      </c>
      <c r="T7" s="112"/>
      <c r="U7" s="3" t="str">
        <f t="shared" si="5"/>
        <v/>
      </c>
      <c r="W7" s="2">
        <f t="shared" si="6"/>
        <v>0.75927016816212556</v>
      </c>
      <c r="X7" s="2">
        <f t="shared" si="7"/>
        <v>0</v>
      </c>
      <c r="AB7" s="2" t="str">
        <f t="shared" si="8"/>
        <v/>
      </c>
      <c r="AC7" s="2">
        <f t="shared" si="9"/>
        <v>5.5023662621093775E-2</v>
      </c>
    </row>
    <row r="8" spans="1:30" x14ac:dyDescent="0.35">
      <c r="A8" s="115">
        <v>84</v>
      </c>
      <c r="B8" t="s">
        <v>10</v>
      </c>
      <c r="C8" s="1">
        <v>40000</v>
      </c>
      <c r="D8" s="1">
        <v>100000</v>
      </c>
      <c r="F8" s="1">
        <v>168460</v>
      </c>
      <c r="H8" s="1">
        <v>0</v>
      </c>
      <c r="I8" s="3">
        <f t="shared" si="1"/>
        <v>308460</v>
      </c>
      <c r="J8">
        <f>A8-'ESSER III JCF Approved'!A8</f>
        <v>0</v>
      </c>
      <c r="K8" s="1">
        <f>VLOOKUP($A8,'Payments 6.7.21'!$A$4:$E$430,3,FALSE)</f>
        <v>13804.81</v>
      </c>
      <c r="L8" s="1">
        <f>VLOOKUP($A8,'Payments 6.7.21'!$A$4:$E$430,4,FALSE)</f>
        <v>0</v>
      </c>
      <c r="P8" s="1">
        <f>VLOOKUP($A8,'Payments 6.7.21'!$A$4:$E$430,5,FALSE)</f>
        <v>0</v>
      </c>
      <c r="Q8" s="1">
        <f t="shared" si="2"/>
        <v>13804.81</v>
      </c>
      <c r="R8" s="3" t="str">
        <f t="shared" si="3"/>
        <v>yes</v>
      </c>
      <c r="S8" s="3" t="str">
        <f t="shared" si="4"/>
        <v>no</v>
      </c>
      <c r="T8" s="112"/>
      <c r="U8" s="3" t="str">
        <f t="shared" si="5"/>
        <v/>
      </c>
      <c r="W8" s="2">
        <f t="shared" si="6"/>
        <v>0.34512024999999996</v>
      </c>
      <c r="X8" s="2">
        <f t="shared" si="7"/>
        <v>0</v>
      </c>
      <c r="AB8" s="2" t="str">
        <f t="shared" si="8"/>
        <v/>
      </c>
      <c r="AC8" s="2">
        <f t="shared" si="9"/>
        <v>4.4753971341502947E-2</v>
      </c>
    </row>
    <row r="9" spans="1:30" x14ac:dyDescent="0.35">
      <c r="A9" s="115">
        <v>91</v>
      </c>
      <c r="B9" t="s">
        <v>11</v>
      </c>
      <c r="C9" s="1">
        <v>99693</v>
      </c>
      <c r="D9" s="1">
        <v>396525</v>
      </c>
      <c r="F9" s="1">
        <v>890487</v>
      </c>
      <c r="H9" s="1">
        <v>86667</v>
      </c>
      <c r="I9" s="3">
        <f t="shared" si="1"/>
        <v>1473372</v>
      </c>
      <c r="J9">
        <f>A9-'ESSER III JCF Approved'!A9</f>
        <v>0</v>
      </c>
      <c r="K9" s="1">
        <f>VLOOKUP($A9,'Payments 6.7.21'!$A$4:$E$430,3,FALSE)</f>
        <v>80493.290000000008</v>
      </c>
      <c r="L9" s="1">
        <f>VLOOKUP($A9,'Payments 6.7.21'!$A$4:$E$430,4,FALSE)</f>
        <v>0</v>
      </c>
      <c r="P9" s="1">
        <f>VLOOKUP($A9,'Payments 6.7.21'!$A$4:$E$430,5,FALSE)</f>
        <v>61169.18</v>
      </c>
      <c r="Q9" s="1">
        <f t="shared" si="2"/>
        <v>141662.47</v>
      </c>
      <c r="R9" s="3" t="str">
        <f t="shared" si="3"/>
        <v>yes</v>
      </c>
      <c r="S9" s="3" t="str">
        <f t="shared" si="4"/>
        <v>no</v>
      </c>
      <c r="T9" s="112"/>
      <c r="U9" s="3" t="str">
        <f t="shared" si="5"/>
        <v>yes</v>
      </c>
      <c r="W9" s="2">
        <f t="shared" si="6"/>
        <v>0.80741165377709578</v>
      </c>
      <c r="X9" s="2">
        <f t="shared" si="7"/>
        <v>0</v>
      </c>
      <c r="AB9" s="2">
        <f t="shared" si="8"/>
        <v>0.70579551617109171</v>
      </c>
      <c r="AC9" s="2">
        <f t="shared" si="9"/>
        <v>9.6148474383930191E-2</v>
      </c>
    </row>
    <row r="10" spans="1:30" x14ac:dyDescent="0.35">
      <c r="A10" s="115">
        <v>105</v>
      </c>
      <c r="B10" t="s">
        <v>12</v>
      </c>
      <c r="C10" s="1">
        <v>87178</v>
      </c>
      <c r="D10" s="1">
        <v>312466</v>
      </c>
      <c r="F10" s="1">
        <v>701712</v>
      </c>
      <c r="H10" s="1">
        <v>54638</v>
      </c>
      <c r="I10" s="3">
        <f t="shared" si="1"/>
        <v>1155994</v>
      </c>
      <c r="J10">
        <f>A10-'ESSER III JCF Approved'!A10</f>
        <v>0</v>
      </c>
      <c r="K10" s="1">
        <f>VLOOKUP($A10,'Payments 6.7.21'!$A$4:$E$430,3,FALSE)</f>
        <v>67725.649999999994</v>
      </c>
      <c r="L10" s="1">
        <f>VLOOKUP($A10,'Payments 6.7.21'!$A$4:$E$430,4,FALSE)</f>
        <v>0</v>
      </c>
      <c r="P10" s="1">
        <f>VLOOKUP($A10,'Payments 6.7.21'!$A$4:$E$430,5,FALSE)</f>
        <v>38165.670000000006</v>
      </c>
      <c r="Q10" s="1">
        <f t="shared" si="2"/>
        <v>105891.32</v>
      </c>
      <c r="R10" s="3" t="str">
        <f t="shared" si="3"/>
        <v>yes</v>
      </c>
      <c r="S10" s="3" t="str">
        <f t="shared" si="4"/>
        <v>no</v>
      </c>
      <c r="T10" s="112"/>
      <c r="U10" s="3" t="str">
        <f t="shared" si="5"/>
        <v>yes</v>
      </c>
      <c r="W10" s="2">
        <f t="shared" si="6"/>
        <v>0.77686629654270567</v>
      </c>
      <c r="X10" s="2">
        <f t="shared" si="7"/>
        <v>0</v>
      </c>
      <c r="AB10" s="2">
        <f t="shared" si="8"/>
        <v>0.69851879644203674</v>
      </c>
      <c r="AC10" s="2">
        <f t="shared" si="9"/>
        <v>9.1601963331989625E-2</v>
      </c>
    </row>
    <row r="11" spans="1:30" x14ac:dyDescent="0.35">
      <c r="A11" s="115">
        <v>112</v>
      </c>
      <c r="B11" t="s">
        <v>13</v>
      </c>
      <c r="C11" s="1">
        <v>177716</v>
      </c>
      <c r="D11" s="1">
        <v>667222</v>
      </c>
      <c r="F11" s="1">
        <v>1498397</v>
      </c>
      <c r="H11" s="1">
        <v>0</v>
      </c>
      <c r="I11" s="3">
        <f t="shared" si="1"/>
        <v>2343335</v>
      </c>
      <c r="J11">
        <f>A11-'ESSER III JCF Approved'!A11</f>
        <v>0</v>
      </c>
      <c r="K11" s="1">
        <f>VLOOKUP($A11,'Payments 6.7.21'!$A$4:$E$430,3,FALSE)</f>
        <v>134906.91999999998</v>
      </c>
      <c r="L11" s="1">
        <f>VLOOKUP($A11,'Payments 6.7.21'!$A$4:$E$430,4,FALSE)</f>
        <v>0</v>
      </c>
      <c r="P11" s="1">
        <f>VLOOKUP($A11,'Payments 6.7.21'!$A$4:$E$430,5,FALSE)</f>
        <v>0</v>
      </c>
      <c r="Q11" s="1">
        <f t="shared" si="2"/>
        <v>134906.91999999998</v>
      </c>
      <c r="R11" s="3" t="str">
        <f t="shared" si="3"/>
        <v>yes</v>
      </c>
      <c r="S11" s="3" t="str">
        <f t="shared" si="4"/>
        <v>no</v>
      </c>
      <c r="T11" s="112"/>
      <c r="U11" s="3" t="str">
        <f t="shared" si="5"/>
        <v/>
      </c>
      <c r="W11" s="2">
        <f t="shared" si="6"/>
        <v>0.75911521753809441</v>
      </c>
      <c r="X11" s="2">
        <f t="shared" si="7"/>
        <v>0</v>
      </c>
      <c r="AB11" s="2" t="str">
        <f t="shared" si="8"/>
        <v/>
      </c>
      <c r="AC11" s="2">
        <f t="shared" si="9"/>
        <v>5.7570479679601931E-2</v>
      </c>
    </row>
    <row r="12" spans="1:30" x14ac:dyDescent="0.35">
      <c r="A12" s="115">
        <v>119</v>
      </c>
      <c r="B12" t="s">
        <v>14</v>
      </c>
      <c r="C12" s="1">
        <v>135117</v>
      </c>
      <c r="D12" s="1">
        <v>547813</v>
      </c>
      <c r="F12" s="1">
        <v>1230237</v>
      </c>
      <c r="H12" s="1">
        <v>0</v>
      </c>
      <c r="I12" s="3">
        <f t="shared" si="1"/>
        <v>1913167</v>
      </c>
      <c r="J12">
        <f>A12-'ESSER III JCF Approved'!A12</f>
        <v>0</v>
      </c>
      <c r="K12" s="1">
        <f>VLOOKUP($A12,'Payments 6.7.21'!$A$4:$E$430,3,FALSE)</f>
        <v>135117</v>
      </c>
      <c r="L12" s="1">
        <f>VLOOKUP($A12,'Payments 6.7.21'!$A$4:$E$430,4,FALSE)</f>
        <v>300000</v>
      </c>
      <c r="P12" s="1">
        <f>VLOOKUP($A12,'Payments 6.7.21'!$A$4:$E$430,5,FALSE)</f>
        <v>0</v>
      </c>
      <c r="Q12" s="1">
        <f t="shared" si="2"/>
        <v>435117</v>
      </c>
      <c r="R12" s="3" t="str">
        <f t="shared" si="3"/>
        <v>yes</v>
      </c>
      <c r="S12" s="3" t="str">
        <f t="shared" si="4"/>
        <v>yes</v>
      </c>
      <c r="T12" s="112"/>
      <c r="U12" s="3" t="str">
        <f t="shared" si="5"/>
        <v/>
      </c>
      <c r="W12" s="2">
        <f t="shared" si="6"/>
        <v>1</v>
      </c>
      <c r="X12" s="2">
        <f t="shared" si="7"/>
        <v>0.54763212994215182</v>
      </c>
      <c r="AB12" s="2" t="str">
        <f t="shared" si="8"/>
        <v/>
      </c>
      <c r="AC12" s="2">
        <f t="shared" si="9"/>
        <v>0.22743283780245008</v>
      </c>
    </row>
    <row r="13" spans="1:30" x14ac:dyDescent="0.35">
      <c r="A13" s="115">
        <v>126</v>
      </c>
      <c r="B13" t="s">
        <v>15</v>
      </c>
      <c r="C13" s="1">
        <v>74063</v>
      </c>
      <c r="D13" s="1">
        <v>276364</v>
      </c>
      <c r="F13" s="1">
        <v>620638</v>
      </c>
      <c r="H13" s="1">
        <v>0</v>
      </c>
      <c r="I13" s="3">
        <f t="shared" si="1"/>
        <v>971065</v>
      </c>
      <c r="J13">
        <f>A13-'ESSER III JCF Approved'!A13</f>
        <v>0</v>
      </c>
      <c r="K13" s="1">
        <f>VLOOKUP($A13,'Payments 6.7.21'!$A$4:$E$430,3,FALSE)</f>
        <v>31117.93</v>
      </c>
      <c r="L13" s="1">
        <f>VLOOKUP($A13,'Payments 6.7.21'!$A$4:$E$430,4,FALSE)</f>
        <v>0</v>
      </c>
      <c r="P13" s="1">
        <f>VLOOKUP($A13,'Payments 6.7.21'!$A$4:$E$430,5,FALSE)</f>
        <v>0</v>
      </c>
      <c r="Q13" s="1">
        <f t="shared" si="2"/>
        <v>31117.93</v>
      </c>
      <c r="R13" s="3" t="str">
        <f t="shared" si="3"/>
        <v>yes</v>
      </c>
      <c r="S13" s="3" t="str">
        <f t="shared" si="4"/>
        <v>no</v>
      </c>
      <c r="T13" s="112"/>
      <c r="U13" s="3" t="str">
        <f t="shared" si="5"/>
        <v/>
      </c>
      <c r="W13" s="2">
        <f t="shared" si="6"/>
        <v>0.42015486815278885</v>
      </c>
      <c r="X13" s="2">
        <f t="shared" si="7"/>
        <v>0</v>
      </c>
      <c r="AB13" s="2" t="str">
        <f t="shared" si="8"/>
        <v/>
      </c>
      <c r="AC13" s="2">
        <f t="shared" si="9"/>
        <v>3.2045156606406368E-2</v>
      </c>
    </row>
    <row r="14" spans="1:30" x14ac:dyDescent="0.35">
      <c r="A14" s="115">
        <v>140</v>
      </c>
      <c r="B14" t="s">
        <v>16</v>
      </c>
      <c r="C14" s="1">
        <v>538682</v>
      </c>
      <c r="D14" s="1">
        <v>2173213</v>
      </c>
      <c r="F14" s="1">
        <v>4880438</v>
      </c>
      <c r="H14" s="1">
        <v>307971</v>
      </c>
      <c r="I14" s="3">
        <f t="shared" si="1"/>
        <v>7900304</v>
      </c>
      <c r="J14">
        <f>A14-'ESSER III JCF Approved'!A14</f>
        <v>0</v>
      </c>
      <c r="K14" s="1">
        <f>VLOOKUP($A14,'Payments 6.7.21'!$A$4:$E$430,3,FALSE)</f>
        <v>528249.69000000006</v>
      </c>
      <c r="L14" s="1">
        <f>VLOOKUP($A14,'Payments 6.7.21'!$A$4:$E$430,4,FALSE)</f>
        <v>0</v>
      </c>
      <c r="P14" s="1">
        <f>VLOOKUP($A14,'Payments 6.7.21'!$A$4:$E$430,5,FALSE)</f>
        <v>103082.17</v>
      </c>
      <c r="Q14" s="1">
        <f t="shared" si="2"/>
        <v>631331.8600000001</v>
      </c>
      <c r="R14" s="3" t="str">
        <f t="shared" si="3"/>
        <v>yes</v>
      </c>
      <c r="S14" s="3" t="str">
        <f t="shared" si="4"/>
        <v>no</v>
      </c>
      <c r="T14" s="112"/>
      <c r="U14" s="3" t="str">
        <f t="shared" si="5"/>
        <v>yes</v>
      </c>
      <c r="W14" s="2">
        <f t="shared" si="6"/>
        <v>0.98063363914146018</v>
      </c>
      <c r="X14" s="2">
        <f t="shared" si="7"/>
        <v>0</v>
      </c>
      <c r="AB14" s="2">
        <f t="shared" si="8"/>
        <v>0.33471388539830049</v>
      </c>
      <c r="AC14" s="2">
        <f t="shared" si="9"/>
        <v>7.991235020829579E-2</v>
      </c>
    </row>
    <row r="15" spans="1:30" x14ac:dyDescent="0.35">
      <c r="A15" s="115">
        <v>147</v>
      </c>
      <c r="B15" t="s">
        <v>17</v>
      </c>
      <c r="C15" s="1">
        <v>1710987</v>
      </c>
      <c r="D15" s="1">
        <v>6705753</v>
      </c>
      <c r="F15" s="1">
        <v>15059279</v>
      </c>
      <c r="H15" s="1">
        <v>0</v>
      </c>
      <c r="I15" s="3">
        <f t="shared" si="1"/>
        <v>23476019</v>
      </c>
      <c r="J15">
        <f>A15-'ESSER III JCF Approved'!A15</f>
        <v>0</v>
      </c>
      <c r="K15" s="1">
        <f>VLOOKUP($A15,'Payments 6.7.21'!$A$4:$E$430,3,FALSE)</f>
        <v>1710974.68</v>
      </c>
      <c r="L15" s="1">
        <f>VLOOKUP($A15,'Payments 6.7.21'!$A$4:$E$430,4,FALSE)</f>
        <v>0</v>
      </c>
      <c r="P15" s="1">
        <f>VLOOKUP($A15,'Payments 6.7.21'!$A$4:$E$430,5,FALSE)</f>
        <v>0</v>
      </c>
      <c r="Q15" s="1">
        <f t="shared" si="2"/>
        <v>1710974.68</v>
      </c>
      <c r="R15" s="3" t="str">
        <f t="shared" si="3"/>
        <v>yes</v>
      </c>
      <c r="S15" s="3" t="str">
        <f t="shared" si="4"/>
        <v>no</v>
      </c>
      <c r="T15" s="112"/>
      <c r="U15" s="3" t="str">
        <f t="shared" si="5"/>
        <v/>
      </c>
      <c r="W15" s="2">
        <f t="shared" si="6"/>
        <v>0.99999279947772834</v>
      </c>
      <c r="X15" s="2">
        <f t="shared" si="7"/>
        <v>0</v>
      </c>
      <c r="AB15" s="2" t="str">
        <f t="shared" si="8"/>
        <v/>
      </c>
      <c r="AC15" s="2">
        <f t="shared" si="9"/>
        <v>7.2881806749261868E-2</v>
      </c>
    </row>
    <row r="16" spans="1:30" x14ac:dyDescent="0.35">
      <c r="A16" s="115">
        <v>154</v>
      </c>
      <c r="B16" t="s">
        <v>18</v>
      </c>
      <c r="C16" s="1">
        <v>110713</v>
      </c>
      <c r="D16" s="1">
        <v>373053</v>
      </c>
      <c r="F16" s="1">
        <v>837774</v>
      </c>
      <c r="H16" s="1">
        <v>184638</v>
      </c>
      <c r="I16" s="3">
        <f t="shared" si="1"/>
        <v>1506178</v>
      </c>
      <c r="J16">
        <f>A16-'ESSER III JCF Approved'!A16</f>
        <v>0</v>
      </c>
      <c r="K16" s="1">
        <f>VLOOKUP($A16,'Payments 6.7.21'!$A$4:$E$430,3,FALSE)</f>
        <v>101035.89</v>
      </c>
      <c r="L16" s="1">
        <f>VLOOKUP($A16,'Payments 6.7.21'!$A$4:$E$430,4,FALSE)</f>
        <v>0</v>
      </c>
      <c r="P16" s="1">
        <f>VLOOKUP($A16,'Payments 6.7.21'!$A$4:$E$430,5,FALSE)</f>
        <v>75334.23000000001</v>
      </c>
      <c r="Q16" s="1">
        <f t="shared" si="2"/>
        <v>176370.12</v>
      </c>
      <c r="R16" s="3" t="str">
        <f t="shared" si="3"/>
        <v>yes</v>
      </c>
      <c r="S16" s="3" t="str">
        <f t="shared" si="4"/>
        <v>no</v>
      </c>
      <c r="T16" s="112"/>
      <c r="U16" s="3" t="str">
        <f t="shared" si="5"/>
        <v>yes</v>
      </c>
      <c r="W16" s="2">
        <f t="shared" si="6"/>
        <v>0.91259283011028514</v>
      </c>
      <c r="X16" s="2">
        <f t="shared" si="7"/>
        <v>0</v>
      </c>
      <c r="AB16" s="2">
        <f t="shared" si="8"/>
        <v>0.40801043122217534</v>
      </c>
      <c r="AC16" s="2">
        <f t="shared" si="9"/>
        <v>0.11709779322231502</v>
      </c>
    </row>
    <row r="17" spans="1:29" x14ac:dyDescent="0.35">
      <c r="A17" s="115">
        <v>161</v>
      </c>
      <c r="B17" t="s">
        <v>19</v>
      </c>
      <c r="C17" s="1">
        <v>44860</v>
      </c>
      <c r="D17" s="1">
        <v>185311</v>
      </c>
      <c r="F17" s="1">
        <v>416157</v>
      </c>
      <c r="H17" s="1">
        <v>0</v>
      </c>
      <c r="I17" s="3">
        <f t="shared" si="1"/>
        <v>646328</v>
      </c>
      <c r="J17">
        <f>A17-'ESSER III JCF Approved'!A17</f>
        <v>0</v>
      </c>
      <c r="Q17" s="1">
        <f t="shared" si="2"/>
        <v>0</v>
      </c>
      <c r="R17" s="3" t="str">
        <f t="shared" si="3"/>
        <v>no</v>
      </c>
      <c r="S17" s="3" t="str">
        <f t="shared" si="4"/>
        <v>no</v>
      </c>
      <c r="T17" s="112"/>
      <c r="U17" s="3" t="str">
        <f t="shared" si="5"/>
        <v/>
      </c>
      <c r="W17" s="2">
        <f t="shared" si="6"/>
        <v>0</v>
      </c>
      <c r="X17" s="2">
        <f t="shared" si="7"/>
        <v>0</v>
      </c>
      <c r="AB17" s="2" t="str">
        <f t="shared" si="8"/>
        <v/>
      </c>
      <c r="AC17" s="2">
        <f t="shared" si="9"/>
        <v>0</v>
      </c>
    </row>
    <row r="18" spans="1:29" x14ac:dyDescent="0.35">
      <c r="A18" s="115">
        <v>170</v>
      </c>
      <c r="B18" t="s">
        <v>20</v>
      </c>
      <c r="C18" s="1">
        <v>464613</v>
      </c>
      <c r="D18" s="1">
        <v>1899207</v>
      </c>
      <c r="F18" s="1">
        <v>4265097</v>
      </c>
      <c r="H18" s="1">
        <v>303623</v>
      </c>
      <c r="I18" s="3">
        <f t="shared" si="1"/>
        <v>6932540</v>
      </c>
      <c r="J18">
        <f>A18-'ESSER III JCF Approved'!A18</f>
        <v>0</v>
      </c>
      <c r="K18" s="1">
        <f>VLOOKUP($A18,'Payments 6.7.21'!$A$4:$E$430,3,FALSE)</f>
        <v>464613</v>
      </c>
      <c r="L18" s="1">
        <f>VLOOKUP($A18,'Payments 6.7.21'!$A$4:$E$430,4,FALSE)</f>
        <v>0</v>
      </c>
      <c r="P18" s="1">
        <f>VLOOKUP($A18,'Payments 6.7.21'!$A$4:$E$430,5,FALSE)</f>
        <v>0</v>
      </c>
      <c r="Q18" s="1">
        <f t="shared" si="2"/>
        <v>464613</v>
      </c>
      <c r="R18" s="3" t="str">
        <f t="shared" si="3"/>
        <v>yes</v>
      </c>
      <c r="S18" s="3" t="str">
        <f t="shared" si="4"/>
        <v>no</v>
      </c>
      <c r="T18" s="112"/>
      <c r="U18" s="3" t="str">
        <f t="shared" si="5"/>
        <v>no</v>
      </c>
      <c r="W18" s="2">
        <f t="shared" si="6"/>
        <v>1</v>
      </c>
      <c r="X18" s="2">
        <f t="shared" si="7"/>
        <v>0</v>
      </c>
      <c r="AB18" s="2">
        <f t="shared" si="8"/>
        <v>0</v>
      </c>
      <c r="AC18" s="2">
        <f t="shared" si="9"/>
        <v>6.701915892299215E-2</v>
      </c>
    </row>
    <row r="19" spans="1:29" x14ac:dyDescent="0.35">
      <c r="A19" s="115">
        <v>182</v>
      </c>
      <c r="B19" t="s">
        <v>21</v>
      </c>
      <c r="C19" s="1">
        <v>198656</v>
      </c>
      <c r="D19" s="1">
        <v>782372</v>
      </c>
      <c r="F19" s="1">
        <v>1756992</v>
      </c>
      <c r="H19" s="1">
        <v>0</v>
      </c>
      <c r="I19" s="3">
        <f t="shared" si="1"/>
        <v>2738020</v>
      </c>
      <c r="J19">
        <f>A19-'ESSER III JCF Approved'!A19</f>
        <v>0</v>
      </c>
      <c r="K19" s="1">
        <f>VLOOKUP($A19,'Payments 6.7.21'!$A$4:$E$430,3,FALSE)</f>
        <v>198655.99999999997</v>
      </c>
      <c r="L19" s="1">
        <f>VLOOKUP($A19,'Payments 6.7.21'!$A$4:$E$430,4,FALSE)</f>
        <v>0</v>
      </c>
      <c r="P19" s="1">
        <f>VLOOKUP($A19,'Payments 6.7.21'!$A$4:$E$430,5,FALSE)</f>
        <v>0</v>
      </c>
      <c r="Q19" s="1">
        <f t="shared" si="2"/>
        <v>198655.99999999997</v>
      </c>
      <c r="R19" s="3" t="str">
        <f t="shared" si="3"/>
        <v>yes</v>
      </c>
      <c r="S19" s="3" t="str">
        <f t="shared" si="4"/>
        <v>no</v>
      </c>
      <c r="T19" s="112"/>
      <c r="U19" s="3" t="str">
        <f t="shared" si="5"/>
        <v/>
      </c>
      <c r="W19" s="2">
        <f t="shared" si="6"/>
        <v>0.99999999999999989</v>
      </c>
      <c r="X19" s="2">
        <f t="shared" si="7"/>
        <v>0</v>
      </c>
      <c r="AB19" s="2" t="str">
        <f t="shared" si="8"/>
        <v/>
      </c>
      <c r="AC19" s="2">
        <f t="shared" si="9"/>
        <v>7.2554619761725614E-2</v>
      </c>
    </row>
    <row r="20" spans="1:29" x14ac:dyDescent="0.35">
      <c r="A20" s="115">
        <v>196</v>
      </c>
      <c r="B20" t="s">
        <v>22</v>
      </c>
      <c r="C20" s="1">
        <v>162795</v>
      </c>
      <c r="D20" s="1">
        <v>555533</v>
      </c>
      <c r="F20" s="1">
        <v>1247574</v>
      </c>
      <c r="H20" s="1">
        <v>58985</v>
      </c>
      <c r="I20" s="3">
        <f t="shared" si="1"/>
        <v>2024887</v>
      </c>
      <c r="J20">
        <f>A20-'ESSER III JCF Approved'!A20</f>
        <v>0</v>
      </c>
      <c r="K20" s="1">
        <f>VLOOKUP($A20,'Payments 6.7.21'!$A$4:$E$430,3,FALSE)</f>
        <v>155801.87</v>
      </c>
      <c r="L20" s="1">
        <f>VLOOKUP($A20,'Payments 6.7.21'!$A$4:$E$430,4,FALSE)</f>
        <v>0</v>
      </c>
      <c r="P20" s="1">
        <f>VLOOKUP($A20,'Payments 6.7.21'!$A$4:$E$430,5,FALSE)</f>
        <v>19468.14</v>
      </c>
      <c r="Q20" s="1">
        <f t="shared" si="2"/>
        <v>175270.01</v>
      </c>
      <c r="R20" s="3" t="str">
        <f t="shared" si="3"/>
        <v>yes</v>
      </c>
      <c r="S20" s="3" t="str">
        <f t="shared" si="4"/>
        <v>no</v>
      </c>
      <c r="T20" s="112"/>
      <c r="U20" s="3" t="str">
        <f t="shared" si="5"/>
        <v>yes</v>
      </c>
      <c r="W20" s="2">
        <f t="shared" si="6"/>
        <v>0.95704333671181541</v>
      </c>
      <c r="X20" s="2">
        <f t="shared" si="7"/>
        <v>0</v>
      </c>
      <c r="AB20" s="2">
        <f t="shared" si="8"/>
        <v>0.33005238619988131</v>
      </c>
      <c r="AC20" s="2">
        <f t="shared" si="9"/>
        <v>8.6557921503767871E-2</v>
      </c>
    </row>
    <row r="21" spans="1:29" x14ac:dyDescent="0.35">
      <c r="A21" s="115">
        <v>203</v>
      </c>
      <c r="B21" t="s">
        <v>23</v>
      </c>
      <c r="C21" s="1">
        <v>106225</v>
      </c>
      <c r="D21" s="1">
        <v>431073</v>
      </c>
      <c r="F21" s="1">
        <v>968071</v>
      </c>
      <c r="H21" s="1">
        <v>0</v>
      </c>
      <c r="I21" s="3">
        <f t="shared" si="1"/>
        <v>1505369</v>
      </c>
      <c r="J21">
        <f>A21-'ESSER III JCF Approved'!A21</f>
        <v>0</v>
      </c>
      <c r="K21" s="1">
        <f>VLOOKUP($A21,'Payments 6.7.21'!$A$4:$E$430,3,FALSE)</f>
        <v>105482.17</v>
      </c>
      <c r="L21" s="1">
        <f>VLOOKUP($A21,'Payments 6.7.21'!$A$4:$E$430,4,FALSE)</f>
        <v>0</v>
      </c>
      <c r="P21" s="1">
        <f>VLOOKUP($A21,'Payments 6.7.21'!$A$4:$E$430,5,FALSE)</f>
        <v>0</v>
      </c>
      <c r="Q21" s="1">
        <f t="shared" si="2"/>
        <v>105482.17</v>
      </c>
      <c r="R21" s="3" t="str">
        <f t="shared" si="3"/>
        <v>yes</v>
      </c>
      <c r="S21" s="3" t="str">
        <f t="shared" si="4"/>
        <v>no</v>
      </c>
      <c r="T21" s="112"/>
      <c r="U21" s="3" t="str">
        <f t="shared" si="5"/>
        <v/>
      </c>
      <c r="W21" s="2">
        <f t="shared" si="6"/>
        <v>0.99300701341492115</v>
      </c>
      <c r="X21" s="2">
        <f t="shared" si="7"/>
        <v>0</v>
      </c>
      <c r="AB21" s="2" t="str">
        <f t="shared" si="8"/>
        <v/>
      </c>
      <c r="AC21" s="2">
        <f t="shared" si="9"/>
        <v>7.0070640487481808E-2</v>
      </c>
    </row>
    <row r="22" spans="1:29" x14ac:dyDescent="0.35">
      <c r="A22" s="115">
        <v>217</v>
      </c>
      <c r="B22" t="s">
        <v>24</v>
      </c>
      <c r="C22" s="1">
        <v>283700</v>
      </c>
      <c r="D22" s="1">
        <v>1154355</v>
      </c>
      <c r="F22" s="1">
        <v>2592365</v>
      </c>
      <c r="H22" s="1">
        <v>90870</v>
      </c>
      <c r="I22" s="3">
        <f t="shared" si="1"/>
        <v>4121290</v>
      </c>
      <c r="J22">
        <f>A22-'ESSER III JCF Approved'!A22</f>
        <v>0</v>
      </c>
      <c r="K22" s="1">
        <f>VLOOKUP($A22,'Payments 6.7.21'!$A$4:$E$430,3,FALSE)</f>
        <v>190203.04</v>
      </c>
      <c r="L22" s="1">
        <f>VLOOKUP($A22,'Payments 6.7.21'!$A$4:$E$430,4,FALSE)</f>
        <v>0</v>
      </c>
      <c r="P22" s="1">
        <f>VLOOKUP($A22,'Payments 6.7.21'!$A$4:$E$430,5,FALSE)</f>
        <v>16425.28</v>
      </c>
      <c r="Q22" s="1">
        <f t="shared" si="2"/>
        <v>206628.32</v>
      </c>
      <c r="R22" s="3" t="str">
        <f t="shared" si="3"/>
        <v>yes</v>
      </c>
      <c r="S22" s="3" t="str">
        <f t="shared" si="4"/>
        <v>no</v>
      </c>
      <c r="T22" s="112"/>
      <c r="U22" s="3" t="str">
        <f t="shared" si="5"/>
        <v>yes</v>
      </c>
      <c r="W22" s="2">
        <f t="shared" si="6"/>
        <v>0.67043722241804726</v>
      </c>
      <c r="X22" s="2">
        <f t="shared" si="7"/>
        <v>0</v>
      </c>
      <c r="AB22" s="2">
        <f t="shared" si="8"/>
        <v>0.18075580499614832</v>
      </c>
      <c r="AC22" s="2">
        <f t="shared" si="9"/>
        <v>5.0136806679462013E-2</v>
      </c>
    </row>
    <row r="23" spans="1:29" x14ac:dyDescent="0.35">
      <c r="A23" s="115">
        <v>231</v>
      </c>
      <c r="B23" t="s">
        <v>25</v>
      </c>
      <c r="C23" s="1">
        <v>89792</v>
      </c>
      <c r="D23" s="1">
        <v>365501</v>
      </c>
      <c r="F23" s="1">
        <v>820815</v>
      </c>
      <c r="H23" s="1">
        <v>0</v>
      </c>
      <c r="I23" s="3">
        <f t="shared" si="1"/>
        <v>1276108</v>
      </c>
      <c r="J23">
        <f>A23-'ESSER III JCF Approved'!A23</f>
        <v>0</v>
      </c>
      <c r="K23" s="1">
        <f>VLOOKUP($A23,'Payments 6.7.21'!$A$4:$E$430,3,FALSE)</f>
        <v>89792</v>
      </c>
      <c r="L23" s="1">
        <f>VLOOKUP($A23,'Payments 6.7.21'!$A$4:$E$430,4,FALSE)</f>
        <v>0</v>
      </c>
      <c r="P23" s="1">
        <f>VLOOKUP($A23,'Payments 6.7.21'!$A$4:$E$430,5,FALSE)</f>
        <v>0</v>
      </c>
      <c r="Q23" s="1">
        <f t="shared" si="2"/>
        <v>89792</v>
      </c>
      <c r="R23" s="3" t="str">
        <f t="shared" si="3"/>
        <v>yes</v>
      </c>
      <c r="S23" s="3" t="str">
        <f t="shared" si="4"/>
        <v>no</v>
      </c>
      <c r="T23" s="112"/>
      <c r="U23" s="3" t="str">
        <f t="shared" si="5"/>
        <v/>
      </c>
      <c r="W23" s="2">
        <f t="shared" si="6"/>
        <v>1</v>
      </c>
      <c r="X23" s="2">
        <f t="shared" si="7"/>
        <v>0</v>
      </c>
      <c r="AB23" s="2" t="str">
        <f t="shared" si="8"/>
        <v/>
      </c>
      <c r="AC23" s="2">
        <f t="shared" si="9"/>
        <v>7.0363950386644392E-2</v>
      </c>
    </row>
    <row r="24" spans="1:29" x14ac:dyDescent="0.35">
      <c r="A24" s="115">
        <v>238</v>
      </c>
      <c r="B24" t="s">
        <v>26</v>
      </c>
      <c r="C24" s="1">
        <v>152302</v>
      </c>
      <c r="D24" s="1">
        <v>618947</v>
      </c>
      <c r="F24" s="1">
        <v>1389985</v>
      </c>
      <c r="H24" s="1">
        <v>133333</v>
      </c>
      <c r="I24" s="3">
        <f t="shared" si="1"/>
        <v>2294567</v>
      </c>
      <c r="J24">
        <f>A24-'ESSER III JCF Approved'!A24</f>
        <v>0</v>
      </c>
      <c r="Q24" s="1">
        <f t="shared" si="2"/>
        <v>0</v>
      </c>
      <c r="R24" s="3" t="str">
        <f t="shared" si="3"/>
        <v>no</v>
      </c>
      <c r="S24" s="3" t="str">
        <f t="shared" si="4"/>
        <v>no</v>
      </c>
      <c r="T24" s="112"/>
      <c r="U24" s="3" t="str">
        <f t="shared" si="5"/>
        <v>no</v>
      </c>
      <c r="W24" s="2">
        <f t="shared" si="6"/>
        <v>0</v>
      </c>
      <c r="X24" s="2">
        <f t="shared" si="7"/>
        <v>0</v>
      </c>
      <c r="AB24" s="2">
        <f t="shared" si="8"/>
        <v>0</v>
      </c>
      <c r="AC24" s="2">
        <f t="shared" si="9"/>
        <v>0</v>
      </c>
    </row>
    <row r="25" spans="1:29" x14ac:dyDescent="0.35">
      <c r="A25" s="115">
        <v>245</v>
      </c>
      <c r="B25" t="s">
        <v>27</v>
      </c>
      <c r="C25" s="1">
        <v>107106</v>
      </c>
      <c r="D25" s="1">
        <v>437338</v>
      </c>
      <c r="F25" s="1">
        <v>982141</v>
      </c>
      <c r="H25" s="1">
        <v>0</v>
      </c>
      <c r="I25" s="3">
        <f t="shared" si="1"/>
        <v>1526585</v>
      </c>
      <c r="J25">
        <f>A25-'ESSER III JCF Approved'!A25</f>
        <v>0</v>
      </c>
      <c r="Q25" s="1">
        <f t="shared" si="2"/>
        <v>0</v>
      </c>
      <c r="R25" s="3" t="str">
        <f t="shared" si="3"/>
        <v>no</v>
      </c>
      <c r="S25" s="3" t="str">
        <f t="shared" si="4"/>
        <v>no</v>
      </c>
      <c r="T25" s="112"/>
      <c r="U25" s="3" t="str">
        <f t="shared" si="5"/>
        <v/>
      </c>
      <c r="W25" s="2">
        <f t="shared" si="6"/>
        <v>0</v>
      </c>
      <c r="X25" s="2">
        <f t="shared" si="7"/>
        <v>0</v>
      </c>
      <c r="AB25" s="2" t="str">
        <f t="shared" si="8"/>
        <v/>
      </c>
      <c r="AC25" s="2">
        <f t="shared" si="9"/>
        <v>0</v>
      </c>
    </row>
    <row r="26" spans="1:29" x14ac:dyDescent="0.35">
      <c r="A26" s="115">
        <v>280</v>
      </c>
      <c r="B26" t="s">
        <v>28</v>
      </c>
      <c r="C26" s="1">
        <v>469793</v>
      </c>
      <c r="D26" s="1">
        <v>1695983</v>
      </c>
      <c r="F26" s="1">
        <v>3808711</v>
      </c>
      <c r="H26" s="1">
        <v>422608</v>
      </c>
      <c r="I26" s="3">
        <f t="shared" si="1"/>
        <v>6397095</v>
      </c>
      <c r="J26">
        <f>A26-'ESSER III JCF Approved'!A26</f>
        <v>0</v>
      </c>
      <c r="K26" s="1">
        <f>VLOOKUP($A26,'Payments 6.7.21'!$A$4:$E$430,3,FALSE)</f>
        <v>310738.43</v>
      </c>
      <c r="L26" s="1">
        <f>VLOOKUP($A26,'Payments 6.7.21'!$A$4:$E$430,4,FALSE)</f>
        <v>0</v>
      </c>
      <c r="P26" s="1">
        <f>VLOOKUP($A26,'Payments 6.7.21'!$A$4:$E$430,5,FALSE)</f>
        <v>155057.34000000003</v>
      </c>
      <c r="Q26" s="1">
        <f t="shared" si="2"/>
        <v>465795.77</v>
      </c>
      <c r="R26" s="3" t="str">
        <f t="shared" si="3"/>
        <v>yes</v>
      </c>
      <c r="S26" s="3" t="str">
        <f t="shared" si="4"/>
        <v>no</v>
      </c>
      <c r="T26" s="112"/>
      <c r="U26" s="3" t="str">
        <f t="shared" si="5"/>
        <v>yes</v>
      </c>
      <c r="W26" s="2">
        <f t="shared" si="6"/>
        <v>0.66143690944735234</v>
      </c>
      <c r="X26" s="2">
        <f t="shared" si="7"/>
        <v>0</v>
      </c>
      <c r="AB26" s="2">
        <f t="shared" si="8"/>
        <v>0.36690583235527968</v>
      </c>
      <c r="AC26" s="2">
        <f t="shared" si="9"/>
        <v>7.2813639628612675E-2</v>
      </c>
    </row>
    <row r="27" spans="1:29" x14ac:dyDescent="0.35">
      <c r="A27" s="115">
        <v>287</v>
      </c>
      <c r="B27" t="s">
        <v>29</v>
      </c>
      <c r="C27" s="1">
        <v>40000</v>
      </c>
      <c r="D27" s="1">
        <v>100000</v>
      </c>
      <c r="F27" s="1">
        <v>72724</v>
      </c>
      <c r="H27" s="1">
        <v>0</v>
      </c>
      <c r="I27" s="3">
        <f t="shared" si="1"/>
        <v>212724</v>
      </c>
      <c r="J27">
        <f>A27-'ESSER III JCF Approved'!A27</f>
        <v>0</v>
      </c>
      <c r="K27" s="1">
        <f>VLOOKUP($A27,'Payments 6.7.21'!$A$4:$E$430,3,FALSE)</f>
        <v>38260.880000000005</v>
      </c>
      <c r="L27" s="1">
        <f>VLOOKUP($A27,'Payments 6.7.21'!$A$4:$E$430,4,FALSE)</f>
        <v>0</v>
      </c>
      <c r="P27" s="1">
        <f>VLOOKUP($A27,'Payments 6.7.21'!$A$4:$E$430,5,FALSE)</f>
        <v>0</v>
      </c>
      <c r="Q27" s="1">
        <f t="shared" si="2"/>
        <v>38260.880000000005</v>
      </c>
      <c r="R27" s="3" t="str">
        <f t="shared" si="3"/>
        <v>yes</v>
      </c>
      <c r="S27" s="3" t="str">
        <f t="shared" si="4"/>
        <v>no</v>
      </c>
      <c r="T27" s="112"/>
      <c r="U27" s="3" t="str">
        <f t="shared" si="5"/>
        <v/>
      </c>
      <c r="W27" s="2">
        <f t="shared" si="6"/>
        <v>0.95652200000000009</v>
      </c>
      <c r="X27" s="2">
        <f t="shared" si="7"/>
        <v>0</v>
      </c>
      <c r="AB27" s="2" t="str">
        <f t="shared" si="8"/>
        <v/>
      </c>
      <c r="AC27" s="2">
        <f t="shared" si="9"/>
        <v>0.17986160470844853</v>
      </c>
    </row>
    <row r="28" spans="1:29" x14ac:dyDescent="0.35">
      <c r="A28" s="115">
        <v>308</v>
      </c>
      <c r="B28" t="s">
        <v>30</v>
      </c>
      <c r="C28" s="1">
        <v>244044</v>
      </c>
      <c r="D28" s="1">
        <v>968962</v>
      </c>
      <c r="F28" s="1">
        <v>2176023</v>
      </c>
      <c r="H28" s="1">
        <v>175072</v>
      </c>
      <c r="I28" s="3">
        <f t="shared" si="1"/>
        <v>3564101</v>
      </c>
      <c r="J28">
        <f>A28-'ESSER III JCF Approved'!A28</f>
        <v>0</v>
      </c>
      <c r="K28" s="1">
        <f>VLOOKUP($A28,'Payments 6.7.21'!$A$4:$E$430,3,FALSE)</f>
        <v>179175.39</v>
      </c>
      <c r="L28" s="1">
        <f>VLOOKUP($A28,'Payments 6.7.21'!$A$4:$E$430,4,FALSE)</f>
        <v>0</v>
      </c>
      <c r="P28" s="1">
        <f>VLOOKUP($A28,'Payments 6.7.21'!$A$4:$E$430,5,FALSE)</f>
        <v>132211.43</v>
      </c>
      <c r="Q28" s="1">
        <f t="shared" si="2"/>
        <v>311386.82</v>
      </c>
      <c r="R28" s="3" t="str">
        <f t="shared" si="3"/>
        <v>yes</v>
      </c>
      <c r="S28" s="3" t="str">
        <f t="shared" si="4"/>
        <v>no</v>
      </c>
      <c r="T28" s="112"/>
      <c r="U28" s="3" t="str">
        <f t="shared" si="5"/>
        <v>yes</v>
      </c>
      <c r="W28" s="2">
        <f t="shared" si="6"/>
        <v>0.73419297339823975</v>
      </c>
      <c r="X28" s="2">
        <f t="shared" si="7"/>
        <v>0</v>
      </c>
      <c r="AB28" s="2">
        <f t="shared" si="8"/>
        <v>0.75518318177664046</v>
      </c>
      <c r="AC28" s="2">
        <f t="shared" si="9"/>
        <v>8.7367563377132126E-2</v>
      </c>
    </row>
    <row r="29" spans="1:29" x14ac:dyDescent="0.35">
      <c r="A29" s="115">
        <v>315</v>
      </c>
      <c r="B29" t="s">
        <v>31</v>
      </c>
      <c r="C29" s="1">
        <v>167446</v>
      </c>
      <c r="D29" s="1">
        <v>672527</v>
      </c>
      <c r="F29" s="1">
        <v>1510310</v>
      </c>
      <c r="H29" s="1">
        <v>58406</v>
      </c>
      <c r="I29" s="3">
        <f t="shared" si="1"/>
        <v>2408689</v>
      </c>
      <c r="J29">
        <f>A29-'ESSER III JCF Approved'!A29</f>
        <v>0</v>
      </c>
      <c r="K29" s="1">
        <f>VLOOKUP($A29,'Payments 6.7.21'!$A$4:$E$430,3,FALSE)</f>
        <v>148843.65</v>
      </c>
      <c r="L29" s="1">
        <f>VLOOKUP($A29,'Payments 6.7.21'!$A$4:$E$430,4,FALSE)</f>
        <v>0</v>
      </c>
      <c r="P29" s="1">
        <f>VLOOKUP($A29,'Payments 6.7.21'!$A$4:$E$430,5,FALSE)</f>
        <v>27986</v>
      </c>
      <c r="Q29" s="1">
        <f t="shared" si="2"/>
        <v>176829.65</v>
      </c>
      <c r="R29" s="3" t="str">
        <f t="shared" si="3"/>
        <v>yes</v>
      </c>
      <c r="S29" s="3" t="str">
        <f t="shared" si="4"/>
        <v>no</v>
      </c>
      <c r="T29" s="112"/>
      <c r="U29" s="3" t="str">
        <f t="shared" si="5"/>
        <v>yes</v>
      </c>
      <c r="W29" s="2">
        <f t="shared" si="6"/>
        <v>0.8889053784503661</v>
      </c>
      <c r="X29" s="2">
        <f t="shared" si="7"/>
        <v>0</v>
      </c>
      <c r="AB29" s="2">
        <f t="shared" si="8"/>
        <v>0.47916309968153958</v>
      </c>
      <c r="AC29" s="2">
        <f t="shared" si="9"/>
        <v>7.3413234336188682E-2</v>
      </c>
    </row>
    <row r="30" spans="1:29" x14ac:dyDescent="0.35">
      <c r="A30" s="115">
        <v>336</v>
      </c>
      <c r="B30" t="s">
        <v>32</v>
      </c>
      <c r="C30" s="1">
        <v>367251</v>
      </c>
      <c r="D30" s="1">
        <v>1461021</v>
      </c>
      <c r="F30" s="1">
        <v>3281053</v>
      </c>
      <c r="H30" s="1">
        <v>0</v>
      </c>
      <c r="I30" s="3">
        <f t="shared" si="1"/>
        <v>5109325</v>
      </c>
      <c r="J30">
        <f>A30-'ESSER III JCF Approved'!A30</f>
        <v>0</v>
      </c>
      <c r="K30" s="1">
        <f>VLOOKUP($A30,'Payments 6.7.21'!$A$4:$E$430,3,FALSE)</f>
        <v>140613.12</v>
      </c>
      <c r="L30" s="1">
        <f>VLOOKUP($A30,'Payments 6.7.21'!$A$4:$E$430,4,FALSE)</f>
        <v>0</v>
      </c>
      <c r="P30" s="1">
        <f>VLOOKUP($A30,'Payments 6.7.21'!$A$4:$E$430,5,FALSE)</f>
        <v>0</v>
      </c>
      <c r="Q30" s="1">
        <f t="shared" si="2"/>
        <v>140613.12</v>
      </c>
      <c r="R30" s="3" t="str">
        <f t="shared" si="3"/>
        <v>yes</v>
      </c>
      <c r="S30" s="3" t="str">
        <f t="shared" si="4"/>
        <v>no</v>
      </c>
      <c r="T30" s="112"/>
      <c r="U30" s="3" t="str">
        <f t="shared" si="5"/>
        <v/>
      </c>
      <c r="W30" s="2">
        <f t="shared" si="6"/>
        <v>0.3828801555339536</v>
      </c>
      <c r="X30" s="2">
        <f t="shared" si="7"/>
        <v>0</v>
      </c>
      <c r="AB30" s="2" t="str">
        <f t="shared" si="8"/>
        <v/>
      </c>
      <c r="AC30" s="2">
        <f t="shared" si="9"/>
        <v>2.7520879959681561E-2</v>
      </c>
    </row>
    <row r="31" spans="1:29" x14ac:dyDescent="0.35">
      <c r="A31" s="115">
        <v>350</v>
      </c>
      <c r="B31" t="s">
        <v>33</v>
      </c>
      <c r="C31" s="1">
        <v>40000</v>
      </c>
      <c r="D31" s="1">
        <v>142994</v>
      </c>
      <c r="F31" s="1">
        <v>321125</v>
      </c>
      <c r="H31" s="1">
        <v>0</v>
      </c>
      <c r="I31" s="3">
        <f t="shared" si="1"/>
        <v>504119</v>
      </c>
      <c r="J31">
        <f>A31-'ESSER III JCF Approved'!A31</f>
        <v>0</v>
      </c>
      <c r="K31" s="1">
        <f>VLOOKUP($A31,'Payments 6.7.21'!$A$4:$E$430,3,FALSE)</f>
        <v>37604.03</v>
      </c>
      <c r="L31" s="1">
        <f>VLOOKUP($A31,'Payments 6.7.21'!$A$4:$E$430,4,FALSE)</f>
        <v>0</v>
      </c>
      <c r="P31" s="1">
        <f>VLOOKUP($A31,'Payments 6.7.21'!$A$4:$E$430,5,FALSE)</f>
        <v>0</v>
      </c>
      <c r="Q31" s="1">
        <f t="shared" si="2"/>
        <v>37604.03</v>
      </c>
      <c r="R31" s="3" t="str">
        <f t="shared" si="3"/>
        <v>yes</v>
      </c>
      <c r="S31" s="3" t="str">
        <f t="shared" si="4"/>
        <v>no</v>
      </c>
      <c r="T31" s="112"/>
      <c r="U31" s="3" t="str">
        <f t="shared" si="5"/>
        <v/>
      </c>
      <c r="W31" s="2">
        <f t="shared" si="6"/>
        <v>0.94010074999999993</v>
      </c>
      <c r="X31" s="2">
        <f t="shared" si="7"/>
        <v>0</v>
      </c>
      <c r="AB31" s="2" t="str">
        <f t="shared" si="8"/>
        <v/>
      </c>
      <c r="AC31" s="2">
        <f t="shared" si="9"/>
        <v>7.4593558266996485E-2</v>
      </c>
    </row>
    <row r="32" spans="1:29" x14ac:dyDescent="0.35">
      <c r="A32" s="115">
        <v>364</v>
      </c>
      <c r="B32" t="s">
        <v>34</v>
      </c>
      <c r="C32" s="1">
        <v>91113</v>
      </c>
      <c r="D32" s="1">
        <v>307006</v>
      </c>
      <c r="F32" s="1">
        <v>689451</v>
      </c>
      <c r="H32" s="1">
        <v>55072</v>
      </c>
      <c r="I32" s="3">
        <f t="shared" si="1"/>
        <v>1142642</v>
      </c>
      <c r="J32">
        <f>A32-'ESSER III JCF Approved'!A32</f>
        <v>0</v>
      </c>
      <c r="K32" s="1">
        <f>VLOOKUP($A32,'Payments 6.7.21'!$A$4:$E$430,3,FALSE)</f>
        <v>53442.85</v>
      </c>
      <c r="L32" s="1">
        <f>VLOOKUP($A32,'Payments 6.7.21'!$A$4:$E$430,4,FALSE)</f>
        <v>0</v>
      </c>
      <c r="P32" s="1">
        <f>VLOOKUP($A32,'Payments 6.7.21'!$A$4:$E$430,5,FALSE)</f>
        <v>20443.18</v>
      </c>
      <c r="Q32" s="1">
        <f t="shared" si="2"/>
        <v>73886.03</v>
      </c>
      <c r="R32" s="3" t="str">
        <f t="shared" si="3"/>
        <v>yes</v>
      </c>
      <c r="S32" s="3" t="str">
        <f t="shared" si="4"/>
        <v>no</v>
      </c>
      <c r="T32" s="112"/>
      <c r="U32" s="3" t="str">
        <f t="shared" si="5"/>
        <v>yes</v>
      </c>
      <c r="W32" s="2">
        <f t="shared" si="6"/>
        <v>0.58655570555244585</v>
      </c>
      <c r="X32" s="2">
        <f t="shared" si="7"/>
        <v>0</v>
      </c>
      <c r="AB32" s="2">
        <f t="shared" si="8"/>
        <v>0.37120823649041257</v>
      </c>
      <c r="AC32" s="2">
        <f t="shared" si="9"/>
        <v>6.4662448956015972E-2</v>
      </c>
    </row>
    <row r="33" spans="1:29" x14ac:dyDescent="0.35">
      <c r="A33" s="115">
        <v>413</v>
      </c>
      <c r="B33" t="s">
        <v>35</v>
      </c>
      <c r="C33" s="1">
        <v>2283682</v>
      </c>
      <c r="D33" s="1">
        <v>8411930</v>
      </c>
      <c r="F33" s="1">
        <v>18890883</v>
      </c>
      <c r="H33" s="1">
        <v>919855</v>
      </c>
      <c r="I33" s="3">
        <f t="shared" si="1"/>
        <v>30506350</v>
      </c>
      <c r="J33">
        <f>A33-'ESSER III JCF Approved'!A33</f>
        <v>0</v>
      </c>
      <c r="K33" s="1">
        <f>VLOOKUP($A33,'Payments 6.7.21'!$A$4:$E$430,3,FALSE)</f>
        <v>1209479.96</v>
      </c>
      <c r="L33" s="1">
        <f>VLOOKUP($A33,'Payments 6.7.21'!$A$4:$E$430,4,FALSE)</f>
        <v>0</v>
      </c>
      <c r="P33" s="1">
        <f>VLOOKUP($A33,'Payments 6.7.21'!$A$4:$E$430,5,FALSE)</f>
        <v>902034.64999999991</v>
      </c>
      <c r="Q33" s="1">
        <f t="shared" si="2"/>
        <v>2111514.61</v>
      </c>
      <c r="R33" s="3" t="str">
        <f t="shared" si="3"/>
        <v>yes</v>
      </c>
      <c r="S33" s="3" t="str">
        <f t="shared" si="4"/>
        <v>no</v>
      </c>
      <c r="T33" s="112"/>
      <c r="U33" s="3" t="str">
        <f t="shared" si="5"/>
        <v>yes</v>
      </c>
      <c r="W33" s="2">
        <f t="shared" si="6"/>
        <v>0.52961837944162105</v>
      </c>
      <c r="X33" s="2">
        <f t="shared" si="7"/>
        <v>0</v>
      </c>
      <c r="AB33" s="2">
        <f t="shared" si="8"/>
        <v>0.98062700099472189</v>
      </c>
      <c r="AC33" s="2">
        <f t="shared" si="9"/>
        <v>6.9215576756970265E-2</v>
      </c>
    </row>
    <row r="34" spans="1:29" x14ac:dyDescent="0.35">
      <c r="A34" s="115">
        <v>422</v>
      </c>
      <c r="B34" t="s">
        <v>36</v>
      </c>
      <c r="C34" s="1">
        <v>182446</v>
      </c>
      <c r="D34" s="1">
        <v>680035</v>
      </c>
      <c r="F34" s="1">
        <v>1527173</v>
      </c>
      <c r="H34" s="1">
        <v>0</v>
      </c>
      <c r="I34" s="3">
        <f t="shared" si="1"/>
        <v>2389654</v>
      </c>
      <c r="J34">
        <f>A34-'ESSER III JCF Approved'!A34</f>
        <v>0</v>
      </c>
      <c r="K34" s="1">
        <f>VLOOKUP($A34,'Payments 6.7.21'!$A$4:$E$430,3,FALSE)</f>
        <v>88057.02</v>
      </c>
      <c r="L34" s="1">
        <f>VLOOKUP($A34,'Payments 6.7.21'!$A$4:$E$430,4,FALSE)</f>
        <v>0</v>
      </c>
      <c r="P34" s="1">
        <f>VLOOKUP($A34,'Payments 6.7.21'!$A$4:$E$430,5,FALSE)</f>
        <v>0</v>
      </c>
      <c r="Q34" s="1">
        <f t="shared" si="2"/>
        <v>88057.02</v>
      </c>
      <c r="R34" s="3" t="str">
        <f t="shared" si="3"/>
        <v>yes</v>
      </c>
      <c r="S34" s="3" t="str">
        <f t="shared" si="4"/>
        <v>no</v>
      </c>
      <c r="T34" s="112"/>
      <c r="U34" s="3" t="str">
        <f t="shared" si="5"/>
        <v/>
      </c>
      <c r="W34" s="2">
        <f t="shared" si="6"/>
        <v>0.48264702980607965</v>
      </c>
      <c r="X34" s="2">
        <f t="shared" si="7"/>
        <v>0</v>
      </c>
      <c r="AB34" s="2" t="str">
        <f t="shared" si="8"/>
        <v/>
      </c>
      <c r="AC34" s="2">
        <f t="shared" si="9"/>
        <v>3.6849276087667922E-2</v>
      </c>
    </row>
    <row r="35" spans="1:29" x14ac:dyDescent="0.35">
      <c r="A35" s="115">
        <v>427</v>
      </c>
      <c r="B35" t="s">
        <v>37</v>
      </c>
      <c r="C35" s="1">
        <v>46565</v>
      </c>
      <c r="D35" s="1">
        <v>141697</v>
      </c>
      <c r="F35" s="1">
        <v>318213</v>
      </c>
      <c r="H35" s="1">
        <v>0</v>
      </c>
      <c r="I35" s="3">
        <f t="shared" si="1"/>
        <v>506475</v>
      </c>
      <c r="J35">
        <f>A35-'ESSER III JCF Approved'!A35</f>
        <v>0</v>
      </c>
      <c r="K35" s="1">
        <f>VLOOKUP($A35,'Payments 6.7.21'!$A$4:$E$430,3,FALSE)</f>
        <v>43212.66</v>
      </c>
      <c r="L35" s="1">
        <f>VLOOKUP($A35,'Payments 6.7.21'!$A$4:$E$430,4,FALSE)</f>
        <v>0</v>
      </c>
      <c r="P35" s="1">
        <f>VLOOKUP($A35,'Payments 6.7.21'!$A$4:$E$430,5,FALSE)</f>
        <v>0</v>
      </c>
      <c r="Q35" s="1">
        <f t="shared" si="2"/>
        <v>43212.66</v>
      </c>
      <c r="R35" s="3" t="str">
        <f t="shared" si="3"/>
        <v>yes</v>
      </c>
      <c r="S35" s="3" t="str">
        <f t="shared" si="4"/>
        <v>no</v>
      </c>
      <c r="T35" s="112"/>
      <c r="U35" s="3" t="str">
        <f t="shared" si="5"/>
        <v/>
      </c>
      <c r="W35" s="2">
        <f t="shared" si="6"/>
        <v>0.92800730162138956</v>
      </c>
      <c r="X35" s="2">
        <f t="shared" si="7"/>
        <v>0</v>
      </c>
      <c r="AB35" s="2" t="str">
        <f t="shared" si="8"/>
        <v/>
      </c>
      <c r="AC35" s="2">
        <f t="shared" si="9"/>
        <v>8.5320420553827936E-2</v>
      </c>
    </row>
    <row r="36" spans="1:29" x14ac:dyDescent="0.35">
      <c r="A36" s="115">
        <v>434</v>
      </c>
      <c r="B36" t="s">
        <v>38</v>
      </c>
      <c r="C36" s="1">
        <v>258119</v>
      </c>
      <c r="D36" s="1">
        <v>1027867</v>
      </c>
      <c r="F36" s="1">
        <v>2308306</v>
      </c>
      <c r="H36" s="1">
        <v>0</v>
      </c>
      <c r="I36" s="3">
        <f t="shared" si="1"/>
        <v>3594292</v>
      </c>
      <c r="J36">
        <f>A36-'ESSER III JCF Approved'!A36</f>
        <v>0</v>
      </c>
      <c r="K36" s="1">
        <f>VLOOKUP($A36,'Payments 6.7.21'!$A$4:$E$430,3,FALSE)</f>
        <v>182788.52</v>
      </c>
      <c r="L36" s="1">
        <f>VLOOKUP($A36,'Payments 6.7.21'!$A$4:$E$430,4,FALSE)</f>
        <v>0</v>
      </c>
      <c r="P36" s="1">
        <f>VLOOKUP($A36,'Payments 6.7.21'!$A$4:$E$430,5,FALSE)</f>
        <v>0</v>
      </c>
      <c r="Q36" s="1">
        <f t="shared" si="2"/>
        <v>182788.52</v>
      </c>
      <c r="R36" s="3" t="str">
        <f t="shared" si="3"/>
        <v>yes</v>
      </c>
      <c r="S36" s="3" t="str">
        <f t="shared" si="4"/>
        <v>no</v>
      </c>
      <c r="T36" s="112"/>
      <c r="U36" s="3" t="str">
        <f t="shared" si="5"/>
        <v/>
      </c>
      <c r="W36" s="2">
        <f t="shared" si="6"/>
        <v>0.70815600556332536</v>
      </c>
      <c r="X36" s="2">
        <f t="shared" si="7"/>
        <v>0</v>
      </c>
      <c r="AB36" s="2" t="str">
        <f t="shared" si="8"/>
        <v/>
      </c>
      <c r="AC36" s="2">
        <f t="shared" si="9"/>
        <v>5.0855222669721881E-2</v>
      </c>
    </row>
    <row r="37" spans="1:29" x14ac:dyDescent="0.35">
      <c r="A37" s="115">
        <v>441</v>
      </c>
      <c r="B37" t="s">
        <v>39</v>
      </c>
      <c r="C37" s="1">
        <v>57318</v>
      </c>
      <c r="D37" s="1">
        <v>196349</v>
      </c>
      <c r="F37" s="1">
        <v>440946</v>
      </c>
      <c r="H37" s="1">
        <v>43478</v>
      </c>
      <c r="I37" s="3">
        <f t="shared" si="1"/>
        <v>738091</v>
      </c>
      <c r="J37">
        <f>A37-'ESSER III JCF Approved'!A37</f>
        <v>0</v>
      </c>
      <c r="K37" s="1">
        <f>VLOOKUP($A37,'Payments 6.7.21'!$A$4:$E$430,3,FALSE)</f>
        <v>53650.83</v>
      </c>
      <c r="L37" s="1">
        <f>VLOOKUP($A37,'Payments 6.7.21'!$A$4:$E$430,4,FALSE)</f>
        <v>0</v>
      </c>
      <c r="P37" s="1">
        <f>VLOOKUP($A37,'Payments 6.7.21'!$A$4:$E$430,5,FALSE)</f>
        <v>11146.33</v>
      </c>
      <c r="Q37" s="1">
        <f t="shared" si="2"/>
        <v>64797.16</v>
      </c>
      <c r="R37" s="3" t="str">
        <f t="shared" si="3"/>
        <v>yes</v>
      </c>
      <c r="S37" s="3" t="str">
        <f t="shared" si="4"/>
        <v>no</v>
      </c>
      <c r="T37" s="112"/>
      <c r="U37" s="3" t="str">
        <f t="shared" si="5"/>
        <v>yes</v>
      </c>
      <c r="W37" s="2">
        <f t="shared" si="6"/>
        <v>0.93602062179420076</v>
      </c>
      <c r="X37" s="2">
        <f t="shared" si="7"/>
        <v>0</v>
      </c>
      <c r="AB37" s="2">
        <f t="shared" si="8"/>
        <v>0.25636712820276919</v>
      </c>
      <c r="AC37" s="2">
        <f t="shared" si="9"/>
        <v>8.7790204730852972E-2</v>
      </c>
    </row>
    <row r="38" spans="1:29" x14ac:dyDescent="0.35">
      <c r="A38" s="115">
        <v>469</v>
      </c>
      <c r="B38" t="s">
        <v>40</v>
      </c>
      <c r="C38" s="1">
        <v>80312</v>
      </c>
      <c r="D38" s="1">
        <v>318552</v>
      </c>
      <c r="F38" s="1">
        <v>715381</v>
      </c>
      <c r="H38" s="1">
        <v>0</v>
      </c>
      <c r="I38" s="3">
        <f t="shared" si="1"/>
        <v>1114245</v>
      </c>
      <c r="J38">
        <f>A38-'ESSER III JCF Approved'!A38</f>
        <v>0</v>
      </c>
      <c r="K38" s="1">
        <f>VLOOKUP($A38,'Payments 6.7.21'!$A$4:$E$430,3,FALSE)</f>
        <v>79659.67</v>
      </c>
      <c r="L38" s="1">
        <f>VLOOKUP($A38,'Payments 6.7.21'!$A$4:$E$430,4,FALSE)</f>
        <v>0</v>
      </c>
      <c r="P38" s="1">
        <f>VLOOKUP($A38,'Payments 6.7.21'!$A$4:$E$430,5,FALSE)</f>
        <v>0</v>
      </c>
      <c r="Q38" s="1">
        <f t="shared" si="2"/>
        <v>79659.67</v>
      </c>
      <c r="R38" s="3" t="str">
        <f t="shared" si="3"/>
        <v>yes</v>
      </c>
      <c r="S38" s="3" t="str">
        <f t="shared" si="4"/>
        <v>no</v>
      </c>
      <c r="T38" s="112"/>
      <c r="U38" s="3" t="str">
        <f t="shared" si="5"/>
        <v/>
      </c>
      <c r="W38" s="2">
        <f t="shared" si="6"/>
        <v>0.99187755254507415</v>
      </c>
      <c r="X38" s="2">
        <f t="shared" si="7"/>
        <v>0</v>
      </c>
      <c r="AB38" s="2" t="str">
        <f t="shared" si="8"/>
        <v/>
      </c>
      <c r="AC38" s="2">
        <f t="shared" si="9"/>
        <v>7.1492059645769102E-2</v>
      </c>
    </row>
    <row r="39" spans="1:29" x14ac:dyDescent="0.35">
      <c r="A39" s="115">
        <v>476</v>
      </c>
      <c r="B39" t="s">
        <v>41</v>
      </c>
      <c r="C39" s="1">
        <v>313840</v>
      </c>
      <c r="D39" s="1">
        <v>1243027</v>
      </c>
      <c r="F39" s="1">
        <v>2791497</v>
      </c>
      <c r="H39" s="1">
        <v>248406</v>
      </c>
      <c r="I39" s="3">
        <f t="shared" si="1"/>
        <v>4596770</v>
      </c>
      <c r="J39">
        <f>A39-'ESSER III JCF Approved'!A39</f>
        <v>0</v>
      </c>
      <c r="K39" s="1">
        <f>VLOOKUP($A39,'Payments 6.7.21'!$A$4:$E$430,3,FALSE)</f>
        <v>277871.07</v>
      </c>
      <c r="L39" s="1">
        <f>VLOOKUP($A39,'Payments 6.7.21'!$A$4:$E$430,4,FALSE)</f>
        <v>0</v>
      </c>
      <c r="P39" s="1">
        <f>VLOOKUP($A39,'Payments 6.7.21'!$A$4:$E$430,5,FALSE)</f>
        <v>122052.40000000001</v>
      </c>
      <c r="Q39" s="1">
        <f t="shared" si="2"/>
        <v>399923.47000000003</v>
      </c>
      <c r="R39" s="3" t="str">
        <f t="shared" si="3"/>
        <v>yes</v>
      </c>
      <c r="S39" s="3" t="str">
        <f t="shared" si="4"/>
        <v>no</v>
      </c>
      <c r="T39" s="112"/>
      <c r="U39" s="3" t="str">
        <f t="shared" si="5"/>
        <v>yes</v>
      </c>
      <c r="W39" s="2">
        <f t="shared" si="6"/>
        <v>0.88539086795819533</v>
      </c>
      <c r="X39" s="2">
        <f t="shared" si="7"/>
        <v>0</v>
      </c>
      <c r="AB39" s="2">
        <f t="shared" si="8"/>
        <v>0.49134239913689687</v>
      </c>
      <c r="AC39" s="2">
        <f t="shared" si="9"/>
        <v>8.7000974597380334E-2</v>
      </c>
    </row>
    <row r="40" spans="1:29" x14ac:dyDescent="0.35">
      <c r="A40" s="115">
        <v>485</v>
      </c>
      <c r="B40" t="s">
        <v>42</v>
      </c>
      <c r="C40" s="1">
        <v>118928</v>
      </c>
      <c r="D40" s="1">
        <v>470579</v>
      </c>
      <c r="F40" s="1">
        <v>1056791</v>
      </c>
      <c r="H40" s="1">
        <v>93333</v>
      </c>
      <c r="I40" s="3">
        <f t="shared" si="1"/>
        <v>1739631</v>
      </c>
      <c r="J40">
        <f>A40-'ESSER III JCF Approved'!A40</f>
        <v>0</v>
      </c>
      <c r="K40" s="1">
        <f>VLOOKUP($A40,'Payments 6.7.21'!$A$4:$E$430,3,FALSE)</f>
        <v>100416.1</v>
      </c>
      <c r="L40" s="1">
        <f>VLOOKUP($A40,'Payments 6.7.21'!$A$4:$E$430,4,FALSE)</f>
        <v>0</v>
      </c>
      <c r="P40" s="1">
        <f>VLOOKUP($A40,'Payments 6.7.21'!$A$4:$E$430,5,FALSE)</f>
        <v>0</v>
      </c>
      <c r="Q40" s="1">
        <f t="shared" si="2"/>
        <v>100416.1</v>
      </c>
      <c r="R40" s="3" t="str">
        <f t="shared" si="3"/>
        <v>yes</v>
      </c>
      <c r="S40" s="3" t="str">
        <f t="shared" si="4"/>
        <v>no</v>
      </c>
      <c r="T40" s="112"/>
      <c r="U40" s="3" t="str">
        <f t="shared" si="5"/>
        <v>no</v>
      </c>
      <c r="W40" s="2">
        <f t="shared" si="6"/>
        <v>0.84434363648594113</v>
      </c>
      <c r="X40" s="2">
        <f t="shared" si="7"/>
        <v>0</v>
      </c>
      <c r="AB40" s="2">
        <f t="shared" si="8"/>
        <v>0</v>
      </c>
      <c r="AC40" s="2">
        <f t="shared" si="9"/>
        <v>5.7722643480140334E-2</v>
      </c>
    </row>
    <row r="41" spans="1:29" x14ac:dyDescent="0.35">
      <c r="A41" s="115">
        <v>490</v>
      </c>
      <c r="B41" t="s">
        <v>43</v>
      </c>
      <c r="C41" s="1">
        <v>40000</v>
      </c>
      <c r="D41" s="1">
        <v>150027</v>
      </c>
      <c r="F41" s="1">
        <v>336920</v>
      </c>
      <c r="H41" s="1">
        <v>0</v>
      </c>
      <c r="I41" s="3">
        <f t="shared" si="1"/>
        <v>526947</v>
      </c>
      <c r="J41">
        <f>A41-'ESSER III JCF Approved'!A41</f>
        <v>0</v>
      </c>
      <c r="K41" s="1">
        <f>VLOOKUP($A41,'Payments 6.7.21'!$A$4:$E$430,3,FALSE)</f>
        <v>28000</v>
      </c>
      <c r="L41" s="1">
        <f>VLOOKUP($A41,'Payments 6.7.21'!$A$4:$E$430,4,FALSE)</f>
        <v>0</v>
      </c>
      <c r="P41" s="1">
        <f>VLOOKUP($A41,'Payments 6.7.21'!$A$4:$E$430,5,FALSE)</f>
        <v>0</v>
      </c>
      <c r="Q41" s="1">
        <f t="shared" si="2"/>
        <v>28000</v>
      </c>
      <c r="R41" s="3" t="str">
        <f t="shared" si="3"/>
        <v>yes</v>
      </c>
      <c r="S41" s="3" t="str">
        <f t="shared" si="4"/>
        <v>no</v>
      </c>
      <c r="T41" s="112"/>
      <c r="U41" s="3" t="str">
        <f t="shared" si="5"/>
        <v/>
      </c>
      <c r="W41" s="2">
        <f t="shared" si="6"/>
        <v>0.7</v>
      </c>
      <c r="X41" s="2">
        <f t="shared" si="7"/>
        <v>0</v>
      </c>
      <c r="AB41" s="2" t="str">
        <f t="shared" si="8"/>
        <v/>
      </c>
      <c r="AC41" s="2">
        <f t="shared" si="9"/>
        <v>5.3136273666991175E-2</v>
      </c>
    </row>
    <row r="42" spans="1:29" x14ac:dyDescent="0.35">
      <c r="A42" s="115">
        <v>497</v>
      </c>
      <c r="B42" t="s">
        <v>44</v>
      </c>
      <c r="C42" s="1">
        <v>124102</v>
      </c>
      <c r="D42" s="1">
        <v>493620</v>
      </c>
      <c r="F42" s="1">
        <v>1108534</v>
      </c>
      <c r="H42" s="1">
        <v>0</v>
      </c>
      <c r="I42" s="3">
        <f t="shared" si="1"/>
        <v>1726256</v>
      </c>
      <c r="J42">
        <f>A42-'ESSER III JCF Approved'!A42</f>
        <v>0</v>
      </c>
      <c r="K42" s="1">
        <f>VLOOKUP($A42,'Payments 6.7.21'!$A$4:$E$430,3,FALSE)</f>
        <v>115954.06</v>
      </c>
      <c r="L42" s="1">
        <f>VLOOKUP($A42,'Payments 6.7.21'!$A$4:$E$430,4,FALSE)</f>
        <v>0</v>
      </c>
      <c r="P42" s="1">
        <f>VLOOKUP($A42,'Payments 6.7.21'!$A$4:$E$430,5,FALSE)</f>
        <v>0</v>
      </c>
      <c r="Q42" s="1">
        <f t="shared" si="2"/>
        <v>115954.06</v>
      </c>
      <c r="R42" s="3" t="str">
        <f t="shared" si="3"/>
        <v>yes</v>
      </c>
      <c r="S42" s="3" t="str">
        <f t="shared" si="4"/>
        <v>no</v>
      </c>
      <c r="T42" s="112"/>
      <c r="U42" s="3" t="str">
        <f t="shared" si="5"/>
        <v/>
      </c>
      <c r="W42" s="2">
        <f t="shared" si="6"/>
        <v>0.93434481313758033</v>
      </c>
      <c r="X42" s="2">
        <f t="shared" si="7"/>
        <v>0</v>
      </c>
      <c r="AB42" s="2" t="str">
        <f t="shared" si="8"/>
        <v/>
      </c>
      <c r="AC42" s="2">
        <f t="shared" si="9"/>
        <v>6.7170836770444248E-2</v>
      </c>
    </row>
    <row r="43" spans="1:29" x14ac:dyDescent="0.35">
      <c r="A43" s="115">
        <v>602</v>
      </c>
      <c r="B43" t="s">
        <v>45</v>
      </c>
      <c r="C43" s="1">
        <v>129451</v>
      </c>
      <c r="D43" s="1">
        <v>510210</v>
      </c>
      <c r="F43" s="1">
        <v>1145792</v>
      </c>
      <c r="H43" s="1">
        <v>0</v>
      </c>
      <c r="I43" s="3">
        <f t="shared" si="1"/>
        <v>1785453</v>
      </c>
      <c r="J43">
        <f>A43-'ESSER III JCF Approved'!A43</f>
        <v>0</v>
      </c>
      <c r="K43" s="1">
        <f>VLOOKUP($A43,'Payments 6.7.21'!$A$4:$E$430,3,FALSE)</f>
        <v>63139.24</v>
      </c>
      <c r="L43" s="1">
        <f>VLOOKUP($A43,'Payments 6.7.21'!$A$4:$E$430,4,FALSE)</f>
        <v>0</v>
      </c>
      <c r="P43" s="1">
        <f>VLOOKUP($A43,'Payments 6.7.21'!$A$4:$E$430,5,FALSE)</f>
        <v>0</v>
      </c>
      <c r="Q43" s="1">
        <f t="shared" si="2"/>
        <v>63139.24</v>
      </c>
      <c r="R43" s="3" t="str">
        <f t="shared" si="3"/>
        <v>yes</v>
      </c>
      <c r="S43" s="3" t="str">
        <f t="shared" si="4"/>
        <v>no</v>
      </c>
      <c r="T43" s="112"/>
      <c r="U43" s="3" t="str">
        <f t="shared" si="5"/>
        <v/>
      </c>
      <c r="W43" s="2">
        <f t="shared" si="6"/>
        <v>0.48774625147739298</v>
      </c>
      <c r="X43" s="2">
        <f t="shared" si="7"/>
        <v>0</v>
      </c>
      <c r="AB43" s="2" t="str">
        <f t="shared" si="8"/>
        <v/>
      </c>
      <c r="AC43" s="2">
        <f t="shared" si="9"/>
        <v>3.5363148735923042E-2</v>
      </c>
    </row>
    <row r="44" spans="1:29" x14ac:dyDescent="0.35">
      <c r="A44" s="115">
        <v>609</v>
      </c>
      <c r="B44" t="s">
        <v>46</v>
      </c>
      <c r="C44" s="1">
        <v>162507</v>
      </c>
      <c r="D44" s="1">
        <v>661996</v>
      </c>
      <c r="F44" s="1">
        <v>1486661</v>
      </c>
      <c r="H44" s="1">
        <v>112029</v>
      </c>
      <c r="I44" s="3">
        <f t="shared" si="1"/>
        <v>2423193</v>
      </c>
      <c r="J44">
        <f>A44-'ESSER III JCF Approved'!A44</f>
        <v>0</v>
      </c>
      <c r="K44" s="1">
        <f>VLOOKUP($A44,'Payments 6.7.21'!$A$4:$E$430,3,FALSE)</f>
        <v>118175.15</v>
      </c>
      <c r="L44" s="1">
        <f>VLOOKUP($A44,'Payments 6.7.21'!$A$4:$E$430,4,FALSE)</f>
        <v>0</v>
      </c>
      <c r="P44" s="1">
        <f>VLOOKUP($A44,'Payments 6.7.21'!$A$4:$E$430,5,FALSE)</f>
        <v>0</v>
      </c>
      <c r="Q44" s="1">
        <f t="shared" si="2"/>
        <v>118175.15</v>
      </c>
      <c r="R44" s="3" t="str">
        <f t="shared" si="3"/>
        <v>yes</v>
      </c>
      <c r="S44" s="3" t="str">
        <f t="shared" si="4"/>
        <v>no</v>
      </c>
      <c r="T44" s="112"/>
      <c r="U44" s="3" t="str">
        <f t="shared" si="5"/>
        <v>no</v>
      </c>
      <c r="W44" s="2">
        <f t="shared" si="6"/>
        <v>0.72720036675343214</v>
      </c>
      <c r="X44" s="2">
        <f t="shared" si="7"/>
        <v>0</v>
      </c>
      <c r="AB44" s="2">
        <f t="shared" si="8"/>
        <v>0</v>
      </c>
      <c r="AC44" s="2">
        <f t="shared" si="9"/>
        <v>4.8768360588694333E-2</v>
      </c>
    </row>
    <row r="45" spans="1:29" x14ac:dyDescent="0.35">
      <c r="A45" s="115">
        <v>616</v>
      </c>
      <c r="B45" t="s">
        <v>47</v>
      </c>
      <c r="C45" s="1">
        <v>40000</v>
      </c>
      <c r="D45" s="1">
        <v>101970</v>
      </c>
      <c r="F45" s="1">
        <v>228997</v>
      </c>
      <c r="H45" s="1">
        <v>0</v>
      </c>
      <c r="I45" s="3">
        <f t="shared" si="1"/>
        <v>370967</v>
      </c>
      <c r="J45">
        <f>A45-'ESSER III JCF Approved'!A45</f>
        <v>0</v>
      </c>
      <c r="K45" s="1">
        <f>VLOOKUP($A45,'Payments 6.7.21'!$A$4:$E$430,3,FALSE)</f>
        <v>40000</v>
      </c>
      <c r="L45" s="1">
        <f>VLOOKUP($A45,'Payments 6.7.21'!$A$4:$E$430,4,FALSE)</f>
        <v>0</v>
      </c>
      <c r="P45" s="1">
        <f>VLOOKUP($A45,'Payments 6.7.21'!$A$4:$E$430,5,FALSE)</f>
        <v>0</v>
      </c>
      <c r="Q45" s="1">
        <f t="shared" si="2"/>
        <v>40000</v>
      </c>
      <c r="R45" s="3" t="str">
        <f t="shared" si="3"/>
        <v>yes</v>
      </c>
      <c r="S45" s="3" t="str">
        <f t="shared" si="4"/>
        <v>no</v>
      </c>
      <c r="T45" s="112"/>
      <c r="U45" s="3" t="str">
        <f t="shared" si="5"/>
        <v/>
      </c>
      <c r="W45" s="2">
        <f t="shared" si="6"/>
        <v>1</v>
      </c>
      <c r="X45" s="2">
        <f t="shared" si="7"/>
        <v>0</v>
      </c>
      <c r="AB45" s="2" t="str">
        <f t="shared" si="8"/>
        <v/>
      </c>
      <c r="AC45" s="2">
        <f t="shared" si="9"/>
        <v>0.10782630260912696</v>
      </c>
    </row>
    <row r="46" spans="1:29" x14ac:dyDescent="0.35">
      <c r="A46" s="115">
        <v>623</v>
      </c>
      <c r="B46" t="s">
        <v>48</v>
      </c>
      <c r="C46" s="1">
        <v>95419</v>
      </c>
      <c r="D46" s="1">
        <v>378417</v>
      </c>
      <c r="F46" s="1">
        <v>849820</v>
      </c>
      <c r="H46" s="1">
        <v>51014</v>
      </c>
      <c r="I46" s="3">
        <f t="shared" si="1"/>
        <v>1374670</v>
      </c>
      <c r="J46">
        <f>A46-'ESSER III JCF Approved'!A46</f>
        <v>0</v>
      </c>
      <c r="K46" s="1">
        <f>VLOOKUP($A46,'Payments 6.7.21'!$A$4:$E$430,3,FALSE)</f>
        <v>51457.249999999993</v>
      </c>
      <c r="L46" s="1">
        <f>VLOOKUP($A46,'Payments 6.7.21'!$A$4:$E$430,4,FALSE)</f>
        <v>0</v>
      </c>
      <c r="P46" s="1">
        <f>VLOOKUP($A46,'Payments 6.7.21'!$A$4:$E$430,5,FALSE)</f>
        <v>41912.550000000003</v>
      </c>
      <c r="Q46" s="1">
        <f t="shared" si="2"/>
        <v>93369.799999999988</v>
      </c>
      <c r="R46" s="3" t="str">
        <f t="shared" si="3"/>
        <v>yes</v>
      </c>
      <c r="S46" s="3" t="str">
        <f t="shared" si="4"/>
        <v>no</v>
      </c>
      <c r="T46" s="112"/>
      <c r="U46" s="3" t="str">
        <f t="shared" si="5"/>
        <v>yes</v>
      </c>
      <c r="W46" s="2">
        <f t="shared" si="6"/>
        <v>0.53927676877770669</v>
      </c>
      <c r="X46" s="2">
        <f t="shared" si="7"/>
        <v>0</v>
      </c>
      <c r="AB46" s="2">
        <f t="shared" si="8"/>
        <v>0.82158917159995304</v>
      </c>
      <c r="AC46" s="2">
        <f t="shared" si="9"/>
        <v>6.7921610277375657E-2</v>
      </c>
    </row>
    <row r="47" spans="1:29" x14ac:dyDescent="0.35">
      <c r="A47" s="115">
        <v>637</v>
      </c>
      <c r="B47" t="s">
        <v>49</v>
      </c>
      <c r="C47" s="1">
        <v>97723</v>
      </c>
      <c r="D47" s="1">
        <v>387281</v>
      </c>
      <c r="F47" s="1">
        <v>869728</v>
      </c>
      <c r="H47" s="1">
        <v>0</v>
      </c>
      <c r="I47" s="3">
        <f t="shared" si="1"/>
        <v>1354732</v>
      </c>
      <c r="J47">
        <f>A47-'ESSER III JCF Approved'!A47</f>
        <v>0</v>
      </c>
      <c r="K47" s="1">
        <f>VLOOKUP($A47,'Payments 6.7.21'!$A$4:$E$430,3,FALSE)</f>
        <v>97723</v>
      </c>
      <c r="L47" s="1">
        <f>VLOOKUP($A47,'Payments 6.7.21'!$A$4:$E$430,4,FALSE)</f>
        <v>0</v>
      </c>
      <c r="P47" s="1">
        <f>VLOOKUP($A47,'Payments 6.7.21'!$A$4:$E$430,5,FALSE)</f>
        <v>0</v>
      </c>
      <c r="Q47" s="1">
        <f t="shared" si="2"/>
        <v>97723</v>
      </c>
      <c r="R47" s="3" t="str">
        <f t="shared" si="3"/>
        <v>yes</v>
      </c>
      <c r="S47" s="3" t="str">
        <f t="shared" si="4"/>
        <v>no</v>
      </c>
      <c r="T47" s="112"/>
      <c r="U47" s="3" t="str">
        <f t="shared" si="5"/>
        <v/>
      </c>
      <c r="W47" s="2">
        <f t="shared" si="6"/>
        <v>1</v>
      </c>
      <c r="X47" s="2">
        <f t="shared" si="7"/>
        <v>0</v>
      </c>
      <c r="AB47" s="2" t="str">
        <f t="shared" si="8"/>
        <v/>
      </c>
      <c r="AC47" s="2">
        <f t="shared" si="9"/>
        <v>7.2134562407915367E-2</v>
      </c>
    </row>
    <row r="48" spans="1:29" x14ac:dyDescent="0.35">
      <c r="A48" s="115">
        <v>657</v>
      </c>
      <c r="B48" t="s">
        <v>50</v>
      </c>
      <c r="C48" s="1">
        <v>40000</v>
      </c>
      <c r="D48" s="1">
        <v>100000</v>
      </c>
      <c r="F48" s="1">
        <v>121607</v>
      </c>
      <c r="H48" s="1">
        <v>0</v>
      </c>
      <c r="I48" s="3">
        <f t="shared" si="1"/>
        <v>261607</v>
      </c>
      <c r="J48">
        <f>A48-'ESSER III JCF Approved'!A48</f>
        <v>0</v>
      </c>
      <c r="K48" s="1">
        <f>VLOOKUP($A48,'Payments 6.7.21'!$A$4:$E$430,3,FALSE)</f>
        <v>39982.239999999998</v>
      </c>
      <c r="L48" s="1">
        <f>VLOOKUP($A48,'Payments 6.7.21'!$A$4:$E$430,4,FALSE)</f>
        <v>0</v>
      </c>
      <c r="P48" s="1">
        <f>VLOOKUP($A48,'Payments 6.7.21'!$A$4:$E$430,5,FALSE)</f>
        <v>0</v>
      </c>
      <c r="Q48" s="1">
        <f t="shared" si="2"/>
        <v>39982.239999999998</v>
      </c>
      <c r="R48" s="3" t="str">
        <f t="shared" si="3"/>
        <v>yes</v>
      </c>
      <c r="S48" s="3" t="str">
        <f t="shared" si="4"/>
        <v>no</v>
      </c>
      <c r="T48" s="112"/>
      <c r="U48" s="3" t="str">
        <f t="shared" si="5"/>
        <v/>
      </c>
      <c r="W48" s="2">
        <f t="shared" si="6"/>
        <v>0.999556</v>
      </c>
      <c r="X48" s="2">
        <f t="shared" si="7"/>
        <v>0</v>
      </c>
      <c r="AB48" s="2" t="str">
        <f t="shared" si="8"/>
        <v/>
      </c>
      <c r="AC48" s="2">
        <f t="shared" si="9"/>
        <v>0.15283321929459073</v>
      </c>
    </row>
    <row r="49" spans="1:29" x14ac:dyDescent="0.35">
      <c r="A49" s="115">
        <v>658</v>
      </c>
      <c r="B49" t="s">
        <v>51</v>
      </c>
      <c r="C49" s="1">
        <v>58531</v>
      </c>
      <c r="D49" s="1">
        <v>232622</v>
      </c>
      <c r="F49" s="1">
        <v>522406</v>
      </c>
      <c r="H49" s="1">
        <v>0</v>
      </c>
      <c r="I49" s="3">
        <f t="shared" si="1"/>
        <v>813559</v>
      </c>
      <c r="J49">
        <f>A49-'ESSER III JCF Approved'!A49</f>
        <v>0</v>
      </c>
      <c r="K49" s="1">
        <f>VLOOKUP($A49,'Payments 6.7.21'!$A$4:$E$430,3,FALSE)</f>
        <v>53666.37</v>
      </c>
      <c r="L49" s="1">
        <f>VLOOKUP($A49,'Payments 6.7.21'!$A$4:$E$430,4,FALSE)</f>
        <v>0</v>
      </c>
      <c r="P49" s="1">
        <f>VLOOKUP($A49,'Payments 6.7.21'!$A$4:$E$430,5,FALSE)</f>
        <v>0</v>
      </c>
      <c r="Q49" s="1">
        <f t="shared" si="2"/>
        <v>53666.37</v>
      </c>
      <c r="R49" s="3" t="str">
        <f t="shared" si="3"/>
        <v>yes</v>
      </c>
      <c r="S49" s="3" t="str">
        <f t="shared" si="4"/>
        <v>no</v>
      </c>
      <c r="T49" s="112"/>
      <c r="U49" s="3" t="str">
        <f t="shared" si="5"/>
        <v/>
      </c>
      <c r="W49" s="2">
        <f t="shared" si="6"/>
        <v>0.91688797389417576</v>
      </c>
      <c r="X49" s="2">
        <f t="shared" si="7"/>
        <v>0</v>
      </c>
      <c r="AB49" s="2" t="str">
        <f t="shared" si="8"/>
        <v/>
      </c>
      <c r="AC49" s="2">
        <f t="shared" si="9"/>
        <v>6.5964939236121789E-2</v>
      </c>
    </row>
    <row r="50" spans="1:29" x14ac:dyDescent="0.35">
      <c r="A50" s="115">
        <v>665</v>
      </c>
      <c r="B50" t="s">
        <v>52</v>
      </c>
      <c r="C50" s="1">
        <v>43771</v>
      </c>
      <c r="D50" s="1">
        <v>161871</v>
      </c>
      <c r="F50" s="1">
        <v>363518</v>
      </c>
      <c r="H50" s="1">
        <v>0</v>
      </c>
      <c r="I50" s="3">
        <f t="shared" si="1"/>
        <v>569160</v>
      </c>
      <c r="J50">
        <f>A50-'ESSER III JCF Approved'!A50</f>
        <v>0</v>
      </c>
      <c r="K50" s="1">
        <f>VLOOKUP($A50,'Payments 6.7.21'!$A$4:$E$430,3,FALSE)</f>
        <v>43771</v>
      </c>
      <c r="L50" s="1">
        <f>VLOOKUP($A50,'Payments 6.7.21'!$A$4:$E$430,4,FALSE)</f>
        <v>0</v>
      </c>
      <c r="P50" s="1">
        <f>VLOOKUP($A50,'Payments 6.7.21'!$A$4:$E$430,5,FALSE)</f>
        <v>0</v>
      </c>
      <c r="Q50" s="1">
        <f t="shared" si="2"/>
        <v>43771</v>
      </c>
      <c r="R50" s="3" t="str">
        <f t="shared" si="3"/>
        <v>yes</v>
      </c>
      <c r="S50" s="3" t="str">
        <f t="shared" si="4"/>
        <v>no</v>
      </c>
      <c r="T50" s="112"/>
      <c r="U50" s="3" t="str">
        <f t="shared" si="5"/>
        <v/>
      </c>
      <c r="W50" s="2">
        <f t="shared" si="6"/>
        <v>1</v>
      </c>
      <c r="X50" s="2">
        <f t="shared" si="7"/>
        <v>0</v>
      </c>
      <c r="AB50" s="2" t="str">
        <f t="shared" si="8"/>
        <v/>
      </c>
      <c r="AC50" s="2">
        <f t="shared" si="9"/>
        <v>7.6904561107597164E-2</v>
      </c>
    </row>
    <row r="51" spans="1:29" x14ac:dyDescent="0.35">
      <c r="A51" s="115">
        <v>700</v>
      </c>
      <c r="B51" t="s">
        <v>53</v>
      </c>
      <c r="C51" s="1">
        <v>147243</v>
      </c>
      <c r="D51" s="1">
        <v>585277</v>
      </c>
      <c r="F51" s="1">
        <v>1314371</v>
      </c>
      <c r="H51" s="1">
        <v>0</v>
      </c>
      <c r="I51" s="3">
        <f t="shared" si="1"/>
        <v>2046891</v>
      </c>
      <c r="J51">
        <f>A51-'ESSER III JCF Approved'!A51</f>
        <v>0</v>
      </c>
      <c r="K51" s="1">
        <f>VLOOKUP($A51,'Payments 6.7.21'!$A$4:$E$430,3,FALSE)</f>
        <v>116468.11</v>
      </c>
      <c r="L51" s="1">
        <f>VLOOKUP($A51,'Payments 6.7.21'!$A$4:$E$430,4,FALSE)</f>
        <v>0</v>
      </c>
      <c r="P51" s="1">
        <f>VLOOKUP($A51,'Payments 6.7.21'!$A$4:$E$430,5,FALSE)</f>
        <v>0</v>
      </c>
      <c r="Q51" s="1">
        <f t="shared" si="2"/>
        <v>116468.11</v>
      </c>
      <c r="R51" s="3" t="str">
        <f t="shared" si="3"/>
        <v>yes</v>
      </c>
      <c r="S51" s="3" t="str">
        <f t="shared" si="4"/>
        <v>no</v>
      </c>
      <c r="T51" s="112"/>
      <c r="U51" s="3" t="str">
        <f t="shared" si="5"/>
        <v/>
      </c>
      <c r="W51" s="2">
        <f t="shared" si="6"/>
        <v>0.79099250898175122</v>
      </c>
      <c r="X51" s="2">
        <f t="shared" si="7"/>
        <v>0</v>
      </c>
      <c r="AB51" s="2" t="str">
        <f t="shared" si="8"/>
        <v/>
      </c>
      <c r="AC51" s="2">
        <f t="shared" si="9"/>
        <v>5.6900005911404171E-2</v>
      </c>
    </row>
    <row r="52" spans="1:29" x14ac:dyDescent="0.35">
      <c r="A52" s="115">
        <v>714</v>
      </c>
      <c r="B52" t="s">
        <v>54</v>
      </c>
      <c r="C52" s="1">
        <v>114220</v>
      </c>
      <c r="D52" s="1">
        <v>421502</v>
      </c>
      <c r="F52" s="1">
        <v>946579</v>
      </c>
      <c r="H52" s="1">
        <v>0</v>
      </c>
      <c r="I52" s="3">
        <f t="shared" si="1"/>
        <v>1482301</v>
      </c>
      <c r="J52">
        <f>A52-'ESSER III JCF Approved'!A52</f>
        <v>0</v>
      </c>
      <c r="K52" s="1">
        <f>VLOOKUP($A52,'Payments 6.7.21'!$A$4:$E$430,3,FALSE)</f>
        <v>86335.31</v>
      </c>
      <c r="L52" s="1">
        <f>VLOOKUP($A52,'Payments 6.7.21'!$A$4:$E$430,4,FALSE)</f>
        <v>0</v>
      </c>
      <c r="P52" s="1">
        <f>VLOOKUP($A52,'Payments 6.7.21'!$A$4:$E$430,5,FALSE)</f>
        <v>0</v>
      </c>
      <c r="Q52" s="1">
        <f t="shared" si="2"/>
        <v>86335.31</v>
      </c>
      <c r="R52" s="3" t="str">
        <f t="shared" si="3"/>
        <v>yes</v>
      </c>
      <c r="S52" s="3" t="str">
        <f t="shared" si="4"/>
        <v>no</v>
      </c>
      <c r="T52" s="112"/>
      <c r="U52" s="3" t="str">
        <f t="shared" si="5"/>
        <v/>
      </c>
      <c r="W52" s="2">
        <f t="shared" si="6"/>
        <v>0.75586858693748904</v>
      </c>
      <c r="X52" s="2">
        <f t="shared" si="7"/>
        <v>0</v>
      </c>
      <c r="AB52" s="2" t="str">
        <f t="shared" si="8"/>
        <v/>
      </c>
      <c r="AC52" s="2">
        <f t="shared" si="9"/>
        <v>5.8244115061650767E-2</v>
      </c>
    </row>
    <row r="53" spans="1:29" x14ac:dyDescent="0.35">
      <c r="A53" s="115">
        <v>721</v>
      </c>
      <c r="B53" t="s">
        <v>55</v>
      </c>
      <c r="C53" s="1">
        <v>214470</v>
      </c>
      <c r="D53" s="1">
        <v>862753</v>
      </c>
      <c r="F53" s="1">
        <v>1937506</v>
      </c>
      <c r="H53" s="1">
        <v>224927</v>
      </c>
      <c r="I53" s="3">
        <f t="shared" si="1"/>
        <v>3239656</v>
      </c>
      <c r="J53">
        <f>A53-'ESSER III JCF Approved'!A53</f>
        <v>0</v>
      </c>
      <c r="K53" s="1">
        <f>VLOOKUP($A53,'Payments 6.7.21'!$A$4:$E$430,3,FALSE)</f>
        <v>130581.4</v>
      </c>
      <c r="L53" s="1">
        <f>VLOOKUP($A53,'Payments 6.7.21'!$A$4:$E$430,4,FALSE)</f>
        <v>0</v>
      </c>
      <c r="P53" s="1">
        <f>VLOOKUP($A53,'Payments 6.7.21'!$A$4:$E$430,5,FALSE)</f>
        <v>125867.68</v>
      </c>
      <c r="Q53" s="1">
        <f t="shared" si="2"/>
        <v>256449.08</v>
      </c>
      <c r="R53" s="3" t="str">
        <f t="shared" si="3"/>
        <v>yes</v>
      </c>
      <c r="S53" s="3" t="str">
        <f t="shared" si="4"/>
        <v>no</v>
      </c>
      <c r="T53" s="112"/>
      <c r="U53" s="3" t="str">
        <f t="shared" si="5"/>
        <v>yes</v>
      </c>
      <c r="W53" s="2">
        <f t="shared" si="6"/>
        <v>0.60885625029141599</v>
      </c>
      <c r="X53" s="2">
        <f t="shared" si="7"/>
        <v>0</v>
      </c>
      <c r="AB53" s="2">
        <f t="shared" si="8"/>
        <v>0.55959346810298449</v>
      </c>
      <c r="AC53" s="2">
        <f t="shared" si="9"/>
        <v>7.9159355190798031E-2</v>
      </c>
    </row>
    <row r="54" spans="1:29" x14ac:dyDescent="0.35">
      <c r="A54" s="115">
        <v>735</v>
      </c>
      <c r="B54" t="s">
        <v>56</v>
      </c>
      <c r="C54" s="1">
        <v>139501</v>
      </c>
      <c r="D54" s="1">
        <v>497704</v>
      </c>
      <c r="F54" s="1">
        <v>1117706</v>
      </c>
      <c r="H54" s="1">
        <v>64493</v>
      </c>
      <c r="I54" s="3">
        <f t="shared" si="1"/>
        <v>1819404</v>
      </c>
      <c r="J54">
        <f>A54-'ESSER III JCF Approved'!A54</f>
        <v>0</v>
      </c>
      <c r="Q54" s="1">
        <f t="shared" si="2"/>
        <v>0</v>
      </c>
      <c r="R54" s="3" t="str">
        <f t="shared" si="3"/>
        <v>no</v>
      </c>
      <c r="S54" s="3" t="str">
        <f t="shared" si="4"/>
        <v>no</v>
      </c>
      <c r="T54" s="112"/>
      <c r="U54" s="3" t="str">
        <f t="shared" si="5"/>
        <v>no</v>
      </c>
      <c r="W54" s="2">
        <f t="shared" si="6"/>
        <v>0</v>
      </c>
      <c r="X54" s="2">
        <f t="shared" si="7"/>
        <v>0</v>
      </c>
      <c r="AB54" s="2">
        <f t="shared" si="8"/>
        <v>0</v>
      </c>
      <c r="AC54" s="2">
        <f t="shared" si="9"/>
        <v>0</v>
      </c>
    </row>
    <row r="55" spans="1:29" x14ac:dyDescent="0.35">
      <c r="A55" s="115">
        <v>777</v>
      </c>
      <c r="B55" t="s">
        <v>57</v>
      </c>
      <c r="C55" s="1">
        <v>384379</v>
      </c>
      <c r="D55" s="1">
        <v>1534075</v>
      </c>
      <c r="F55" s="1">
        <v>3445112</v>
      </c>
      <c r="H55" s="1">
        <v>0</v>
      </c>
      <c r="I55" s="3">
        <f t="shared" si="1"/>
        <v>5363566</v>
      </c>
      <c r="J55">
        <f>A55-'ESSER III JCF Approved'!A55</f>
        <v>0</v>
      </c>
      <c r="K55" s="1">
        <f>VLOOKUP($A55,'Payments 6.7.21'!$A$4:$E$430,3,FALSE)</f>
        <v>171071.2</v>
      </c>
      <c r="L55" s="1">
        <f>VLOOKUP($A55,'Payments 6.7.21'!$A$4:$E$430,4,FALSE)</f>
        <v>0</v>
      </c>
      <c r="P55" s="1">
        <f>VLOOKUP($A55,'Payments 6.7.21'!$A$4:$E$430,5,FALSE)</f>
        <v>0</v>
      </c>
      <c r="Q55" s="1">
        <f t="shared" si="2"/>
        <v>171071.2</v>
      </c>
      <c r="R55" s="3" t="str">
        <f t="shared" si="3"/>
        <v>yes</v>
      </c>
      <c r="S55" s="3" t="str">
        <f t="shared" si="4"/>
        <v>no</v>
      </c>
      <c r="T55" s="112"/>
      <c r="U55" s="3" t="str">
        <f t="shared" si="5"/>
        <v/>
      </c>
      <c r="W55" s="2">
        <f t="shared" si="6"/>
        <v>0.44505865304816344</v>
      </c>
      <c r="X55" s="2">
        <f t="shared" si="7"/>
        <v>0</v>
      </c>
      <c r="AB55" s="2" t="str">
        <f t="shared" si="8"/>
        <v/>
      </c>
      <c r="AC55" s="2">
        <f t="shared" si="9"/>
        <v>3.1895048928268992E-2</v>
      </c>
    </row>
    <row r="56" spans="1:29" x14ac:dyDescent="0.35">
      <c r="A56" s="115">
        <v>840</v>
      </c>
      <c r="B56" t="s">
        <v>58</v>
      </c>
      <c r="C56" s="1">
        <v>40000</v>
      </c>
      <c r="D56" s="1">
        <v>129319</v>
      </c>
      <c r="F56" s="1">
        <v>290415</v>
      </c>
      <c r="H56" s="1">
        <v>0</v>
      </c>
      <c r="I56" s="3">
        <f t="shared" si="1"/>
        <v>459734</v>
      </c>
      <c r="J56">
        <f>A56-'ESSER III JCF Approved'!A56</f>
        <v>0</v>
      </c>
      <c r="K56" s="1">
        <f>VLOOKUP($A56,'Payments 6.7.21'!$A$4:$E$430,3,FALSE)</f>
        <v>40000</v>
      </c>
      <c r="L56" s="1">
        <f>VLOOKUP($A56,'Payments 6.7.21'!$A$4:$E$430,4,FALSE)</f>
        <v>129319</v>
      </c>
      <c r="P56" s="1">
        <f>VLOOKUP($A56,'Payments 6.7.21'!$A$4:$E$430,5,FALSE)</f>
        <v>0</v>
      </c>
      <c r="Q56" s="1">
        <f t="shared" si="2"/>
        <v>169319</v>
      </c>
      <c r="R56" s="3" t="str">
        <f t="shared" si="3"/>
        <v>yes</v>
      </c>
      <c r="S56" s="3" t="str">
        <f t="shared" si="4"/>
        <v>yes</v>
      </c>
      <c r="T56" s="112"/>
      <c r="U56" s="3" t="str">
        <f t="shared" si="5"/>
        <v/>
      </c>
      <c r="W56" s="2">
        <f t="shared" si="6"/>
        <v>1</v>
      </c>
      <c r="X56" s="2">
        <f t="shared" si="7"/>
        <v>1</v>
      </c>
      <c r="AB56" s="2" t="str">
        <f t="shared" si="8"/>
        <v/>
      </c>
      <c r="AC56" s="2">
        <f t="shared" si="9"/>
        <v>0.36829775478863863</v>
      </c>
    </row>
    <row r="57" spans="1:29" x14ac:dyDescent="0.35">
      <c r="A57" s="115">
        <v>870</v>
      </c>
      <c r="B57" t="s">
        <v>59</v>
      </c>
      <c r="C57" s="1">
        <v>116141</v>
      </c>
      <c r="D57" s="1">
        <v>483425</v>
      </c>
      <c r="F57" s="1">
        <v>1085641</v>
      </c>
      <c r="H57" s="1">
        <v>120580</v>
      </c>
      <c r="I57" s="3">
        <f t="shared" si="1"/>
        <v>1805787</v>
      </c>
      <c r="J57">
        <f>A57-'ESSER III JCF Approved'!A57</f>
        <v>0</v>
      </c>
      <c r="K57" s="1">
        <f>VLOOKUP($A57,'Payments 6.7.21'!$A$4:$E$430,3,FALSE)</f>
        <v>59533.53</v>
      </c>
      <c r="L57" s="1">
        <f>VLOOKUP($A57,'Payments 6.7.21'!$A$4:$E$430,4,FALSE)</f>
        <v>0</v>
      </c>
      <c r="P57" s="1">
        <f>VLOOKUP($A57,'Payments 6.7.21'!$A$4:$E$430,5,FALSE)</f>
        <v>30341.38</v>
      </c>
      <c r="Q57" s="1">
        <f t="shared" si="2"/>
        <v>89874.91</v>
      </c>
      <c r="R57" s="3" t="str">
        <f t="shared" si="3"/>
        <v>yes</v>
      </c>
      <c r="S57" s="3" t="str">
        <f t="shared" si="4"/>
        <v>no</v>
      </c>
      <c r="T57" s="112"/>
      <c r="U57" s="3" t="str">
        <f t="shared" si="5"/>
        <v>yes</v>
      </c>
      <c r="W57" s="2">
        <f t="shared" si="6"/>
        <v>0.5125970156964379</v>
      </c>
      <c r="X57" s="2">
        <f t="shared" si="7"/>
        <v>0</v>
      </c>
      <c r="AB57" s="2">
        <f t="shared" si="8"/>
        <v>0.25162862829656663</v>
      </c>
      <c r="AC57" s="2">
        <f t="shared" si="9"/>
        <v>4.9770493419212788E-2</v>
      </c>
    </row>
    <row r="58" spans="1:29" x14ac:dyDescent="0.35">
      <c r="A58" s="115">
        <v>882</v>
      </c>
      <c r="B58" t="s">
        <v>60</v>
      </c>
      <c r="C58" s="1">
        <v>97782</v>
      </c>
      <c r="D58" s="1">
        <v>394658</v>
      </c>
      <c r="F58" s="1">
        <v>886294</v>
      </c>
      <c r="H58" s="1">
        <v>52609</v>
      </c>
      <c r="I58" s="3">
        <f t="shared" si="1"/>
        <v>1431343</v>
      </c>
      <c r="J58">
        <f>A58-'ESSER III JCF Approved'!A58</f>
        <v>0</v>
      </c>
      <c r="K58" s="1">
        <f>VLOOKUP($A58,'Payments 6.7.21'!$A$4:$E$430,3,FALSE)</f>
        <v>68987.05</v>
      </c>
      <c r="L58" s="1">
        <f>VLOOKUP($A58,'Payments 6.7.21'!$A$4:$E$430,4,FALSE)</f>
        <v>0</v>
      </c>
      <c r="P58" s="1">
        <f>VLOOKUP($A58,'Payments 6.7.21'!$A$4:$E$430,5,FALSE)</f>
        <v>50415.28</v>
      </c>
      <c r="Q58" s="1">
        <f t="shared" si="2"/>
        <v>119402.33</v>
      </c>
      <c r="R58" s="3" t="str">
        <f t="shared" si="3"/>
        <v>yes</v>
      </c>
      <c r="S58" s="3" t="str">
        <f t="shared" si="4"/>
        <v>no</v>
      </c>
      <c r="T58" s="112"/>
      <c r="U58" s="3" t="str">
        <f t="shared" si="5"/>
        <v>yes</v>
      </c>
      <c r="W58" s="2">
        <f t="shared" si="6"/>
        <v>0.70551890941073003</v>
      </c>
      <c r="X58" s="2">
        <f t="shared" si="7"/>
        <v>0</v>
      </c>
      <c r="AB58" s="2">
        <f t="shared" si="8"/>
        <v>0.95830143131403367</v>
      </c>
      <c r="AC58" s="2">
        <f t="shared" si="9"/>
        <v>8.3419788268779743E-2</v>
      </c>
    </row>
    <row r="59" spans="1:29" x14ac:dyDescent="0.35">
      <c r="A59" s="115">
        <v>896</v>
      </c>
      <c r="B59" t="s">
        <v>61</v>
      </c>
      <c r="C59" s="1">
        <v>57683</v>
      </c>
      <c r="D59" s="1">
        <v>229907</v>
      </c>
      <c r="F59" s="1">
        <v>516308</v>
      </c>
      <c r="H59" s="1">
        <v>0</v>
      </c>
      <c r="I59" s="3">
        <f t="shared" si="1"/>
        <v>803898</v>
      </c>
      <c r="J59">
        <f>A59-'ESSER III JCF Approved'!A59</f>
        <v>0</v>
      </c>
      <c r="K59" s="1">
        <f>VLOOKUP($A59,'Payments 6.7.21'!$A$4:$E$430,3,FALSE)</f>
        <v>56310.12</v>
      </c>
      <c r="L59" s="1">
        <f>VLOOKUP($A59,'Payments 6.7.21'!$A$4:$E$430,4,FALSE)</f>
        <v>0</v>
      </c>
      <c r="P59" s="1">
        <f>VLOOKUP($A59,'Payments 6.7.21'!$A$4:$E$430,5,FALSE)</f>
        <v>0</v>
      </c>
      <c r="Q59" s="1">
        <f t="shared" si="2"/>
        <v>56310.12</v>
      </c>
      <c r="R59" s="3" t="str">
        <f t="shared" si="3"/>
        <v>yes</v>
      </c>
      <c r="S59" s="3" t="str">
        <f t="shared" si="4"/>
        <v>no</v>
      </c>
      <c r="T59" s="112"/>
      <c r="U59" s="3" t="str">
        <f t="shared" si="5"/>
        <v/>
      </c>
      <c r="W59" s="2">
        <f t="shared" si="6"/>
        <v>0.97619957353119646</v>
      </c>
      <c r="X59" s="2">
        <f t="shared" si="7"/>
        <v>0</v>
      </c>
      <c r="AB59" s="2" t="str">
        <f t="shared" si="8"/>
        <v/>
      </c>
      <c r="AC59" s="2">
        <f t="shared" si="9"/>
        <v>7.0046349163699881E-2</v>
      </c>
    </row>
    <row r="60" spans="1:29" x14ac:dyDescent="0.35">
      <c r="A60" s="115">
        <v>903</v>
      </c>
      <c r="B60" t="s">
        <v>62</v>
      </c>
      <c r="C60" s="1">
        <v>114923</v>
      </c>
      <c r="D60" s="1">
        <v>451639</v>
      </c>
      <c r="F60" s="1">
        <v>1014258</v>
      </c>
      <c r="H60" s="1">
        <v>0</v>
      </c>
      <c r="I60" s="3">
        <f t="shared" si="1"/>
        <v>1580820</v>
      </c>
      <c r="J60">
        <f>A60-'ESSER III JCF Approved'!A60</f>
        <v>0</v>
      </c>
      <c r="K60" s="1">
        <f>VLOOKUP($A60,'Payments 6.7.21'!$A$4:$E$430,3,FALSE)</f>
        <v>114800.70000000001</v>
      </c>
      <c r="L60" s="1">
        <f>VLOOKUP($A60,'Payments 6.7.21'!$A$4:$E$430,4,FALSE)</f>
        <v>0</v>
      </c>
      <c r="P60" s="1">
        <f>VLOOKUP($A60,'Payments 6.7.21'!$A$4:$E$430,5,FALSE)</f>
        <v>0</v>
      </c>
      <c r="Q60" s="1">
        <f t="shared" si="2"/>
        <v>114800.70000000001</v>
      </c>
      <c r="R60" s="3" t="str">
        <f t="shared" si="3"/>
        <v>yes</v>
      </c>
      <c r="S60" s="3" t="str">
        <f t="shared" si="4"/>
        <v>no</v>
      </c>
      <c r="T60" s="112"/>
      <c r="U60" s="3" t="str">
        <f t="shared" si="5"/>
        <v/>
      </c>
      <c r="W60" s="2">
        <f t="shared" si="6"/>
        <v>0.99893580919398217</v>
      </c>
      <c r="X60" s="2">
        <f t="shared" si="7"/>
        <v>0</v>
      </c>
      <c r="AB60" s="2" t="str">
        <f t="shared" si="8"/>
        <v/>
      </c>
      <c r="AC60" s="2">
        <f t="shared" si="9"/>
        <v>7.2620981515922126E-2</v>
      </c>
    </row>
    <row r="61" spans="1:29" x14ac:dyDescent="0.35">
      <c r="A61" s="115">
        <v>910</v>
      </c>
      <c r="B61" t="s">
        <v>63</v>
      </c>
      <c r="C61" s="1">
        <v>111353</v>
      </c>
      <c r="D61" s="1">
        <v>387813</v>
      </c>
      <c r="F61" s="1">
        <v>870920</v>
      </c>
      <c r="H61" s="1">
        <v>0</v>
      </c>
      <c r="I61" s="3">
        <f t="shared" si="1"/>
        <v>1370086</v>
      </c>
      <c r="J61">
        <f>A61-'ESSER III JCF Approved'!A61</f>
        <v>0</v>
      </c>
      <c r="K61" s="1">
        <f>VLOOKUP($A61,'Payments 6.7.21'!$A$4:$E$430,3,FALSE)</f>
        <v>97417.03</v>
      </c>
      <c r="L61" s="1">
        <f>VLOOKUP($A61,'Payments 6.7.21'!$A$4:$E$430,4,FALSE)</f>
        <v>0</v>
      </c>
      <c r="P61" s="1">
        <f>VLOOKUP($A61,'Payments 6.7.21'!$A$4:$E$430,5,FALSE)</f>
        <v>0</v>
      </c>
      <c r="Q61" s="1">
        <f t="shared" si="2"/>
        <v>97417.03</v>
      </c>
      <c r="R61" s="3" t="str">
        <f t="shared" si="3"/>
        <v>yes</v>
      </c>
      <c r="S61" s="3" t="str">
        <f t="shared" si="4"/>
        <v>no</v>
      </c>
      <c r="T61" s="112"/>
      <c r="U61" s="3" t="str">
        <f t="shared" si="5"/>
        <v/>
      </c>
      <c r="W61" s="2">
        <f t="shared" si="6"/>
        <v>0.87484872432713978</v>
      </c>
      <c r="X61" s="2">
        <f t="shared" si="7"/>
        <v>0</v>
      </c>
      <c r="AB61" s="2" t="str">
        <f t="shared" si="8"/>
        <v/>
      </c>
      <c r="AC61" s="2">
        <f t="shared" si="9"/>
        <v>7.1102857776811093E-2</v>
      </c>
    </row>
    <row r="62" spans="1:29" x14ac:dyDescent="0.35">
      <c r="A62" s="115">
        <v>980</v>
      </c>
      <c r="B62" t="s">
        <v>64</v>
      </c>
      <c r="C62" s="1">
        <v>278398</v>
      </c>
      <c r="D62" s="1">
        <v>1154699</v>
      </c>
      <c r="F62" s="1">
        <v>2593136</v>
      </c>
      <c r="H62" s="1">
        <v>90145</v>
      </c>
      <c r="I62" s="3">
        <f t="shared" si="1"/>
        <v>4116378</v>
      </c>
      <c r="J62">
        <f>A62-'ESSER III JCF Approved'!A62</f>
        <v>0</v>
      </c>
      <c r="K62" s="1">
        <f>VLOOKUP($A62,'Payments 6.7.21'!$A$4:$E$430,3,FALSE)</f>
        <v>142145</v>
      </c>
      <c r="L62" s="1">
        <f>VLOOKUP($A62,'Payments 6.7.21'!$A$4:$E$430,4,FALSE)</f>
        <v>0</v>
      </c>
      <c r="P62" s="1">
        <f>VLOOKUP($A62,'Payments 6.7.21'!$A$4:$E$430,5,FALSE)</f>
        <v>273.72000000000003</v>
      </c>
      <c r="Q62" s="1">
        <f t="shared" si="2"/>
        <v>142418.72</v>
      </c>
      <c r="R62" s="3" t="str">
        <f t="shared" si="3"/>
        <v>yes</v>
      </c>
      <c r="S62" s="3" t="str">
        <f t="shared" si="4"/>
        <v>no</v>
      </c>
      <c r="T62" s="112"/>
      <c r="U62" s="3" t="str">
        <f t="shared" si="5"/>
        <v>yes</v>
      </c>
      <c r="W62" s="2">
        <f t="shared" si="6"/>
        <v>0.51058197257164206</v>
      </c>
      <c r="X62" s="2">
        <f t="shared" si="7"/>
        <v>0</v>
      </c>
      <c r="AB62" s="2">
        <f t="shared" si="8"/>
        <v>3.0364412890343338E-3</v>
      </c>
      <c r="AC62" s="2">
        <f t="shared" si="9"/>
        <v>3.4598066552682966E-2</v>
      </c>
    </row>
    <row r="63" spans="1:29" x14ac:dyDescent="0.35">
      <c r="A63" s="115">
        <v>994</v>
      </c>
      <c r="B63" t="s">
        <v>65</v>
      </c>
      <c r="C63" s="1">
        <v>64002</v>
      </c>
      <c r="D63" s="1">
        <v>219449</v>
      </c>
      <c r="F63" s="1">
        <v>492822</v>
      </c>
      <c r="H63" s="1">
        <v>29565</v>
      </c>
      <c r="I63" s="3">
        <f t="shared" si="1"/>
        <v>805838</v>
      </c>
      <c r="J63">
        <f>A63-'ESSER III JCF Approved'!A63</f>
        <v>0</v>
      </c>
      <c r="K63" s="1">
        <f>VLOOKUP($A63,'Payments 6.7.21'!$A$4:$E$430,3,FALSE)</f>
        <v>54251.54</v>
      </c>
      <c r="L63" s="1">
        <f>VLOOKUP($A63,'Payments 6.7.21'!$A$4:$E$430,4,FALSE)</f>
        <v>0</v>
      </c>
      <c r="P63" s="1">
        <f>VLOOKUP($A63,'Payments 6.7.21'!$A$4:$E$430,5,FALSE)</f>
        <v>12005</v>
      </c>
      <c r="Q63" s="1">
        <f t="shared" si="2"/>
        <v>66256.540000000008</v>
      </c>
      <c r="R63" s="3" t="str">
        <f t="shared" si="3"/>
        <v>yes</v>
      </c>
      <c r="S63" s="3" t="str">
        <f t="shared" si="4"/>
        <v>no</v>
      </c>
      <c r="T63" s="112"/>
      <c r="U63" s="3" t="str">
        <f t="shared" si="5"/>
        <v>yes</v>
      </c>
      <c r="W63" s="2">
        <f t="shared" si="6"/>
        <v>0.8476538233180213</v>
      </c>
      <c r="X63" s="2">
        <f t="shared" si="7"/>
        <v>0</v>
      </c>
      <c r="AB63" s="2">
        <f t="shared" si="8"/>
        <v>0.40605445628276676</v>
      </c>
      <c r="AC63" s="2">
        <f t="shared" si="9"/>
        <v>8.2220669663133295E-2</v>
      </c>
    </row>
    <row r="64" spans="1:29" x14ac:dyDescent="0.35">
      <c r="A64" s="115">
        <v>1015</v>
      </c>
      <c r="B64" t="s">
        <v>66</v>
      </c>
      <c r="C64" s="1">
        <v>57431</v>
      </c>
      <c r="D64" s="1">
        <v>212003</v>
      </c>
      <c r="F64" s="1">
        <v>476101</v>
      </c>
      <c r="H64" s="1">
        <v>0</v>
      </c>
      <c r="I64" s="3">
        <f t="shared" si="1"/>
        <v>745535</v>
      </c>
      <c r="J64">
        <f>A64-'ESSER III JCF Approved'!A64</f>
        <v>0</v>
      </c>
      <c r="K64" s="1">
        <f>VLOOKUP($A64,'Payments 6.7.21'!$A$4:$E$430,3,FALSE)</f>
        <v>56950.409999999996</v>
      </c>
      <c r="L64" s="1">
        <f>VLOOKUP($A64,'Payments 6.7.21'!$A$4:$E$430,4,FALSE)</f>
        <v>0</v>
      </c>
      <c r="P64" s="1">
        <f>VLOOKUP($A64,'Payments 6.7.21'!$A$4:$E$430,5,FALSE)</f>
        <v>0</v>
      </c>
      <c r="Q64" s="1">
        <f t="shared" si="2"/>
        <v>56950.409999999996</v>
      </c>
      <c r="R64" s="3" t="str">
        <f t="shared" si="3"/>
        <v>yes</v>
      </c>
      <c r="S64" s="3" t="str">
        <f t="shared" si="4"/>
        <v>no</v>
      </c>
      <c r="T64" s="112"/>
      <c r="U64" s="3" t="str">
        <f t="shared" si="5"/>
        <v/>
      </c>
      <c r="W64" s="2">
        <f t="shared" si="6"/>
        <v>0.99163187128902508</v>
      </c>
      <c r="X64" s="2">
        <f t="shared" si="7"/>
        <v>0</v>
      </c>
      <c r="AB64" s="2" t="str">
        <f t="shared" si="8"/>
        <v/>
      </c>
      <c r="AC64" s="2">
        <f t="shared" si="9"/>
        <v>7.63886470789433E-2</v>
      </c>
    </row>
    <row r="65" spans="1:29" x14ac:dyDescent="0.35">
      <c r="A65" s="115">
        <v>1029</v>
      </c>
      <c r="B65" t="s">
        <v>67</v>
      </c>
      <c r="C65" s="1">
        <v>56431</v>
      </c>
      <c r="D65" s="1">
        <v>233160</v>
      </c>
      <c r="F65" s="1">
        <v>523613</v>
      </c>
      <c r="H65" s="1">
        <v>0</v>
      </c>
      <c r="I65" s="3">
        <f t="shared" si="1"/>
        <v>813204</v>
      </c>
      <c r="J65">
        <f>A65-'ESSER III JCF Approved'!A65</f>
        <v>0</v>
      </c>
      <c r="K65" s="1">
        <f>VLOOKUP($A65,'Payments 6.7.21'!$A$4:$E$430,3,FALSE)</f>
        <v>56431</v>
      </c>
      <c r="L65" s="1">
        <f>VLOOKUP($A65,'Payments 6.7.21'!$A$4:$E$430,4,FALSE)</f>
        <v>0</v>
      </c>
      <c r="P65" s="1">
        <f>VLOOKUP($A65,'Payments 6.7.21'!$A$4:$E$430,5,FALSE)</f>
        <v>0</v>
      </c>
      <c r="Q65" s="1">
        <f t="shared" si="2"/>
        <v>56431</v>
      </c>
      <c r="R65" s="3" t="str">
        <f t="shared" si="3"/>
        <v>yes</v>
      </c>
      <c r="S65" s="3" t="str">
        <f t="shared" si="4"/>
        <v>no</v>
      </c>
      <c r="T65" s="112"/>
      <c r="U65" s="3" t="str">
        <f t="shared" si="5"/>
        <v/>
      </c>
      <c r="W65" s="2">
        <f t="shared" si="6"/>
        <v>1</v>
      </c>
      <c r="X65" s="2">
        <f t="shared" si="7"/>
        <v>0</v>
      </c>
      <c r="AB65" s="2" t="str">
        <f t="shared" si="8"/>
        <v/>
      </c>
      <c r="AC65" s="2">
        <f t="shared" si="9"/>
        <v>6.9393411739243779E-2</v>
      </c>
    </row>
    <row r="66" spans="1:29" x14ac:dyDescent="0.35">
      <c r="A66" s="115">
        <v>1071</v>
      </c>
      <c r="B66" t="s">
        <v>68</v>
      </c>
      <c r="C66" s="1">
        <v>151730</v>
      </c>
      <c r="D66" s="1">
        <v>606552</v>
      </c>
      <c r="F66" s="1">
        <v>1362150</v>
      </c>
      <c r="H66" s="1">
        <v>104203</v>
      </c>
      <c r="I66" s="3">
        <f t="shared" si="1"/>
        <v>2224635</v>
      </c>
      <c r="J66">
        <f>A66-'ESSER III JCF Approved'!A66</f>
        <v>0</v>
      </c>
      <c r="K66" s="1">
        <f>VLOOKUP($A66,'Payments 6.7.21'!$A$4:$E$430,3,FALSE)</f>
        <v>86330.92</v>
      </c>
      <c r="L66" s="1">
        <f>VLOOKUP($A66,'Payments 6.7.21'!$A$4:$E$430,4,FALSE)</f>
        <v>0</v>
      </c>
      <c r="P66" s="1">
        <f>VLOOKUP($A66,'Payments 6.7.21'!$A$4:$E$430,5,FALSE)</f>
        <v>43272.729999999996</v>
      </c>
      <c r="Q66" s="1">
        <f t="shared" si="2"/>
        <v>129603.65</v>
      </c>
      <c r="R66" s="3" t="str">
        <f t="shared" si="3"/>
        <v>yes</v>
      </c>
      <c r="S66" s="3" t="str">
        <f t="shared" si="4"/>
        <v>no</v>
      </c>
      <c r="T66" s="112"/>
      <c r="U66" s="3" t="str">
        <f t="shared" si="5"/>
        <v>yes</v>
      </c>
      <c r="W66" s="2">
        <f t="shared" si="6"/>
        <v>0.56897726224214062</v>
      </c>
      <c r="X66" s="2">
        <f t="shared" si="7"/>
        <v>0</v>
      </c>
      <c r="AB66" s="2">
        <f t="shared" si="8"/>
        <v>0.41527336065180459</v>
      </c>
      <c r="AC66" s="2">
        <f t="shared" si="9"/>
        <v>5.8258388454735271E-2</v>
      </c>
    </row>
    <row r="67" spans="1:29" x14ac:dyDescent="0.35">
      <c r="A67" s="115">
        <v>1080</v>
      </c>
      <c r="B67" t="s">
        <v>69</v>
      </c>
      <c r="C67" s="1">
        <v>211901</v>
      </c>
      <c r="D67" s="1">
        <v>832850</v>
      </c>
      <c r="F67" s="1">
        <v>1870353</v>
      </c>
      <c r="H67" s="1">
        <v>142174</v>
      </c>
      <c r="I67" s="3">
        <f t="shared" si="1"/>
        <v>3057278</v>
      </c>
      <c r="J67">
        <f>A67-'ESSER III JCF Approved'!A67</f>
        <v>0</v>
      </c>
      <c r="K67" s="1">
        <f>VLOOKUP($A67,'Payments 6.7.21'!$A$4:$E$430,3,FALSE)</f>
        <v>151483.67000000001</v>
      </c>
      <c r="L67" s="1">
        <f>VLOOKUP($A67,'Payments 6.7.21'!$A$4:$E$430,4,FALSE)</f>
        <v>0</v>
      </c>
      <c r="P67" s="1">
        <f>VLOOKUP($A67,'Payments 6.7.21'!$A$4:$E$430,5,FALSE)</f>
        <v>22965.42</v>
      </c>
      <c r="Q67" s="1">
        <f t="shared" si="2"/>
        <v>174449.09000000003</v>
      </c>
      <c r="R67" s="3" t="str">
        <f t="shared" si="3"/>
        <v>yes</v>
      </c>
      <c r="S67" s="3" t="str">
        <f t="shared" si="4"/>
        <v>no</v>
      </c>
      <c r="T67" s="112"/>
      <c r="U67" s="3" t="str">
        <f t="shared" si="5"/>
        <v>yes</v>
      </c>
      <c r="W67" s="2">
        <f t="shared" si="6"/>
        <v>0.71487944842166862</v>
      </c>
      <c r="X67" s="2">
        <f t="shared" si="7"/>
        <v>0</v>
      </c>
      <c r="AB67" s="2">
        <f t="shared" si="8"/>
        <v>0.16153037826888178</v>
      </c>
      <c r="AC67" s="2">
        <f t="shared" si="9"/>
        <v>5.7060264064962368E-2</v>
      </c>
    </row>
    <row r="68" spans="1:29" x14ac:dyDescent="0.35">
      <c r="A68" s="115">
        <v>1085</v>
      </c>
      <c r="B68" t="s">
        <v>70</v>
      </c>
      <c r="C68" s="1">
        <v>79860</v>
      </c>
      <c r="D68" s="1">
        <v>324989</v>
      </c>
      <c r="F68" s="1">
        <v>729836</v>
      </c>
      <c r="H68" s="1">
        <v>0</v>
      </c>
      <c r="I68" s="3">
        <f t="shared" ref="I68:I131" si="10">SUM(C68:H68)</f>
        <v>1134685</v>
      </c>
      <c r="J68">
        <f>A68-'ESSER III JCF Approved'!A68</f>
        <v>0</v>
      </c>
      <c r="K68" s="1">
        <f>VLOOKUP($A68,'Payments 6.7.21'!$A$4:$E$430,3,FALSE)</f>
        <v>78921.38</v>
      </c>
      <c r="L68" s="1">
        <f>VLOOKUP($A68,'Payments 6.7.21'!$A$4:$E$430,4,FALSE)</f>
        <v>0</v>
      </c>
      <c r="P68" s="1">
        <f>VLOOKUP($A68,'Payments 6.7.21'!$A$4:$E$430,5,FALSE)</f>
        <v>0</v>
      </c>
      <c r="Q68" s="1">
        <f t="shared" ref="Q68:Q131" si="11">SUM(K68:P68)</f>
        <v>78921.38</v>
      </c>
      <c r="R68" s="3" t="str">
        <f t="shared" ref="R68:R131" si="12">IF(C68=0,"",IF(K68&gt;0,"yes","no"))</f>
        <v>yes</v>
      </c>
      <c r="S68" s="3" t="str">
        <f t="shared" ref="S68:S131" si="13">IF(D68=0,"",IF(L68&gt;0,"yes","no"))</f>
        <v>no</v>
      </c>
      <c r="T68" s="112"/>
      <c r="U68" s="3" t="str">
        <f t="shared" ref="U68:U131" si="14">IF(H68=0,"",IF(P68&gt;0,"yes","no"))</f>
        <v/>
      </c>
      <c r="W68" s="2">
        <f t="shared" ref="W68:W131" si="15">IF(C68=0,"",K68/C68)</f>
        <v>0.9882466816929627</v>
      </c>
      <c r="X68" s="2">
        <f t="shared" ref="X68:X131" si="16">IF(D68=0,"",L68/D68)</f>
        <v>0</v>
      </c>
      <c r="AB68" s="2" t="str">
        <f t="shared" ref="AB68:AB131" si="17">IF(H68=0,"",P68/H68)</f>
        <v/>
      </c>
      <c r="AC68" s="2">
        <f t="shared" ref="AC68:AC131" si="18">Q68/I68</f>
        <v>6.9553558917232541E-2</v>
      </c>
    </row>
    <row r="69" spans="1:29" x14ac:dyDescent="0.35">
      <c r="A69" s="115">
        <v>1092</v>
      </c>
      <c r="B69" t="s">
        <v>71</v>
      </c>
      <c r="C69" s="1">
        <v>586136</v>
      </c>
      <c r="D69" s="1">
        <v>2348491</v>
      </c>
      <c r="F69" s="1">
        <v>5274065</v>
      </c>
      <c r="H69" s="1">
        <v>0</v>
      </c>
      <c r="I69" s="3">
        <f t="shared" si="10"/>
        <v>8208692</v>
      </c>
      <c r="J69">
        <f>A69-'ESSER III JCF Approved'!A69</f>
        <v>0</v>
      </c>
      <c r="K69" s="1">
        <f>VLOOKUP($A69,'Payments 6.7.21'!$A$4:$E$430,3,FALSE)</f>
        <v>354742.69000000006</v>
      </c>
      <c r="L69" s="1">
        <f>VLOOKUP($A69,'Payments 6.7.21'!$A$4:$E$430,4,FALSE)</f>
        <v>0</v>
      </c>
      <c r="P69" s="1">
        <f>VLOOKUP($A69,'Payments 6.7.21'!$A$4:$E$430,5,FALSE)</f>
        <v>0</v>
      </c>
      <c r="Q69" s="1">
        <f t="shared" si="11"/>
        <v>354742.69000000006</v>
      </c>
      <c r="R69" s="3" t="str">
        <f t="shared" si="12"/>
        <v>yes</v>
      </c>
      <c r="S69" s="3" t="str">
        <f t="shared" si="13"/>
        <v>no</v>
      </c>
      <c r="T69" s="112"/>
      <c r="U69" s="3" t="str">
        <f t="shared" si="14"/>
        <v/>
      </c>
      <c r="W69" s="2">
        <f t="shared" si="15"/>
        <v>0.60522249102597359</v>
      </c>
      <c r="X69" s="2">
        <f t="shared" si="16"/>
        <v>0</v>
      </c>
      <c r="AB69" s="2" t="str">
        <f t="shared" si="17"/>
        <v/>
      </c>
      <c r="AC69" s="2">
        <f t="shared" si="18"/>
        <v>4.3215495233588988E-2</v>
      </c>
    </row>
    <row r="70" spans="1:29" x14ac:dyDescent="0.35">
      <c r="A70" s="115">
        <v>1120</v>
      </c>
      <c r="B70" t="s">
        <v>72</v>
      </c>
      <c r="C70" s="1">
        <v>50126</v>
      </c>
      <c r="D70" s="1">
        <v>192605</v>
      </c>
      <c r="F70" s="1">
        <v>432537</v>
      </c>
      <c r="H70" s="1">
        <v>47391</v>
      </c>
      <c r="I70" s="3">
        <f t="shared" si="10"/>
        <v>722659</v>
      </c>
      <c r="J70">
        <f>A70-'ESSER III JCF Approved'!A70</f>
        <v>0</v>
      </c>
      <c r="K70" s="1">
        <f>VLOOKUP($A70,'Payments 6.7.21'!$A$4:$E$430,3,FALSE)</f>
        <v>32065.64</v>
      </c>
      <c r="L70" s="1">
        <f>VLOOKUP($A70,'Payments 6.7.21'!$A$4:$E$430,4,FALSE)</f>
        <v>0</v>
      </c>
      <c r="P70" s="1">
        <f>VLOOKUP($A70,'Payments 6.7.21'!$A$4:$E$430,5,FALSE)</f>
        <v>15124.8</v>
      </c>
      <c r="Q70" s="1">
        <f t="shared" si="11"/>
        <v>47190.44</v>
      </c>
      <c r="R70" s="3" t="str">
        <f t="shared" si="12"/>
        <v>yes</v>
      </c>
      <c r="S70" s="3" t="str">
        <f t="shared" si="13"/>
        <v>no</v>
      </c>
      <c r="T70" s="112"/>
      <c r="U70" s="3" t="str">
        <f t="shared" si="14"/>
        <v>yes</v>
      </c>
      <c r="W70" s="2">
        <f t="shared" si="15"/>
        <v>0.63970075409966887</v>
      </c>
      <c r="X70" s="2">
        <f t="shared" si="16"/>
        <v>0</v>
      </c>
      <c r="AB70" s="2">
        <f t="shared" si="17"/>
        <v>0.3191492055453567</v>
      </c>
      <c r="AC70" s="2">
        <f t="shared" si="18"/>
        <v>6.530111712439754E-2</v>
      </c>
    </row>
    <row r="71" spans="1:29" x14ac:dyDescent="0.35">
      <c r="A71" s="115">
        <v>1127</v>
      </c>
      <c r="B71" t="s">
        <v>73</v>
      </c>
      <c r="C71" s="1">
        <v>80267</v>
      </c>
      <c r="D71" s="1">
        <v>335681</v>
      </c>
      <c r="F71" s="1">
        <v>753847</v>
      </c>
      <c r="H71" s="1">
        <v>0</v>
      </c>
      <c r="I71" s="3">
        <f t="shared" si="10"/>
        <v>1169795</v>
      </c>
      <c r="J71">
        <f>A71-'ESSER III JCF Approved'!A71</f>
        <v>0</v>
      </c>
      <c r="K71" s="1">
        <f>VLOOKUP($A71,'Payments 6.7.21'!$A$4:$E$430,3,FALSE)</f>
        <v>80267</v>
      </c>
      <c r="L71" s="1">
        <f>VLOOKUP($A71,'Payments 6.7.21'!$A$4:$E$430,4,FALSE)</f>
        <v>0</v>
      </c>
      <c r="P71" s="1">
        <f>VLOOKUP($A71,'Payments 6.7.21'!$A$4:$E$430,5,FALSE)</f>
        <v>0</v>
      </c>
      <c r="Q71" s="1">
        <f t="shared" si="11"/>
        <v>80267</v>
      </c>
      <c r="R71" s="3" t="str">
        <f t="shared" si="12"/>
        <v>yes</v>
      </c>
      <c r="S71" s="3" t="str">
        <f t="shared" si="13"/>
        <v>no</v>
      </c>
      <c r="T71" s="112"/>
      <c r="U71" s="3" t="str">
        <f t="shared" si="14"/>
        <v/>
      </c>
      <c r="W71" s="2">
        <f t="shared" si="15"/>
        <v>1</v>
      </c>
      <c r="X71" s="2">
        <f t="shared" si="16"/>
        <v>0</v>
      </c>
      <c r="AB71" s="2" t="str">
        <f t="shared" si="17"/>
        <v/>
      </c>
      <c r="AC71" s="2">
        <f t="shared" si="18"/>
        <v>6.861629601767831E-2</v>
      </c>
    </row>
    <row r="72" spans="1:29" x14ac:dyDescent="0.35">
      <c r="A72" s="115">
        <v>1134</v>
      </c>
      <c r="B72" t="s">
        <v>74</v>
      </c>
      <c r="C72" s="1">
        <v>92231</v>
      </c>
      <c r="D72" s="1">
        <v>368959</v>
      </c>
      <c r="F72" s="1">
        <v>828579</v>
      </c>
      <c r="H72" s="1">
        <v>0</v>
      </c>
      <c r="I72" s="3">
        <f t="shared" si="10"/>
        <v>1289769</v>
      </c>
      <c r="J72">
        <f>A72-'ESSER III JCF Approved'!A72</f>
        <v>0</v>
      </c>
      <c r="K72" s="1">
        <f>VLOOKUP($A72,'Payments 6.7.21'!$A$4:$E$430,3,FALSE)</f>
        <v>76178.78</v>
      </c>
      <c r="L72" s="1">
        <f>VLOOKUP($A72,'Payments 6.7.21'!$A$4:$E$430,4,FALSE)</f>
        <v>0</v>
      </c>
      <c r="P72" s="1">
        <f>VLOOKUP($A72,'Payments 6.7.21'!$A$4:$E$430,5,FALSE)</f>
        <v>0</v>
      </c>
      <c r="Q72" s="1">
        <f t="shared" si="11"/>
        <v>76178.78</v>
      </c>
      <c r="R72" s="3" t="str">
        <f t="shared" si="12"/>
        <v>yes</v>
      </c>
      <c r="S72" s="3" t="str">
        <f t="shared" si="13"/>
        <v>no</v>
      </c>
      <c r="T72" s="112"/>
      <c r="U72" s="3" t="str">
        <f t="shared" si="14"/>
        <v/>
      </c>
      <c r="W72" s="2">
        <f t="shared" si="15"/>
        <v>0.82595634873307233</v>
      </c>
      <c r="X72" s="2">
        <f t="shared" si="16"/>
        <v>0</v>
      </c>
      <c r="AB72" s="2" t="str">
        <f t="shared" si="17"/>
        <v/>
      </c>
      <c r="AC72" s="2">
        <f t="shared" si="18"/>
        <v>5.9063894387289505E-2</v>
      </c>
    </row>
    <row r="73" spans="1:29" x14ac:dyDescent="0.35">
      <c r="A73" s="115">
        <v>1141</v>
      </c>
      <c r="B73" t="s">
        <v>75</v>
      </c>
      <c r="C73" s="1">
        <v>236191</v>
      </c>
      <c r="D73" s="1">
        <v>971582</v>
      </c>
      <c r="F73" s="1">
        <v>2181906</v>
      </c>
      <c r="H73" s="1">
        <v>179130</v>
      </c>
      <c r="I73" s="3">
        <f t="shared" si="10"/>
        <v>3568809</v>
      </c>
      <c r="J73">
        <f>A73-'ESSER III JCF Approved'!A73</f>
        <v>0</v>
      </c>
      <c r="K73" s="1">
        <f>VLOOKUP($A73,'Payments 6.7.21'!$A$4:$E$430,3,FALSE)</f>
        <v>220451.90000000005</v>
      </c>
      <c r="L73" s="1">
        <f>VLOOKUP($A73,'Payments 6.7.21'!$A$4:$E$430,4,FALSE)</f>
        <v>0</v>
      </c>
      <c r="P73" s="1">
        <f>VLOOKUP($A73,'Payments 6.7.21'!$A$4:$E$430,5,FALSE)</f>
        <v>0</v>
      </c>
      <c r="Q73" s="1">
        <f t="shared" si="11"/>
        <v>220451.90000000005</v>
      </c>
      <c r="R73" s="3" t="str">
        <f t="shared" si="12"/>
        <v>yes</v>
      </c>
      <c r="S73" s="3" t="str">
        <f t="shared" si="13"/>
        <v>no</v>
      </c>
      <c r="T73" s="112"/>
      <c r="U73" s="3" t="str">
        <f t="shared" si="14"/>
        <v>no</v>
      </c>
      <c r="W73" s="2">
        <f t="shared" si="15"/>
        <v>0.93336282923566116</v>
      </c>
      <c r="X73" s="2">
        <f t="shared" si="16"/>
        <v>0</v>
      </c>
      <c r="AB73" s="2">
        <f t="shared" si="17"/>
        <v>0</v>
      </c>
      <c r="AC73" s="2">
        <f t="shared" si="18"/>
        <v>6.1771840409503578E-2</v>
      </c>
    </row>
    <row r="74" spans="1:29" x14ac:dyDescent="0.35">
      <c r="A74" s="115">
        <v>1155</v>
      </c>
      <c r="B74" t="s">
        <v>76</v>
      </c>
      <c r="C74" s="1">
        <v>51079</v>
      </c>
      <c r="D74" s="1">
        <v>210195</v>
      </c>
      <c r="F74" s="1">
        <v>472041</v>
      </c>
      <c r="H74" s="1">
        <v>0</v>
      </c>
      <c r="I74" s="3">
        <f t="shared" si="10"/>
        <v>733315</v>
      </c>
      <c r="J74">
        <f>A74-'ESSER III JCF Approved'!A74</f>
        <v>0</v>
      </c>
      <c r="K74" s="1">
        <f>VLOOKUP($A74,'Payments 6.7.21'!$A$4:$E$430,3,FALSE)</f>
        <v>41243.980000000003</v>
      </c>
      <c r="L74" s="1">
        <f>VLOOKUP($A74,'Payments 6.7.21'!$A$4:$E$430,4,FALSE)</f>
        <v>0</v>
      </c>
      <c r="P74" s="1">
        <f>VLOOKUP($A74,'Payments 6.7.21'!$A$4:$E$430,5,FALSE)</f>
        <v>0</v>
      </c>
      <c r="Q74" s="1">
        <f t="shared" si="11"/>
        <v>41243.980000000003</v>
      </c>
      <c r="R74" s="3" t="str">
        <f t="shared" si="12"/>
        <v>yes</v>
      </c>
      <c r="S74" s="3" t="str">
        <f t="shared" si="13"/>
        <v>no</v>
      </c>
      <c r="T74" s="112"/>
      <c r="U74" s="3" t="str">
        <f t="shared" si="14"/>
        <v/>
      </c>
      <c r="W74" s="2">
        <f t="shared" si="15"/>
        <v>0.80745472699152299</v>
      </c>
      <c r="X74" s="2">
        <f t="shared" si="16"/>
        <v>0</v>
      </c>
      <c r="AB74" s="2" t="str">
        <f t="shared" si="17"/>
        <v/>
      </c>
      <c r="AC74" s="2">
        <f t="shared" si="18"/>
        <v>5.6243196989015636E-2</v>
      </c>
    </row>
    <row r="75" spans="1:29" x14ac:dyDescent="0.35">
      <c r="A75" s="115">
        <v>1162</v>
      </c>
      <c r="B75" t="s">
        <v>77</v>
      </c>
      <c r="C75" s="1">
        <v>209616</v>
      </c>
      <c r="D75" s="1">
        <v>830218</v>
      </c>
      <c r="F75" s="1">
        <v>1864441</v>
      </c>
      <c r="H75" s="1">
        <v>138841</v>
      </c>
      <c r="I75" s="3">
        <f t="shared" si="10"/>
        <v>3043116</v>
      </c>
      <c r="J75">
        <f>A75-'ESSER III JCF Approved'!A75</f>
        <v>0</v>
      </c>
      <c r="Q75" s="1">
        <f t="shared" si="11"/>
        <v>0</v>
      </c>
      <c r="R75" s="3" t="str">
        <f t="shared" si="12"/>
        <v>no</v>
      </c>
      <c r="S75" s="3" t="str">
        <f t="shared" si="13"/>
        <v>no</v>
      </c>
      <c r="T75" s="112"/>
      <c r="U75" s="3" t="str">
        <f t="shared" si="14"/>
        <v>no</v>
      </c>
      <c r="W75" s="2">
        <f t="shared" si="15"/>
        <v>0</v>
      </c>
      <c r="X75" s="2">
        <f t="shared" si="16"/>
        <v>0</v>
      </c>
      <c r="AB75" s="2">
        <f t="shared" si="17"/>
        <v>0</v>
      </c>
      <c r="AC75" s="2">
        <f t="shared" si="18"/>
        <v>0</v>
      </c>
    </row>
    <row r="76" spans="1:29" x14ac:dyDescent="0.35">
      <c r="A76" s="115">
        <v>1169</v>
      </c>
      <c r="B76" t="s">
        <v>78</v>
      </c>
      <c r="C76" s="1">
        <v>84312</v>
      </c>
      <c r="D76" s="1">
        <v>342127</v>
      </c>
      <c r="F76" s="1">
        <v>768324</v>
      </c>
      <c r="H76" s="1">
        <v>0</v>
      </c>
      <c r="I76" s="3">
        <f t="shared" si="10"/>
        <v>1194763</v>
      </c>
      <c r="J76">
        <f>A76-'ESSER III JCF Approved'!A76</f>
        <v>0</v>
      </c>
      <c r="K76" s="1">
        <f>VLOOKUP($A76,'Payments 6.7.21'!$A$4:$E$430,3,FALSE)</f>
        <v>78189.69</v>
      </c>
      <c r="L76" s="1">
        <f>VLOOKUP($A76,'Payments 6.7.21'!$A$4:$E$430,4,FALSE)</f>
        <v>0</v>
      </c>
      <c r="P76" s="1">
        <f>VLOOKUP($A76,'Payments 6.7.21'!$A$4:$E$430,5,FALSE)</f>
        <v>0</v>
      </c>
      <c r="Q76" s="1">
        <f t="shared" si="11"/>
        <v>78189.69</v>
      </c>
      <c r="R76" s="3" t="str">
        <f t="shared" si="12"/>
        <v>yes</v>
      </c>
      <c r="S76" s="3" t="str">
        <f t="shared" si="13"/>
        <v>no</v>
      </c>
      <c r="T76" s="112"/>
      <c r="U76" s="3" t="str">
        <f t="shared" si="14"/>
        <v/>
      </c>
      <c r="W76" s="2">
        <f t="shared" si="15"/>
        <v>0.92738506974096213</v>
      </c>
      <c r="X76" s="2">
        <f t="shared" si="16"/>
        <v>0</v>
      </c>
      <c r="AB76" s="2" t="str">
        <f t="shared" si="17"/>
        <v/>
      </c>
      <c r="AC76" s="2">
        <f t="shared" si="18"/>
        <v>6.5443682136122394E-2</v>
      </c>
    </row>
    <row r="77" spans="1:29" x14ac:dyDescent="0.35">
      <c r="A77" s="115">
        <v>1176</v>
      </c>
      <c r="B77" t="s">
        <v>79</v>
      </c>
      <c r="C77" s="1">
        <v>84243</v>
      </c>
      <c r="D77" s="1">
        <v>347723</v>
      </c>
      <c r="F77" s="1">
        <v>780889</v>
      </c>
      <c r="H77" s="1">
        <v>0</v>
      </c>
      <c r="I77" s="3">
        <f t="shared" si="10"/>
        <v>1212855</v>
      </c>
      <c r="J77">
        <f>A77-'ESSER III JCF Approved'!A77</f>
        <v>0</v>
      </c>
      <c r="K77" s="1">
        <f>VLOOKUP($A77,'Payments 6.7.21'!$A$4:$E$430,3,FALSE)</f>
        <v>84243</v>
      </c>
      <c r="L77" s="1">
        <f>VLOOKUP($A77,'Payments 6.7.21'!$A$4:$E$430,4,FALSE)</f>
        <v>281311.77999999997</v>
      </c>
      <c r="P77" s="1">
        <f>VLOOKUP($A77,'Payments 6.7.21'!$A$4:$E$430,5,FALSE)</f>
        <v>0</v>
      </c>
      <c r="Q77" s="1">
        <f t="shared" si="11"/>
        <v>365554.77999999997</v>
      </c>
      <c r="R77" s="3" t="str">
        <f t="shared" si="12"/>
        <v>yes</v>
      </c>
      <c r="S77" s="3" t="str">
        <f t="shared" si="13"/>
        <v>yes</v>
      </c>
      <c r="T77" s="112"/>
      <c r="U77" s="3" t="str">
        <f t="shared" si="14"/>
        <v/>
      </c>
      <c r="W77" s="2">
        <f t="shared" si="15"/>
        <v>1</v>
      </c>
      <c r="X77" s="2">
        <f t="shared" si="16"/>
        <v>0.80901113817607684</v>
      </c>
      <c r="AB77" s="2" t="str">
        <f t="shared" si="17"/>
        <v/>
      </c>
      <c r="AC77" s="2">
        <f t="shared" si="18"/>
        <v>0.30140023333374555</v>
      </c>
    </row>
    <row r="78" spans="1:29" x14ac:dyDescent="0.35">
      <c r="A78" s="115">
        <v>1183</v>
      </c>
      <c r="B78" t="s">
        <v>80</v>
      </c>
      <c r="C78" s="1">
        <v>86079</v>
      </c>
      <c r="D78" s="1">
        <v>342701</v>
      </c>
      <c r="F78" s="1">
        <v>769613</v>
      </c>
      <c r="H78" s="1">
        <v>0</v>
      </c>
      <c r="I78" s="3">
        <f t="shared" si="10"/>
        <v>1198393</v>
      </c>
      <c r="J78">
        <f>A78-'ESSER III JCF Approved'!A78</f>
        <v>0</v>
      </c>
      <c r="K78" s="1">
        <f>VLOOKUP($A78,'Payments 6.7.21'!$A$4:$E$430,3,FALSE)</f>
        <v>71308.17</v>
      </c>
      <c r="L78" s="1">
        <f>VLOOKUP($A78,'Payments 6.7.21'!$A$4:$E$430,4,FALSE)</f>
        <v>0</v>
      </c>
      <c r="P78" s="1">
        <f>VLOOKUP($A78,'Payments 6.7.21'!$A$4:$E$430,5,FALSE)</f>
        <v>0</v>
      </c>
      <c r="Q78" s="1">
        <f t="shared" si="11"/>
        <v>71308.17</v>
      </c>
      <c r="R78" s="3" t="str">
        <f t="shared" si="12"/>
        <v>yes</v>
      </c>
      <c r="S78" s="3" t="str">
        <f t="shared" si="13"/>
        <v>no</v>
      </c>
      <c r="T78" s="112"/>
      <c r="U78" s="3" t="str">
        <f t="shared" si="14"/>
        <v/>
      </c>
      <c r="W78" s="2">
        <f t="shared" si="15"/>
        <v>0.82840379186561175</v>
      </c>
      <c r="X78" s="2">
        <f t="shared" si="16"/>
        <v>0</v>
      </c>
      <c r="AB78" s="2" t="str">
        <f t="shared" si="17"/>
        <v/>
      </c>
      <c r="AC78" s="2">
        <f t="shared" si="18"/>
        <v>5.9503159647961892E-2</v>
      </c>
    </row>
    <row r="79" spans="1:29" x14ac:dyDescent="0.35">
      <c r="A79" s="115">
        <v>1204</v>
      </c>
      <c r="B79" t="s">
        <v>81</v>
      </c>
      <c r="C79" s="1">
        <v>104528</v>
      </c>
      <c r="D79" s="1">
        <v>424627</v>
      </c>
      <c r="F79" s="1">
        <v>953595</v>
      </c>
      <c r="H79" s="1">
        <v>58406</v>
      </c>
      <c r="I79" s="3">
        <f t="shared" si="10"/>
        <v>1541156</v>
      </c>
      <c r="J79">
        <f>A79-'ESSER III JCF Approved'!A79</f>
        <v>0</v>
      </c>
      <c r="K79" s="1">
        <f>VLOOKUP($A79,'Payments 6.7.21'!$A$4:$E$430,3,FALSE)</f>
        <v>104528</v>
      </c>
      <c r="L79" s="1">
        <f>VLOOKUP($A79,'Payments 6.7.21'!$A$4:$E$430,4,FALSE)</f>
        <v>0</v>
      </c>
      <c r="P79" s="1">
        <f>VLOOKUP($A79,'Payments 6.7.21'!$A$4:$E$430,5,FALSE)</f>
        <v>26157.35</v>
      </c>
      <c r="Q79" s="1">
        <f t="shared" si="11"/>
        <v>130685.35</v>
      </c>
      <c r="R79" s="3" t="str">
        <f t="shared" si="12"/>
        <v>yes</v>
      </c>
      <c r="S79" s="3" t="str">
        <f t="shared" si="13"/>
        <v>no</v>
      </c>
      <c r="T79" s="112"/>
      <c r="U79" s="3" t="str">
        <f t="shared" si="14"/>
        <v>yes</v>
      </c>
      <c r="W79" s="2">
        <f t="shared" si="15"/>
        <v>1</v>
      </c>
      <c r="X79" s="2">
        <f t="shared" si="16"/>
        <v>0</v>
      </c>
      <c r="AB79" s="2">
        <f t="shared" si="17"/>
        <v>0.44785381638872718</v>
      </c>
      <c r="AC79" s="2">
        <f t="shared" si="18"/>
        <v>8.4796964097080374E-2</v>
      </c>
    </row>
    <row r="80" spans="1:29" x14ac:dyDescent="0.35">
      <c r="A80" s="115">
        <v>1218</v>
      </c>
      <c r="B80" t="s">
        <v>82</v>
      </c>
      <c r="C80" s="1">
        <v>183629</v>
      </c>
      <c r="D80" s="1">
        <v>730715</v>
      </c>
      <c r="F80" s="1">
        <v>1640986</v>
      </c>
      <c r="H80" s="1">
        <v>0</v>
      </c>
      <c r="I80" s="3">
        <f t="shared" si="10"/>
        <v>2555330</v>
      </c>
      <c r="J80">
        <f>A80-'ESSER III JCF Approved'!A80</f>
        <v>0</v>
      </c>
      <c r="K80" s="1">
        <f>VLOOKUP($A80,'Payments 6.7.21'!$A$4:$E$430,3,FALSE)</f>
        <v>56271.16</v>
      </c>
      <c r="L80" s="1">
        <f>VLOOKUP($A80,'Payments 6.7.21'!$A$4:$E$430,4,FALSE)</f>
        <v>0</v>
      </c>
      <c r="P80" s="1">
        <f>VLOOKUP($A80,'Payments 6.7.21'!$A$4:$E$430,5,FALSE)</f>
        <v>0</v>
      </c>
      <c r="Q80" s="1">
        <f t="shared" si="11"/>
        <v>56271.16</v>
      </c>
      <c r="R80" s="3" t="str">
        <f t="shared" si="12"/>
        <v>yes</v>
      </c>
      <c r="S80" s="3" t="str">
        <f t="shared" si="13"/>
        <v>no</v>
      </c>
      <c r="T80" s="112"/>
      <c r="U80" s="3" t="str">
        <f t="shared" si="14"/>
        <v/>
      </c>
      <c r="W80" s="2">
        <f t="shared" si="15"/>
        <v>0.30643939682729854</v>
      </c>
      <c r="X80" s="2">
        <f t="shared" si="16"/>
        <v>0</v>
      </c>
      <c r="AB80" s="2" t="str">
        <f t="shared" si="17"/>
        <v/>
      </c>
      <c r="AC80" s="2">
        <f t="shared" si="18"/>
        <v>2.2021093166049006E-2</v>
      </c>
    </row>
    <row r="81" spans="1:29" x14ac:dyDescent="0.35">
      <c r="A81" s="115">
        <v>1232</v>
      </c>
      <c r="B81" t="s">
        <v>83</v>
      </c>
      <c r="C81" s="1">
        <v>125749</v>
      </c>
      <c r="D81" s="1">
        <v>502082</v>
      </c>
      <c r="F81" s="1">
        <v>1127537</v>
      </c>
      <c r="H81" s="1">
        <v>0</v>
      </c>
      <c r="I81" s="3">
        <f t="shared" si="10"/>
        <v>1755368</v>
      </c>
      <c r="J81">
        <f>A81-'ESSER III JCF Approved'!A81</f>
        <v>0</v>
      </c>
      <c r="K81" s="1">
        <f>VLOOKUP($A81,'Payments 6.7.21'!$A$4:$E$430,3,FALSE)</f>
        <v>97224.180000000022</v>
      </c>
      <c r="L81" s="1">
        <f>VLOOKUP($A81,'Payments 6.7.21'!$A$4:$E$430,4,FALSE)</f>
        <v>0</v>
      </c>
      <c r="P81" s="1">
        <f>VLOOKUP($A81,'Payments 6.7.21'!$A$4:$E$430,5,FALSE)</f>
        <v>0</v>
      </c>
      <c r="Q81" s="1">
        <f t="shared" si="11"/>
        <v>97224.180000000022</v>
      </c>
      <c r="R81" s="3" t="str">
        <f t="shared" si="12"/>
        <v>yes</v>
      </c>
      <c r="S81" s="3" t="str">
        <f t="shared" si="13"/>
        <v>no</v>
      </c>
      <c r="T81" s="112"/>
      <c r="U81" s="3" t="str">
        <f t="shared" si="14"/>
        <v/>
      </c>
      <c r="W81" s="2">
        <f t="shared" si="15"/>
        <v>0.77316066131738637</v>
      </c>
      <c r="X81" s="2">
        <f t="shared" si="16"/>
        <v>0</v>
      </c>
      <c r="AB81" s="2" t="str">
        <f t="shared" si="17"/>
        <v/>
      </c>
      <c r="AC81" s="2">
        <f t="shared" si="18"/>
        <v>5.5386779296421045E-2</v>
      </c>
    </row>
    <row r="82" spans="1:29" x14ac:dyDescent="0.35">
      <c r="A82" s="115">
        <v>1246</v>
      </c>
      <c r="B82" t="s">
        <v>84</v>
      </c>
      <c r="C82" s="1">
        <v>58419</v>
      </c>
      <c r="D82" s="1">
        <v>223164</v>
      </c>
      <c r="F82" s="1">
        <v>501165</v>
      </c>
      <c r="H82" s="1">
        <v>0</v>
      </c>
      <c r="I82" s="3">
        <f t="shared" si="10"/>
        <v>782748</v>
      </c>
      <c r="J82">
        <f>A82-'ESSER III JCF Approved'!A82</f>
        <v>0</v>
      </c>
      <c r="K82" s="1">
        <f>VLOOKUP($A82,'Payments 6.7.21'!$A$4:$E$430,3,FALSE)</f>
        <v>58180.639999999999</v>
      </c>
      <c r="L82" s="1">
        <f>VLOOKUP($A82,'Payments 6.7.21'!$A$4:$E$430,4,FALSE)</f>
        <v>28091.5</v>
      </c>
      <c r="P82" s="1">
        <f>VLOOKUP($A82,'Payments 6.7.21'!$A$4:$E$430,5,FALSE)</f>
        <v>0</v>
      </c>
      <c r="Q82" s="1">
        <f t="shared" si="11"/>
        <v>86272.14</v>
      </c>
      <c r="R82" s="3" t="str">
        <f t="shared" si="12"/>
        <v>yes</v>
      </c>
      <c r="S82" s="3" t="str">
        <f t="shared" si="13"/>
        <v>yes</v>
      </c>
      <c r="T82" s="112"/>
      <c r="U82" s="3" t="str">
        <f t="shared" si="14"/>
        <v/>
      </c>
      <c r="W82" s="2">
        <f t="shared" si="15"/>
        <v>0.99591982060630957</v>
      </c>
      <c r="X82" s="2">
        <f t="shared" si="16"/>
        <v>0.12587827785843594</v>
      </c>
      <c r="AB82" s="2" t="str">
        <f t="shared" si="17"/>
        <v/>
      </c>
      <c r="AC82" s="2">
        <f t="shared" si="18"/>
        <v>0.11021700470649558</v>
      </c>
    </row>
    <row r="83" spans="1:29" x14ac:dyDescent="0.35">
      <c r="A83" s="115">
        <v>1253</v>
      </c>
      <c r="B83" t="s">
        <v>85</v>
      </c>
      <c r="C83" s="1">
        <v>526170</v>
      </c>
      <c r="D83" s="1">
        <v>2120708</v>
      </c>
      <c r="F83" s="1">
        <v>4762528</v>
      </c>
      <c r="H83" s="1">
        <v>332753</v>
      </c>
      <c r="I83" s="3">
        <f t="shared" si="10"/>
        <v>7742159</v>
      </c>
      <c r="J83">
        <f>A83-'ESSER III JCF Approved'!A83</f>
        <v>0</v>
      </c>
      <c r="K83" s="1">
        <f>VLOOKUP($A83,'Payments 6.7.21'!$A$4:$E$430,3,FALSE)</f>
        <v>319534.47000000003</v>
      </c>
      <c r="L83" s="1">
        <f>VLOOKUP($A83,'Payments 6.7.21'!$A$4:$E$430,4,FALSE)</f>
        <v>0</v>
      </c>
      <c r="P83" s="1">
        <f>VLOOKUP($A83,'Payments 6.7.21'!$A$4:$E$430,5,FALSE)</f>
        <v>0</v>
      </c>
      <c r="Q83" s="1">
        <f t="shared" si="11"/>
        <v>319534.47000000003</v>
      </c>
      <c r="R83" s="3" t="str">
        <f t="shared" si="12"/>
        <v>yes</v>
      </c>
      <c r="S83" s="3" t="str">
        <f t="shared" si="13"/>
        <v>no</v>
      </c>
      <c r="T83" s="112"/>
      <c r="U83" s="3" t="str">
        <f t="shared" si="14"/>
        <v>no</v>
      </c>
      <c r="W83" s="2">
        <f t="shared" si="15"/>
        <v>0.60728371058783293</v>
      </c>
      <c r="X83" s="2">
        <f t="shared" si="16"/>
        <v>0</v>
      </c>
      <c r="AB83" s="2">
        <f t="shared" si="17"/>
        <v>0</v>
      </c>
      <c r="AC83" s="2">
        <f t="shared" si="18"/>
        <v>4.1272010817654359E-2</v>
      </c>
    </row>
    <row r="84" spans="1:29" x14ac:dyDescent="0.35">
      <c r="A84" s="115">
        <v>1260</v>
      </c>
      <c r="B84" t="s">
        <v>86</v>
      </c>
      <c r="C84" s="1">
        <v>176232</v>
      </c>
      <c r="D84" s="1">
        <v>690358</v>
      </c>
      <c r="F84" s="1">
        <v>1550354</v>
      </c>
      <c r="H84" s="1">
        <v>145797</v>
      </c>
      <c r="I84" s="3">
        <f t="shared" si="10"/>
        <v>2562741</v>
      </c>
      <c r="J84">
        <f>A84-'ESSER III JCF Approved'!A84</f>
        <v>0</v>
      </c>
      <c r="K84" s="1">
        <f>VLOOKUP($A84,'Payments 6.7.21'!$A$4:$E$430,3,FALSE)</f>
        <v>133282.65</v>
      </c>
      <c r="L84" s="1">
        <f>VLOOKUP($A84,'Payments 6.7.21'!$A$4:$E$430,4,FALSE)</f>
        <v>0</v>
      </c>
      <c r="P84" s="1">
        <f>VLOOKUP($A84,'Payments 6.7.21'!$A$4:$E$430,5,FALSE)</f>
        <v>50000</v>
      </c>
      <c r="Q84" s="1">
        <f t="shared" si="11"/>
        <v>183282.65</v>
      </c>
      <c r="R84" s="3" t="str">
        <f t="shared" si="12"/>
        <v>yes</v>
      </c>
      <c r="S84" s="3" t="str">
        <f t="shared" si="13"/>
        <v>no</v>
      </c>
      <c r="T84" s="112"/>
      <c r="U84" s="3" t="str">
        <f t="shared" si="14"/>
        <v>yes</v>
      </c>
      <c r="W84" s="2">
        <f t="shared" si="15"/>
        <v>0.75629085523627937</v>
      </c>
      <c r="X84" s="2">
        <f t="shared" si="16"/>
        <v>0</v>
      </c>
      <c r="AB84" s="2">
        <f t="shared" si="17"/>
        <v>0.34294258455249421</v>
      </c>
      <c r="AC84" s="2">
        <f t="shared" si="18"/>
        <v>7.1518210384896488E-2</v>
      </c>
    </row>
    <row r="85" spans="1:29" x14ac:dyDescent="0.35">
      <c r="A85" s="115">
        <v>1295</v>
      </c>
      <c r="B85" t="s">
        <v>87</v>
      </c>
      <c r="C85" s="1">
        <v>143092</v>
      </c>
      <c r="D85" s="1">
        <v>588493</v>
      </c>
      <c r="F85" s="1">
        <v>1321595</v>
      </c>
      <c r="H85" s="1">
        <v>123478</v>
      </c>
      <c r="I85" s="3">
        <f t="shared" si="10"/>
        <v>2176658</v>
      </c>
      <c r="J85">
        <f>A85-'ESSER III JCF Approved'!A85</f>
        <v>0</v>
      </c>
      <c r="K85" s="1">
        <f>VLOOKUP($A85,'Payments 6.7.21'!$A$4:$E$430,3,FALSE)</f>
        <v>136982</v>
      </c>
      <c r="L85" s="1">
        <f>VLOOKUP($A85,'Payments 6.7.21'!$A$4:$E$430,4,FALSE)</f>
        <v>0</v>
      </c>
      <c r="P85" s="1">
        <f>VLOOKUP($A85,'Payments 6.7.21'!$A$4:$E$430,5,FALSE)</f>
        <v>120718.72</v>
      </c>
      <c r="Q85" s="1">
        <f t="shared" si="11"/>
        <v>257700.72</v>
      </c>
      <c r="R85" s="3" t="str">
        <f t="shared" si="12"/>
        <v>yes</v>
      </c>
      <c r="S85" s="3" t="str">
        <f t="shared" si="13"/>
        <v>no</v>
      </c>
      <c r="T85" s="112"/>
      <c r="U85" s="3" t="str">
        <f t="shared" si="14"/>
        <v>yes</v>
      </c>
      <c r="W85" s="2">
        <f t="shared" si="15"/>
        <v>0.95730019847370917</v>
      </c>
      <c r="X85" s="2">
        <f t="shared" si="16"/>
        <v>0</v>
      </c>
      <c r="AB85" s="2">
        <f t="shared" si="17"/>
        <v>0.97765367109930512</v>
      </c>
      <c r="AC85" s="2">
        <f t="shared" si="18"/>
        <v>0.11839283893013969</v>
      </c>
    </row>
    <row r="86" spans="1:29" x14ac:dyDescent="0.35">
      <c r="A86" s="115">
        <v>1309</v>
      </c>
      <c r="B86" t="s">
        <v>88</v>
      </c>
      <c r="C86" s="1">
        <v>40000</v>
      </c>
      <c r="D86" s="1">
        <v>100000</v>
      </c>
      <c r="F86" s="1">
        <v>185937</v>
      </c>
      <c r="H86" s="1">
        <v>0</v>
      </c>
      <c r="I86" s="3">
        <f t="shared" si="10"/>
        <v>325937</v>
      </c>
      <c r="J86">
        <f>A86-'ESSER III JCF Approved'!A86</f>
        <v>0</v>
      </c>
      <c r="K86" s="1">
        <f>VLOOKUP($A86,'Payments 6.7.21'!$A$4:$E$430,3,FALSE)</f>
        <v>40000</v>
      </c>
      <c r="L86" s="1">
        <f>VLOOKUP($A86,'Payments 6.7.21'!$A$4:$E$430,4,FALSE)</f>
        <v>0</v>
      </c>
      <c r="P86" s="1">
        <f>VLOOKUP($A86,'Payments 6.7.21'!$A$4:$E$430,5,FALSE)</f>
        <v>0</v>
      </c>
      <c r="Q86" s="1">
        <f t="shared" si="11"/>
        <v>40000</v>
      </c>
      <c r="R86" s="3" t="str">
        <f t="shared" si="12"/>
        <v>yes</v>
      </c>
      <c r="S86" s="3" t="str">
        <f t="shared" si="13"/>
        <v>no</v>
      </c>
      <c r="T86" s="112"/>
      <c r="U86" s="3" t="str">
        <f t="shared" si="14"/>
        <v/>
      </c>
      <c r="W86" s="2">
        <f t="shared" si="15"/>
        <v>1</v>
      </c>
      <c r="X86" s="2">
        <f t="shared" si="16"/>
        <v>0</v>
      </c>
      <c r="AB86" s="2" t="str">
        <f t="shared" si="17"/>
        <v/>
      </c>
      <c r="AC86" s="2">
        <f t="shared" si="18"/>
        <v>0.12272310293093451</v>
      </c>
    </row>
    <row r="87" spans="1:29" x14ac:dyDescent="0.35">
      <c r="A87" s="115">
        <v>1316</v>
      </c>
      <c r="B87" t="s">
        <v>89</v>
      </c>
      <c r="C87" s="1">
        <v>125113</v>
      </c>
      <c r="D87" s="1">
        <v>561204</v>
      </c>
      <c r="F87" s="1">
        <v>1260309</v>
      </c>
      <c r="H87" s="1">
        <v>0</v>
      </c>
      <c r="I87" s="3">
        <f t="shared" si="10"/>
        <v>1946626</v>
      </c>
      <c r="J87">
        <f>A87-'ESSER III JCF Approved'!A87</f>
        <v>0</v>
      </c>
      <c r="K87" s="1">
        <f>VLOOKUP($A87,'Payments 6.7.21'!$A$4:$E$430,3,FALSE)</f>
        <v>125113</v>
      </c>
      <c r="L87" s="1">
        <f>VLOOKUP($A87,'Payments 6.7.21'!$A$4:$E$430,4,FALSE)</f>
        <v>0</v>
      </c>
      <c r="P87" s="1">
        <f>VLOOKUP($A87,'Payments 6.7.21'!$A$4:$E$430,5,FALSE)</f>
        <v>0</v>
      </c>
      <c r="Q87" s="1">
        <f t="shared" si="11"/>
        <v>125113</v>
      </c>
      <c r="R87" s="3" t="str">
        <f t="shared" si="12"/>
        <v>yes</v>
      </c>
      <c r="S87" s="3" t="str">
        <f t="shared" si="13"/>
        <v>no</v>
      </c>
      <c r="T87" s="112"/>
      <c r="U87" s="3" t="str">
        <f t="shared" si="14"/>
        <v/>
      </c>
      <c r="W87" s="2">
        <f t="shared" si="15"/>
        <v>1</v>
      </c>
      <c r="X87" s="2">
        <f t="shared" si="16"/>
        <v>0</v>
      </c>
      <c r="AB87" s="2" t="str">
        <f t="shared" si="17"/>
        <v/>
      </c>
      <c r="AC87" s="2">
        <f t="shared" si="18"/>
        <v>6.4271719374959541E-2</v>
      </c>
    </row>
    <row r="88" spans="1:29" x14ac:dyDescent="0.35">
      <c r="A88" s="115">
        <v>1376</v>
      </c>
      <c r="B88" t="s">
        <v>90</v>
      </c>
      <c r="C88" s="1">
        <v>69744</v>
      </c>
      <c r="D88" s="1">
        <v>277011</v>
      </c>
      <c r="F88" s="1">
        <v>622090</v>
      </c>
      <c r="H88" s="1">
        <v>0</v>
      </c>
      <c r="I88" s="3">
        <f t="shared" si="10"/>
        <v>968845</v>
      </c>
      <c r="J88">
        <f>A88-'ESSER III JCF Approved'!A88</f>
        <v>0</v>
      </c>
      <c r="K88" s="1">
        <f>VLOOKUP($A88,'Payments 6.7.21'!$A$4:$E$430,3,FALSE)</f>
        <v>61230.6</v>
      </c>
      <c r="L88" s="1">
        <f>VLOOKUP($A88,'Payments 6.7.21'!$A$4:$E$430,4,FALSE)</f>
        <v>0</v>
      </c>
      <c r="P88" s="1">
        <f>VLOOKUP($A88,'Payments 6.7.21'!$A$4:$E$430,5,FALSE)</f>
        <v>0</v>
      </c>
      <c r="Q88" s="1">
        <f t="shared" si="11"/>
        <v>61230.6</v>
      </c>
      <c r="R88" s="3" t="str">
        <f t="shared" si="12"/>
        <v>yes</v>
      </c>
      <c r="S88" s="3" t="str">
        <f t="shared" si="13"/>
        <v>no</v>
      </c>
      <c r="T88" s="112"/>
      <c r="U88" s="3" t="str">
        <f t="shared" si="14"/>
        <v/>
      </c>
      <c r="W88" s="2">
        <f t="shared" si="15"/>
        <v>0.87793358568479007</v>
      </c>
      <c r="X88" s="2">
        <f t="shared" si="16"/>
        <v>0</v>
      </c>
      <c r="AB88" s="2" t="str">
        <f t="shared" si="17"/>
        <v/>
      </c>
      <c r="AC88" s="2">
        <f t="shared" si="18"/>
        <v>6.3199583008633986E-2</v>
      </c>
    </row>
    <row r="89" spans="1:29" x14ac:dyDescent="0.35">
      <c r="A89" s="115">
        <v>1380</v>
      </c>
      <c r="B89" t="s">
        <v>91</v>
      </c>
      <c r="C89" s="1">
        <v>433624</v>
      </c>
      <c r="D89" s="1">
        <v>1465815</v>
      </c>
      <c r="F89" s="1">
        <v>3291818</v>
      </c>
      <c r="H89" s="1">
        <v>286377</v>
      </c>
      <c r="I89" s="3">
        <f t="shared" si="10"/>
        <v>5477634</v>
      </c>
      <c r="J89">
        <f>A89-'ESSER III JCF Approved'!A89</f>
        <v>0</v>
      </c>
      <c r="K89" s="1">
        <f>VLOOKUP($A89,'Payments 6.7.21'!$A$4:$E$430,3,FALSE)</f>
        <v>175208.59</v>
      </c>
      <c r="L89" s="1">
        <f>VLOOKUP($A89,'Payments 6.7.21'!$A$4:$E$430,4,FALSE)</f>
        <v>0</v>
      </c>
      <c r="P89" s="1">
        <f>VLOOKUP($A89,'Payments 6.7.21'!$A$4:$E$430,5,FALSE)</f>
        <v>196798.72</v>
      </c>
      <c r="Q89" s="1">
        <f t="shared" si="11"/>
        <v>372007.31</v>
      </c>
      <c r="R89" s="3" t="str">
        <f t="shared" si="12"/>
        <v>yes</v>
      </c>
      <c r="S89" s="3" t="str">
        <f t="shared" si="13"/>
        <v>no</v>
      </c>
      <c r="T89" s="112"/>
      <c r="U89" s="3" t="str">
        <f t="shared" si="14"/>
        <v>yes</v>
      </c>
      <c r="W89" s="2">
        <f t="shared" si="15"/>
        <v>0.404056486725827</v>
      </c>
      <c r="X89" s="2">
        <f t="shared" si="16"/>
        <v>0</v>
      </c>
      <c r="AB89" s="2">
        <f t="shared" si="17"/>
        <v>0.68720155599087918</v>
      </c>
      <c r="AC89" s="2">
        <f t="shared" si="18"/>
        <v>6.7913867556685964E-2</v>
      </c>
    </row>
    <row r="90" spans="1:29" x14ac:dyDescent="0.35">
      <c r="A90" s="115">
        <v>1407</v>
      </c>
      <c r="B90" t="s">
        <v>92</v>
      </c>
      <c r="C90" s="1">
        <v>92711</v>
      </c>
      <c r="D90" s="1">
        <v>374857</v>
      </c>
      <c r="F90" s="1">
        <v>841826</v>
      </c>
      <c r="H90" s="1">
        <v>0</v>
      </c>
      <c r="I90" s="3">
        <f t="shared" si="10"/>
        <v>1309394</v>
      </c>
      <c r="J90">
        <f>A90-'ESSER III JCF Approved'!A90</f>
        <v>0</v>
      </c>
      <c r="K90" s="1">
        <f>VLOOKUP($A90,'Payments 6.7.21'!$A$4:$E$430,3,FALSE)</f>
        <v>70306.900000000009</v>
      </c>
      <c r="L90" s="1">
        <f>VLOOKUP($A90,'Payments 6.7.21'!$A$4:$E$430,4,FALSE)</f>
        <v>0</v>
      </c>
      <c r="P90" s="1">
        <f>VLOOKUP($A90,'Payments 6.7.21'!$A$4:$E$430,5,FALSE)</f>
        <v>0</v>
      </c>
      <c r="Q90" s="1">
        <f t="shared" si="11"/>
        <v>70306.900000000009</v>
      </c>
      <c r="R90" s="3" t="str">
        <f t="shared" si="12"/>
        <v>yes</v>
      </c>
      <c r="S90" s="3" t="str">
        <f t="shared" si="13"/>
        <v>no</v>
      </c>
      <c r="T90" s="112"/>
      <c r="U90" s="3" t="str">
        <f t="shared" si="14"/>
        <v/>
      </c>
      <c r="W90" s="2">
        <f t="shared" si="15"/>
        <v>0.75834474873531732</v>
      </c>
      <c r="X90" s="2">
        <f t="shared" si="16"/>
        <v>0</v>
      </c>
      <c r="AB90" s="2" t="str">
        <f t="shared" si="17"/>
        <v/>
      </c>
      <c r="AC90" s="2">
        <f t="shared" si="18"/>
        <v>5.3694228016929975E-2</v>
      </c>
    </row>
    <row r="91" spans="1:29" x14ac:dyDescent="0.35">
      <c r="A91" s="115">
        <v>1414</v>
      </c>
      <c r="B91" t="s">
        <v>93</v>
      </c>
      <c r="C91" s="1">
        <v>108833</v>
      </c>
      <c r="D91" s="1">
        <v>397056</v>
      </c>
      <c r="F91" s="1">
        <v>891680</v>
      </c>
      <c r="H91" s="1">
        <v>0</v>
      </c>
      <c r="I91" s="3">
        <f t="shared" si="10"/>
        <v>1397569</v>
      </c>
      <c r="J91">
        <f>A91-'ESSER III JCF Approved'!A91</f>
        <v>0</v>
      </c>
      <c r="K91" s="1">
        <f>VLOOKUP($A91,'Payments 6.7.21'!$A$4:$E$430,3,FALSE)</f>
        <v>108740.90000000001</v>
      </c>
      <c r="L91" s="1">
        <f>VLOOKUP($A91,'Payments 6.7.21'!$A$4:$E$430,4,FALSE)</f>
        <v>0</v>
      </c>
      <c r="P91" s="1">
        <f>VLOOKUP($A91,'Payments 6.7.21'!$A$4:$E$430,5,FALSE)</f>
        <v>0</v>
      </c>
      <c r="Q91" s="1">
        <f t="shared" si="11"/>
        <v>108740.90000000001</v>
      </c>
      <c r="R91" s="3" t="str">
        <f t="shared" si="12"/>
        <v>yes</v>
      </c>
      <c r="S91" s="3" t="str">
        <f t="shared" si="13"/>
        <v>no</v>
      </c>
      <c r="T91" s="112"/>
      <c r="U91" s="3" t="str">
        <f t="shared" si="14"/>
        <v/>
      </c>
      <c r="W91" s="2">
        <f t="shared" si="15"/>
        <v>0.99915374932235634</v>
      </c>
      <c r="X91" s="2">
        <f t="shared" si="16"/>
        <v>0</v>
      </c>
      <c r="AB91" s="2" t="str">
        <f t="shared" si="17"/>
        <v/>
      </c>
      <c r="AC91" s="2">
        <f t="shared" si="18"/>
        <v>7.7807178035574631E-2</v>
      </c>
    </row>
    <row r="92" spans="1:29" x14ac:dyDescent="0.35">
      <c r="A92" s="115">
        <v>1421</v>
      </c>
      <c r="B92" t="s">
        <v>94</v>
      </c>
      <c r="C92" s="1">
        <v>143188</v>
      </c>
      <c r="D92" s="1">
        <v>590159</v>
      </c>
      <c r="F92" s="1">
        <v>1325336</v>
      </c>
      <c r="H92" s="1">
        <v>73623</v>
      </c>
      <c r="I92" s="3">
        <f t="shared" si="10"/>
        <v>2132306</v>
      </c>
      <c r="J92">
        <f>A92-'ESSER III JCF Approved'!A92</f>
        <v>0</v>
      </c>
      <c r="K92" s="1">
        <f>VLOOKUP($A92,'Payments 6.7.21'!$A$4:$E$430,3,FALSE)</f>
        <v>62468.17</v>
      </c>
      <c r="L92" s="1">
        <f>VLOOKUP($A92,'Payments 6.7.21'!$A$4:$E$430,4,FALSE)</f>
        <v>0</v>
      </c>
      <c r="P92" s="1">
        <f>VLOOKUP($A92,'Payments 6.7.21'!$A$4:$E$430,5,FALSE)</f>
        <v>69833.720000000016</v>
      </c>
      <c r="Q92" s="1">
        <f t="shared" si="11"/>
        <v>132301.89000000001</v>
      </c>
      <c r="R92" s="3" t="str">
        <f t="shared" si="12"/>
        <v>yes</v>
      </c>
      <c r="S92" s="3" t="str">
        <f t="shared" si="13"/>
        <v>no</v>
      </c>
      <c r="T92" s="112"/>
      <c r="U92" s="3" t="str">
        <f t="shared" si="14"/>
        <v>yes</v>
      </c>
      <c r="W92" s="2">
        <f t="shared" si="15"/>
        <v>0.43626679610023184</v>
      </c>
      <c r="X92" s="2">
        <f t="shared" si="16"/>
        <v>0</v>
      </c>
      <c r="AB92" s="2">
        <f t="shared" si="17"/>
        <v>0.94853130135962971</v>
      </c>
      <c r="AC92" s="2">
        <f t="shared" si="18"/>
        <v>6.2046390152257706E-2</v>
      </c>
    </row>
    <row r="93" spans="1:29" x14ac:dyDescent="0.35">
      <c r="A93" s="115">
        <v>1428</v>
      </c>
      <c r="B93" t="s">
        <v>95</v>
      </c>
      <c r="C93" s="1">
        <v>114529</v>
      </c>
      <c r="D93" s="1">
        <v>454869</v>
      </c>
      <c r="F93" s="1">
        <v>1021511</v>
      </c>
      <c r="H93" s="1">
        <v>0</v>
      </c>
      <c r="I93" s="3">
        <f t="shared" si="10"/>
        <v>1590909</v>
      </c>
      <c r="J93">
        <f>A93-'ESSER III JCF Approved'!A93</f>
        <v>0</v>
      </c>
      <c r="K93" s="1">
        <f>VLOOKUP($A93,'Payments 6.7.21'!$A$4:$E$430,3,FALSE)</f>
        <v>114495.57</v>
      </c>
      <c r="L93" s="1">
        <f>VLOOKUP($A93,'Payments 6.7.21'!$A$4:$E$430,4,FALSE)</f>
        <v>0</v>
      </c>
      <c r="P93" s="1">
        <f>VLOOKUP($A93,'Payments 6.7.21'!$A$4:$E$430,5,FALSE)</f>
        <v>0</v>
      </c>
      <c r="Q93" s="1">
        <f t="shared" si="11"/>
        <v>114495.57</v>
      </c>
      <c r="R93" s="3" t="str">
        <f t="shared" si="12"/>
        <v>yes</v>
      </c>
      <c r="S93" s="3" t="str">
        <f t="shared" si="13"/>
        <v>no</v>
      </c>
      <c r="T93" s="112"/>
      <c r="U93" s="3" t="str">
        <f t="shared" si="14"/>
        <v/>
      </c>
      <c r="W93" s="2">
        <f t="shared" si="15"/>
        <v>0.99970810886325745</v>
      </c>
      <c r="X93" s="2">
        <f t="shared" si="16"/>
        <v>0</v>
      </c>
      <c r="AB93" s="2" t="str">
        <f t="shared" si="17"/>
        <v/>
      </c>
      <c r="AC93" s="2">
        <f t="shared" si="18"/>
        <v>7.1968648112494177E-2</v>
      </c>
    </row>
    <row r="94" spans="1:29" x14ac:dyDescent="0.35">
      <c r="A94" s="115">
        <v>1449</v>
      </c>
      <c r="B94" t="s">
        <v>96</v>
      </c>
      <c r="C94" s="1">
        <v>40000</v>
      </c>
      <c r="D94" s="1">
        <v>100000</v>
      </c>
      <c r="F94" s="1">
        <v>0</v>
      </c>
      <c r="H94" s="1">
        <v>0</v>
      </c>
      <c r="I94" s="3">
        <f t="shared" si="10"/>
        <v>140000</v>
      </c>
      <c r="J94">
        <f>A94-'ESSER III JCF Approved'!A94</f>
        <v>0</v>
      </c>
      <c r="K94" s="1">
        <f>VLOOKUP($A94,'Payments 6.7.21'!$A$4:$E$430,3,FALSE)</f>
        <v>12277.16</v>
      </c>
      <c r="L94" s="1">
        <f>VLOOKUP($A94,'Payments 6.7.21'!$A$4:$E$430,4,FALSE)</f>
        <v>0</v>
      </c>
      <c r="P94" s="1">
        <f>VLOOKUP($A94,'Payments 6.7.21'!$A$4:$E$430,5,FALSE)</f>
        <v>0</v>
      </c>
      <c r="Q94" s="1">
        <f t="shared" si="11"/>
        <v>12277.16</v>
      </c>
      <c r="R94" s="3" t="str">
        <f t="shared" si="12"/>
        <v>yes</v>
      </c>
      <c r="S94" s="3" t="str">
        <f t="shared" si="13"/>
        <v>no</v>
      </c>
      <c r="T94" s="112"/>
      <c r="U94" s="3" t="str">
        <f t="shared" si="14"/>
        <v/>
      </c>
      <c r="W94" s="2">
        <f t="shared" si="15"/>
        <v>0.30692900000000001</v>
      </c>
      <c r="X94" s="2">
        <f t="shared" si="16"/>
        <v>0</v>
      </c>
      <c r="AB94" s="2" t="str">
        <f t="shared" si="17"/>
        <v/>
      </c>
      <c r="AC94" s="2">
        <f t="shared" si="18"/>
        <v>8.7693999999999994E-2</v>
      </c>
    </row>
    <row r="95" spans="1:29" x14ac:dyDescent="0.35">
      <c r="A95" s="115">
        <v>1491</v>
      </c>
      <c r="B95" t="s">
        <v>97</v>
      </c>
      <c r="C95" s="1">
        <v>85906</v>
      </c>
      <c r="D95" s="1">
        <v>344024</v>
      </c>
      <c r="F95" s="1">
        <v>772584</v>
      </c>
      <c r="H95" s="1">
        <v>50580</v>
      </c>
      <c r="I95" s="3">
        <f t="shared" si="10"/>
        <v>1253094</v>
      </c>
      <c r="J95">
        <f>A95-'ESSER III JCF Approved'!A95</f>
        <v>0</v>
      </c>
      <c r="K95" s="1">
        <f>VLOOKUP($A95,'Payments 6.7.21'!$A$4:$E$430,3,FALSE)</f>
        <v>42241.5</v>
      </c>
      <c r="L95" s="1">
        <f>VLOOKUP($A95,'Payments 6.7.21'!$A$4:$E$430,4,FALSE)</f>
        <v>0</v>
      </c>
      <c r="P95" s="1">
        <f>VLOOKUP($A95,'Payments 6.7.21'!$A$4:$E$430,5,FALSE)</f>
        <v>50580</v>
      </c>
      <c r="Q95" s="1">
        <f t="shared" si="11"/>
        <v>92821.5</v>
      </c>
      <c r="R95" s="3" t="str">
        <f t="shared" si="12"/>
        <v>yes</v>
      </c>
      <c r="S95" s="3" t="str">
        <f t="shared" si="13"/>
        <v>no</v>
      </c>
      <c r="T95" s="112"/>
      <c r="U95" s="3" t="str">
        <f t="shared" si="14"/>
        <v>yes</v>
      </c>
      <c r="W95" s="2">
        <f t="shared" si="15"/>
        <v>0.49171769143016786</v>
      </c>
      <c r="X95" s="2">
        <f t="shared" si="16"/>
        <v>0</v>
      </c>
      <c r="AB95" s="2">
        <f t="shared" si="17"/>
        <v>1</v>
      </c>
      <c r="AC95" s="2">
        <f t="shared" si="18"/>
        <v>7.4073852400538182E-2</v>
      </c>
    </row>
    <row r="96" spans="1:29" x14ac:dyDescent="0.35">
      <c r="A96" s="115">
        <v>1499</v>
      </c>
      <c r="B96" t="s">
        <v>98</v>
      </c>
      <c r="C96" s="1">
        <v>182626</v>
      </c>
      <c r="D96" s="1">
        <v>686327</v>
      </c>
      <c r="F96" s="1">
        <v>1541301</v>
      </c>
      <c r="H96" s="1">
        <v>0</v>
      </c>
      <c r="I96" s="3">
        <f t="shared" si="10"/>
        <v>2410254</v>
      </c>
      <c r="J96">
        <f>A96-'ESSER III JCF Approved'!A96</f>
        <v>0</v>
      </c>
      <c r="K96" s="1">
        <f>VLOOKUP($A96,'Payments 6.7.21'!$A$4:$E$430,3,FALSE)</f>
        <v>129953.64</v>
      </c>
      <c r="L96" s="1">
        <f>VLOOKUP($A96,'Payments 6.7.21'!$A$4:$E$430,4,FALSE)</f>
        <v>0</v>
      </c>
      <c r="P96" s="1">
        <f>VLOOKUP($A96,'Payments 6.7.21'!$A$4:$E$430,5,FALSE)</f>
        <v>0</v>
      </c>
      <c r="Q96" s="1">
        <f t="shared" si="11"/>
        <v>129953.64</v>
      </c>
      <c r="R96" s="3" t="str">
        <f t="shared" si="12"/>
        <v>yes</v>
      </c>
      <c r="S96" s="3" t="str">
        <f t="shared" si="13"/>
        <v>no</v>
      </c>
      <c r="T96" s="112"/>
      <c r="U96" s="3" t="str">
        <f t="shared" si="14"/>
        <v/>
      </c>
      <c r="W96" s="2">
        <f t="shared" si="15"/>
        <v>0.71158345471072026</v>
      </c>
      <c r="X96" s="2">
        <f t="shared" si="16"/>
        <v>0</v>
      </c>
      <c r="AB96" s="2" t="str">
        <f t="shared" si="17"/>
        <v/>
      </c>
      <c r="AC96" s="2">
        <f t="shared" si="18"/>
        <v>5.3916989661670515E-2</v>
      </c>
    </row>
    <row r="97" spans="1:29" x14ac:dyDescent="0.35">
      <c r="A97" s="115">
        <v>1526</v>
      </c>
      <c r="B97" t="s">
        <v>99</v>
      </c>
      <c r="C97" s="1">
        <v>208889</v>
      </c>
      <c r="D97" s="1">
        <v>845644</v>
      </c>
      <c r="F97" s="1">
        <v>1899084</v>
      </c>
      <c r="H97" s="1">
        <v>0</v>
      </c>
      <c r="I97" s="3">
        <f t="shared" si="10"/>
        <v>2953617</v>
      </c>
      <c r="J97">
        <f>A97-'ESSER III JCF Approved'!A97</f>
        <v>0</v>
      </c>
      <c r="K97" s="1">
        <f>VLOOKUP($A97,'Payments 6.7.21'!$A$4:$E$430,3,FALSE)</f>
        <v>207047.8</v>
      </c>
      <c r="L97" s="1">
        <f>VLOOKUP($A97,'Payments 6.7.21'!$A$4:$E$430,4,FALSE)</f>
        <v>0</v>
      </c>
      <c r="P97" s="1">
        <f>VLOOKUP($A97,'Payments 6.7.21'!$A$4:$E$430,5,FALSE)</f>
        <v>0</v>
      </c>
      <c r="Q97" s="1">
        <f t="shared" si="11"/>
        <v>207047.8</v>
      </c>
      <c r="R97" s="3" t="str">
        <f t="shared" si="12"/>
        <v>yes</v>
      </c>
      <c r="S97" s="3" t="str">
        <f t="shared" si="13"/>
        <v>no</v>
      </c>
      <c r="T97" s="112"/>
      <c r="U97" s="3" t="str">
        <f t="shared" si="14"/>
        <v/>
      </c>
      <c r="W97" s="2">
        <f t="shared" si="15"/>
        <v>0.99118574936928217</v>
      </c>
      <c r="X97" s="2">
        <f t="shared" si="16"/>
        <v>0</v>
      </c>
      <c r="AB97" s="2" t="str">
        <f t="shared" si="17"/>
        <v/>
      </c>
      <c r="AC97" s="2">
        <f t="shared" si="18"/>
        <v>7.0099745498485411E-2</v>
      </c>
    </row>
    <row r="98" spans="1:29" x14ac:dyDescent="0.35">
      <c r="A98" s="115">
        <v>1540</v>
      </c>
      <c r="B98" t="s">
        <v>100</v>
      </c>
      <c r="C98" s="1">
        <v>223217</v>
      </c>
      <c r="D98" s="1">
        <v>752129</v>
      </c>
      <c r="F98" s="1">
        <v>1689076</v>
      </c>
      <c r="H98" s="1">
        <v>0</v>
      </c>
      <c r="I98" s="3">
        <f t="shared" si="10"/>
        <v>2664422</v>
      </c>
      <c r="J98">
        <f>A98-'ESSER III JCF Approved'!A98</f>
        <v>0</v>
      </c>
      <c r="K98" s="1">
        <f>VLOOKUP($A98,'Payments 6.7.21'!$A$4:$E$430,3,FALSE)</f>
        <v>212250.28</v>
      </c>
      <c r="L98" s="1">
        <f>VLOOKUP($A98,'Payments 6.7.21'!$A$4:$E$430,4,FALSE)</f>
        <v>0</v>
      </c>
      <c r="P98" s="1">
        <f>VLOOKUP($A98,'Payments 6.7.21'!$A$4:$E$430,5,FALSE)</f>
        <v>0</v>
      </c>
      <c r="Q98" s="1">
        <f t="shared" si="11"/>
        <v>212250.28</v>
      </c>
      <c r="R98" s="3" t="str">
        <f t="shared" si="12"/>
        <v>yes</v>
      </c>
      <c r="S98" s="3" t="str">
        <f t="shared" si="13"/>
        <v>no</v>
      </c>
      <c r="T98" s="112"/>
      <c r="U98" s="3" t="str">
        <f t="shared" si="14"/>
        <v/>
      </c>
      <c r="W98" s="2">
        <f t="shared" si="15"/>
        <v>0.95086969182454739</v>
      </c>
      <c r="X98" s="2">
        <f t="shared" si="16"/>
        <v>0</v>
      </c>
      <c r="AB98" s="2" t="str">
        <f t="shared" si="17"/>
        <v/>
      </c>
      <c r="AC98" s="2">
        <f t="shared" si="18"/>
        <v>7.9660909570631072E-2</v>
      </c>
    </row>
    <row r="99" spans="1:29" x14ac:dyDescent="0.35">
      <c r="A99" s="115">
        <v>1554</v>
      </c>
      <c r="B99" t="s">
        <v>101</v>
      </c>
      <c r="C99" s="1">
        <v>1510209</v>
      </c>
      <c r="D99" s="1">
        <v>5672908</v>
      </c>
      <c r="F99" s="1">
        <v>12739793</v>
      </c>
      <c r="H99" s="1">
        <v>0</v>
      </c>
      <c r="I99" s="3">
        <f t="shared" si="10"/>
        <v>19922910</v>
      </c>
      <c r="J99">
        <f>A99-'ESSER III JCF Approved'!A99</f>
        <v>0</v>
      </c>
      <c r="K99" s="1">
        <f>VLOOKUP($A99,'Payments 6.7.21'!$A$4:$E$430,3,FALSE)</f>
        <v>1074882.4099999999</v>
      </c>
      <c r="L99" s="1">
        <f>VLOOKUP($A99,'Payments 6.7.21'!$A$4:$E$430,4,FALSE)</f>
        <v>0</v>
      </c>
      <c r="P99" s="1">
        <f>VLOOKUP($A99,'Payments 6.7.21'!$A$4:$E$430,5,FALSE)</f>
        <v>0</v>
      </c>
      <c r="Q99" s="1">
        <f t="shared" si="11"/>
        <v>1074882.4099999999</v>
      </c>
      <c r="R99" s="3" t="str">
        <f t="shared" si="12"/>
        <v>yes</v>
      </c>
      <c r="S99" s="3" t="str">
        <f t="shared" si="13"/>
        <v>no</v>
      </c>
      <c r="T99" s="112"/>
      <c r="U99" s="3" t="str">
        <f t="shared" si="14"/>
        <v/>
      </c>
      <c r="W99" s="2">
        <f t="shared" si="15"/>
        <v>0.7117441426981298</v>
      </c>
      <c r="X99" s="2">
        <f t="shared" si="16"/>
        <v>0</v>
      </c>
      <c r="AB99" s="2" t="str">
        <f t="shared" si="17"/>
        <v/>
      </c>
      <c r="AC99" s="2">
        <f t="shared" si="18"/>
        <v>5.3952078787687138E-2</v>
      </c>
    </row>
    <row r="100" spans="1:29" x14ac:dyDescent="0.35">
      <c r="A100" s="115">
        <v>1561</v>
      </c>
      <c r="B100" t="s">
        <v>102</v>
      </c>
      <c r="C100" s="1">
        <v>91500</v>
      </c>
      <c r="D100" s="1">
        <v>308309</v>
      </c>
      <c r="F100" s="1">
        <v>692377</v>
      </c>
      <c r="H100" s="1">
        <v>0</v>
      </c>
      <c r="I100" s="3">
        <f t="shared" si="10"/>
        <v>1092186</v>
      </c>
      <c r="J100">
        <f>A100-'ESSER III JCF Approved'!A100</f>
        <v>0</v>
      </c>
      <c r="K100" s="1">
        <f>VLOOKUP($A100,'Payments 6.7.21'!$A$4:$E$430,3,FALSE)</f>
        <v>76963.69</v>
      </c>
      <c r="L100" s="1">
        <f>VLOOKUP($A100,'Payments 6.7.21'!$A$4:$E$430,4,FALSE)</f>
        <v>0</v>
      </c>
      <c r="P100" s="1">
        <f>VLOOKUP($A100,'Payments 6.7.21'!$A$4:$E$430,5,FALSE)</f>
        <v>0</v>
      </c>
      <c r="Q100" s="1">
        <f t="shared" si="11"/>
        <v>76963.69</v>
      </c>
      <c r="R100" s="3" t="str">
        <f t="shared" si="12"/>
        <v>yes</v>
      </c>
      <c r="S100" s="3" t="str">
        <f t="shared" si="13"/>
        <v>no</v>
      </c>
      <c r="T100" s="112"/>
      <c r="U100" s="3" t="str">
        <f t="shared" si="14"/>
        <v/>
      </c>
      <c r="W100" s="2">
        <f t="shared" si="15"/>
        <v>0.84113322404371582</v>
      </c>
      <c r="X100" s="2">
        <f t="shared" si="16"/>
        <v>0</v>
      </c>
      <c r="AB100" s="2" t="str">
        <f t="shared" si="17"/>
        <v/>
      </c>
      <c r="AC100" s="2">
        <f t="shared" si="18"/>
        <v>7.0467566879634055E-2</v>
      </c>
    </row>
    <row r="101" spans="1:29" x14ac:dyDescent="0.35">
      <c r="A101" s="115">
        <v>1568</v>
      </c>
      <c r="B101" t="s">
        <v>103</v>
      </c>
      <c r="C101" s="1">
        <v>200597</v>
      </c>
      <c r="D101" s="1">
        <v>805610</v>
      </c>
      <c r="F101" s="1">
        <v>1809179</v>
      </c>
      <c r="H101" s="1">
        <v>0</v>
      </c>
      <c r="I101" s="3">
        <f t="shared" si="10"/>
        <v>2815386</v>
      </c>
      <c r="J101">
        <f>A101-'ESSER III JCF Approved'!A101</f>
        <v>0</v>
      </c>
      <c r="K101" s="1">
        <f>VLOOKUP($A101,'Payments 6.7.21'!$A$4:$E$430,3,FALSE)</f>
        <v>200597</v>
      </c>
      <c r="L101" s="1">
        <f>VLOOKUP($A101,'Payments 6.7.21'!$A$4:$E$430,4,FALSE)</f>
        <v>0</v>
      </c>
      <c r="P101" s="1">
        <f>VLOOKUP($A101,'Payments 6.7.21'!$A$4:$E$430,5,FALSE)</f>
        <v>0</v>
      </c>
      <c r="Q101" s="1">
        <f t="shared" si="11"/>
        <v>200597</v>
      </c>
      <c r="R101" s="3" t="str">
        <f t="shared" si="12"/>
        <v>yes</v>
      </c>
      <c r="S101" s="3" t="str">
        <f t="shared" si="13"/>
        <v>no</v>
      </c>
      <c r="T101" s="112"/>
      <c r="U101" s="3" t="str">
        <f t="shared" si="14"/>
        <v/>
      </c>
      <c r="W101" s="2">
        <f t="shared" si="15"/>
        <v>1</v>
      </c>
      <c r="X101" s="2">
        <f t="shared" si="16"/>
        <v>0</v>
      </c>
      <c r="AB101" s="2" t="str">
        <f t="shared" si="17"/>
        <v/>
      </c>
      <c r="AC101" s="2">
        <f t="shared" si="18"/>
        <v>7.1250265505333907E-2</v>
      </c>
    </row>
    <row r="102" spans="1:29" x14ac:dyDescent="0.35">
      <c r="A102" s="115">
        <v>1582</v>
      </c>
      <c r="B102" t="s">
        <v>104</v>
      </c>
      <c r="C102" s="1">
        <v>50577</v>
      </c>
      <c r="D102" s="1">
        <v>170495</v>
      </c>
      <c r="F102" s="1">
        <v>382884</v>
      </c>
      <c r="H102" s="1">
        <v>39565</v>
      </c>
      <c r="I102" s="3">
        <f t="shared" si="10"/>
        <v>643521</v>
      </c>
      <c r="J102">
        <f>A102-'ESSER III JCF Approved'!A102</f>
        <v>0</v>
      </c>
      <c r="K102" s="1">
        <f>VLOOKUP($A102,'Payments 6.7.21'!$A$4:$E$430,3,FALSE)</f>
        <v>38648.559999999998</v>
      </c>
      <c r="L102" s="1">
        <f>VLOOKUP($A102,'Payments 6.7.21'!$A$4:$E$430,4,FALSE)</f>
        <v>0</v>
      </c>
      <c r="P102" s="1">
        <f>VLOOKUP($A102,'Payments 6.7.21'!$A$4:$E$430,5,FALSE)</f>
        <v>0</v>
      </c>
      <c r="Q102" s="1">
        <f t="shared" si="11"/>
        <v>38648.559999999998</v>
      </c>
      <c r="R102" s="3" t="str">
        <f t="shared" si="12"/>
        <v>yes</v>
      </c>
      <c r="S102" s="3" t="str">
        <f t="shared" si="13"/>
        <v>no</v>
      </c>
      <c r="T102" s="112"/>
      <c r="U102" s="3" t="str">
        <f t="shared" si="14"/>
        <v>no</v>
      </c>
      <c r="W102" s="2">
        <f t="shared" si="15"/>
        <v>0.76415287581311664</v>
      </c>
      <c r="X102" s="2">
        <f t="shared" si="16"/>
        <v>0</v>
      </c>
      <c r="AB102" s="2">
        <f t="shared" si="17"/>
        <v>0</v>
      </c>
      <c r="AC102" s="2">
        <f t="shared" si="18"/>
        <v>6.0057962366418499E-2</v>
      </c>
    </row>
    <row r="103" spans="1:29" x14ac:dyDescent="0.35">
      <c r="A103" s="115">
        <v>1600</v>
      </c>
      <c r="B103" t="s">
        <v>105</v>
      </c>
      <c r="C103" s="1">
        <v>62866</v>
      </c>
      <c r="D103" s="1">
        <v>258144</v>
      </c>
      <c r="F103" s="1">
        <v>579720</v>
      </c>
      <c r="H103" s="1">
        <v>0</v>
      </c>
      <c r="I103" s="3">
        <f t="shared" si="10"/>
        <v>900730</v>
      </c>
      <c r="J103">
        <f>A103-'ESSER III JCF Approved'!A103</f>
        <v>0</v>
      </c>
      <c r="K103" s="1">
        <f>VLOOKUP($A103,'Payments 6.7.21'!$A$4:$E$430,3,FALSE)</f>
        <v>62866</v>
      </c>
      <c r="L103" s="1">
        <f>VLOOKUP($A103,'Payments 6.7.21'!$A$4:$E$430,4,FALSE)</f>
        <v>0</v>
      </c>
      <c r="P103" s="1">
        <f>VLOOKUP($A103,'Payments 6.7.21'!$A$4:$E$430,5,FALSE)</f>
        <v>0</v>
      </c>
      <c r="Q103" s="1">
        <f t="shared" si="11"/>
        <v>62866</v>
      </c>
      <c r="R103" s="3" t="str">
        <f t="shared" si="12"/>
        <v>yes</v>
      </c>
      <c r="S103" s="3" t="str">
        <f t="shared" si="13"/>
        <v>no</v>
      </c>
      <c r="T103" s="112"/>
      <c r="U103" s="3" t="str">
        <f t="shared" si="14"/>
        <v/>
      </c>
      <c r="W103" s="2">
        <f t="shared" si="15"/>
        <v>1</v>
      </c>
      <c r="X103" s="2">
        <f t="shared" si="16"/>
        <v>0</v>
      </c>
      <c r="AB103" s="2" t="str">
        <f t="shared" si="17"/>
        <v/>
      </c>
      <c r="AC103" s="2">
        <f t="shared" si="18"/>
        <v>6.979450001665316E-2</v>
      </c>
    </row>
    <row r="104" spans="1:29" x14ac:dyDescent="0.35">
      <c r="A104" s="115">
        <v>1631</v>
      </c>
      <c r="B104" t="s">
        <v>106</v>
      </c>
      <c r="C104" s="1">
        <v>40000</v>
      </c>
      <c r="D104" s="1">
        <v>100000</v>
      </c>
      <c r="F104" s="1">
        <v>174595</v>
      </c>
      <c r="H104" s="1">
        <v>0</v>
      </c>
      <c r="I104" s="3">
        <f t="shared" si="10"/>
        <v>314595</v>
      </c>
      <c r="J104">
        <f>A104-'ESSER III JCF Approved'!A104</f>
        <v>0</v>
      </c>
      <c r="K104" s="1">
        <f>VLOOKUP($A104,'Payments 6.7.21'!$A$4:$E$430,3,FALSE)</f>
        <v>40000</v>
      </c>
      <c r="L104" s="1">
        <f>VLOOKUP($A104,'Payments 6.7.21'!$A$4:$E$430,4,FALSE)</f>
        <v>0</v>
      </c>
      <c r="P104" s="1">
        <f>VLOOKUP($A104,'Payments 6.7.21'!$A$4:$E$430,5,FALSE)</f>
        <v>0</v>
      </c>
      <c r="Q104" s="1">
        <f t="shared" si="11"/>
        <v>40000</v>
      </c>
      <c r="R104" s="3" t="str">
        <f t="shared" si="12"/>
        <v>yes</v>
      </c>
      <c r="S104" s="3" t="str">
        <f t="shared" si="13"/>
        <v>no</v>
      </c>
      <c r="T104" s="112"/>
      <c r="U104" s="3" t="str">
        <f t="shared" si="14"/>
        <v/>
      </c>
      <c r="W104" s="2">
        <f t="shared" si="15"/>
        <v>1</v>
      </c>
      <c r="X104" s="2">
        <f t="shared" si="16"/>
        <v>0</v>
      </c>
      <c r="AB104" s="2" t="str">
        <f t="shared" si="17"/>
        <v/>
      </c>
      <c r="AC104" s="2">
        <f t="shared" si="18"/>
        <v>0.12714760247302087</v>
      </c>
    </row>
    <row r="105" spans="1:29" x14ac:dyDescent="0.35">
      <c r="A105" s="115">
        <v>1638</v>
      </c>
      <c r="B105" t="s">
        <v>107</v>
      </c>
      <c r="C105" s="1">
        <v>257033</v>
      </c>
      <c r="D105" s="1">
        <v>947443</v>
      </c>
      <c r="F105" s="1">
        <v>2127696</v>
      </c>
      <c r="H105" s="1">
        <v>0</v>
      </c>
      <c r="I105" s="3">
        <f t="shared" si="10"/>
        <v>3332172</v>
      </c>
      <c r="J105">
        <f>A105-'ESSER III JCF Approved'!A105</f>
        <v>0</v>
      </c>
      <c r="K105" s="1">
        <f>VLOOKUP($A105,'Payments 6.7.21'!$A$4:$E$430,3,FALSE)</f>
        <v>257032.95</v>
      </c>
      <c r="L105" s="1">
        <f>VLOOKUP($A105,'Payments 6.7.21'!$A$4:$E$430,4,FALSE)</f>
        <v>0</v>
      </c>
      <c r="P105" s="1">
        <f>VLOOKUP($A105,'Payments 6.7.21'!$A$4:$E$430,5,FALSE)</f>
        <v>0</v>
      </c>
      <c r="Q105" s="1">
        <f t="shared" si="11"/>
        <v>257032.95</v>
      </c>
      <c r="R105" s="3" t="str">
        <f t="shared" si="12"/>
        <v>yes</v>
      </c>
      <c r="S105" s="3" t="str">
        <f t="shared" si="13"/>
        <v>no</v>
      </c>
      <c r="T105" s="112"/>
      <c r="U105" s="3" t="str">
        <f t="shared" si="14"/>
        <v/>
      </c>
      <c r="W105" s="2">
        <f t="shared" si="15"/>
        <v>0.99999980547244915</v>
      </c>
      <c r="X105" s="2">
        <f t="shared" si="16"/>
        <v>0</v>
      </c>
      <c r="AB105" s="2" t="str">
        <f t="shared" si="17"/>
        <v/>
      </c>
      <c r="AC105" s="2">
        <f t="shared" si="18"/>
        <v>7.7136759446991332E-2</v>
      </c>
    </row>
    <row r="106" spans="1:29" x14ac:dyDescent="0.35">
      <c r="A106" s="115">
        <v>1645</v>
      </c>
      <c r="B106" t="s">
        <v>108</v>
      </c>
      <c r="C106" s="1">
        <v>93636</v>
      </c>
      <c r="D106" s="1">
        <v>377094</v>
      </c>
      <c r="F106" s="1">
        <v>846849</v>
      </c>
      <c r="H106" s="1">
        <v>0</v>
      </c>
      <c r="I106" s="3">
        <f t="shared" si="10"/>
        <v>1317579</v>
      </c>
      <c r="J106">
        <f>A106-'ESSER III JCF Approved'!A106</f>
        <v>0</v>
      </c>
      <c r="K106" s="1">
        <f>VLOOKUP($A106,'Payments 6.7.21'!$A$4:$E$430,3,FALSE)</f>
        <v>93636</v>
      </c>
      <c r="L106" s="1">
        <f>VLOOKUP($A106,'Payments 6.7.21'!$A$4:$E$430,4,FALSE)</f>
        <v>0</v>
      </c>
      <c r="P106" s="1">
        <f>VLOOKUP($A106,'Payments 6.7.21'!$A$4:$E$430,5,FALSE)</f>
        <v>0</v>
      </c>
      <c r="Q106" s="1">
        <f t="shared" si="11"/>
        <v>93636</v>
      </c>
      <c r="R106" s="3" t="str">
        <f t="shared" si="12"/>
        <v>yes</v>
      </c>
      <c r="S106" s="3" t="str">
        <f t="shared" si="13"/>
        <v>no</v>
      </c>
      <c r="T106" s="112"/>
      <c r="U106" s="3" t="str">
        <f t="shared" si="14"/>
        <v/>
      </c>
      <c r="W106" s="2">
        <f t="shared" si="15"/>
        <v>1</v>
      </c>
      <c r="X106" s="2">
        <f t="shared" si="16"/>
        <v>0</v>
      </c>
      <c r="AB106" s="2" t="str">
        <f t="shared" si="17"/>
        <v/>
      </c>
      <c r="AC106" s="2">
        <f t="shared" si="18"/>
        <v>7.1066706436578003E-2</v>
      </c>
    </row>
    <row r="107" spans="1:29" x14ac:dyDescent="0.35">
      <c r="A107" s="115">
        <v>1659</v>
      </c>
      <c r="B107" t="s">
        <v>109</v>
      </c>
      <c r="C107" s="1">
        <v>98936</v>
      </c>
      <c r="D107" s="1">
        <v>400619</v>
      </c>
      <c r="F107" s="1">
        <v>899681</v>
      </c>
      <c r="H107" s="1">
        <v>0</v>
      </c>
      <c r="I107" s="3">
        <f t="shared" si="10"/>
        <v>1399236</v>
      </c>
      <c r="J107">
        <f>A107-'ESSER III JCF Approved'!A107</f>
        <v>0</v>
      </c>
      <c r="K107" s="1">
        <f>VLOOKUP($A107,'Payments 6.7.21'!$A$4:$E$430,3,FALSE)</f>
        <v>71397.990000000005</v>
      </c>
      <c r="L107" s="1">
        <f>VLOOKUP($A107,'Payments 6.7.21'!$A$4:$E$430,4,FALSE)</f>
        <v>0</v>
      </c>
      <c r="P107" s="1">
        <f>VLOOKUP($A107,'Payments 6.7.21'!$A$4:$E$430,5,FALSE)</f>
        <v>0</v>
      </c>
      <c r="Q107" s="1">
        <f t="shared" si="11"/>
        <v>71397.990000000005</v>
      </c>
      <c r="R107" s="3" t="str">
        <f t="shared" si="12"/>
        <v>yes</v>
      </c>
      <c r="S107" s="3" t="str">
        <f t="shared" si="13"/>
        <v>no</v>
      </c>
      <c r="T107" s="112"/>
      <c r="U107" s="3" t="str">
        <f t="shared" si="14"/>
        <v/>
      </c>
      <c r="W107" s="2">
        <f t="shared" si="15"/>
        <v>0.72165834478855018</v>
      </c>
      <c r="X107" s="2">
        <f t="shared" si="16"/>
        <v>0</v>
      </c>
      <c r="AB107" s="2" t="str">
        <f t="shared" si="17"/>
        <v/>
      </c>
      <c r="AC107" s="2">
        <f t="shared" si="18"/>
        <v>5.1026410126669128E-2</v>
      </c>
    </row>
    <row r="108" spans="1:29" x14ac:dyDescent="0.35">
      <c r="A108" s="115">
        <v>1666</v>
      </c>
      <c r="B108" t="s">
        <v>110</v>
      </c>
      <c r="C108" s="1">
        <v>40000</v>
      </c>
      <c r="D108" s="1">
        <v>123411</v>
      </c>
      <c r="F108" s="1">
        <v>277146</v>
      </c>
      <c r="H108" s="1">
        <v>0</v>
      </c>
      <c r="I108" s="3">
        <f t="shared" si="10"/>
        <v>440557</v>
      </c>
      <c r="J108">
        <f>A108-'ESSER III JCF Approved'!A108</f>
        <v>0</v>
      </c>
      <c r="K108" s="1">
        <f>VLOOKUP($A108,'Payments 6.7.21'!$A$4:$E$430,3,FALSE)</f>
        <v>40000</v>
      </c>
      <c r="L108" s="1">
        <f>VLOOKUP($A108,'Payments 6.7.21'!$A$4:$E$430,4,FALSE)</f>
        <v>0</v>
      </c>
      <c r="P108" s="1">
        <f>VLOOKUP($A108,'Payments 6.7.21'!$A$4:$E$430,5,FALSE)</f>
        <v>0</v>
      </c>
      <c r="Q108" s="1">
        <f t="shared" si="11"/>
        <v>40000</v>
      </c>
      <c r="R108" s="3" t="str">
        <f t="shared" si="12"/>
        <v>yes</v>
      </c>
      <c r="S108" s="3" t="str">
        <f t="shared" si="13"/>
        <v>no</v>
      </c>
      <c r="T108" s="112"/>
      <c r="U108" s="3" t="str">
        <f t="shared" si="14"/>
        <v/>
      </c>
      <c r="W108" s="2">
        <f t="shared" si="15"/>
        <v>1</v>
      </c>
      <c r="X108" s="2">
        <f t="shared" si="16"/>
        <v>0</v>
      </c>
      <c r="AB108" s="2" t="str">
        <f t="shared" si="17"/>
        <v/>
      </c>
      <c r="AC108" s="2">
        <f t="shared" si="18"/>
        <v>9.0794153764439112E-2</v>
      </c>
    </row>
    <row r="109" spans="1:29" x14ac:dyDescent="0.35">
      <c r="A109" s="115">
        <v>1673</v>
      </c>
      <c r="B109" t="s">
        <v>111</v>
      </c>
      <c r="C109" s="1">
        <v>221017</v>
      </c>
      <c r="D109" s="1">
        <v>792948</v>
      </c>
      <c r="F109" s="1">
        <v>1780744</v>
      </c>
      <c r="H109" s="1">
        <v>76087</v>
      </c>
      <c r="I109" s="3">
        <f t="shared" si="10"/>
        <v>2870796</v>
      </c>
      <c r="J109">
        <f>A109-'ESSER III JCF Approved'!A109</f>
        <v>0</v>
      </c>
      <c r="Q109" s="1">
        <f t="shared" si="11"/>
        <v>0</v>
      </c>
      <c r="R109" s="3" t="str">
        <f t="shared" si="12"/>
        <v>no</v>
      </c>
      <c r="S109" s="3" t="str">
        <f t="shared" si="13"/>
        <v>no</v>
      </c>
      <c r="T109" s="112"/>
      <c r="U109" s="3" t="str">
        <f t="shared" si="14"/>
        <v>no</v>
      </c>
      <c r="W109" s="2">
        <f t="shared" si="15"/>
        <v>0</v>
      </c>
      <c r="X109" s="2">
        <f t="shared" si="16"/>
        <v>0</v>
      </c>
      <c r="AB109" s="2">
        <f t="shared" si="17"/>
        <v>0</v>
      </c>
      <c r="AC109" s="2">
        <f t="shared" si="18"/>
        <v>0</v>
      </c>
    </row>
    <row r="110" spans="1:29" x14ac:dyDescent="0.35">
      <c r="A110" s="115">
        <v>1687</v>
      </c>
      <c r="B110" t="s">
        <v>112</v>
      </c>
      <c r="C110" s="1">
        <v>40000</v>
      </c>
      <c r="D110" s="1">
        <v>100000</v>
      </c>
      <c r="F110" s="1">
        <v>0</v>
      </c>
      <c r="H110" s="1">
        <v>0</v>
      </c>
      <c r="I110" s="3">
        <f t="shared" si="10"/>
        <v>140000</v>
      </c>
      <c r="J110">
        <f>A110-'ESSER III JCF Approved'!A110</f>
        <v>0</v>
      </c>
      <c r="K110" s="1">
        <f>VLOOKUP($A110,'Payments 6.7.21'!$A$4:$E$430,3,FALSE)</f>
        <v>40000</v>
      </c>
      <c r="L110" s="1">
        <f>VLOOKUP($A110,'Payments 6.7.21'!$A$4:$E$430,4,FALSE)</f>
        <v>0</v>
      </c>
      <c r="P110" s="1">
        <f>VLOOKUP($A110,'Payments 6.7.21'!$A$4:$E$430,5,FALSE)</f>
        <v>0</v>
      </c>
      <c r="Q110" s="1">
        <f t="shared" si="11"/>
        <v>40000</v>
      </c>
      <c r="R110" s="3" t="str">
        <f t="shared" si="12"/>
        <v>yes</v>
      </c>
      <c r="S110" s="3" t="str">
        <f t="shared" si="13"/>
        <v>no</v>
      </c>
      <c r="T110" s="112"/>
      <c r="U110" s="3" t="str">
        <f t="shared" si="14"/>
        <v/>
      </c>
      <c r="W110" s="2">
        <f t="shared" si="15"/>
        <v>1</v>
      </c>
      <c r="X110" s="2">
        <f t="shared" si="16"/>
        <v>0</v>
      </c>
      <c r="AB110" s="2" t="str">
        <f t="shared" si="17"/>
        <v/>
      </c>
      <c r="AC110" s="2">
        <f t="shared" si="18"/>
        <v>0.2857142857142857</v>
      </c>
    </row>
    <row r="111" spans="1:29" x14ac:dyDescent="0.35">
      <c r="A111" s="115">
        <v>1694</v>
      </c>
      <c r="B111" t="s">
        <v>113</v>
      </c>
      <c r="C111" s="1">
        <v>109070</v>
      </c>
      <c r="D111" s="1">
        <v>428731</v>
      </c>
      <c r="F111" s="1">
        <v>962811</v>
      </c>
      <c r="H111" s="1">
        <v>0</v>
      </c>
      <c r="I111" s="3">
        <f t="shared" si="10"/>
        <v>1500612</v>
      </c>
      <c r="J111">
        <f>A111-'ESSER III JCF Approved'!A111</f>
        <v>0</v>
      </c>
      <c r="K111" s="1">
        <f>VLOOKUP($A111,'Payments 6.7.21'!$A$4:$E$430,3,FALSE)</f>
        <v>75543</v>
      </c>
      <c r="L111" s="1">
        <f>VLOOKUP($A111,'Payments 6.7.21'!$A$4:$E$430,4,FALSE)</f>
        <v>0</v>
      </c>
      <c r="P111" s="1">
        <f>VLOOKUP($A111,'Payments 6.7.21'!$A$4:$E$430,5,FALSE)</f>
        <v>0</v>
      </c>
      <c r="Q111" s="1">
        <f t="shared" si="11"/>
        <v>75543</v>
      </c>
      <c r="R111" s="3" t="str">
        <f t="shared" si="12"/>
        <v>yes</v>
      </c>
      <c r="S111" s="3" t="str">
        <f t="shared" si="13"/>
        <v>no</v>
      </c>
      <c r="T111" s="112"/>
      <c r="U111" s="3" t="str">
        <f t="shared" si="14"/>
        <v/>
      </c>
      <c r="W111" s="2">
        <f t="shared" si="15"/>
        <v>0.69261025029797374</v>
      </c>
      <c r="X111" s="2">
        <f t="shared" si="16"/>
        <v>0</v>
      </c>
      <c r="AB111" s="2" t="str">
        <f t="shared" si="17"/>
        <v/>
      </c>
      <c r="AC111" s="2">
        <f t="shared" si="18"/>
        <v>5.0341460684040912E-2</v>
      </c>
    </row>
    <row r="112" spans="1:29" x14ac:dyDescent="0.35">
      <c r="A112" s="115">
        <v>1729</v>
      </c>
      <c r="B112" t="s">
        <v>114</v>
      </c>
      <c r="C112" s="1">
        <v>66735</v>
      </c>
      <c r="D112" s="1">
        <v>268361</v>
      </c>
      <c r="F112" s="1">
        <v>602665</v>
      </c>
      <c r="H112" s="1">
        <v>0</v>
      </c>
      <c r="I112" s="3">
        <f t="shared" si="10"/>
        <v>937761</v>
      </c>
      <c r="J112">
        <f>A112-'ESSER III JCF Approved'!A112</f>
        <v>0</v>
      </c>
      <c r="K112" s="1">
        <f>VLOOKUP($A112,'Payments 6.7.21'!$A$4:$E$430,3,FALSE)</f>
        <v>66735</v>
      </c>
      <c r="L112" s="1">
        <f>VLOOKUP($A112,'Payments 6.7.21'!$A$4:$E$430,4,FALSE)</f>
        <v>0</v>
      </c>
      <c r="P112" s="1">
        <f>VLOOKUP($A112,'Payments 6.7.21'!$A$4:$E$430,5,FALSE)</f>
        <v>0</v>
      </c>
      <c r="Q112" s="1">
        <f t="shared" si="11"/>
        <v>66735</v>
      </c>
      <c r="R112" s="3" t="str">
        <f t="shared" si="12"/>
        <v>yes</v>
      </c>
      <c r="S112" s="3" t="str">
        <f t="shared" si="13"/>
        <v>no</v>
      </c>
      <c r="T112" s="112"/>
      <c r="U112" s="3" t="str">
        <f t="shared" si="14"/>
        <v/>
      </c>
      <c r="W112" s="2">
        <f t="shared" si="15"/>
        <v>1</v>
      </c>
      <c r="X112" s="2">
        <f t="shared" si="16"/>
        <v>0</v>
      </c>
      <c r="AB112" s="2" t="str">
        <f t="shared" si="17"/>
        <v/>
      </c>
      <c r="AC112" s="2">
        <f t="shared" si="18"/>
        <v>7.1164187890091393E-2</v>
      </c>
    </row>
    <row r="113" spans="1:29" x14ac:dyDescent="0.35">
      <c r="A113" s="115">
        <v>1736</v>
      </c>
      <c r="B113" t="s">
        <v>115</v>
      </c>
      <c r="C113" s="1">
        <v>40000</v>
      </c>
      <c r="D113" s="1">
        <v>159545</v>
      </c>
      <c r="F113" s="1">
        <v>358294</v>
      </c>
      <c r="H113" s="1">
        <v>0</v>
      </c>
      <c r="I113" s="3">
        <f t="shared" si="10"/>
        <v>557839</v>
      </c>
      <c r="J113">
        <f>A113-'ESSER III JCF Approved'!A113</f>
        <v>0</v>
      </c>
      <c r="K113" s="1">
        <f>VLOOKUP($A113,'Payments 6.7.21'!$A$4:$E$430,3,FALSE)</f>
        <v>40000</v>
      </c>
      <c r="L113" s="1">
        <f>VLOOKUP($A113,'Payments 6.7.21'!$A$4:$E$430,4,FALSE)</f>
        <v>0</v>
      </c>
      <c r="P113" s="1">
        <f>VLOOKUP($A113,'Payments 6.7.21'!$A$4:$E$430,5,FALSE)</f>
        <v>0</v>
      </c>
      <c r="Q113" s="1">
        <f t="shared" si="11"/>
        <v>40000</v>
      </c>
      <c r="R113" s="3" t="str">
        <f t="shared" si="12"/>
        <v>yes</v>
      </c>
      <c r="S113" s="3" t="str">
        <f t="shared" si="13"/>
        <v>no</v>
      </c>
      <c r="T113" s="112"/>
      <c r="U113" s="3" t="str">
        <f t="shared" si="14"/>
        <v/>
      </c>
      <c r="W113" s="2">
        <f t="shared" si="15"/>
        <v>1</v>
      </c>
      <c r="X113" s="2">
        <f t="shared" si="16"/>
        <v>0</v>
      </c>
      <c r="AB113" s="2" t="str">
        <f t="shared" si="17"/>
        <v/>
      </c>
      <c r="AC113" s="2">
        <f t="shared" si="18"/>
        <v>7.1705276970595463E-2</v>
      </c>
    </row>
    <row r="114" spans="1:29" x14ac:dyDescent="0.35">
      <c r="A114" s="115">
        <v>1813</v>
      </c>
      <c r="B114" t="s">
        <v>116</v>
      </c>
      <c r="C114" s="1">
        <v>204001</v>
      </c>
      <c r="D114" s="1">
        <v>803423</v>
      </c>
      <c r="F114" s="1">
        <v>1804267</v>
      </c>
      <c r="H114" s="1">
        <v>116812</v>
      </c>
      <c r="I114" s="3">
        <f t="shared" si="10"/>
        <v>2928503</v>
      </c>
      <c r="J114">
        <f>A114-'ESSER III JCF Approved'!A114</f>
        <v>0</v>
      </c>
      <c r="K114" s="1">
        <f>VLOOKUP($A114,'Payments 6.7.21'!$A$4:$E$430,3,FALSE)</f>
        <v>204001</v>
      </c>
      <c r="L114" s="1">
        <f>VLOOKUP($A114,'Payments 6.7.21'!$A$4:$E$430,4,FALSE)</f>
        <v>156118.47</v>
      </c>
      <c r="P114" s="1">
        <f>VLOOKUP($A114,'Payments 6.7.21'!$A$4:$E$430,5,FALSE)</f>
        <v>10396.4</v>
      </c>
      <c r="Q114" s="1">
        <f t="shared" si="11"/>
        <v>370515.87</v>
      </c>
      <c r="R114" s="3" t="str">
        <f t="shared" si="12"/>
        <v>yes</v>
      </c>
      <c r="S114" s="3" t="str">
        <f t="shared" si="13"/>
        <v>yes</v>
      </c>
      <c r="T114" s="112"/>
      <c r="U114" s="3" t="str">
        <f t="shared" si="14"/>
        <v>yes</v>
      </c>
      <c r="W114" s="2">
        <f t="shared" si="15"/>
        <v>1</v>
      </c>
      <c r="X114" s="2">
        <f t="shared" si="16"/>
        <v>0.1943166551119398</v>
      </c>
      <c r="AB114" s="2">
        <f t="shared" si="17"/>
        <v>8.9001130020888261E-2</v>
      </c>
      <c r="AC114" s="2">
        <f t="shared" si="18"/>
        <v>0.12652057040747439</v>
      </c>
    </row>
    <row r="115" spans="1:29" x14ac:dyDescent="0.35">
      <c r="A115" s="115">
        <v>1848</v>
      </c>
      <c r="B115" t="s">
        <v>117</v>
      </c>
      <c r="C115" s="1">
        <v>298473</v>
      </c>
      <c r="D115" s="1">
        <v>1233338</v>
      </c>
      <c r="F115" s="1">
        <v>2769738</v>
      </c>
      <c r="H115" s="1">
        <v>76377</v>
      </c>
      <c r="I115" s="3">
        <f t="shared" si="10"/>
        <v>4377926</v>
      </c>
      <c r="J115">
        <f>A115-'ESSER III JCF Approved'!A115</f>
        <v>0</v>
      </c>
      <c r="K115" s="1">
        <f>VLOOKUP($A115,'Payments 6.7.21'!$A$4:$E$430,3,FALSE)</f>
        <v>252120.24</v>
      </c>
      <c r="L115" s="1">
        <f>VLOOKUP($A115,'Payments 6.7.21'!$A$4:$E$430,4,FALSE)</f>
        <v>0</v>
      </c>
      <c r="P115" s="1">
        <f>VLOOKUP($A115,'Payments 6.7.21'!$A$4:$E$430,5,FALSE)</f>
        <v>28681.200000000001</v>
      </c>
      <c r="Q115" s="1">
        <f t="shared" si="11"/>
        <v>280801.44</v>
      </c>
      <c r="R115" s="3" t="str">
        <f t="shared" si="12"/>
        <v>yes</v>
      </c>
      <c r="S115" s="3" t="str">
        <f t="shared" si="13"/>
        <v>no</v>
      </c>
      <c r="T115" s="112"/>
      <c r="U115" s="3" t="str">
        <f t="shared" si="14"/>
        <v>yes</v>
      </c>
      <c r="W115" s="2">
        <f t="shared" si="15"/>
        <v>0.84470032465248113</v>
      </c>
      <c r="X115" s="2">
        <f t="shared" si="16"/>
        <v>0</v>
      </c>
      <c r="AB115" s="2">
        <f t="shared" si="17"/>
        <v>0.37552142660748655</v>
      </c>
      <c r="AC115" s="2">
        <f t="shared" si="18"/>
        <v>6.4140289260257027E-2</v>
      </c>
    </row>
    <row r="116" spans="1:29" x14ac:dyDescent="0.35">
      <c r="A116" s="115">
        <v>1855</v>
      </c>
      <c r="B116" t="s">
        <v>118</v>
      </c>
      <c r="C116" s="1">
        <v>88110</v>
      </c>
      <c r="D116" s="1">
        <v>353994</v>
      </c>
      <c r="F116" s="1">
        <v>794973</v>
      </c>
      <c r="H116" s="1">
        <v>56812</v>
      </c>
      <c r="I116" s="3">
        <f t="shared" si="10"/>
        <v>1293889</v>
      </c>
      <c r="J116">
        <f>A116-'ESSER III JCF Approved'!A116</f>
        <v>0</v>
      </c>
      <c r="K116" s="1">
        <f>VLOOKUP($A116,'Payments 6.7.21'!$A$4:$E$430,3,FALSE)</f>
        <v>41360.660000000003</v>
      </c>
      <c r="L116" s="1">
        <f>VLOOKUP($A116,'Payments 6.7.21'!$A$4:$E$430,4,FALSE)</f>
        <v>0</v>
      </c>
      <c r="P116" s="1">
        <f>VLOOKUP($A116,'Payments 6.7.21'!$A$4:$E$430,5,FALSE)</f>
        <v>0</v>
      </c>
      <c r="Q116" s="1">
        <f t="shared" si="11"/>
        <v>41360.660000000003</v>
      </c>
      <c r="R116" s="3" t="str">
        <f t="shared" si="12"/>
        <v>yes</v>
      </c>
      <c r="S116" s="3" t="str">
        <f t="shared" si="13"/>
        <v>no</v>
      </c>
      <c r="T116" s="112"/>
      <c r="U116" s="3" t="str">
        <f t="shared" si="14"/>
        <v>no</v>
      </c>
      <c r="W116" s="2">
        <f t="shared" si="15"/>
        <v>0.46942072409488145</v>
      </c>
      <c r="X116" s="2">
        <f t="shared" si="16"/>
        <v>0</v>
      </c>
      <c r="AB116" s="2">
        <f t="shared" si="17"/>
        <v>0</v>
      </c>
      <c r="AC116" s="2">
        <f t="shared" si="18"/>
        <v>3.1966157838887267E-2</v>
      </c>
    </row>
    <row r="117" spans="1:29" x14ac:dyDescent="0.35">
      <c r="A117" s="115">
        <v>1862</v>
      </c>
      <c r="B117" t="s">
        <v>119</v>
      </c>
      <c r="C117" s="1">
        <v>1150052</v>
      </c>
      <c r="D117" s="1">
        <v>4559392</v>
      </c>
      <c r="F117" s="1">
        <v>10239141</v>
      </c>
      <c r="H117" s="1">
        <v>1021739</v>
      </c>
      <c r="I117" s="3">
        <f t="shared" si="10"/>
        <v>16970324</v>
      </c>
      <c r="J117">
        <f>A117-'ESSER III JCF Approved'!A117</f>
        <v>0</v>
      </c>
      <c r="K117" s="1">
        <f>VLOOKUP($A117,'Payments 6.7.21'!$A$4:$E$430,3,FALSE)</f>
        <v>481583.28</v>
      </c>
      <c r="L117" s="1">
        <f>VLOOKUP($A117,'Payments 6.7.21'!$A$4:$E$430,4,FALSE)</f>
        <v>0</v>
      </c>
      <c r="P117" s="1">
        <f>VLOOKUP($A117,'Payments 6.7.21'!$A$4:$E$430,5,FALSE)</f>
        <v>95483.16</v>
      </c>
      <c r="Q117" s="1">
        <f t="shared" si="11"/>
        <v>577066.44000000006</v>
      </c>
      <c r="R117" s="3" t="str">
        <f t="shared" si="12"/>
        <v>yes</v>
      </c>
      <c r="S117" s="3" t="str">
        <f t="shared" si="13"/>
        <v>no</v>
      </c>
      <c r="T117" s="112"/>
      <c r="U117" s="3" t="str">
        <f t="shared" si="14"/>
        <v>yes</v>
      </c>
      <c r="W117" s="2">
        <f t="shared" si="15"/>
        <v>0.41874913482172982</v>
      </c>
      <c r="X117" s="2">
        <f t="shared" si="16"/>
        <v>0</v>
      </c>
      <c r="AB117" s="2">
        <f t="shared" si="17"/>
        <v>9.3451615334248769E-2</v>
      </c>
      <c r="AC117" s="2">
        <f t="shared" si="18"/>
        <v>3.4004444464348471E-2</v>
      </c>
    </row>
    <row r="118" spans="1:29" x14ac:dyDescent="0.35">
      <c r="A118" s="115">
        <v>1870</v>
      </c>
      <c r="B118" t="s">
        <v>120</v>
      </c>
      <c r="C118" s="1">
        <v>40000</v>
      </c>
      <c r="D118" s="1">
        <v>100000</v>
      </c>
      <c r="F118" s="1">
        <v>182966</v>
      </c>
      <c r="H118" s="1">
        <v>0</v>
      </c>
      <c r="I118" s="3">
        <f t="shared" si="10"/>
        <v>322966</v>
      </c>
      <c r="J118">
        <f>A118-'ESSER III JCF Approved'!A118</f>
        <v>0</v>
      </c>
      <c r="K118" s="1">
        <f>VLOOKUP($A118,'Payments 6.7.21'!$A$4:$E$430,3,FALSE)</f>
        <v>40000</v>
      </c>
      <c r="L118" s="1">
        <f>VLOOKUP($A118,'Payments 6.7.21'!$A$4:$E$430,4,FALSE)</f>
        <v>0</v>
      </c>
      <c r="P118" s="1">
        <f>VLOOKUP($A118,'Payments 6.7.21'!$A$4:$E$430,5,FALSE)</f>
        <v>0</v>
      </c>
      <c r="Q118" s="1">
        <f t="shared" si="11"/>
        <v>40000</v>
      </c>
      <c r="R118" s="3" t="str">
        <f t="shared" si="12"/>
        <v>yes</v>
      </c>
      <c r="S118" s="3" t="str">
        <f t="shared" si="13"/>
        <v>no</v>
      </c>
      <c r="T118" s="112"/>
      <c r="U118" s="3" t="str">
        <f t="shared" si="14"/>
        <v/>
      </c>
      <c r="W118" s="2">
        <f t="shared" si="15"/>
        <v>1</v>
      </c>
      <c r="X118" s="2">
        <f t="shared" si="16"/>
        <v>0</v>
      </c>
      <c r="AB118" s="2" t="str">
        <f t="shared" si="17"/>
        <v/>
      </c>
      <c r="AC118" s="2">
        <f t="shared" si="18"/>
        <v>0.12385204634543574</v>
      </c>
    </row>
    <row r="119" spans="1:29" x14ac:dyDescent="0.35">
      <c r="A119" s="115">
        <v>1883</v>
      </c>
      <c r="B119" t="s">
        <v>121</v>
      </c>
      <c r="C119" s="1">
        <v>252703</v>
      </c>
      <c r="D119" s="1">
        <v>959375</v>
      </c>
      <c r="F119" s="1">
        <v>2154493</v>
      </c>
      <c r="H119" s="1">
        <v>0</v>
      </c>
      <c r="I119" s="3">
        <f t="shared" si="10"/>
        <v>3366571</v>
      </c>
      <c r="J119">
        <f>A119-'ESSER III JCF Approved'!A119</f>
        <v>0</v>
      </c>
      <c r="K119" s="1">
        <f>VLOOKUP($A119,'Payments 6.7.21'!$A$4:$E$430,3,FALSE)</f>
        <v>168015.97999999998</v>
      </c>
      <c r="L119" s="1">
        <f>VLOOKUP($A119,'Payments 6.7.21'!$A$4:$E$430,4,FALSE)</f>
        <v>0</v>
      </c>
      <c r="P119" s="1">
        <f>VLOOKUP($A119,'Payments 6.7.21'!$A$4:$E$430,5,FALSE)</f>
        <v>0</v>
      </c>
      <c r="Q119" s="1">
        <f t="shared" si="11"/>
        <v>168015.97999999998</v>
      </c>
      <c r="R119" s="3" t="str">
        <f t="shared" si="12"/>
        <v>yes</v>
      </c>
      <c r="S119" s="3" t="str">
        <f t="shared" si="13"/>
        <v>no</v>
      </c>
      <c r="T119" s="112"/>
      <c r="U119" s="3" t="str">
        <f t="shared" si="14"/>
        <v/>
      </c>
      <c r="W119" s="2">
        <f t="shared" si="15"/>
        <v>0.6648752883820136</v>
      </c>
      <c r="X119" s="2">
        <f t="shared" si="16"/>
        <v>0</v>
      </c>
      <c r="AB119" s="2" t="str">
        <f t="shared" si="17"/>
        <v/>
      </c>
      <c r="AC119" s="2">
        <f t="shared" si="18"/>
        <v>4.9907154787467718E-2</v>
      </c>
    </row>
    <row r="120" spans="1:29" x14ac:dyDescent="0.35">
      <c r="A120" s="115">
        <v>1890</v>
      </c>
      <c r="B120" t="s">
        <v>122</v>
      </c>
      <c r="C120" s="1">
        <v>74186</v>
      </c>
      <c r="D120" s="1">
        <v>298778</v>
      </c>
      <c r="F120" s="1">
        <v>670973</v>
      </c>
      <c r="H120" s="1">
        <v>0</v>
      </c>
      <c r="I120" s="3">
        <f t="shared" si="10"/>
        <v>1043937</v>
      </c>
      <c r="J120">
        <f>A120-'ESSER III JCF Approved'!A120</f>
        <v>0</v>
      </c>
      <c r="K120" s="1">
        <f>VLOOKUP($A120,'Payments 6.7.21'!$A$4:$E$430,3,FALSE)</f>
        <v>47617.06</v>
      </c>
      <c r="L120" s="1">
        <f>VLOOKUP($A120,'Payments 6.7.21'!$A$4:$E$430,4,FALSE)</f>
        <v>0</v>
      </c>
      <c r="P120" s="1">
        <f>VLOOKUP($A120,'Payments 6.7.21'!$A$4:$E$430,5,FALSE)</f>
        <v>0</v>
      </c>
      <c r="Q120" s="1">
        <f t="shared" si="11"/>
        <v>47617.06</v>
      </c>
      <c r="R120" s="3" t="str">
        <f t="shared" si="12"/>
        <v>yes</v>
      </c>
      <c r="S120" s="3" t="str">
        <f t="shared" si="13"/>
        <v>no</v>
      </c>
      <c r="T120" s="112"/>
      <c r="U120" s="3" t="str">
        <f t="shared" si="14"/>
        <v/>
      </c>
      <c r="W120" s="2">
        <f t="shared" si="15"/>
        <v>0.64186045884668264</v>
      </c>
      <c r="X120" s="2">
        <f t="shared" si="16"/>
        <v>0</v>
      </c>
      <c r="AB120" s="2" t="str">
        <f t="shared" si="17"/>
        <v/>
      </c>
      <c r="AC120" s="2">
        <f t="shared" si="18"/>
        <v>4.5612963234371418E-2</v>
      </c>
    </row>
    <row r="121" spans="1:29" x14ac:dyDescent="0.35">
      <c r="A121" s="115">
        <v>1897</v>
      </c>
      <c r="B121" t="s">
        <v>123</v>
      </c>
      <c r="C121" s="1">
        <v>40000</v>
      </c>
      <c r="D121" s="1">
        <v>123873</v>
      </c>
      <c r="F121" s="1">
        <v>278184</v>
      </c>
      <c r="H121" s="1">
        <v>0</v>
      </c>
      <c r="I121" s="3">
        <f t="shared" si="10"/>
        <v>442057</v>
      </c>
      <c r="J121">
        <f>A121-'ESSER III JCF Approved'!A121</f>
        <v>0</v>
      </c>
      <c r="K121" s="1">
        <f>VLOOKUP($A121,'Payments 6.7.21'!$A$4:$E$430,3,FALSE)</f>
        <v>30743.25</v>
      </c>
      <c r="L121" s="1">
        <f>VLOOKUP($A121,'Payments 6.7.21'!$A$4:$E$430,4,FALSE)</f>
        <v>0</v>
      </c>
      <c r="P121" s="1">
        <f>VLOOKUP($A121,'Payments 6.7.21'!$A$4:$E$430,5,FALSE)</f>
        <v>0</v>
      </c>
      <c r="Q121" s="1">
        <f t="shared" si="11"/>
        <v>30743.25</v>
      </c>
      <c r="R121" s="3" t="str">
        <f t="shared" si="12"/>
        <v>yes</v>
      </c>
      <c r="S121" s="3" t="str">
        <f t="shared" si="13"/>
        <v>no</v>
      </c>
      <c r="T121" s="112"/>
      <c r="U121" s="3" t="str">
        <f t="shared" si="14"/>
        <v/>
      </c>
      <c r="W121" s="2">
        <f t="shared" si="15"/>
        <v>0.76858124999999999</v>
      </c>
      <c r="X121" s="2">
        <f t="shared" si="16"/>
        <v>0</v>
      </c>
      <c r="AB121" s="2" t="str">
        <f t="shared" si="17"/>
        <v/>
      </c>
      <c r="AC121" s="2">
        <f t="shared" si="18"/>
        <v>6.9545895665038673E-2</v>
      </c>
    </row>
    <row r="122" spans="1:29" x14ac:dyDescent="0.35">
      <c r="A122" s="115">
        <v>1900</v>
      </c>
      <c r="B122" t="s">
        <v>124</v>
      </c>
      <c r="C122" s="1">
        <v>282456</v>
      </c>
      <c r="D122" s="1">
        <v>1009237</v>
      </c>
      <c r="F122" s="1">
        <v>2266469</v>
      </c>
      <c r="H122" s="1">
        <v>0</v>
      </c>
      <c r="I122" s="3">
        <f t="shared" si="10"/>
        <v>3558162</v>
      </c>
      <c r="J122">
        <f>A122-'ESSER III JCF Approved'!A122</f>
        <v>0</v>
      </c>
      <c r="K122" s="1">
        <f>VLOOKUP($A122,'Payments 6.7.21'!$A$4:$E$430,3,FALSE)</f>
        <v>256950</v>
      </c>
      <c r="L122" s="1">
        <f>VLOOKUP($A122,'Payments 6.7.21'!$A$4:$E$430,4,FALSE)</f>
        <v>0</v>
      </c>
      <c r="P122" s="1">
        <f>VLOOKUP($A122,'Payments 6.7.21'!$A$4:$E$430,5,FALSE)</f>
        <v>0</v>
      </c>
      <c r="Q122" s="1">
        <f t="shared" si="11"/>
        <v>256950</v>
      </c>
      <c r="R122" s="3" t="str">
        <f t="shared" si="12"/>
        <v>yes</v>
      </c>
      <c r="S122" s="3" t="str">
        <f t="shared" si="13"/>
        <v>no</v>
      </c>
      <c r="T122" s="112"/>
      <c r="U122" s="3" t="str">
        <f t="shared" si="14"/>
        <v/>
      </c>
      <c r="W122" s="2">
        <f t="shared" si="15"/>
        <v>0.90969920978842722</v>
      </c>
      <c r="X122" s="2">
        <f t="shared" si="16"/>
        <v>0</v>
      </c>
      <c r="AB122" s="2" t="str">
        <f t="shared" si="17"/>
        <v/>
      </c>
      <c r="AC122" s="2">
        <f t="shared" si="18"/>
        <v>7.2214249941402325E-2</v>
      </c>
    </row>
    <row r="123" spans="1:29" x14ac:dyDescent="0.35">
      <c r="A123" s="115">
        <v>1939</v>
      </c>
      <c r="B123" t="s">
        <v>125</v>
      </c>
      <c r="C123" s="1">
        <v>144554</v>
      </c>
      <c r="D123" s="1">
        <v>573598</v>
      </c>
      <c r="F123" s="1">
        <v>1288144</v>
      </c>
      <c r="H123" s="1">
        <v>63768</v>
      </c>
      <c r="I123" s="3">
        <f t="shared" si="10"/>
        <v>2070064</v>
      </c>
      <c r="J123">
        <f>A123-'ESSER III JCF Approved'!A123</f>
        <v>0</v>
      </c>
      <c r="K123" s="1">
        <f>VLOOKUP($A123,'Payments 6.7.21'!$A$4:$E$430,3,FALSE)</f>
        <v>105404.47000000002</v>
      </c>
      <c r="L123" s="1">
        <f>VLOOKUP($A123,'Payments 6.7.21'!$A$4:$E$430,4,FALSE)</f>
        <v>0</v>
      </c>
      <c r="P123" s="1">
        <f>VLOOKUP($A123,'Payments 6.7.21'!$A$4:$E$430,5,FALSE)</f>
        <v>18181.64</v>
      </c>
      <c r="Q123" s="1">
        <f t="shared" si="11"/>
        <v>123586.11000000002</v>
      </c>
      <c r="R123" s="3" t="str">
        <f t="shared" si="12"/>
        <v>yes</v>
      </c>
      <c r="S123" s="3" t="str">
        <f t="shared" si="13"/>
        <v>no</v>
      </c>
      <c r="T123" s="112"/>
      <c r="U123" s="3" t="str">
        <f t="shared" si="14"/>
        <v>yes</v>
      </c>
      <c r="W123" s="2">
        <f t="shared" si="15"/>
        <v>0.7291702062896912</v>
      </c>
      <c r="X123" s="2">
        <f t="shared" si="16"/>
        <v>0</v>
      </c>
      <c r="AB123" s="2">
        <f t="shared" si="17"/>
        <v>0.28512169113034752</v>
      </c>
      <c r="AC123" s="2">
        <f t="shared" si="18"/>
        <v>5.9701588936380716E-2</v>
      </c>
    </row>
    <row r="124" spans="1:29" x14ac:dyDescent="0.35">
      <c r="A124" s="115">
        <v>1945</v>
      </c>
      <c r="B124" t="s">
        <v>126</v>
      </c>
      <c r="C124" s="1">
        <v>40000</v>
      </c>
      <c r="D124" s="1">
        <v>125443</v>
      </c>
      <c r="F124" s="1">
        <v>281710</v>
      </c>
      <c r="H124" s="1">
        <v>0</v>
      </c>
      <c r="I124" s="3">
        <f t="shared" si="10"/>
        <v>447153</v>
      </c>
      <c r="J124">
        <f>A124-'ESSER III JCF Approved'!A124</f>
        <v>0</v>
      </c>
      <c r="K124" s="1">
        <f>VLOOKUP($A124,'Payments 6.7.21'!$A$4:$E$430,3,FALSE)</f>
        <v>40000</v>
      </c>
      <c r="L124" s="1">
        <f>VLOOKUP($A124,'Payments 6.7.21'!$A$4:$E$430,4,FALSE)</f>
        <v>0</v>
      </c>
      <c r="P124" s="1">
        <f>VLOOKUP($A124,'Payments 6.7.21'!$A$4:$E$430,5,FALSE)</f>
        <v>0</v>
      </c>
      <c r="Q124" s="1">
        <f t="shared" si="11"/>
        <v>40000</v>
      </c>
      <c r="R124" s="3" t="str">
        <f t="shared" si="12"/>
        <v>yes</v>
      </c>
      <c r="S124" s="3" t="str">
        <f t="shared" si="13"/>
        <v>no</v>
      </c>
      <c r="T124" s="112"/>
      <c r="U124" s="3" t="str">
        <f t="shared" si="14"/>
        <v/>
      </c>
      <c r="W124" s="2">
        <f t="shared" si="15"/>
        <v>1</v>
      </c>
      <c r="X124" s="2">
        <f t="shared" si="16"/>
        <v>0</v>
      </c>
      <c r="AB124" s="2" t="str">
        <f t="shared" si="17"/>
        <v/>
      </c>
      <c r="AC124" s="2">
        <f t="shared" si="18"/>
        <v>8.945483984229112E-2</v>
      </c>
    </row>
    <row r="125" spans="1:29" x14ac:dyDescent="0.35">
      <c r="A125" s="115">
        <v>1953</v>
      </c>
      <c r="B125" t="s">
        <v>127</v>
      </c>
      <c r="C125" s="1">
        <v>44676</v>
      </c>
      <c r="D125" s="1">
        <v>172197</v>
      </c>
      <c r="F125" s="1">
        <v>386707</v>
      </c>
      <c r="H125" s="1">
        <v>0</v>
      </c>
      <c r="I125" s="3">
        <f t="shared" si="10"/>
        <v>603580</v>
      </c>
      <c r="J125">
        <f>A125-'ESSER III JCF Approved'!A125</f>
        <v>0</v>
      </c>
      <c r="K125" s="1">
        <f>VLOOKUP($A125,'Payments 6.7.21'!$A$4:$E$430,3,FALSE)</f>
        <v>27793.67</v>
      </c>
      <c r="L125" s="1">
        <f>VLOOKUP($A125,'Payments 6.7.21'!$A$4:$E$430,4,FALSE)</f>
        <v>0</v>
      </c>
      <c r="P125" s="1">
        <f>VLOOKUP($A125,'Payments 6.7.21'!$A$4:$E$430,5,FALSE)</f>
        <v>0</v>
      </c>
      <c r="Q125" s="1">
        <f t="shared" si="11"/>
        <v>27793.67</v>
      </c>
      <c r="R125" s="3" t="str">
        <f t="shared" si="12"/>
        <v>yes</v>
      </c>
      <c r="S125" s="3" t="str">
        <f t="shared" si="13"/>
        <v>no</v>
      </c>
      <c r="T125" s="112"/>
      <c r="U125" s="3" t="str">
        <f t="shared" si="14"/>
        <v/>
      </c>
      <c r="W125" s="2">
        <f t="shared" si="15"/>
        <v>0.622116348822634</v>
      </c>
      <c r="X125" s="2">
        <f t="shared" si="16"/>
        <v>0</v>
      </c>
      <c r="AB125" s="2" t="str">
        <f t="shared" si="17"/>
        <v/>
      </c>
      <c r="AC125" s="2">
        <f t="shared" si="18"/>
        <v>4.6048030087146689E-2</v>
      </c>
    </row>
    <row r="126" spans="1:29" x14ac:dyDescent="0.35">
      <c r="A126" s="115">
        <v>2009</v>
      </c>
      <c r="B126" t="s">
        <v>128</v>
      </c>
      <c r="C126" s="1">
        <v>104400</v>
      </c>
      <c r="D126" s="1">
        <v>398752</v>
      </c>
      <c r="F126" s="1">
        <v>895488</v>
      </c>
      <c r="H126" s="1">
        <v>0</v>
      </c>
      <c r="I126" s="3">
        <f t="shared" si="10"/>
        <v>1398640</v>
      </c>
      <c r="J126">
        <f>A126-'ESSER III JCF Approved'!A126</f>
        <v>0</v>
      </c>
      <c r="K126" s="1">
        <f>VLOOKUP($A126,'Payments 6.7.21'!$A$4:$E$430,3,FALSE)</f>
        <v>104400</v>
      </c>
      <c r="L126" s="1">
        <f>VLOOKUP($A126,'Payments 6.7.21'!$A$4:$E$430,4,FALSE)</f>
        <v>0</v>
      </c>
      <c r="P126" s="1">
        <f>VLOOKUP($A126,'Payments 6.7.21'!$A$4:$E$430,5,FALSE)</f>
        <v>0</v>
      </c>
      <c r="Q126" s="1">
        <f t="shared" si="11"/>
        <v>104400</v>
      </c>
      <c r="R126" s="3" t="str">
        <f t="shared" si="12"/>
        <v>yes</v>
      </c>
      <c r="S126" s="3" t="str">
        <f t="shared" si="13"/>
        <v>no</v>
      </c>
      <c r="T126" s="112"/>
      <c r="U126" s="3" t="str">
        <f t="shared" si="14"/>
        <v/>
      </c>
      <c r="W126" s="2">
        <f t="shared" si="15"/>
        <v>1</v>
      </c>
      <c r="X126" s="2">
        <f t="shared" si="16"/>
        <v>0</v>
      </c>
      <c r="AB126" s="2" t="str">
        <f t="shared" si="17"/>
        <v/>
      </c>
      <c r="AC126" s="2">
        <f t="shared" si="18"/>
        <v>7.4643939827260766E-2</v>
      </c>
    </row>
    <row r="127" spans="1:29" x14ac:dyDescent="0.35">
      <c r="A127" s="115">
        <v>2016</v>
      </c>
      <c r="B127" t="s">
        <v>129</v>
      </c>
      <c r="C127" s="1">
        <v>114079</v>
      </c>
      <c r="D127" s="1">
        <v>459514</v>
      </c>
      <c r="F127" s="1">
        <v>1031942</v>
      </c>
      <c r="H127" s="1">
        <v>63188</v>
      </c>
      <c r="I127" s="3">
        <f t="shared" si="10"/>
        <v>1668723</v>
      </c>
      <c r="J127">
        <f>A127-'ESSER III JCF Approved'!A127</f>
        <v>0</v>
      </c>
      <c r="K127" s="1">
        <f>VLOOKUP($A127,'Payments 6.7.21'!$A$4:$E$430,3,FALSE)</f>
        <v>90703.969999999987</v>
      </c>
      <c r="L127" s="1">
        <f>VLOOKUP($A127,'Payments 6.7.21'!$A$4:$E$430,4,FALSE)</f>
        <v>0</v>
      </c>
      <c r="P127" s="1">
        <f>VLOOKUP($A127,'Payments 6.7.21'!$A$4:$E$430,5,FALSE)</f>
        <v>62100.909999999996</v>
      </c>
      <c r="Q127" s="1">
        <f t="shared" si="11"/>
        <v>152804.87999999998</v>
      </c>
      <c r="R127" s="3" t="str">
        <f t="shared" si="12"/>
        <v>yes</v>
      </c>
      <c r="S127" s="3" t="str">
        <f t="shared" si="13"/>
        <v>no</v>
      </c>
      <c r="T127" s="112"/>
      <c r="U127" s="3" t="str">
        <f t="shared" si="14"/>
        <v>yes</v>
      </c>
      <c r="W127" s="2">
        <f t="shared" si="15"/>
        <v>0.79509787077376193</v>
      </c>
      <c r="X127" s="2">
        <f t="shared" si="16"/>
        <v>0</v>
      </c>
      <c r="AB127" s="2">
        <f t="shared" si="17"/>
        <v>0.9827959422675191</v>
      </c>
      <c r="AC127" s="2">
        <f t="shared" si="18"/>
        <v>9.156994899692758E-2</v>
      </c>
    </row>
    <row r="128" spans="1:29" x14ac:dyDescent="0.35">
      <c r="A128" s="115">
        <v>2044</v>
      </c>
      <c r="B128" t="s">
        <v>130</v>
      </c>
      <c r="C128" s="1">
        <v>40000</v>
      </c>
      <c r="D128" s="1">
        <v>100000</v>
      </c>
      <c r="F128" s="1">
        <v>125682</v>
      </c>
      <c r="H128" s="1">
        <v>0</v>
      </c>
      <c r="I128" s="3">
        <f t="shared" si="10"/>
        <v>265682</v>
      </c>
      <c r="J128">
        <f>A128-'ESSER III JCF Approved'!A128</f>
        <v>0</v>
      </c>
      <c r="K128" s="1">
        <f>VLOOKUP($A128,'Payments 6.7.21'!$A$4:$E$430,3,FALSE)</f>
        <v>39865</v>
      </c>
      <c r="L128" s="1">
        <f>VLOOKUP($A128,'Payments 6.7.21'!$A$4:$E$430,4,FALSE)</f>
        <v>0</v>
      </c>
      <c r="P128" s="1">
        <f>VLOOKUP($A128,'Payments 6.7.21'!$A$4:$E$430,5,FALSE)</f>
        <v>0</v>
      </c>
      <c r="Q128" s="1">
        <f t="shared" si="11"/>
        <v>39865</v>
      </c>
      <c r="R128" s="3" t="str">
        <f t="shared" si="12"/>
        <v>yes</v>
      </c>
      <c r="S128" s="3" t="str">
        <f t="shared" si="13"/>
        <v>no</v>
      </c>
      <c r="T128" s="112"/>
      <c r="U128" s="3" t="str">
        <f t="shared" si="14"/>
        <v/>
      </c>
      <c r="W128" s="2">
        <f t="shared" si="15"/>
        <v>0.99662499999999998</v>
      </c>
      <c r="X128" s="2">
        <f t="shared" si="16"/>
        <v>0</v>
      </c>
      <c r="AB128" s="2" t="str">
        <f t="shared" si="17"/>
        <v/>
      </c>
      <c r="AC128" s="2">
        <f t="shared" si="18"/>
        <v>0.15004780150706484</v>
      </c>
    </row>
    <row r="129" spans="1:29" x14ac:dyDescent="0.35">
      <c r="A129" s="115">
        <v>2051</v>
      </c>
      <c r="B129" t="s">
        <v>131</v>
      </c>
      <c r="C129" s="1">
        <v>61712</v>
      </c>
      <c r="D129" s="1">
        <v>245749</v>
      </c>
      <c r="F129" s="1">
        <v>551885</v>
      </c>
      <c r="H129" s="1">
        <v>0</v>
      </c>
      <c r="I129" s="3">
        <f t="shared" si="10"/>
        <v>859346</v>
      </c>
      <c r="J129">
        <f>A129-'ESSER III JCF Approved'!A129</f>
        <v>0</v>
      </c>
      <c r="K129" s="1">
        <f>VLOOKUP($A129,'Payments 6.7.21'!$A$4:$E$430,3,FALSE)</f>
        <v>61712</v>
      </c>
      <c r="L129" s="1">
        <f>VLOOKUP($A129,'Payments 6.7.21'!$A$4:$E$430,4,FALSE)</f>
        <v>0</v>
      </c>
      <c r="P129" s="1">
        <f>VLOOKUP($A129,'Payments 6.7.21'!$A$4:$E$430,5,FALSE)</f>
        <v>0</v>
      </c>
      <c r="Q129" s="1">
        <f t="shared" si="11"/>
        <v>61712</v>
      </c>
      <c r="R129" s="3" t="str">
        <f t="shared" si="12"/>
        <v>yes</v>
      </c>
      <c r="S129" s="3" t="str">
        <f t="shared" si="13"/>
        <v>no</v>
      </c>
      <c r="T129" s="112"/>
      <c r="U129" s="3" t="str">
        <f t="shared" si="14"/>
        <v/>
      </c>
      <c r="W129" s="2">
        <f t="shared" si="15"/>
        <v>1</v>
      </c>
      <c r="X129" s="2">
        <f t="shared" si="16"/>
        <v>0</v>
      </c>
      <c r="AB129" s="2" t="str">
        <f t="shared" si="17"/>
        <v/>
      </c>
      <c r="AC129" s="2">
        <f t="shared" si="18"/>
        <v>7.1812750626639332E-2</v>
      </c>
    </row>
    <row r="130" spans="1:29" x14ac:dyDescent="0.35">
      <c r="A130" s="115">
        <v>2058</v>
      </c>
      <c r="B130" t="s">
        <v>132</v>
      </c>
      <c r="C130" s="1">
        <v>75218</v>
      </c>
      <c r="D130" s="1">
        <v>296122</v>
      </c>
      <c r="F130" s="1">
        <v>665009</v>
      </c>
      <c r="H130" s="1">
        <v>0</v>
      </c>
      <c r="I130" s="3">
        <f t="shared" si="10"/>
        <v>1036349</v>
      </c>
      <c r="J130">
        <f>A130-'ESSER III JCF Approved'!A130</f>
        <v>0</v>
      </c>
      <c r="K130" s="1">
        <f>VLOOKUP($A130,'Payments 6.7.21'!$A$4:$E$430,3,FALSE)</f>
        <v>42231.42</v>
      </c>
      <c r="L130" s="1">
        <f>VLOOKUP($A130,'Payments 6.7.21'!$A$4:$E$430,4,FALSE)</f>
        <v>0</v>
      </c>
      <c r="P130" s="1">
        <f>VLOOKUP($A130,'Payments 6.7.21'!$A$4:$E$430,5,FALSE)</f>
        <v>0</v>
      </c>
      <c r="Q130" s="1">
        <f t="shared" si="11"/>
        <v>42231.42</v>
      </c>
      <c r="R130" s="3" t="str">
        <f t="shared" si="12"/>
        <v>yes</v>
      </c>
      <c r="S130" s="3" t="str">
        <f t="shared" si="13"/>
        <v>no</v>
      </c>
      <c r="T130" s="112"/>
      <c r="U130" s="3" t="str">
        <f t="shared" si="14"/>
        <v/>
      </c>
      <c r="W130" s="2">
        <f t="shared" si="15"/>
        <v>0.5614536414156186</v>
      </c>
      <c r="X130" s="2">
        <f t="shared" si="16"/>
        <v>0</v>
      </c>
      <c r="AB130" s="2" t="str">
        <f t="shared" si="17"/>
        <v/>
      </c>
      <c r="AC130" s="2">
        <f t="shared" si="18"/>
        <v>4.0750191296561294E-2</v>
      </c>
    </row>
    <row r="131" spans="1:29" x14ac:dyDescent="0.35">
      <c r="A131" s="115">
        <v>2114</v>
      </c>
      <c r="B131" t="s">
        <v>133</v>
      </c>
      <c r="C131" s="1">
        <v>65764</v>
      </c>
      <c r="D131" s="1">
        <v>221594</v>
      </c>
      <c r="F131" s="1">
        <v>497638</v>
      </c>
      <c r="H131" s="1">
        <v>0</v>
      </c>
      <c r="I131" s="3">
        <f t="shared" si="10"/>
        <v>784996</v>
      </c>
      <c r="J131">
        <f>A131-'ESSER III JCF Approved'!A131</f>
        <v>0</v>
      </c>
      <c r="K131" s="1">
        <f>VLOOKUP($A131,'Payments 6.7.21'!$A$4:$E$430,3,FALSE)</f>
        <v>65764</v>
      </c>
      <c r="L131" s="1">
        <f>VLOOKUP($A131,'Payments 6.7.21'!$A$4:$E$430,4,FALSE)</f>
        <v>0</v>
      </c>
      <c r="P131" s="1">
        <f>VLOOKUP($A131,'Payments 6.7.21'!$A$4:$E$430,5,FALSE)</f>
        <v>0</v>
      </c>
      <c r="Q131" s="1">
        <f t="shared" si="11"/>
        <v>65764</v>
      </c>
      <c r="R131" s="3" t="str">
        <f t="shared" si="12"/>
        <v>yes</v>
      </c>
      <c r="S131" s="3" t="str">
        <f t="shared" si="13"/>
        <v>no</v>
      </c>
      <c r="T131" s="112"/>
      <c r="U131" s="3" t="str">
        <f t="shared" si="14"/>
        <v/>
      </c>
      <c r="W131" s="2">
        <f t="shared" si="15"/>
        <v>1</v>
      </c>
      <c r="X131" s="2">
        <f t="shared" si="16"/>
        <v>0</v>
      </c>
      <c r="AB131" s="2" t="str">
        <f t="shared" si="17"/>
        <v/>
      </c>
      <c r="AC131" s="2">
        <f t="shared" si="18"/>
        <v>8.3776223063557018E-2</v>
      </c>
    </row>
    <row r="132" spans="1:29" x14ac:dyDescent="0.35">
      <c r="A132" s="115">
        <v>2128</v>
      </c>
      <c r="B132" t="s">
        <v>134</v>
      </c>
      <c r="C132" s="1">
        <v>118238</v>
      </c>
      <c r="D132" s="1">
        <v>480308</v>
      </c>
      <c r="F132" s="1">
        <v>1078640</v>
      </c>
      <c r="H132" s="1">
        <v>0</v>
      </c>
      <c r="I132" s="3">
        <f t="shared" ref="I132:I195" si="19">SUM(C132:H132)</f>
        <v>1677186</v>
      </c>
      <c r="J132">
        <f>A132-'ESSER III JCF Approved'!A132</f>
        <v>0</v>
      </c>
      <c r="K132" s="1">
        <f>VLOOKUP($A132,'Payments 6.7.21'!$A$4:$E$430,3,FALSE)</f>
        <v>83840.950000000012</v>
      </c>
      <c r="L132" s="1">
        <f>VLOOKUP($A132,'Payments 6.7.21'!$A$4:$E$430,4,FALSE)</f>
        <v>57405.21</v>
      </c>
      <c r="P132" s="1">
        <f>VLOOKUP($A132,'Payments 6.7.21'!$A$4:$E$430,5,FALSE)</f>
        <v>0</v>
      </c>
      <c r="Q132" s="1">
        <f t="shared" ref="Q132:Q195" si="20">SUM(K132:P132)</f>
        <v>141246.16</v>
      </c>
      <c r="R132" s="3" t="str">
        <f t="shared" ref="R132:R195" si="21">IF(C132=0,"",IF(K132&gt;0,"yes","no"))</f>
        <v>yes</v>
      </c>
      <c r="S132" s="3" t="str">
        <f t="shared" ref="S132:S195" si="22">IF(D132=0,"",IF(L132&gt;0,"yes","no"))</f>
        <v>yes</v>
      </c>
      <c r="T132" s="112"/>
      <c r="U132" s="3" t="str">
        <f t="shared" ref="U132:U195" si="23">IF(H132=0,"",IF(P132&gt;0,"yes","no"))</f>
        <v/>
      </c>
      <c r="W132" s="2">
        <f t="shared" ref="W132:W195" si="24">IF(C132=0,"",K132/C132)</f>
        <v>0.70908633434259727</v>
      </c>
      <c r="X132" s="2">
        <f t="shared" ref="X132:X195" si="25">IF(D132=0,"",L132/D132)</f>
        <v>0.11951749710602363</v>
      </c>
      <c r="AB132" s="2" t="str">
        <f t="shared" ref="AB132:AB195" si="26">IF(H132=0,"",P132/H132)</f>
        <v/>
      </c>
      <c r="AC132" s="2">
        <f t="shared" ref="AC132:AC195" si="27">Q132/I132</f>
        <v>8.4216157301575376E-2</v>
      </c>
    </row>
    <row r="133" spans="1:29" x14ac:dyDescent="0.35">
      <c r="A133" s="115">
        <v>2135</v>
      </c>
      <c r="B133" t="s">
        <v>135</v>
      </c>
      <c r="C133" s="1">
        <v>168546</v>
      </c>
      <c r="D133" s="1">
        <v>689071</v>
      </c>
      <c r="F133" s="1">
        <v>1547465</v>
      </c>
      <c r="H133" s="1">
        <v>45072</v>
      </c>
      <c r="I133" s="3">
        <f t="shared" si="19"/>
        <v>2450154</v>
      </c>
      <c r="J133">
        <f>A133-'ESSER III JCF Approved'!A133</f>
        <v>0</v>
      </c>
      <c r="K133" s="1">
        <f>VLOOKUP($A133,'Payments 6.7.21'!$A$4:$E$430,3,FALSE)</f>
        <v>67426.790000000008</v>
      </c>
      <c r="L133" s="1">
        <f>VLOOKUP($A133,'Payments 6.7.21'!$A$4:$E$430,4,FALSE)</f>
        <v>0</v>
      </c>
      <c r="P133" s="1">
        <f>VLOOKUP($A133,'Payments 6.7.21'!$A$4:$E$430,5,FALSE)</f>
        <v>27389.89</v>
      </c>
      <c r="Q133" s="1">
        <f t="shared" si="20"/>
        <v>94816.680000000008</v>
      </c>
      <c r="R133" s="3" t="str">
        <f t="shared" si="21"/>
        <v>yes</v>
      </c>
      <c r="S133" s="3" t="str">
        <f t="shared" si="22"/>
        <v>no</v>
      </c>
      <c r="T133" s="112"/>
      <c r="U133" s="3" t="str">
        <f t="shared" si="23"/>
        <v>yes</v>
      </c>
      <c r="W133" s="2">
        <f t="shared" si="24"/>
        <v>0.4000497786954304</v>
      </c>
      <c r="X133" s="2">
        <f t="shared" si="25"/>
        <v>0</v>
      </c>
      <c r="AB133" s="2">
        <f t="shared" si="26"/>
        <v>0.6076919151579695</v>
      </c>
      <c r="AC133" s="2">
        <f t="shared" si="27"/>
        <v>3.8698253252652692E-2</v>
      </c>
    </row>
    <row r="134" spans="1:29" x14ac:dyDescent="0.35">
      <c r="A134" s="115">
        <v>2142</v>
      </c>
      <c r="B134" t="s">
        <v>136</v>
      </c>
      <c r="C134" s="1">
        <v>40000</v>
      </c>
      <c r="D134" s="1">
        <v>143132</v>
      </c>
      <c r="F134" s="1">
        <v>321436</v>
      </c>
      <c r="H134" s="1">
        <v>23043</v>
      </c>
      <c r="I134" s="3">
        <f t="shared" si="19"/>
        <v>527611</v>
      </c>
      <c r="J134">
        <f>A134-'ESSER III JCF Approved'!A134</f>
        <v>0</v>
      </c>
      <c r="K134" s="1">
        <f>VLOOKUP($A134,'Payments 6.7.21'!$A$4:$E$430,3,FALSE)</f>
        <v>25293.61</v>
      </c>
      <c r="L134" s="1">
        <f>VLOOKUP($A134,'Payments 6.7.21'!$A$4:$E$430,4,FALSE)</f>
        <v>0</v>
      </c>
      <c r="P134" s="1">
        <f>VLOOKUP($A134,'Payments 6.7.21'!$A$4:$E$430,5,FALSE)</f>
        <v>1036.94</v>
      </c>
      <c r="Q134" s="1">
        <f t="shared" si="20"/>
        <v>26330.55</v>
      </c>
      <c r="R134" s="3" t="str">
        <f t="shared" si="21"/>
        <v>yes</v>
      </c>
      <c r="S134" s="3" t="str">
        <f t="shared" si="22"/>
        <v>no</v>
      </c>
      <c r="T134" s="112"/>
      <c r="U134" s="3" t="str">
        <f t="shared" si="23"/>
        <v>yes</v>
      </c>
      <c r="W134" s="2">
        <f t="shared" si="24"/>
        <v>0.63234025000000005</v>
      </c>
      <c r="X134" s="2">
        <f t="shared" si="25"/>
        <v>0</v>
      </c>
      <c r="AB134" s="2">
        <f t="shared" si="26"/>
        <v>4.5000216985635555E-2</v>
      </c>
      <c r="AC134" s="2">
        <f t="shared" si="27"/>
        <v>4.99052332115896E-2</v>
      </c>
    </row>
    <row r="135" spans="1:29" x14ac:dyDescent="0.35">
      <c r="A135" s="115">
        <v>2177</v>
      </c>
      <c r="B135" t="s">
        <v>137</v>
      </c>
      <c r="C135" s="1">
        <v>74832</v>
      </c>
      <c r="D135" s="1">
        <v>306795</v>
      </c>
      <c r="F135" s="1">
        <v>688976</v>
      </c>
      <c r="H135" s="1">
        <v>0</v>
      </c>
      <c r="I135" s="3">
        <f t="shared" si="19"/>
        <v>1070603</v>
      </c>
      <c r="J135">
        <f>A135-'ESSER III JCF Approved'!A135</f>
        <v>0</v>
      </c>
      <c r="K135" s="1">
        <f>VLOOKUP($A135,'Payments 6.7.21'!$A$4:$E$430,3,FALSE)</f>
        <v>71844.490000000005</v>
      </c>
      <c r="L135" s="1">
        <f>VLOOKUP($A135,'Payments 6.7.21'!$A$4:$E$430,4,FALSE)</f>
        <v>5163.1099999999997</v>
      </c>
      <c r="P135" s="1">
        <f>VLOOKUP($A135,'Payments 6.7.21'!$A$4:$E$430,5,FALSE)</f>
        <v>0</v>
      </c>
      <c r="Q135" s="1">
        <f t="shared" si="20"/>
        <v>77007.600000000006</v>
      </c>
      <c r="R135" s="3" t="str">
        <f t="shared" si="21"/>
        <v>yes</v>
      </c>
      <c r="S135" s="3" t="str">
        <f t="shared" si="22"/>
        <v>yes</v>
      </c>
      <c r="T135" s="112"/>
      <c r="U135" s="3" t="str">
        <f t="shared" si="23"/>
        <v/>
      </c>
      <c r="W135" s="2">
        <f t="shared" si="24"/>
        <v>0.96007710605088736</v>
      </c>
      <c r="X135" s="2">
        <f t="shared" si="25"/>
        <v>1.6829185612542576E-2</v>
      </c>
      <c r="AB135" s="2" t="str">
        <f t="shared" si="26"/>
        <v/>
      </c>
      <c r="AC135" s="2">
        <f t="shared" si="27"/>
        <v>7.1929183833783397E-2</v>
      </c>
    </row>
    <row r="136" spans="1:29" x14ac:dyDescent="0.35">
      <c r="A136" s="115">
        <v>2184</v>
      </c>
      <c r="B136" t="s">
        <v>138</v>
      </c>
      <c r="C136" s="1">
        <v>113916</v>
      </c>
      <c r="D136" s="1">
        <v>392144</v>
      </c>
      <c r="F136" s="1">
        <v>880648</v>
      </c>
      <c r="H136" s="1">
        <v>0</v>
      </c>
      <c r="I136" s="3">
        <f t="shared" si="19"/>
        <v>1386708</v>
      </c>
      <c r="J136">
        <f>A136-'ESSER III JCF Approved'!A136</f>
        <v>0</v>
      </c>
      <c r="Q136" s="1">
        <f t="shared" si="20"/>
        <v>0</v>
      </c>
      <c r="R136" s="3" t="str">
        <f t="shared" si="21"/>
        <v>no</v>
      </c>
      <c r="S136" s="3" t="str">
        <f t="shared" si="22"/>
        <v>no</v>
      </c>
      <c r="T136" s="112"/>
      <c r="U136" s="3" t="str">
        <f t="shared" si="23"/>
        <v/>
      </c>
      <c r="W136" s="2">
        <f t="shared" si="24"/>
        <v>0</v>
      </c>
      <c r="X136" s="2">
        <f t="shared" si="25"/>
        <v>0</v>
      </c>
      <c r="AB136" s="2" t="str">
        <f t="shared" si="26"/>
        <v/>
      </c>
      <c r="AC136" s="2">
        <f t="shared" si="27"/>
        <v>0</v>
      </c>
    </row>
    <row r="137" spans="1:29" x14ac:dyDescent="0.35">
      <c r="A137" s="115">
        <v>2198</v>
      </c>
      <c r="B137" t="s">
        <v>139</v>
      </c>
      <c r="C137" s="1">
        <v>71733</v>
      </c>
      <c r="D137" s="1">
        <v>286555</v>
      </c>
      <c r="F137" s="1">
        <v>643524</v>
      </c>
      <c r="H137" s="1">
        <v>0</v>
      </c>
      <c r="I137" s="3">
        <f t="shared" si="19"/>
        <v>1001812</v>
      </c>
      <c r="J137">
        <f>A137-'ESSER III JCF Approved'!A137</f>
        <v>0</v>
      </c>
      <c r="K137" s="1">
        <f>VLOOKUP($A137,'Payments 6.7.21'!$A$4:$E$430,3,FALSE)</f>
        <v>71733</v>
      </c>
      <c r="L137" s="1">
        <f>VLOOKUP($A137,'Payments 6.7.21'!$A$4:$E$430,4,FALSE)</f>
        <v>0</v>
      </c>
      <c r="P137" s="1">
        <f>VLOOKUP($A137,'Payments 6.7.21'!$A$4:$E$430,5,FALSE)</f>
        <v>0</v>
      </c>
      <c r="Q137" s="1">
        <f t="shared" si="20"/>
        <v>71733</v>
      </c>
      <c r="R137" s="3" t="str">
        <f t="shared" si="21"/>
        <v>yes</v>
      </c>
      <c r="S137" s="3" t="str">
        <f t="shared" si="22"/>
        <v>no</v>
      </c>
      <c r="T137" s="112"/>
      <c r="U137" s="3" t="str">
        <f t="shared" si="23"/>
        <v/>
      </c>
      <c r="W137" s="2">
        <f t="shared" si="24"/>
        <v>1</v>
      </c>
      <c r="X137" s="2">
        <f t="shared" si="25"/>
        <v>0</v>
      </c>
      <c r="AB137" s="2" t="str">
        <f t="shared" si="26"/>
        <v/>
      </c>
      <c r="AC137" s="2">
        <f t="shared" si="27"/>
        <v>7.1603254902117358E-2</v>
      </c>
    </row>
    <row r="138" spans="1:29" x14ac:dyDescent="0.35">
      <c r="A138" s="115">
        <v>2212</v>
      </c>
      <c r="B138" t="s">
        <v>140</v>
      </c>
      <c r="C138" s="1">
        <v>40000</v>
      </c>
      <c r="D138" s="1">
        <v>150819</v>
      </c>
      <c r="F138" s="1">
        <v>338698</v>
      </c>
      <c r="H138" s="1">
        <v>14638</v>
      </c>
      <c r="I138" s="3">
        <f t="shared" si="19"/>
        <v>544155</v>
      </c>
      <c r="J138">
        <f>A138-'ESSER III JCF Approved'!A138</f>
        <v>0</v>
      </c>
      <c r="K138" s="1">
        <f>VLOOKUP($A138,'Payments 6.7.21'!$A$4:$E$430,3,FALSE)</f>
        <v>40000</v>
      </c>
      <c r="L138" s="1">
        <f>VLOOKUP($A138,'Payments 6.7.21'!$A$4:$E$430,4,FALSE)</f>
        <v>0</v>
      </c>
      <c r="P138" s="1">
        <f>VLOOKUP($A138,'Payments 6.7.21'!$A$4:$E$430,5,FALSE)</f>
        <v>14638</v>
      </c>
      <c r="Q138" s="1">
        <f t="shared" si="20"/>
        <v>54638</v>
      </c>
      <c r="R138" s="3" t="str">
        <f t="shared" si="21"/>
        <v>yes</v>
      </c>
      <c r="S138" s="3" t="str">
        <f t="shared" si="22"/>
        <v>no</v>
      </c>
      <c r="T138" s="112"/>
      <c r="U138" s="3" t="str">
        <f t="shared" si="23"/>
        <v>yes</v>
      </c>
      <c r="W138" s="2">
        <f t="shared" si="24"/>
        <v>1</v>
      </c>
      <c r="X138" s="2">
        <f t="shared" si="25"/>
        <v>0</v>
      </c>
      <c r="AB138" s="2">
        <f t="shared" si="26"/>
        <v>1</v>
      </c>
      <c r="AC138" s="2">
        <f t="shared" si="27"/>
        <v>0.10040889084911468</v>
      </c>
    </row>
    <row r="139" spans="1:29" x14ac:dyDescent="0.35">
      <c r="A139" s="115">
        <v>2217</v>
      </c>
      <c r="B139" t="s">
        <v>141</v>
      </c>
      <c r="C139" s="1">
        <v>47468</v>
      </c>
      <c r="D139" s="1">
        <v>186693</v>
      </c>
      <c r="F139" s="1">
        <v>419261</v>
      </c>
      <c r="H139" s="1">
        <v>0</v>
      </c>
      <c r="I139" s="3">
        <f t="shared" si="19"/>
        <v>653422</v>
      </c>
      <c r="J139">
        <f>A139-'ESSER III JCF Approved'!A139</f>
        <v>0</v>
      </c>
      <c r="K139" s="1">
        <f>VLOOKUP($A139,'Payments 6.7.21'!$A$4:$E$430,3,FALSE)</f>
        <v>47308.72</v>
      </c>
      <c r="L139" s="1">
        <f>VLOOKUP($A139,'Payments 6.7.21'!$A$4:$E$430,4,FALSE)</f>
        <v>0</v>
      </c>
      <c r="P139" s="1">
        <f>VLOOKUP($A139,'Payments 6.7.21'!$A$4:$E$430,5,FALSE)</f>
        <v>0</v>
      </c>
      <c r="Q139" s="1">
        <f t="shared" si="20"/>
        <v>47308.72</v>
      </c>
      <c r="R139" s="3" t="str">
        <f t="shared" si="21"/>
        <v>yes</v>
      </c>
      <c r="S139" s="3" t="str">
        <f t="shared" si="22"/>
        <v>no</v>
      </c>
      <c r="T139" s="112"/>
      <c r="U139" s="3" t="str">
        <f t="shared" si="23"/>
        <v/>
      </c>
      <c r="W139" s="2">
        <f t="shared" si="24"/>
        <v>0.99664447627875619</v>
      </c>
      <c r="X139" s="2">
        <f t="shared" si="25"/>
        <v>0</v>
      </c>
      <c r="AB139" s="2" t="str">
        <f t="shared" si="26"/>
        <v/>
      </c>
      <c r="AC139" s="2">
        <f t="shared" si="27"/>
        <v>7.2401480207277991E-2</v>
      </c>
    </row>
    <row r="140" spans="1:29" x14ac:dyDescent="0.35">
      <c r="A140" s="115">
        <v>2226</v>
      </c>
      <c r="B140" t="s">
        <v>142</v>
      </c>
      <c r="C140" s="1">
        <v>227285</v>
      </c>
      <c r="D140" s="1">
        <v>894424</v>
      </c>
      <c r="F140" s="1">
        <v>2008630</v>
      </c>
      <c r="H140" s="1">
        <v>32754</v>
      </c>
      <c r="I140" s="3">
        <f t="shared" si="19"/>
        <v>3163093</v>
      </c>
      <c r="J140">
        <f>A140-'ESSER III JCF Approved'!A140</f>
        <v>0</v>
      </c>
      <c r="K140" s="1">
        <f>VLOOKUP($A140,'Payments 6.7.21'!$A$4:$E$430,3,FALSE)</f>
        <v>148329.23000000001</v>
      </c>
      <c r="L140" s="1">
        <f>VLOOKUP($A140,'Payments 6.7.21'!$A$4:$E$430,4,FALSE)</f>
        <v>0</v>
      </c>
      <c r="P140" s="1">
        <f>VLOOKUP($A140,'Payments 6.7.21'!$A$4:$E$430,5,FALSE)</f>
        <v>0</v>
      </c>
      <c r="Q140" s="1">
        <f t="shared" si="20"/>
        <v>148329.23000000001</v>
      </c>
      <c r="R140" s="3" t="str">
        <f t="shared" si="21"/>
        <v>yes</v>
      </c>
      <c r="S140" s="3" t="str">
        <f t="shared" si="22"/>
        <v>no</v>
      </c>
      <c r="T140" s="112"/>
      <c r="U140" s="3" t="str">
        <f t="shared" si="23"/>
        <v>no</v>
      </c>
      <c r="W140" s="2">
        <f t="shared" si="24"/>
        <v>0.65261337087797266</v>
      </c>
      <c r="X140" s="2">
        <f t="shared" si="25"/>
        <v>0</v>
      </c>
      <c r="AB140" s="2">
        <f t="shared" si="26"/>
        <v>0</v>
      </c>
      <c r="AC140" s="2">
        <f t="shared" si="27"/>
        <v>4.6893730282353385E-2</v>
      </c>
    </row>
    <row r="141" spans="1:29" x14ac:dyDescent="0.35">
      <c r="A141" s="115">
        <v>2233</v>
      </c>
      <c r="B141" t="s">
        <v>143</v>
      </c>
      <c r="C141" s="1">
        <v>157167</v>
      </c>
      <c r="D141" s="1">
        <v>587029</v>
      </c>
      <c r="F141" s="1">
        <v>1318305</v>
      </c>
      <c r="H141" s="1">
        <v>223333</v>
      </c>
      <c r="I141" s="3">
        <f t="shared" si="19"/>
        <v>2285834</v>
      </c>
      <c r="J141">
        <f>A141-'ESSER III JCF Approved'!A141</f>
        <v>0</v>
      </c>
      <c r="K141" s="1">
        <f>VLOOKUP($A141,'Payments 6.7.21'!$A$4:$E$430,3,FALSE)</f>
        <v>29865</v>
      </c>
      <c r="L141" s="1">
        <f>VLOOKUP($A141,'Payments 6.7.21'!$A$4:$E$430,4,FALSE)</f>
        <v>0</v>
      </c>
      <c r="P141" s="1">
        <f>VLOOKUP($A141,'Payments 6.7.21'!$A$4:$E$430,5,FALSE)</f>
        <v>31931.119999999999</v>
      </c>
      <c r="Q141" s="1">
        <f t="shared" si="20"/>
        <v>61796.119999999995</v>
      </c>
      <c r="R141" s="3" t="str">
        <f t="shared" si="21"/>
        <v>yes</v>
      </c>
      <c r="S141" s="3" t="str">
        <f t="shared" si="22"/>
        <v>no</v>
      </c>
      <c r="T141" s="112"/>
      <c r="U141" s="3" t="str">
        <f t="shared" si="23"/>
        <v>yes</v>
      </c>
      <c r="W141" s="2">
        <f t="shared" si="24"/>
        <v>0.19002080589436715</v>
      </c>
      <c r="X141" s="2">
        <f t="shared" si="25"/>
        <v>0</v>
      </c>
      <c r="AB141" s="2">
        <f t="shared" si="26"/>
        <v>0.14297537757519041</v>
      </c>
      <c r="AC141" s="2">
        <f t="shared" si="27"/>
        <v>2.7034386574003186E-2</v>
      </c>
    </row>
    <row r="142" spans="1:29" x14ac:dyDescent="0.35">
      <c r="A142" s="115">
        <v>2240</v>
      </c>
      <c r="B142" t="s">
        <v>144</v>
      </c>
      <c r="C142" s="1">
        <v>61932</v>
      </c>
      <c r="D142" s="1">
        <v>265395</v>
      </c>
      <c r="F142" s="1">
        <v>596004</v>
      </c>
      <c r="H142" s="1">
        <v>54348</v>
      </c>
      <c r="I142" s="3">
        <f t="shared" si="19"/>
        <v>977679</v>
      </c>
      <c r="J142">
        <f>A142-'ESSER III JCF Approved'!A142</f>
        <v>0</v>
      </c>
      <c r="K142" s="1">
        <f>VLOOKUP($A142,'Payments 6.7.21'!$A$4:$E$430,3,FALSE)</f>
        <v>61806.64</v>
      </c>
      <c r="L142" s="1">
        <f>VLOOKUP($A142,'Payments 6.7.21'!$A$4:$E$430,4,FALSE)</f>
        <v>0</v>
      </c>
      <c r="P142" s="1">
        <f>VLOOKUP($A142,'Payments 6.7.21'!$A$4:$E$430,5,FALSE)</f>
        <v>54078.44</v>
      </c>
      <c r="Q142" s="1">
        <f t="shared" si="20"/>
        <v>115885.08</v>
      </c>
      <c r="R142" s="3" t="str">
        <f t="shared" si="21"/>
        <v>yes</v>
      </c>
      <c r="S142" s="3" t="str">
        <f t="shared" si="22"/>
        <v>no</v>
      </c>
      <c r="T142" s="112"/>
      <c r="U142" s="3" t="str">
        <f t="shared" si="23"/>
        <v>yes</v>
      </c>
      <c r="W142" s="2">
        <f t="shared" si="24"/>
        <v>0.99797584447458498</v>
      </c>
      <c r="X142" s="2">
        <f t="shared" si="25"/>
        <v>0</v>
      </c>
      <c r="AB142" s="2">
        <f t="shared" si="26"/>
        <v>0.9950401118716421</v>
      </c>
      <c r="AC142" s="2">
        <f t="shared" si="27"/>
        <v>0.11853080612348225</v>
      </c>
    </row>
    <row r="143" spans="1:29" x14ac:dyDescent="0.35">
      <c r="A143" s="115">
        <v>2289</v>
      </c>
      <c r="B143" t="s">
        <v>145</v>
      </c>
      <c r="C143" s="1">
        <v>5046016</v>
      </c>
      <c r="D143" s="1">
        <v>19903798</v>
      </c>
      <c r="F143" s="1">
        <v>44698462</v>
      </c>
      <c r="H143" s="1">
        <v>2934491</v>
      </c>
      <c r="I143" s="3">
        <f t="shared" si="19"/>
        <v>72582767</v>
      </c>
      <c r="J143">
        <f>A143-'ESSER III JCF Approved'!A143</f>
        <v>0</v>
      </c>
      <c r="K143" s="1">
        <f>VLOOKUP($A143,'Payments 6.7.21'!$A$4:$E$430,3,FALSE)</f>
        <v>2565082.9900000002</v>
      </c>
      <c r="L143" s="1">
        <f>VLOOKUP($A143,'Payments 6.7.21'!$A$4:$E$430,4,FALSE)</f>
        <v>0</v>
      </c>
      <c r="P143" s="1">
        <f>VLOOKUP($A143,'Payments 6.7.21'!$A$4:$E$430,5,FALSE)</f>
        <v>10307.290000000001</v>
      </c>
      <c r="Q143" s="1">
        <f t="shared" si="20"/>
        <v>2575390.2800000003</v>
      </c>
      <c r="R143" s="3" t="str">
        <f t="shared" si="21"/>
        <v>yes</v>
      </c>
      <c r="S143" s="3" t="str">
        <f t="shared" si="22"/>
        <v>no</v>
      </c>
      <c r="T143" s="112"/>
      <c r="U143" s="3" t="str">
        <f t="shared" si="23"/>
        <v>yes</v>
      </c>
      <c r="W143" s="2">
        <f t="shared" si="24"/>
        <v>0.50833825933171839</v>
      </c>
      <c r="X143" s="2">
        <f t="shared" si="25"/>
        <v>0</v>
      </c>
      <c r="AB143" s="2">
        <f t="shared" si="26"/>
        <v>3.5124626383246705E-3</v>
      </c>
      <c r="AC143" s="2">
        <f t="shared" si="27"/>
        <v>3.5482117676775816E-2</v>
      </c>
    </row>
    <row r="144" spans="1:29" x14ac:dyDescent="0.35">
      <c r="A144" s="115">
        <v>2296</v>
      </c>
      <c r="B144" t="s">
        <v>146</v>
      </c>
      <c r="C144" s="1">
        <v>302139</v>
      </c>
      <c r="D144" s="1">
        <v>1085339</v>
      </c>
      <c r="F144" s="1">
        <v>2437374</v>
      </c>
      <c r="H144" s="1">
        <v>0</v>
      </c>
      <c r="I144" s="3">
        <f t="shared" si="19"/>
        <v>3824852</v>
      </c>
      <c r="J144">
        <f>A144-'ESSER III JCF Approved'!A144</f>
        <v>0</v>
      </c>
      <c r="K144" s="1">
        <f>VLOOKUP($A144,'Payments 6.7.21'!$A$4:$E$430,3,FALSE)</f>
        <v>188201.25</v>
      </c>
      <c r="L144" s="1">
        <f>VLOOKUP($A144,'Payments 6.7.21'!$A$4:$E$430,4,FALSE)</f>
        <v>0</v>
      </c>
      <c r="P144" s="1">
        <f>VLOOKUP($A144,'Payments 6.7.21'!$A$4:$E$430,5,FALSE)</f>
        <v>0</v>
      </c>
      <c r="Q144" s="1">
        <f t="shared" si="20"/>
        <v>188201.25</v>
      </c>
      <c r="R144" s="3" t="str">
        <f t="shared" si="21"/>
        <v>yes</v>
      </c>
      <c r="S144" s="3" t="str">
        <f t="shared" si="22"/>
        <v>no</v>
      </c>
      <c r="T144" s="112"/>
      <c r="U144" s="3" t="str">
        <f t="shared" si="23"/>
        <v/>
      </c>
      <c r="W144" s="2">
        <f t="shared" si="24"/>
        <v>0.62289624973935842</v>
      </c>
      <c r="X144" s="2">
        <f t="shared" si="25"/>
        <v>0</v>
      </c>
      <c r="AB144" s="2" t="str">
        <f t="shared" si="26"/>
        <v/>
      </c>
      <c r="AC144" s="2">
        <f t="shared" si="27"/>
        <v>4.9204845050213705E-2</v>
      </c>
    </row>
    <row r="145" spans="1:29" x14ac:dyDescent="0.35">
      <c r="A145" s="115">
        <v>2303</v>
      </c>
      <c r="B145" t="s">
        <v>147</v>
      </c>
      <c r="C145" s="1">
        <v>440279</v>
      </c>
      <c r="D145" s="1">
        <v>1758503</v>
      </c>
      <c r="F145" s="1">
        <v>3949114</v>
      </c>
      <c r="H145" s="1">
        <v>0</v>
      </c>
      <c r="I145" s="3">
        <f t="shared" si="19"/>
        <v>6147896</v>
      </c>
      <c r="J145">
        <f>A145-'ESSER III JCF Approved'!A145</f>
        <v>0</v>
      </c>
      <c r="K145" s="1">
        <f>VLOOKUP($A145,'Payments 6.7.21'!$A$4:$E$430,3,FALSE)</f>
        <v>439572.82</v>
      </c>
      <c r="L145" s="1">
        <f>VLOOKUP($A145,'Payments 6.7.21'!$A$4:$E$430,4,FALSE)</f>
        <v>0</v>
      </c>
      <c r="P145" s="1">
        <f>VLOOKUP($A145,'Payments 6.7.21'!$A$4:$E$430,5,FALSE)</f>
        <v>0</v>
      </c>
      <c r="Q145" s="1">
        <f t="shared" si="20"/>
        <v>439572.82</v>
      </c>
      <c r="R145" s="3" t="str">
        <f t="shared" si="21"/>
        <v>yes</v>
      </c>
      <c r="S145" s="3" t="str">
        <f t="shared" si="22"/>
        <v>no</v>
      </c>
      <c r="T145" s="112"/>
      <c r="U145" s="3" t="str">
        <f t="shared" si="23"/>
        <v/>
      </c>
      <c r="W145" s="2">
        <f t="shared" si="24"/>
        <v>0.99839606249673507</v>
      </c>
      <c r="X145" s="2">
        <f t="shared" si="25"/>
        <v>0</v>
      </c>
      <c r="AB145" s="2" t="str">
        <f t="shared" si="26"/>
        <v/>
      </c>
      <c r="AC145" s="2">
        <f t="shared" si="27"/>
        <v>7.1499716325715335E-2</v>
      </c>
    </row>
    <row r="146" spans="1:29" x14ac:dyDescent="0.35">
      <c r="A146" s="115">
        <v>2310</v>
      </c>
      <c r="B146" t="s">
        <v>148</v>
      </c>
      <c r="C146" s="1">
        <v>40000</v>
      </c>
      <c r="D146" s="1">
        <v>100000</v>
      </c>
      <c r="F146" s="1">
        <v>209053</v>
      </c>
      <c r="H146" s="1">
        <v>0</v>
      </c>
      <c r="I146" s="3">
        <f t="shared" si="19"/>
        <v>349053</v>
      </c>
      <c r="J146">
        <f>A146-'ESSER III JCF Approved'!A146</f>
        <v>0</v>
      </c>
      <c r="K146" s="1">
        <f>VLOOKUP($A146,'Payments 6.7.21'!$A$4:$E$430,3,FALSE)</f>
        <v>18000.259999999998</v>
      </c>
      <c r="L146" s="1">
        <f>VLOOKUP($A146,'Payments 6.7.21'!$A$4:$E$430,4,FALSE)</f>
        <v>0</v>
      </c>
      <c r="P146" s="1">
        <f>VLOOKUP($A146,'Payments 6.7.21'!$A$4:$E$430,5,FALSE)</f>
        <v>0</v>
      </c>
      <c r="Q146" s="1">
        <f t="shared" si="20"/>
        <v>18000.259999999998</v>
      </c>
      <c r="R146" s="3" t="str">
        <f t="shared" si="21"/>
        <v>yes</v>
      </c>
      <c r="S146" s="3" t="str">
        <f t="shared" si="22"/>
        <v>no</v>
      </c>
      <c r="T146" s="112"/>
      <c r="U146" s="3" t="str">
        <f t="shared" si="23"/>
        <v/>
      </c>
      <c r="W146" s="2">
        <f t="shared" si="24"/>
        <v>0.45000649999999998</v>
      </c>
      <c r="X146" s="2">
        <f t="shared" si="25"/>
        <v>0</v>
      </c>
      <c r="AB146" s="2" t="str">
        <f t="shared" si="26"/>
        <v/>
      </c>
      <c r="AC146" s="2">
        <f t="shared" si="27"/>
        <v>5.1568844845911649E-2</v>
      </c>
    </row>
    <row r="147" spans="1:29" x14ac:dyDescent="0.35">
      <c r="A147" s="115">
        <v>2394</v>
      </c>
      <c r="B147" t="s">
        <v>149</v>
      </c>
      <c r="C147" s="1">
        <v>198028</v>
      </c>
      <c r="D147" s="1">
        <v>718525</v>
      </c>
      <c r="F147" s="1">
        <v>1613610</v>
      </c>
      <c r="H147" s="1">
        <v>51884</v>
      </c>
      <c r="I147" s="3">
        <f t="shared" si="19"/>
        <v>2582047</v>
      </c>
      <c r="J147">
        <f>A147-'ESSER III JCF Approved'!A147</f>
        <v>0</v>
      </c>
      <c r="Q147" s="1">
        <f t="shared" si="20"/>
        <v>0</v>
      </c>
      <c r="R147" s="3" t="str">
        <f t="shared" si="21"/>
        <v>no</v>
      </c>
      <c r="S147" s="3" t="str">
        <f t="shared" si="22"/>
        <v>no</v>
      </c>
      <c r="T147" s="112"/>
      <c r="U147" s="3" t="str">
        <f t="shared" si="23"/>
        <v>no</v>
      </c>
      <c r="W147" s="2">
        <f t="shared" si="24"/>
        <v>0</v>
      </c>
      <c r="X147" s="2">
        <f t="shared" si="25"/>
        <v>0</v>
      </c>
      <c r="AB147" s="2">
        <f t="shared" si="26"/>
        <v>0</v>
      </c>
      <c r="AC147" s="2">
        <f t="shared" si="27"/>
        <v>0</v>
      </c>
    </row>
    <row r="148" spans="1:29" x14ac:dyDescent="0.35">
      <c r="A148" s="115">
        <v>2415</v>
      </c>
      <c r="B148" t="s">
        <v>150</v>
      </c>
      <c r="C148" s="1">
        <v>65356</v>
      </c>
      <c r="D148" s="1">
        <v>269852</v>
      </c>
      <c r="F148" s="1">
        <v>606013</v>
      </c>
      <c r="H148" s="1">
        <v>39130</v>
      </c>
      <c r="I148" s="3">
        <f t="shared" si="19"/>
        <v>980351</v>
      </c>
      <c r="J148">
        <f>A148-'ESSER III JCF Approved'!A148</f>
        <v>0</v>
      </c>
      <c r="K148" s="1">
        <f>VLOOKUP($A148,'Payments 6.7.21'!$A$4:$E$430,3,FALSE)</f>
        <v>57772.78</v>
      </c>
      <c r="L148" s="1">
        <f>VLOOKUP($A148,'Payments 6.7.21'!$A$4:$E$430,4,FALSE)</f>
        <v>0</v>
      </c>
      <c r="P148" s="1">
        <f>VLOOKUP($A148,'Payments 6.7.21'!$A$4:$E$430,5,FALSE)</f>
        <v>38088.129999999997</v>
      </c>
      <c r="Q148" s="1">
        <f t="shared" si="20"/>
        <v>95860.91</v>
      </c>
      <c r="R148" s="3" t="str">
        <f t="shared" si="21"/>
        <v>yes</v>
      </c>
      <c r="S148" s="3" t="str">
        <f t="shared" si="22"/>
        <v>no</v>
      </c>
      <c r="T148" s="112"/>
      <c r="U148" s="3" t="str">
        <f t="shared" si="23"/>
        <v>yes</v>
      </c>
      <c r="W148" s="2">
        <f t="shared" si="24"/>
        <v>0.88397056123385764</v>
      </c>
      <c r="X148" s="2">
        <f t="shared" si="25"/>
        <v>0</v>
      </c>
      <c r="AB148" s="2">
        <f t="shared" si="26"/>
        <v>0.97337413749041646</v>
      </c>
      <c r="AC148" s="2">
        <f t="shared" si="27"/>
        <v>9.778223309814546E-2</v>
      </c>
    </row>
    <row r="149" spans="1:29" x14ac:dyDescent="0.35">
      <c r="A149" s="115">
        <v>2420</v>
      </c>
      <c r="B149" t="s">
        <v>151</v>
      </c>
      <c r="C149" s="1">
        <v>81534</v>
      </c>
      <c r="D149" s="1">
        <v>325906</v>
      </c>
      <c r="F149" s="1">
        <v>731895</v>
      </c>
      <c r="H149" s="1">
        <v>0</v>
      </c>
      <c r="I149" s="3">
        <f t="shared" si="19"/>
        <v>1139335</v>
      </c>
      <c r="J149">
        <f>A149-'ESSER III JCF Approved'!A149</f>
        <v>0</v>
      </c>
      <c r="K149" s="1">
        <f>VLOOKUP($A149,'Payments 6.7.21'!$A$4:$E$430,3,FALSE)</f>
        <v>70040.19</v>
      </c>
      <c r="L149" s="1">
        <f>VLOOKUP($A149,'Payments 6.7.21'!$A$4:$E$430,4,FALSE)</f>
        <v>0</v>
      </c>
      <c r="P149" s="1">
        <f>VLOOKUP($A149,'Payments 6.7.21'!$A$4:$E$430,5,FALSE)</f>
        <v>0</v>
      </c>
      <c r="Q149" s="1">
        <f t="shared" si="20"/>
        <v>70040.19</v>
      </c>
      <c r="R149" s="3" t="str">
        <f t="shared" si="21"/>
        <v>yes</v>
      </c>
      <c r="S149" s="3" t="str">
        <f t="shared" si="22"/>
        <v>no</v>
      </c>
      <c r="T149" s="112"/>
      <c r="U149" s="3" t="str">
        <f t="shared" si="23"/>
        <v/>
      </c>
      <c r="W149" s="2">
        <f t="shared" si="24"/>
        <v>0.85903046581794096</v>
      </c>
      <c r="X149" s="2">
        <f t="shared" si="25"/>
        <v>0</v>
      </c>
      <c r="AB149" s="2" t="str">
        <f t="shared" si="26"/>
        <v/>
      </c>
      <c r="AC149" s="2">
        <f t="shared" si="27"/>
        <v>6.1474623354851737E-2</v>
      </c>
    </row>
    <row r="150" spans="1:29" x14ac:dyDescent="0.35">
      <c r="A150" s="115">
        <v>2422</v>
      </c>
      <c r="B150" t="s">
        <v>152</v>
      </c>
      <c r="C150" s="1">
        <v>40000</v>
      </c>
      <c r="D150" s="1">
        <v>136415</v>
      </c>
      <c r="F150" s="1">
        <v>306352</v>
      </c>
      <c r="H150" s="1">
        <v>0</v>
      </c>
      <c r="I150" s="3">
        <f t="shared" si="19"/>
        <v>482767</v>
      </c>
      <c r="J150">
        <f>A150-'ESSER III JCF Approved'!A150</f>
        <v>0</v>
      </c>
      <c r="K150" s="1">
        <f>VLOOKUP($A150,'Payments 6.7.21'!$A$4:$E$430,3,FALSE)</f>
        <v>40000</v>
      </c>
      <c r="L150" s="1">
        <f>VLOOKUP($A150,'Payments 6.7.21'!$A$4:$E$430,4,FALSE)</f>
        <v>0</v>
      </c>
      <c r="P150" s="1">
        <f>VLOOKUP($A150,'Payments 6.7.21'!$A$4:$E$430,5,FALSE)</f>
        <v>0</v>
      </c>
      <c r="Q150" s="1">
        <f t="shared" si="20"/>
        <v>40000</v>
      </c>
      <c r="R150" s="3" t="str">
        <f t="shared" si="21"/>
        <v>yes</v>
      </c>
      <c r="S150" s="3" t="str">
        <f t="shared" si="22"/>
        <v>no</v>
      </c>
      <c r="T150" s="112"/>
      <c r="U150" s="3" t="str">
        <f t="shared" si="23"/>
        <v/>
      </c>
      <c r="W150" s="2">
        <f t="shared" si="24"/>
        <v>1</v>
      </c>
      <c r="X150" s="2">
        <f t="shared" si="25"/>
        <v>0</v>
      </c>
      <c r="AB150" s="2" t="str">
        <f t="shared" si="26"/>
        <v/>
      </c>
      <c r="AC150" s="2">
        <f t="shared" si="27"/>
        <v>8.2855704718839518E-2</v>
      </c>
    </row>
    <row r="151" spans="1:29" x14ac:dyDescent="0.35">
      <c r="A151" s="115">
        <v>2436</v>
      </c>
      <c r="B151" t="s">
        <v>153</v>
      </c>
      <c r="C151" s="1">
        <v>41731</v>
      </c>
      <c r="D151" s="1">
        <v>154306</v>
      </c>
      <c r="F151" s="1">
        <v>346529</v>
      </c>
      <c r="H151" s="1">
        <v>0</v>
      </c>
      <c r="I151" s="3">
        <f t="shared" si="19"/>
        <v>542566</v>
      </c>
      <c r="J151">
        <f>A151-'ESSER III JCF Approved'!A151</f>
        <v>0</v>
      </c>
      <c r="K151" s="1">
        <f>VLOOKUP($A151,'Payments 6.7.21'!$A$4:$E$430,3,FALSE)</f>
        <v>41729.919999999998</v>
      </c>
      <c r="L151" s="1">
        <f>VLOOKUP($A151,'Payments 6.7.21'!$A$4:$E$430,4,FALSE)</f>
        <v>0</v>
      </c>
      <c r="P151" s="1">
        <f>VLOOKUP($A151,'Payments 6.7.21'!$A$4:$E$430,5,FALSE)</f>
        <v>0</v>
      </c>
      <c r="Q151" s="1">
        <f t="shared" si="20"/>
        <v>41729.919999999998</v>
      </c>
      <c r="R151" s="3" t="str">
        <f t="shared" si="21"/>
        <v>yes</v>
      </c>
      <c r="S151" s="3" t="str">
        <f t="shared" si="22"/>
        <v>no</v>
      </c>
      <c r="T151" s="112"/>
      <c r="U151" s="3" t="str">
        <f t="shared" si="23"/>
        <v/>
      </c>
      <c r="W151" s="2">
        <f t="shared" si="24"/>
        <v>0.9999741199587836</v>
      </c>
      <c r="X151" s="2">
        <f t="shared" si="25"/>
        <v>0</v>
      </c>
      <c r="AB151" s="2" t="str">
        <f t="shared" si="26"/>
        <v/>
      </c>
      <c r="AC151" s="2">
        <f t="shared" si="27"/>
        <v>7.6912154466000443E-2</v>
      </c>
    </row>
    <row r="152" spans="1:29" x14ac:dyDescent="0.35">
      <c r="A152" s="115">
        <v>2443</v>
      </c>
      <c r="B152" t="s">
        <v>154</v>
      </c>
      <c r="C152" s="1">
        <v>147984</v>
      </c>
      <c r="D152" s="1">
        <v>583231</v>
      </c>
      <c r="F152" s="1">
        <v>1309778</v>
      </c>
      <c r="H152" s="1">
        <v>0</v>
      </c>
      <c r="I152" s="3">
        <f t="shared" si="19"/>
        <v>2040993</v>
      </c>
      <c r="J152">
        <f>A152-'ESSER III JCF Approved'!A152</f>
        <v>0</v>
      </c>
      <c r="K152" s="1">
        <f>VLOOKUP($A152,'Payments 6.7.21'!$A$4:$E$430,3,FALSE)</f>
        <v>125653.93</v>
      </c>
      <c r="L152" s="1">
        <f>VLOOKUP($A152,'Payments 6.7.21'!$A$4:$E$430,4,FALSE)</f>
        <v>0</v>
      </c>
      <c r="P152" s="1">
        <f>VLOOKUP($A152,'Payments 6.7.21'!$A$4:$E$430,5,FALSE)</f>
        <v>0</v>
      </c>
      <c r="Q152" s="1">
        <f t="shared" si="20"/>
        <v>125653.93</v>
      </c>
      <c r="R152" s="3" t="str">
        <f t="shared" si="21"/>
        <v>yes</v>
      </c>
      <c r="S152" s="3" t="str">
        <f t="shared" si="22"/>
        <v>no</v>
      </c>
      <c r="T152" s="112"/>
      <c r="U152" s="3" t="str">
        <f t="shared" si="23"/>
        <v/>
      </c>
      <c r="W152" s="2">
        <f t="shared" si="24"/>
        <v>0.84910483565790895</v>
      </c>
      <c r="X152" s="2">
        <f t="shared" si="25"/>
        <v>0</v>
      </c>
      <c r="AB152" s="2" t="str">
        <f t="shared" si="26"/>
        <v/>
      </c>
      <c r="AC152" s="2">
        <f t="shared" si="27"/>
        <v>6.1565096009638443E-2</v>
      </c>
    </row>
    <row r="153" spans="1:29" x14ac:dyDescent="0.35">
      <c r="A153" s="115">
        <v>2450</v>
      </c>
      <c r="B153" t="s">
        <v>155</v>
      </c>
      <c r="C153" s="1">
        <v>40000</v>
      </c>
      <c r="D153" s="1">
        <v>105108</v>
      </c>
      <c r="F153" s="1">
        <v>236043</v>
      </c>
      <c r="H153" s="1">
        <v>0</v>
      </c>
      <c r="I153" s="3">
        <f t="shared" si="19"/>
        <v>381151</v>
      </c>
      <c r="J153">
        <f>A153-'ESSER III JCF Approved'!A153</f>
        <v>0</v>
      </c>
      <c r="K153" s="1">
        <f>VLOOKUP($A153,'Payments 6.7.21'!$A$4:$E$430,3,FALSE)</f>
        <v>40000.000000000007</v>
      </c>
      <c r="L153" s="1">
        <f>VLOOKUP($A153,'Payments 6.7.21'!$A$4:$E$430,4,FALSE)</f>
        <v>0</v>
      </c>
      <c r="P153" s="1">
        <f>VLOOKUP($A153,'Payments 6.7.21'!$A$4:$E$430,5,FALSE)</f>
        <v>0</v>
      </c>
      <c r="Q153" s="1">
        <f t="shared" si="20"/>
        <v>40000.000000000007</v>
      </c>
      <c r="R153" s="3" t="str">
        <f t="shared" si="21"/>
        <v>yes</v>
      </c>
      <c r="S153" s="3" t="str">
        <f t="shared" si="22"/>
        <v>no</v>
      </c>
      <c r="T153" s="112"/>
      <c r="U153" s="3" t="str">
        <f t="shared" si="23"/>
        <v/>
      </c>
      <c r="W153" s="2">
        <f t="shared" si="24"/>
        <v>1.0000000000000002</v>
      </c>
      <c r="X153" s="2">
        <f t="shared" si="25"/>
        <v>0</v>
      </c>
      <c r="AB153" s="2" t="str">
        <f t="shared" si="26"/>
        <v/>
      </c>
      <c r="AC153" s="2">
        <f t="shared" si="27"/>
        <v>0.10494528415247502</v>
      </c>
    </row>
    <row r="154" spans="1:29" x14ac:dyDescent="0.35">
      <c r="A154" s="115">
        <v>2460</v>
      </c>
      <c r="B154" t="s">
        <v>156</v>
      </c>
      <c r="C154" s="1">
        <v>40000</v>
      </c>
      <c r="D154" s="1">
        <v>137498</v>
      </c>
      <c r="F154" s="1">
        <v>308782</v>
      </c>
      <c r="H154" s="1">
        <v>0</v>
      </c>
      <c r="I154" s="3">
        <f t="shared" si="19"/>
        <v>486280</v>
      </c>
      <c r="J154">
        <f>A154-'ESSER III JCF Approved'!A154</f>
        <v>0</v>
      </c>
      <c r="K154" s="1">
        <f>VLOOKUP($A154,'Payments 6.7.21'!$A$4:$E$430,3,FALSE)</f>
        <v>12993.47</v>
      </c>
      <c r="L154" s="1">
        <f>VLOOKUP($A154,'Payments 6.7.21'!$A$4:$E$430,4,FALSE)</f>
        <v>0</v>
      </c>
      <c r="P154" s="1">
        <f>VLOOKUP($A154,'Payments 6.7.21'!$A$4:$E$430,5,FALSE)</f>
        <v>0</v>
      </c>
      <c r="Q154" s="1">
        <f t="shared" si="20"/>
        <v>12993.47</v>
      </c>
      <c r="R154" s="3" t="str">
        <f t="shared" si="21"/>
        <v>yes</v>
      </c>
      <c r="S154" s="3" t="str">
        <f t="shared" si="22"/>
        <v>no</v>
      </c>
      <c r="T154" s="112"/>
      <c r="U154" s="3" t="str">
        <f t="shared" si="23"/>
        <v/>
      </c>
      <c r="W154" s="2">
        <f t="shared" si="24"/>
        <v>0.32483675000000001</v>
      </c>
      <c r="X154" s="2">
        <f t="shared" si="25"/>
        <v>0</v>
      </c>
      <c r="AB154" s="2" t="str">
        <f t="shared" si="26"/>
        <v/>
      </c>
      <c r="AC154" s="2">
        <f t="shared" si="27"/>
        <v>2.6720140659702227E-2</v>
      </c>
    </row>
    <row r="155" spans="1:29" x14ac:dyDescent="0.35">
      <c r="A155" s="115">
        <v>2478</v>
      </c>
      <c r="B155" t="s">
        <v>157</v>
      </c>
      <c r="C155" s="1">
        <v>549056</v>
      </c>
      <c r="D155" s="1">
        <v>2215331</v>
      </c>
      <c r="F155" s="1">
        <v>4975026</v>
      </c>
      <c r="H155" s="1">
        <v>299275</v>
      </c>
      <c r="I155" s="3">
        <f t="shared" si="19"/>
        <v>8038688</v>
      </c>
      <c r="J155">
        <f>A155-'ESSER III JCF Approved'!A155</f>
        <v>0</v>
      </c>
      <c r="K155" s="1">
        <f>VLOOKUP($A155,'Payments 6.7.21'!$A$4:$E$430,3,FALSE)</f>
        <v>133756.79</v>
      </c>
      <c r="L155" s="1">
        <f>VLOOKUP($A155,'Payments 6.7.21'!$A$4:$E$430,4,FALSE)</f>
        <v>0</v>
      </c>
      <c r="P155" s="1">
        <f>VLOOKUP($A155,'Payments 6.7.21'!$A$4:$E$430,5,FALSE)</f>
        <v>1877</v>
      </c>
      <c r="Q155" s="1">
        <f t="shared" si="20"/>
        <v>135633.79</v>
      </c>
      <c r="R155" s="3" t="str">
        <f t="shared" si="21"/>
        <v>yes</v>
      </c>
      <c r="S155" s="3" t="str">
        <f t="shared" si="22"/>
        <v>no</v>
      </c>
      <c r="T155" s="112"/>
      <c r="U155" s="3" t="str">
        <f t="shared" si="23"/>
        <v>yes</v>
      </c>
      <c r="W155" s="2">
        <f t="shared" si="24"/>
        <v>0.24361229091385944</v>
      </c>
      <c r="X155" s="2">
        <f t="shared" si="25"/>
        <v>0</v>
      </c>
      <c r="AB155" s="2">
        <f t="shared" si="26"/>
        <v>6.2718235736362879E-3</v>
      </c>
      <c r="AC155" s="2">
        <f t="shared" si="27"/>
        <v>1.687262772233479E-2</v>
      </c>
    </row>
    <row r="156" spans="1:29" x14ac:dyDescent="0.35">
      <c r="A156" s="115">
        <v>2485</v>
      </c>
      <c r="B156" t="s">
        <v>158</v>
      </c>
      <c r="C156" s="1">
        <v>45457</v>
      </c>
      <c r="D156" s="1">
        <v>157922</v>
      </c>
      <c r="F156" s="1">
        <v>354649</v>
      </c>
      <c r="H156" s="1">
        <v>0</v>
      </c>
      <c r="I156" s="3">
        <f t="shared" si="19"/>
        <v>558028</v>
      </c>
      <c r="J156">
        <f>A156-'ESSER III JCF Approved'!A156</f>
        <v>0</v>
      </c>
      <c r="K156" s="1">
        <f>VLOOKUP($A156,'Payments 6.7.21'!$A$4:$E$430,3,FALSE)</f>
        <v>42399.35</v>
      </c>
      <c r="L156" s="1">
        <f>VLOOKUP($A156,'Payments 6.7.21'!$A$4:$E$430,4,FALSE)</f>
        <v>0</v>
      </c>
      <c r="P156" s="1">
        <f>VLOOKUP($A156,'Payments 6.7.21'!$A$4:$E$430,5,FALSE)</f>
        <v>0</v>
      </c>
      <c r="Q156" s="1">
        <f t="shared" si="20"/>
        <v>42399.35</v>
      </c>
      <c r="R156" s="3" t="str">
        <f t="shared" si="21"/>
        <v>yes</v>
      </c>
      <c r="S156" s="3" t="str">
        <f t="shared" si="22"/>
        <v>no</v>
      </c>
      <c r="T156" s="112"/>
      <c r="U156" s="3" t="str">
        <f t="shared" si="23"/>
        <v/>
      </c>
      <c r="W156" s="2">
        <f t="shared" si="24"/>
        <v>0.93273533229205619</v>
      </c>
      <c r="X156" s="2">
        <f t="shared" si="25"/>
        <v>0</v>
      </c>
      <c r="AB156" s="2" t="str">
        <f t="shared" si="26"/>
        <v/>
      </c>
      <c r="AC156" s="2">
        <f t="shared" si="27"/>
        <v>7.5980685556997135E-2</v>
      </c>
    </row>
    <row r="157" spans="1:29" x14ac:dyDescent="0.35">
      <c r="A157" s="115">
        <v>2525</v>
      </c>
      <c r="B157" t="s">
        <v>159</v>
      </c>
      <c r="C157" s="1">
        <v>40000</v>
      </c>
      <c r="D157" s="1">
        <v>156632</v>
      </c>
      <c r="F157" s="1">
        <v>351753</v>
      </c>
      <c r="H157" s="1">
        <v>0</v>
      </c>
      <c r="I157" s="3">
        <f t="shared" si="19"/>
        <v>548385</v>
      </c>
      <c r="J157">
        <f>A157-'ESSER III JCF Approved'!A157</f>
        <v>0</v>
      </c>
      <c r="Q157" s="1">
        <f t="shared" si="20"/>
        <v>0</v>
      </c>
      <c r="R157" s="3" t="str">
        <f t="shared" si="21"/>
        <v>no</v>
      </c>
      <c r="S157" s="3" t="str">
        <f t="shared" si="22"/>
        <v>no</v>
      </c>
      <c r="T157" s="112"/>
      <c r="U157" s="3" t="str">
        <f t="shared" si="23"/>
        <v/>
      </c>
      <c r="W157" s="2">
        <f t="shared" si="24"/>
        <v>0</v>
      </c>
      <c r="X157" s="2">
        <f t="shared" si="25"/>
        <v>0</v>
      </c>
      <c r="AB157" s="2" t="str">
        <f t="shared" si="26"/>
        <v/>
      </c>
      <c r="AC157" s="2">
        <f t="shared" si="27"/>
        <v>0</v>
      </c>
    </row>
    <row r="158" spans="1:29" x14ac:dyDescent="0.35">
      <c r="A158" s="115">
        <v>2527</v>
      </c>
      <c r="B158" t="s">
        <v>160</v>
      </c>
      <c r="C158" s="1">
        <v>40000</v>
      </c>
      <c r="D158" s="1">
        <v>101809</v>
      </c>
      <c r="F158" s="1">
        <v>228634</v>
      </c>
      <c r="H158" s="1">
        <v>0</v>
      </c>
      <c r="I158" s="3">
        <f t="shared" si="19"/>
        <v>370443</v>
      </c>
      <c r="J158">
        <f>A158-'ESSER III JCF Approved'!A158</f>
        <v>0</v>
      </c>
      <c r="K158" s="1">
        <f>VLOOKUP($A158,'Payments 6.7.21'!$A$4:$E$430,3,FALSE)</f>
        <v>23826.260000000002</v>
      </c>
      <c r="L158" s="1">
        <f>VLOOKUP($A158,'Payments 6.7.21'!$A$4:$E$430,4,FALSE)</f>
        <v>0</v>
      </c>
      <c r="P158" s="1">
        <f>VLOOKUP($A158,'Payments 6.7.21'!$A$4:$E$430,5,FALSE)</f>
        <v>0</v>
      </c>
      <c r="Q158" s="1">
        <f t="shared" si="20"/>
        <v>23826.260000000002</v>
      </c>
      <c r="R158" s="3" t="str">
        <f t="shared" si="21"/>
        <v>yes</v>
      </c>
      <c r="S158" s="3" t="str">
        <f t="shared" si="22"/>
        <v>no</v>
      </c>
      <c r="T158" s="112"/>
      <c r="U158" s="3" t="str">
        <f t="shared" si="23"/>
        <v/>
      </c>
      <c r="W158" s="2">
        <f t="shared" si="24"/>
        <v>0.59565650000000003</v>
      </c>
      <c r="X158" s="2">
        <f t="shared" si="25"/>
        <v>0</v>
      </c>
      <c r="AB158" s="2" t="str">
        <f t="shared" si="26"/>
        <v/>
      </c>
      <c r="AC158" s="2">
        <f t="shared" si="27"/>
        <v>6.4318289183491126E-2</v>
      </c>
    </row>
    <row r="159" spans="1:29" x14ac:dyDescent="0.35">
      <c r="A159" s="115">
        <v>2534</v>
      </c>
      <c r="B159" t="s">
        <v>161</v>
      </c>
      <c r="C159" s="1">
        <v>40000</v>
      </c>
      <c r="D159" s="1">
        <v>128920</v>
      </c>
      <c r="F159" s="1">
        <v>289519</v>
      </c>
      <c r="H159" s="1">
        <v>0</v>
      </c>
      <c r="I159" s="3">
        <f t="shared" si="19"/>
        <v>458439</v>
      </c>
      <c r="J159">
        <f>A159-'ESSER III JCF Approved'!A159</f>
        <v>0</v>
      </c>
      <c r="K159" s="1">
        <f>VLOOKUP($A159,'Payments 6.7.21'!$A$4:$E$430,3,FALSE)</f>
        <v>40000</v>
      </c>
      <c r="L159" s="1">
        <f>VLOOKUP($A159,'Payments 6.7.21'!$A$4:$E$430,4,FALSE)</f>
        <v>0</v>
      </c>
      <c r="P159" s="1">
        <f>VLOOKUP($A159,'Payments 6.7.21'!$A$4:$E$430,5,FALSE)</f>
        <v>0</v>
      </c>
      <c r="Q159" s="1">
        <f t="shared" si="20"/>
        <v>40000</v>
      </c>
      <c r="R159" s="3" t="str">
        <f t="shared" si="21"/>
        <v>yes</v>
      </c>
      <c r="S159" s="3" t="str">
        <f t="shared" si="22"/>
        <v>no</v>
      </c>
      <c r="T159" s="112"/>
      <c r="U159" s="3" t="str">
        <f t="shared" si="23"/>
        <v/>
      </c>
      <c r="W159" s="2">
        <f t="shared" si="24"/>
        <v>1</v>
      </c>
      <c r="X159" s="2">
        <f t="shared" si="25"/>
        <v>0</v>
      </c>
      <c r="AB159" s="2" t="str">
        <f t="shared" si="26"/>
        <v/>
      </c>
      <c r="AC159" s="2">
        <f t="shared" si="27"/>
        <v>8.7252611579730341E-2</v>
      </c>
    </row>
    <row r="160" spans="1:29" x14ac:dyDescent="0.35">
      <c r="A160" s="115">
        <v>2541</v>
      </c>
      <c r="B160" t="s">
        <v>162</v>
      </c>
      <c r="C160" s="1">
        <v>395473</v>
      </c>
      <c r="D160" s="1">
        <v>1565644</v>
      </c>
      <c r="F160" s="1">
        <v>3516006</v>
      </c>
      <c r="H160" s="1">
        <v>81304</v>
      </c>
      <c r="I160" s="3">
        <f t="shared" si="19"/>
        <v>5558427</v>
      </c>
      <c r="J160">
        <f>A160-'ESSER III JCF Approved'!A160</f>
        <v>0</v>
      </c>
      <c r="K160" s="1">
        <f>VLOOKUP($A160,'Payments 6.7.21'!$A$4:$E$430,3,FALSE)</f>
        <v>251048.07</v>
      </c>
      <c r="L160" s="1">
        <f>VLOOKUP($A160,'Payments 6.7.21'!$A$4:$E$430,4,FALSE)</f>
        <v>0</v>
      </c>
      <c r="P160" s="1">
        <f>VLOOKUP($A160,'Payments 6.7.21'!$A$4:$E$430,5,FALSE)</f>
        <v>81304</v>
      </c>
      <c r="Q160" s="1">
        <f t="shared" si="20"/>
        <v>332352.07</v>
      </c>
      <c r="R160" s="3" t="str">
        <f t="shared" si="21"/>
        <v>yes</v>
      </c>
      <c r="S160" s="3" t="str">
        <f t="shared" si="22"/>
        <v>no</v>
      </c>
      <c r="T160" s="112"/>
      <c r="U160" s="3" t="str">
        <f t="shared" si="23"/>
        <v>yes</v>
      </c>
      <c r="W160" s="2">
        <f t="shared" si="24"/>
        <v>0.63480457578646332</v>
      </c>
      <c r="X160" s="2">
        <f t="shared" si="25"/>
        <v>0</v>
      </c>
      <c r="AB160" s="2">
        <f t="shared" si="26"/>
        <v>1</v>
      </c>
      <c r="AC160" s="2">
        <f t="shared" si="27"/>
        <v>5.9792468264852627E-2</v>
      </c>
    </row>
    <row r="161" spans="1:29" x14ac:dyDescent="0.35">
      <c r="A161" s="115">
        <v>2562</v>
      </c>
      <c r="B161" t="s">
        <v>163</v>
      </c>
      <c r="C161" s="1">
        <v>209007</v>
      </c>
      <c r="D161" s="1">
        <v>400801</v>
      </c>
      <c r="F161" s="1">
        <v>900089</v>
      </c>
      <c r="H161" s="1">
        <v>0</v>
      </c>
      <c r="I161" s="3">
        <f t="shared" si="19"/>
        <v>1509897</v>
      </c>
      <c r="J161">
        <f>A161-'ESSER III JCF Approved'!A161</f>
        <v>0</v>
      </c>
      <c r="K161" s="1">
        <f>VLOOKUP($A161,'Payments 6.7.21'!$A$4:$E$430,3,FALSE)</f>
        <v>159001.75</v>
      </c>
      <c r="L161" s="1">
        <f>VLOOKUP($A161,'Payments 6.7.21'!$A$4:$E$430,4,FALSE)</f>
        <v>0</v>
      </c>
      <c r="P161" s="1">
        <f>VLOOKUP($A161,'Payments 6.7.21'!$A$4:$E$430,5,FALSE)</f>
        <v>0</v>
      </c>
      <c r="Q161" s="1">
        <f t="shared" si="20"/>
        <v>159001.75</v>
      </c>
      <c r="R161" s="3" t="str">
        <f t="shared" si="21"/>
        <v>yes</v>
      </c>
      <c r="S161" s="3" t="str">
        <f t="shared" si="22"/>
        <v>no</v>
      </c>
      <c r="T161" s="112"/>
      <c r="U161" s="3" t="str">
        <f t="shared" si="23"/>
        <v/>
      </c>
      <c r="W161" s="2">
        <f t="shared" si="24"/>
        <v>0.76074844383202478</v>
      </c>
      <c r="X161" s="2">
        <f t="shared" si="25"/>
        <v>0</v>
      </c>
      <c r="AB161" s="2" t="str">
        <f t="shared" si="26"/>
        <v/>
      </c>
      <c r="AC161" s="2">
        <f t="shared" si="27"/>
        <v>0.10530635533417181</v>
      </c>
    </row>
    <row r="162" spans="1:29" x14ac:dyDescent="0.35">
      <c r="A162" s="115">
        <v>2570</v>
      </c>
      <c r="B162" t="s">
        <v>164</v>
      </c>
      <c r="C162" s="1">
        <v>40000</v>
      </c>
      <c r="D162" s="1">
        <v>100000</v>
      </c>
      <c r="F162" s="1">
        <v>0</v>
      </c>
      <c r="H162" s="1">
        <v>0</v>
      </c>
      <c r="I162" s="3">
        <f t="shared" si="19"/>
        <v>140000</v>
      </c>
      <c r="J162">
        <f>A162-'ESSER III JCF Approved'!A162</f>
        <v>0</v>
      </c>
      <c r="K162" s="1">
        <f>VLOOKUP($A162,'Payments 6.7.21'!$A$4:$E$430,3,FALSE)</f>
        <v>36701.060000000005</v>
      </c>
      <c r="L162" s="1">
        <f>VLOOKUP($A162,'Payments 6.7.21'!$A$4:$E$430,4,FALSE)</f>
        <v>0</v>
      </c>
      <c r="P162" s="1">
        <f>VLOOKUP($A162,'Payments 6.7.21'!$A$4:$E$430,5,FALSE)</f>
        <v>0</v>
      </c>
      <c r="Q162" s="1">
        <f t="shared" si="20"/>
        <v>36701.060000000005</v>
      </c>
      <c r="R162" s="3" t="str">
        <f t="shared" si="21"/>
        <v>yes</v>
      </c>
      <c r="S162" s="3" t="str">
        <f t="shared" si="22"/>
        <v>no</v>
      </c>
      <c r="T162" s="112"/>
      <c r="U162" s="3" t="str">
        <f t="shared" si="23"/>
        <v/>
      </c>
      <c r="W162" s="2">
        <f t="shared" si="24"/>
        <v>0.91752650000000013</v>
      </c>
      <c r="X162" s="2">
        <f t="shared" si="25"/>
        <v>0</v>
      </c>
      <c r="AB162" s="2" t="str">
        <f t="shared" si="26"/>
        <v/>
      </c>
      <c r="AC162" s="2">
        <f t="shared" si="27"/>
        <v>0.26215042857142862</v>
      </c>
    </row>
    <row r="163" spans="1:29" x14ac:dyDescent="0.35">
      <c r="A163" s="115">
        <v>2576</v>
      </c>
      <c r="B163" t="s">
        <v>165</v>
      </c>
      <c r="C163" s="1">
        <v>68940</v>
      </c>
      <c r="D163" s="1">
        <v>272518</v>
      </c>
      <c r="F163" s="1">
        <v>612000</v>
      </c>
      <c r="H163" s="1">
        <v>0</v>
      </c>
      <c r="I163" s="3">
        <f t="shared" si="19"/>
        <v>953458</v>
      </c>
      <c r="J163">
        <f>A163-'ESSER III JCF Approved'!A163</f>
        <v>0</v>
      </c>
      <c r="K163" s="1">
        <f>VLOOKUP($A163,'Payments 6.7.21'!$A$4:$E$430,3,FALSE)</f>
        <v>24858.01</v>
      </c>
      <c r="L163" s="1">
        <f>VLOOKUP($A163,'Payments 6.7.21'!$A$4:$E$430,4,FALSE)</f>
        <v>0</v>
      </c>
      <c r="P163" s="1">
        <f>VLOOKUP($A163,'Payments 6.7.21'!$A$4:$E$430,5,FALSE)</f>
        <v>0</v>
      </c>
      <c r="Q163" s="1">
        <f t="shared" si="20"/>
        <v>24858.01</v>
      </c>
      <c r="R163" s="3" t="str">
        <f t="shared" si="21"/>
        <v>yes</v>
      </c>
      <c r="S163" s="3" t="str">
        <f t="shared" si="22"/>
        <v>no</v>
      </c>
      <c r="T163" s="112"/>
      <c r="U163" s="3" t="str">
        <f t="shared" si="23"/>
        <v/>
      </c>
      <c r="W163" s="2">
        <f t="shared" si="24"/>
        <v>0.36057455758630691</v>
      </c>
      <c r="X163" s="2">
        <f t="shared" si="25"/>
        <v>0</v>
      </c>
      <c r="AB163" s="2" t="str">
        <f t="shared" si="26"/>
        <v/>
      </c>
      <c r="AC163" s="2">
        <f t="shared" si="27"/>
        <v>2.607142632397022E-2</v>
      </c>
    </row>
    <row r="164" spans="1:29" x14ac:dyDescent="0.35">
      <c r="A164" s="115">
        <v>2583</v>
      </c>
      <c r="B164" t="s">
        <v>166</v>
      </c>
      <c r="C164" s="1">
        <v>84327</v>
      </c>
      <c r="D164" s="1">
        <v>334032</v>
      </c>
      <c r="F164" s="1">
        <v>750143</v>
      </c>
      <c r="H164" s="1">
        <v>0</v>
      </c>
      <c r="I164" s="3">
        <f t="shared" si="19"/>
        <v>1168502</v>
      </c>
      <c r="J164">
        <f>A164-'ESSER III JCF Approved'!A164</f>
        <v>0</v>
      </c>
      <c r="K164" s="1">
        <f>VLOOKUP($A164,'Payments 6.7.21'!$A$4:$E$430,3,FALSE)</f>
        <v>80439.59</v>
      </c>
      <c r="L164" s="1">
        <f>VLOOKUP($A164,'Payments 6.7.21'!$A$4:$E$430,4,FALSE)</f>
        <v>0</v>
      </c>
      <c r="P164" s="1">
        <f>VLOOKUP($A164,'Payments 6.7.21'!$A$4:$E$430,5,FALSE)</f>
        <v>0</v>
      </c>
      <c r="Q164" s="1">
        <f t="shared" si="20"/>
        <v>80439.59</v>
      </c>
      <c r="R164" s="3" t="str">
        <f t="shared" si="21"/>
        <v>yes</v>
      </c>
      <c r="S164" s="3" t="str">
        <f t="shared" si="22"/>
        <v>no</v>
      </c>
      <c r="T164" s="112"/>
      <c r="U164" s="3" t="str">
        <f t="shared" si="23"/>
        <v/>
      </c>
      <c r="W164" s="2">
        <f t="shared" si="24"/>
        <v>0.95390076725129547</v>
      </c>
      <c r="X164" s="2">
        <f t="shared" si="25"/>
        <v>0</v>
      </c>
      <c r="AB164" s="2" t="str">
        <f t="shared" si="26"/>
        <v/>
      </c>
      <c r="AC164" s="2">
        <f t="shared" si="27"/>
        <v>6.8839924963757015E-2</v>
      </c>
    </row>
    <row r="165" spans="1:29" x14ac:dyDescent="0.35">
      <c r="A165" s="115">
        <v>2604</v>
      </c>
      <c r="B165" t="s">
        <v>167</v>
      </c>
      <c r="C165" s="1">
        <v>296269</v>
      </c>
      <c r="D165" s="1">
        <v>1174486</v>
      </c>
      <c r="F165" s="1">
        <v>2637573</v>
      </c>
      <c r="H165" s="1">
        <v>0</v>
      </c>
      <c r="I165" s="3">
        <f t="shared" si="19"/>
        <v>4108328</v>
      </c>
      <c r="J165">
        <f>A165-'ESSER III JCF Approved'!A165</f>
        <v>0</v>
      </c>
      <c r="K165" s="1">
        <f>VLOOKUP($A165,'Payments 6.7.21'!$A$4:$E$430,3,FALSE)</f>
        <v>296269</v>
      </c>
      <c r="L165" s="1">
        <f>VLOOKUP($A165,'Payments 6.7.21'!$A$4:$E$430,4,FALSE)</f>
        <v>0</v>
      </c>
      <c r="P165" s="1">
        <f>VLOOKUP($A165,'Payments 6.7.21'!$A$4:$E$430,5,FALSE)</f>
        <v>0</v>
      </c>
      <c r="Q165" s="1">
        <f t="shared" si="20"/>
        <v>296269</v>
      </c>
      <c r="R165" s="3" t="str">
        <f t="shared" si="21"/>
        <v>yes</v>
      </c>
      <c r="S165" s="3" t="str">
        <f t="shared" si="22"/>
        <v>no</v>
      </c>
      <c r="T165" s="112"/>
      <c r="U165" s="3" t="str">
        <f t="shared" si="23"/>
        <v/>
      </c>
      <c r="W165" s="2">
        <f t="shared" si="24"/>
        <v>1</v>
      </c>
      <c r="X165" s="2">
        <f t="shared" si="25"/>
        <v>0</v>
      </c>
      <c r="AB165" s="2" t="str">
        <f t="shared" si="26"/>
        <v/>
      </c>
      <c r="AC165" s="2">
        <f t="shared" si="27"/>
        <v>7.2114251831888784E-2</v>
      </c>
    </row>
    <row r="166" spans="1:29" x14ac:dyDescent="0.35">
      <c r="A166" s="115">
        <v>2605</v>
      </c>
      <c r="B166" t="s">
        <v>168</v>
      </c>
      <c r="C166" s="1">
        <v>40000</v>
      </c>
      <c r="D166" s="1">
        <v>100000</v>
      </c>
      <c r="F166" s="1">
        <v>200888</v>
      </c>
      <c r="H166" s="1">
        <v>0</v>
      </c>
      <c r="I166" s="3">
        <f t="shared" si="19"/>
        <v>340888</v>
      </c>
      <c r="J166">
        <f>A166-'ESSER III JCF Approved'!A166</f>
        <v>0</v>
      </c>
      <c r="K166" s="1">
        <f>VLOOKUP($A166,'Payments 6.7.21'!$A$4:$E$430,3,FALSE)</f>
        <v>40000</v>
      </c>
      <c r="L166" s="1">
        <f>VLOOKUP($A166,'Payments 6.7.21'!$A$4:$E$430,4,FALSE)</f>
        <v>0</v>
      </c>
      <c r="P166" s="1">
        <f>VLOOKUP($A166,'Payments 6.7.21'!$A$4:$E$430,5,FALSE)</f>
        <v>0</v>
      </c>
      <c r="Q166" s="1">
        <f t="shared" si="20"/>
        <v>40000</v>
      </c>
      <c r="R166" s="3" t="str">
        <f t="shared" si="21"/>
        <v>yes</v>
      </c>
      <c r="S166" s="3" t="str">
        <f t="shared" si="22"/>
        <v>no</v>
      </c>
      <c r="T166" s="112"/>
      <c r="U166" s="3" t="str">
        <f t="shared" si="23"/>
        <v/>
      </c>
      <c r="W166" s="2">
        <f t="shared" si="24"/>
        <v>1</v>
      </c>
      <c r="X166" s="2">
        <f t="shared" si="25"/>
        <v>0</v>
      </c>
      <c r="AB166" s="2" t="str">
        <f t="shared" si="26"/>
        <v/>
      </c>
      <c r="AC166" s="2">
        <f t="shared" si="27"/>
        <v>0.11734059280467485</v>
      </c>
    </row>
    <row r="167" spans="1:29" x14ac:dyDescent="0.35">
      <c r="A167" s="115">
        <v>2611</v>
      </c>
      <c r="B167" t="s">
        <v>169</v>
      </c>
      <c r="C167" s="1">
        <v>121335</v>
      </c>
      <c r="D167" s="1">
        <v>456205</v>
      </c>
      <c r="F167" s="1">
        <v>1024511</v>
      </c>
      <c r="H167" s="1">
        <v>0</v>
      </c>
      <c r="I167" s="3">
        <f t="shared" si="19"/>
        <v>1602051</v>
      </c>
      <c r="J167">
        <f>A167-'ESSER III JCF Approved'!A167</f>
        <v>0</v>
      </c>
      <c r="K167" s="1">
        <f>VLOOKUP($A167,'Payments 6.7.21'!$A$4:$E$430,3,FALSE)</f>
        <v>121211.31</v>
      </c>
      <c r="L167" s="1">
        <f>VLOOKUP($A167,'Payments 6.7.21'!$A$4:$E$430,4,FALSE)</f>
        <v>0</v>
      </c>
      <c r="P167" s="1">
        <f>VLOOKUP($A167,'Payments 6.7.21'!$A$4:$E$430,5,FALSE)</f>
        <v>0</v>
      </c>
      <c r="Q167" s="1">
        <f t="shared" si="20"/>
        <v>121211.31</v>
      </c>
      <c r="R167" s="3" t="str">
        <f t="shared" si="21"/>
        <v>yes</v>
      </c>
      <c r="S167" s="3" t="str">
        <f t="shared" si="22"/>
        <v>no</v>
      </c>
      <c r="T167" s="112"/>
      <c r="U167" s="3" t="str">
        <f t="shared" si="23"/>
        <v/>
      </c>
      <c r="W167" s="2">
        <f t="shared" si="24"/>
        <v>0.99898059092594882</v>
      </c>
      <c r="X167" s="2">
        <f t="shared" si="25"/>
        <v>0</v>
      </c>
      <c r="AB167" s="2" t="str">
        <f t="shared" si="26"/>
        <v/>
      </c>
      <c r="AC167" s="2">
        <f t="shared" si="27"/>
        <v>7.5660081982408797E-2</v>
      </c>
    </row>
    <row r="168" spans="1:29" x14ac:dyDescent="0.35">
      <c r="A168" s="115">
        <v>2618</v>
      </c>
      <c r="B168" t="s">
        <v>170</v>
      </c>
      <c r="C168" s="1">
        <v>112361</v>
      </c>
      <c r="D168" s="1">
        <v>450095</v>
      </c>
      <c r="F168" s="1">
        <v>1010790</v>
      </c>
      <c r="H168" s="1">
        <v>0</v>
      </c>
      <c r="I168" s="3">
        <f t="shared" si="19"/>
        <v>1573246</v>
      </c>
      <c r="J168">
        <f>A168-'ESSER III JCF Approved'!A168</f>
        <v>0</v>
      </c>
      <c r="K168" s="1">
        <f>VLOOKUP($A168,'Payments 6.7.21'!$A$4:$E$430,3,FALSE)</f>
        <v>108796.09</v>
      </c>
      <c r="L168" s="1">
        <f>VLOOKUP($A168,'Payments 6.7.21'!$A$4:$E$430,4,FALSE)</f>
        <v>0</v>
      </c>
      <c r="P168" s="1">
        <f>VLOOKUP($A168,'Payments 6.7.21'!$A$4:$E$430,5,FALSE)</f>
        <v>0</v>
      </c>
      <c r="Q168" s="1">
        <f t="shared" si="20"/>
        <v>108796.09</v>
      </c>
      <c r="R168" s="3" t="str">
        <f t="shared" si="21"/>
        <v>yes</v>
      </c>
      <c r="S168" s="3" t="str">
        <f t="shared" si="22"/>
        <v>no</v>
      </c>
      <c r="T168" s="112"/>
      <c r="U168" s="3" t="str">
        <f t="shared" si="23"/>
        <v/>
      </c>
      <c r="W168" s="2">
        <f t="shared" si="24"/>
        <v>0.96827271028203732</v>
      </c>
      <c r="X168" s="2">
        <f t="shared" si="25"/>
        <v>0</v>
      </c>
      <c r="AB168" s="2" t="str">
        <f t="shared" si="26"/>
        <v/>
      </c>
      <c r="AC168" s="2">
        <f t="shared" si="27"/>
        <v>6.9153895830658396E-2</v>
      </c>
    </row>
    <row r="169" spans="1:29" x14ac:dyDescent="0.35">
      <c r="A169" s="115">
        <v>2625</v>
      </c>
      <c r="B169" t="s">
        <v>171</v>
      </c>
      <c r="C169" s="1">
        <v>40000</v>
      </c>
      <c r="D169" s="1">
        <v>142129</v>
      </c>
      <c r="F169" s="1">
        <v>319184</v>
      </c>
      <c r="H169" s="1">
        <v>0</v>
      </c>
      <c r="I169" s="3">
        <f t="shared" si="19"/>
        <v>501313</v>
      </c>
      <c r="J169">
        <f>A169-'ESSER III JCF Approved'!A169</f>
        <v>0</v>
      </c>
      <c r="K169" s="1">
        <f>VLOOKUP($A169,'Payments 6.7.21'!$A$4:$E$430,3,FALSE)</f>
        <v>40000</v>
      </c>
      <c r="L169" s="1">
        <f>VLOOKUP($A169,'Payments 6.7.21'!$A$4:$E$430,4,FALSE)</f>
        <v>0</v>
      </c>
      <c r="P169" s="1">
        <f>VLOOKUP($A169,'Payments 6.7.21'!$A$4:$E$430,5,FALSE)</f>
        <v>0</v>
      </c>
      <c r="Q169" s="1">
        <f t="shared" si="20"/>
        <v>40000</v>
      </c>
      <c r="R169" s="3" t="str">
        <f t="shared" si="21"/>
        <v>yes</v>
      </c>
      <c r="S169" s="3" t="str">
        <f t="shared" si="22"/>
        <v>no</v>
      </c>
      <c r="T169" s="112"/>
      <c r="U169" s="3" t="str">
        <f t="shared" si="23"/>
        <v/>
      </c>
      <c r="W169" s="2">
        <f t="shared" si="24"/>
        <v>1</v>
      </c>
      <c r="X169" s="2">
        <f t="shared" si="25"/>
        <v>0</v>
      </c>
      <c r="AB169" s="2" t="str">
        <f t="shared" si="26"/>
        <v/>
      </c>
      <c r="AC169" s="2">
        <f t="shared" si="27"/>
        <v>7.9790470225188648E-2</v>
      </c>
    </row>
    <row r="170" spans="1:29" x14ac:dyDescent="0.35">
      <c r="A170" s="115">
        <v>2632</v>
      </c>
      <c r="B170" t="s">
        <v>172</v>
      </c>
      <c r="C170" s="1">
        <v>103183</v>
      </c>
      <c r="D170" s="1">
        <v>379667</v>
      </c>
      <c r="F170" s="1">
        <v>852628</v>
      </c>
      <c r="H170" s="1">
        <v>60870</v>
      </c>
      <c r="I170" s="3">
        <f t="shared" si="19"/>
        <v>1396348</v>
      </c>
      <c r="J170">
        <f>A170-'ESSER III JCF Approved'!A170</f>
        <v>0</v>
      </c>
      <c r="K170" s="1">
        <f>VLOOKUP($A170,'Payments 6.7.21'!$A$4:$E$430,3,FALSE)</f>
        <v>101862.76</v>
      </c>
      <c r="L170" s="1">
        <f>VLOOKUP($A170,'Payments 6.7.21'!$A$4:$E$430,4,FALSE)</f>
        <v>0</v>
      </c>
      <c r="P170" s="1">
        <f>VLOOKUP($A170,'Payments 6.7.21'!$A$4:$E$430,5,FALSE)</f>
        <v>0</v>
      </c>
      <c r="Q170" s="1">
        <f t="shared" si="20"/>
        <v>101862.76</v>
      </c>
      <c r="R170" s="3" t="str">
        <f t="shared" si="21"/>
        <v>yes</v>
      </c>
      <c r="S170" s="3" t="str">
        <f t="shared" si="22"/>
        <v>no</v>
      </c>
      <c r="T170" s="112"/>
      <c r="U170" s="3" t="str">
        <f t="shared" si="23"/>
        <v>no</v>
      </c>
      <c r="W170" s="2">
        <f t="shared" si="24"/>
        <v>0.9872048690191213</v>
      </c>
      <c r="X170" s="2">
        <f t="shared" si="25"/>
        <v>0</v>
      </c>
      <c r="AB170" s="2">
        <f t="shared" si="26"/>
        <v>0</v>
      </c>
      <c r="AC170" s="2">
        <f t="shared" si="27"/>
        <v>7.2949408027225299E-2</v>
      </c>
    </row>
    <row r="171" spans="1:29" x14ac:dyDescent="0.35">
      <c r="A171" s="115">
        <v>2639</v>
      </c>
      <c r="B171" t="s">
        <v>173</v>
      </c>
      <c r="C171" s="1">
        <v>64696</v>
      </c>
      <c r="D171" s="1">
        <v>259292</v>
      </c>
      <c r="F171" s="1">
        <v>582298</v>
      </c>
      <c r="H171" s="1">
        <v>0</v>
      </c>
      <c r="I171" s="3">
        <f t="shared" si="19"/>
        <v>906286</v>
      </c>
      <c r="J171">
        <f>A171-'ESSER III JCF Approved'!A171</f>
        <v>0</v>
      </c>
      <c r="K171" s="1">
        <f>VLOOKUP($A171,'Payments 6.7.21'!$A$4:$E$430,3,FALSE)</f>
        <v>64696</v>
      </c>
      <c r="L171" s="1">
        <f>VLOOKUP($A171,'Payments 6.7.21'!$A$4:$E$430,4,FALSE)</f>
        <v>0</v>
      </c>
      <c r="P171" s="1">
        <f>VLOOKUP($A171,'Payments 6.7.21'!$A$4:$E$430,5,FALSE)</f>
        <v>0</v>
      </c>
      <c r="Q171" s="1">
        <f t="shared" si="20"/>
        <v>64696</v>
      </c>
      <c r="R171" s="3" t="str">
        <f t="shared" si="21"/>
        <v>yes</v>
      </c>
      <c r="S171" s="3" t="str">
        <f t="shared" si="22"/>
        <v>no</v>
      </c>
      <c r="T171" s="112"/>
      <c r="U171" s="3" t="str">
        <f t="shared" si="23"/>
        <v/>
      </c>
      <c r="W171" s="2">
        <f t="shared" si="24"/>
        <v>1</v>
      </c>
      <c r="X171" s="2">
        <f t="shared" si="25"/>
        <v>0</v>
      </c>
      <c r="AB171" s="2" t="str">
        <f t="shared" si="26"/>
        <v/>
      </c>
      <c r="AC171" s="2">
        <f t="shared" si="27"/>
        <v>7.1385853913665226E-2</v>
      </c>
    </row>
    <row r="172" spans="1:29" x14ac:dyDescent="0.35">
      <c r="A172" s="115">
        <v>2646</v>
      </c>
      <c r="B172" t="s">
        <v>174</v>
      </c>
      <c r="C172" s="1">
        <v>105080</v>
      </c>
      <c r="D172" s="1">
        <v>386909</v>
      </c>
      <c r="F172" s="1">
        <v>868890</v>
      </c>
      <c r="H172" s="1">
        <v>106522</v>
      </c>
      <c r="I172" s="3">
        <f t="shared" si="19"/>
        <v>1467401</v>
      </c>
      <c r="J172">
        <f>A172-'ESSER III JCF Approved'!A172</f>
        <v>0</v>
      </c>
      <c r="K172" s="1">
        <f>VLOOKUP($A172,'Payments 6.7.21'!$A$4:$E$430,3,FALSE)</f>
        <v>105080</v>
      </c>
      <c r="L172" s="1">
        <f>VLOOKUP($A172,'Payments 6.7.21'!$A$4:$E$430,4,FALSE)</f>
        <v>0</v>
      </c>
      <c r="P172" s="1">
        <f>VLOOKUP($A172,'Payments 6.7.21'!$A$4:$E$430,5,FALSE)</f>
        <v>0</v>
      </c>
      <c r="Q172" s="1">
        <f t="shared" si="20"/>
        <v>105080</v>
      </c>
      <c r="R172" s="3" t="str">
        <f t="shared" si="21"/>
        <v>yes</v>
      </c>
      <c r="S172" s="3" t="str">
        <f t="shared" si="22"/>
        <v>no</v>
      </c>
      <c r="T172" s="112"/>
      <c r="U172" s="3" t="str">
        <f t="shared" si="23"/>
        <v>no</v>
      </c>
      <c r="W172" s="2">
        <f t="shared" si="24"/>
        <v>1</v>
      </c>
      <c r="X172" s="2">
        <f t="shared" si="25"/>
        <v>0</v>
      </c>
      <c r="AB172" s="2">
        <f t="shared" si="26"/>
        <v>0</v>
      </c>
      <c r="AC172" s="2">
        <f t="shared" si="27"/>
        <v>7.1609600920266511E-2</v>
      </c>
    </row>
    <row r="173" spans="1:29" x14ac:dyDescent="0.35">
      <c r="A173" s="115">
        <v>2660</v>
      </c>
      <c r="B173" t="s">
        <v>175</v>
      </c>
      <c r="C173" s="1">
        <v>42445</v>
      </c>
      <c r="D173" s="1">
        <v>167265</v>
      </c>
      <c r="F173" s="1">
        <v>375631</v>
      </c>
      <c r="H173" s="1">
        <v>62899</v>
      </c>
      <c r="I173" s="3">
        <f t="shared" si="19"/>
        <v>648240</v>
      </c>
      <c r="J173">
        <f>A173-'ESSER III JCF Approved'!A173</f>
        <v>0</v>
      </c>
      <c r="K173" s="1">
        <f>VLOOKUP($A173,'Payments 6.7.21'!$A$4:$E$430,3,FALSE)</f>
        <v>39478.410000000003</v>
      </c>
      <c r="L173" s="1">
        <f>VLOOKUP($A173,'Payments 6.7.21'!$A$4:$E$430,4,FALSE)</f>
        <v>0</v>
      </c>
      <c r="P173" s="1">
        <f>VLOOKUP($A173,'Payments 6.7.21'!$A$4:$E$430,5,FALSE)</f>
        <v>0</v>
      </c>
      <c r="Q173" s="1">
        <f t="shared" si="20"/>
        <v>39478.410000000003</v>
      </c>
      <c r="R173" s="3" t="str">
        <f t="shared" si="21"/>
        <v>yes</v>
      </c>
      <c r="S173" s="3" t="str">
        <f t="shared" si="22"/>
        <v>no</v>
      </c>
      <c r="T173" s="112"/>
      <c r="U173" s="3" t="str">
        <f t="shared" si="23"/>
        <v>no</v>
      </c>
      <c r="W173" s="2">
        <f t="shared" si="24"/>
        <v>0.93010743314878086</v>
      </c>
      <c r="X173" s="2">
        <f t="shared" si="25"/>
        <v>0</v>
      </c>
      <c r="AB173" s="2">
        <f t="shared" si="26"/>
        <v>0</v>
      </c>
      <c r="AC173" s="2">
        <f t="shared" si="27"/>
        <v>6.0900916327286198E-2</v>
      </c>
    </row>
    <row r="174" spans="1:29" x14ac:dyDescent="0.35">
      <c r="A174" s="115">
        <v>2695</v>
      </c>
      <c r="B174" t="s">
        <v>176</v>
      </c>
      <c r="C174" s="1">
        <v>2000119</v>
      </c>
      <c r="D174" s="1">
        <v>7421098</v>
      </c>
      <c r="F174" s="1">
        <v>16665748</v>
      </c>
      <c r="H174" s="1">
        <v>1434637</v>
      </c>
      <c r="I174" s="3">
        <f t="shared" si="19"/>
        <v>27521602</v>
      </c>
      <c r="J174">
        <f>A174-'ESSER III JCF Approved'!A174</f>
        <v>0</v>
      </c>
      <c r="K174" s="1">
        <f>VLOOKUP($A174,'Payments 6.7.21'!$A$4:$E$430,3,FALSE)</f>
        <v>1469403.96</v>
      </c>
      <c r="L174" s="1">
        <f>VLOOKUP($A174,'Payments 6.7.21'!$A$4:$E$430,4,FALSE)</f>
        <v>0</v>
      </c>
      <c r="P174" s="1">
        <f>VLOOKUP($A174,'Payments 6.7.21'!$A$4:$E$430,5,FALSE)</f>
        <v>934835.49</v>
      </c>
      <c r="Q174" s="1">
        <f t="shared" si="20"/>
        <v>2404239.4500000002</v>
      </c>
      <c r="R174" s="3" t="str">
        <f t="shared" si="21"/>
        <v>yes</v>
      </c>
      <c r="S174" s="3" t="str">
        <f t="shared" si="22"/>
        <v>no</v>
      </c>
      <c r="T174" s="112"/>
      <c r="U174" s="3" t="str">
        <f t="shared" si="23"/>
        <v>yes</v>
      </c>
      <c r="W174" s="2">
        <f t="shared" si="24"/>
        <v>0.73465826783306387</v>
      </c>
      <c r="X174" s="2">
        <f t="shared" si="25"/>
        <v>0</v>
      </c>
      <c r="AB174" s="2">
        <f t="shared" si="26"/>
        <v>0.65161813754977738</v>
      </c>
      <c r="AC174" s="2">
        <f t="shared" si="27"/>
        <v>8.7358266789847483E-2</v>
      </c>
    </row>
    <row r="175" spans="1:29" x14ac:dyDescent="0.35">
      <c r="A175" s="115">
        <v>2702</v>
      </c>
      <c r="B175" t="s">
        <v>177</v>
      </c>
      <c r="C175" s="1">
        <v>198053</v>
      </c>
      <c r="D175" s="1">
        <v>784374</v>
      </c>
      <c r="F175" s="1">
        <v>1761489</v>
      </c>
      <c r="H175" s="1">
        <v>0</v>
      </c>
      <c r="I175" s="3">
        <f t="shared" si="19"/>
        <v>2743916</v>
      </c>
      <c r="J175">
        <f>A175-'ESSER III JCF Approved'!A175</f>
        <v>0</v>
      </c>
      <c r="K175" s="1">
        <f>VLOOKUP($A175,'Payments 6.7.21'!$A$4:$E$430,3,FALSE)</f>
        <v>198053</v>
      </c>
      <c r="L175" s="1">
        <f>VLOOKUP($A175,'Payments 6.7.21'!$A$4:$E$430,4,FALSE)</f>
        <v>0</v>
      </c>
      <c r="P175" s="1">
        <f>VLOOKUP($A175,'Payments 6.7.21'!$A$4:$E$430,5,FALSE)</f>
        <v>0</v>
      </c>
      <c r="Q175" s="1">
        <f t="shared" si="20"/>
        <v>198053</v>
      </c>
      <c r="R175" s="3" t="str">
        <f t="shared" si="21"/>
        <v>yes</v>
      </c>
      <c r="S175" s="3" t="str">
        <f t="shared" si="22"/>
        <v>no</v>
      </c>
      <c r="T175" s="112"/>
      <c r="U175" s="3" t="str">
        <f t="shared" si="23"/>
        <v/>
      </c>
      <c r="W175" s="2">
        <f t="shared" si="24"/>
        <v>1</v>
      </c>
      <c r="X175" s="2">
        <f t="shared" si="25"/>
        <v>0</v>
      </c>
      <c r="AB175" s="2" t="str">
        <f t="shared" si="26"/>
        <v/>
      </c>
      <c r="AC175" s="2">
        <f t="shared" si="27"/>
        <v>7.2178958831101245E-2</v>
      </c>
    </row>
    <row r="176" spans="1:29" x14ac:dyDescent="0.35">
      <c r="A176" s="115">
        <v>2730</v>
      </c>
      <c r="B176" t="s">
        <v>178</v>
      </c>
      <c r="C176" s="1">
        <v>48754</v>
      </c>
      <c r="D176" s="1">
        <v>173714</v>
      </c>
      <c r="F176" s="1">
        <v>390115</v>
      </c>
      <c r="H176" s="1">
        <v>0</v>
      </c>
      <c r="I176" s="3">
        <f t="shared" si="19"/>
        <v>612583</v>
      </c>
      <c r="J176">
        <f>A176-'ESSER III JCF Approved'!A176</f>
        <v>0</v>
      </c>
      <c r="K176" s="1">
        <f>VLOOKUP($A176,'Payments 6.7.21'!$A$4:$E$430,3,FALSE)</f>
        <v>48754</v>
      </c>
      <c r="L176" s="1">
        <f>VLOOKUP($A176,'Payments 6.7.21'!$A$4:$E$430,4,FALSE)</f>
        <v>0</v>
      </c>
      <c r="P176" s="1">
        <f>VLOOKUP($A176,'Payments 6.7.21'!$A$4:$E$430,5,FALSE)</f>
        <v>0</v>
      </c>
      <c r="Q176" s="1">
        <f t="shared" si="20"/>
        <v>48754</v>
      </c>
      <c r="R176" s="3" t="str">
        <f t="shared" si="21"/>
        <v>yes</v>
      </c>
      <c r="S176" s="3" t="str">
        <f t="shared" si="22"/>
        <v>no</v>
      </c>
      <c r="T176" s="112"/>
      <c r="U176" s="3" t="str">
        <f t="shared" si="23"/>
        <v/>
      </c>
      <c r="W176" s="2">
        <f t="shared" si="24"/>
        <v>1</v>
      </c>
      <c r="X176" s="2">
        <f t="shared" si="25"/>
        <v>0</v>
      </c>
      <c r="AB176" s="2" t="str">
        <f t="shared" si="26"/>
        <v/>
      </c>
      <c r="AC176" s="2">
        <f t="shared" si="27"/>
        <v>7.9587582417403033E-2</v>
      </c>
    </row>
    <row r="177" spans="1:29" x14ac:dyDescent="0.35">
      <c r="A177" s="115">
        <v>2737</v>
      </c>
      <c r="B177" t="s">
        <v>179</v>
      </c>
      <c r="C177" s="1">
        <v>40000</v>
      </c>
      <c r="D177" s="1">
        <v>106952</v>
      </c>
      <c r="F177" s="1">
        <v>240184</v>
      </c>
      <c r="H177" s="1">
        <v>42464</v>
      </c>
      <c r="I177" s="3">
        <f t="shared" si="19"/>
        <v>429600</v>
      </c>
      <c r="J177">
        <f>A177-'ESSER III JCF Approved'!A177</f>
        <v>0</v>
      </c>
      <c r="K177" s="1">
        <f>VLOOKUP($A177,'Payments 6.7.21'!$A$4:$E$430,3,FALSE)</f>
        <v>40000</v>
      </c>
      <c r="L177" s="1">
        <f>VLOOKUP($A177,'Payments 6.7.21'!$A$4:$E$430,4,FALSE)</f>
        <v>0</v>
      </c>
      <c r="P177" s="1">
        <f>VLOOKUP($A177,'Payments 6.7.21'!$A$4:$E$430,5,FALSE)</f>
        <v>16827.14</v>
      </c>
      <c r="Q177" s="1">
        <f t="shared" si="20"/>
        <v>56827.14</v>
      </c>
      <c r="R177" s="3" t="str">
        <f t="shared" si="21"/>
        <v>yes</v>
      </c>
      <c r="S177" s="3" t="str">
        <f t="shared" si="22"/>
        <v>no</v>
      </c>
      <c r="T177" s="112"/>
      <c r="U177" s="3" t="str">
        <f t="shared" si="23"/>
        <v>yes</v>
      </c>
      <c r="W177" s="2">
        <f t="shared" si="24"/>
        <v>1</v>
      </c>
      <c r="X177" s="2">
        <f t="shared" si="25"/>
        <v>0</v>
      </c>
      <c r="AB177" s="2">
        <f t="shared" si="26"/>
        <v>0.39626836850037678</v>
      </c>
      <c r="AC177" s="2">
        <f t="shared" si="27"/>
        <v>0.13227918994413407</v>
      </c>
    </row>
    <row r="178" spans="1:29" x14ac:dyDescent="0.35">
      <c r="A178" s="115">
        <v>2744</v>
      </c>
      <c r="B178" t="s">
        <v>180</v>
      </c>
      <c r="C178" s="1">
        <v>86094</v>
      </c>
      <c r="D178" s="1">
        <v>338393</v>
      </c>
      <c r="F178" s="1">
        <v>759937</v>
      </c>
      <c r="H178" s="1">
        <v>0</v>
      </c>
      <c r="I178" s="3">
        <f t="shared" si="19"/>
        <v>1184424</v>
      </c>
      <c r="J178">
        <f>A178-'ESSER III JCF Approved'!A178</f>
        <v>0</v>
      </c>
      <c r="K178" s="1">
        <f>VLOOKUP($A178,'Payments 6.7.21'!$A$4:$E$430,3,FALSE)</f>
        <v>86093.71</v>
      </c>
      <c r="L178" s="1">
        <f>VLOOKUP($A178,'Payments 6.7.21'!$A$4:$E$430,4,FALSE)</f>
        <v>0</v>
      </c>
      <c r="P178" s="1">
        <f>VLOOKUP($A178,'Payments 6.7.21'!$A$4:$E$430,5,FALSE)</f>
        <v>0</v>
      </c>
      <c r="Q178" s="1">
        <f t="shared" si="20"/>
        <v>86093.71</v>
      </c>
      <c r="R178" s="3" t="str">
        <f t="shared" si="21"/>
        <v>yes</v>
      </c>
      <c r="S178" s="3" t="str">
        <f t="shared" si="22"/>
        <v>no</v>
      </c>
      <c r="T178" s="112"/>
      <c r="U178" s="3" t="str">
        <f t="shared" si="23"/>
        <v/>
      </c>
      <c r="W178" s="2">
        <f t="shared" si="24"/>
        <v>0.99999663158872865</v>
      </c>
      <c r="X178" s="2">
        <f t="shared" si="25"/>
        <v>0</v>
      </c>
      <c r="AB178" s="2" t="str">
        <f t="shared" si="26"/>
        <v/>
      </c>
      <c r="AC178" s="2">
        <f t="shared" si="27"/>
        <v>7.2688251842245685E-2</v>
      </c>
    </row>
    <row r="179" spans="1:29" x14ac:dyDescent="0.35">
      <c r="A179" s="115">
        <v>2758</v>
      </c>
      <c r="B179" t="s">
        <v>181</v>
      </c>
      <c r="C179" s="1">
        <v>280153</v>
      </c>
      <c r="D179" s="1">
        <v>1100518</v>
      </c>
      <c r="F179" s="1">
        <v>2471462</v>
      </c>
      <c r="H179" s="1">
        <v>0</v>
      </c>
      <c r="I179" s="3">
        <f t="shared" si="19"/>
        <v>3852133</v>
      </c>
      <c r="J179">
        <f>A179-'ESSER III JCF Approved'!A179</f>
        <v>0</v>
      </c>
      <c r="K179" s="1">
        <f>VLOOKUP($A179,'Payments 6.7.21'!$A$4:$E$430,3,FALSE)</f>
        <v>276116.82999999996</v>
      </c>
      <c r="L179" s="1">
        <f>VLOOKUP($A179,'Payments 6.7.21'!$A$4:$E$430,4,FALSE)</f>
        <v>0</v>
      </c>
      <c r="P179" s="1">
        <f>VLOOKUP($A179,'Payments 6.7.21'!$A$4:$E$430,5,FALSE)</f>
        <v>0</v>
      </c>
      <c r="Q179" s="1">
        <f t="shared" si="20"/>
        <v>276116.82999999996</v>
      </c>
      <c r="R179" s="3" t="str">
        <f t="shared" si="21"/>
        <v>yes</v>
      </c>
      <c r="S179" s="3" t="str">
        <f t="shared" si="22"/>
        <v>no</v>
      </c>
      <c r="T179" s="112"/>
      <c r="U179" s="3" t="str">
        <f t="shared" si="23"/>
        <v/>
      </c>
      <c r="W179" s="2">
        <f t="shared" si="24"/>
        <v>0.98559297955045977</v>
      </c>
      <c r="X179" s="2">
        <f t="shared" si="25"/>
        <v>0</v>
      </c>
      <c r="AB179" s="2" t="str">
        <f t="shared" si="26"/>
        <v/>
      </c>
      <c r="AC179" s="2">
        <f t="shared" si="27"/>
        <v>7.1678945145455766E-2</v>
      </c>
    </row>
    <row r="180" spans="1:29" x14ac:dyDescent="0.35">
      <c r="A180" s="115">
        <v>2793</v>
      </c>
      <c r="B180" t="s">
        <v>182</v>
      </c>
      <c r="C180" s="1">
        <v>5057396</v>
      </c>
      <c r="D180" s="1">
        <v>19976130</v>
      </c>
      <c r="F180" s="1">
        <v>44860899</v>
      </c>
      <c r="H180" s="1">
        <v>3008549</v>
      </c>
      <c r="I180" s="3">
        <f t="shared" si="19"/>
        <v>72902974</v>
      </c>
      <c r="J180">
        <f>A180-'ESSER III JCF Approved'!A180</f>
        <v>0</v>
      </c>
      <c r="K180" s="1">
        <f>VLOOKUP($A180,'Payments 6.7.21'!$A$4:$E$430,3,FALSE)</f>
        <v>1740423.13</v>
      </c>
      <c r="L180" s="1">
        <f>VLOOKUP($A180,'Payments 6.7.21'!$A$4:$E$430,4,FALSE)</f>
        <v>0</v>
      </c>
      <c r="P180" s="1">
        <f>VLOOKUP($A180,'Payments 6.7.21'!$A$4:$E$430,5,FALSE)</f>
        <v>0</v>
      </c>
      <c r="Q180" s="1">
        <f t="shared" si="20"/>
        <v>1740423.13</v>
      </c>
      <c r="R180" s="3" t="str">
        <f t="shared" si="21"/>
        <v>yes</v>
      </c>
      <c r="S180" s="3" t="str">
        <f t="shared" si="22"/>
        <v>no</v>
      </c>
      <c r="T180" s="112"/>
      <c r="U180" s="3" t="str">
        <f t="shared" si="23"/>
        <v>no</v>
      </c>
      <c r="W180" s="2">
        <f t="shared" si="24"/>
        <v>0.34413424022955685</v>
      </c>
      <c r="X180" s="2">
        <f t="shared" si="25"/>
        <v>0</v>
      </c>
      <c r="AB180" s="2">
        <f t="shared" si="26"/>
        <v>0</v>
      </c>
      <c r="AC180" s="2">
        <f t="shared" si="27"/>
        <v>2.3873143090157062E-2</v>
      </c>
    </row>
    <row r="181" spans="1:29" x14ac:dyDescent="0.35">
      <c r="A181" s="115">
        <v>2800</v>
      </c>
      <c r="B181" t="s">
        <v>183</v>
      </c>
      <c r="C181" s="1">
        <v>64781</v>
      </c>
      <c r="D181" s="1">
        <v>228103</v>
      </c>
      <c r="F181" s="1">
        <v>512256</v>
      </c>
      <c r="H181" s="1">
        <v>0</v>
      </c>
      <c r="I181" s="3">
        <f t="shared" si="19"/>
        <v>805140</v>
      </c>
      <c r="J181">
        <f>A181-'ESSER III JCF Approved'!A181</f>
        <v>0</v>
      </c>
      <c r="K181" s="1">
        <f>VLOOKUP($A181,'Payments 6.7.21'!$A$4:$E$430,3,FALSE)</f>
        <v>63582.91</v>
      </c>
      <c r="L181" s="1">
        <f>VLOOKUP($A181,'Payments 6.7.21'!$A$4:$E$430,4,FALSE)</f>
        <v>0</v>
      </c>
      <c r="P181" s="1">
        <f>VLOOKUP($A181,'Payments 6.7.21'!$A$4:$E$430,5,FALSE)</f>
        <v>0</v>
      </c>
      <c r="Q181" s="1">
        <f t="shared" si="20"/>
        <v>63582.91</v>
      </c>
      <c r="R181" s="3" t="str">
        <f t="shared" si="21"/>
        <v>yes</v>
      </c>
      <c r="S181" s="3" t="str">
        <f t="shared" si="22"/>
        <v>no</v>
      </c>
      <c r="T181" s="112"/>
      <c r="U181" s="3" t="str">
        <f t="shared" si="23"/>
        <v/>
      </c>
      <c r="W181" s="2">
        <f t="shared" si="24"/>
        <v>0.98150553403003971</v>
      </c>
      <c r="X181" s="2">
        <f t="shared" si="25"/>
        <v>0</v>
      </c>
      <c r="AB181" s="2" t="str">
        <f t="shared" si="26"/>
        <v/>
      </c>
      <c r="AC181" s="2">
        <f t="shared" si="27"/>
        <v>7.8971247236505462E-2</v>
      </c>
    </row>
    <row r="182" spans="1:29" x14ac:dyDescent="0.35">
      <c r="A182" s="115">
        <v>2814</v>
      </c>
      <c r="B182" t="s">
        <v>184</v>
      </c>
      <c r="C182" s="1">
        <v>74059</v>
      </c>
      <c r="D182" s="1">
        <v>298372</v>
      </c>
      <c r="F182" s="1">
        <v>670062</v>
      </c>
      <c r="H182" s="1">
        <v>0</v>
      </c>
      <c r="I182" s="3">
        <f t="shared" si="19"/>
        <v>1042493</v>
      </c>
      <c r="J182">
        <f>A182-'ESSER III JCF Approved'!A182</f>
        <v>0</v>
      </c>
      <c r="K182" s="1">
        <f>VLOOKUP($A182,'Payments 6.7.21'!$A$4:$E$430,3,FALSE)</f>
        <v>63362.5</v>
      </c>
      <c r="L182" s="1">
        <f>VLOOKUP($A182,'Payments 6.7.21'!$A$4:$E$430,4,FALSE)</f>
        <v>0</v>
      </c>
      <c r="P182" s="1">
        <f>VLOOKUP($A182,'Payments 6.7.21'!$A$4:$E$430,5,FALSE)</f>
        <v>0</v>
      </c>
      <c r="Q182" s="1">
        <f t="shared" si="20"/>
        <v>63362.5</v>
      </c>
      <c r="R182" s="3" t="str">
        <f t="shared" si="21"/>
        <v>yes</v>
      </c>
      <c r="S182" s="3" t="str">
        <f t="shared" si="22"/>
        <v>no</v>
      </c>
      <c r="T182" s="112"/>
      <c r="U182" s="3" t="str">
        <f t="shared" si="23"/>
        <v/>
      </c>
      <c r="W182" s="2">
        <f t="shared" si="24"/>
        <v>0.85556785805911506</v>
      </c>
      <c r="X182" s="2">
        <f t="shared" si="25"/>
        <v>0</v>
      </c>
      <c r="AB182" s="2" t="str">
        <f t="shared" si="26"/>
        <v/>
      </c>
      <c r="AC182" s="2">
        <f t="shared" si="27"/>
        <v>6.0779784612462626E-2</v>
      </c>
    </row>
    <row r="183" spans="1:29" x14ac:dyDescent="0.35">
      <c r="A183" s="115">
        <v>2828</v>
      </c>
      <c r="B183" t="s">
        <v>185</v>
      </c>
      <c r="C183" s="1">
        <v>72487</v>
      </c>
      <c r="D183" s="1">
        <v>295512</v>
      </c>
      <c r="F183" s="1">
        <v>663639</v>
      </c>
      <c r="H183" s="1">
        <v>0</v>
      </c>
      <c r="I183" s="3">
        <f t="shared" si="19"/>
        <v>1031638</v>
      </c>
      <c r="J183">
        <f>A183-'ESSER III JCF Approved'!A183</f>
        <v>0</v>
      </c>
      <c r="K183" s="1">
        <f>VLOOKUP($A183,'Payments 6.7.21'!$A$4:$E$430,3,FALSE)</f>
        <v>54082.700000000004</v>
      </c>
      <c r="L183" s="1">
        <f>VLOOKUP($A183,'Payments 6.7.21'!$A$4:$E$430,4,FALSE)</f>
        <v>0</v>
      </c>
      <c r="P183" s="1">
        <f>VLOOKUP($A183,'Payments 6.7.21'!$A$4:$E$430,5,FALSE)</f>
        <v>0</v>
      </c>
      <c r="Q183" s="1">
        <f t="shared" si="20"/>
        <v>54082.700000000004</v>
      </c>
      <c r="R183" s="3" t="str">
        <f t="shared" si="21"/>
        <v>yes</v>
      </c>
      <c r="S183" s="3" t="str">
        <f t="shared" si="22"/>
        <v>no</v>
      </c>
      <c r="T183" s="112"/>
      <c r="U183" s="3" t="str">
        <f t="shared" si="23"/>
        <v/>
      </c>
      <c r="W183" s="2">
        <f t="shared" si="24"/>
        <v>0.74610205967966681</v>
      </c>
      <c r="X183" s="2">
        <f t="shared" si="25"/>
        <v>0</v>
      </c>
      <c r="AB183" s="2" t="str">
        <f t="shared" si="26"/>
        <v/>
      </c>
      <c r="AC183" s="2">
        <f t="shared" si="27"/>
        <v>5.242410613025112E-2</v>
      </c>
    </row>
    <row r="184" spans="1:29" x14ac:dyDescent="0.35">
      <c r="A184" s="115">
        <v>2835</v>
      </c>
      <c r="B184" t="s">
        <v>186</v>
      </c>
      <c r="C184" s="1">
        <v>87118</v>
      </c>
      <c r="D184" s="1">
        <v>352447</v>
      </c>
      <c r="F184" s="1">
        <v>791499</v>
      </c>
      <c r="H184" s="1">
        <v>0</v>
      </c>
      <c r="I184" s="3">
        <f t="shared" si="19"/>
        <v>1231064</v>
      </c>
      <c r="J184">
        <f>A184-'ESSER III JCF Approved'!A184</f>
        <v>0</v>
      </c>
      <c r="K184" s="1">
        <f>VLOOKUP($A184,'Payments 6.7.21'!$A$4:$E$430,3,FALSE)</f>
        <v>86589.08</v>
      </c>
      <c r="L184" s="1">
        <f>VLOOKUP($A184,'Payments 6.7.21'!$A$4:$E$430,4,FALSE)</f>
        <v>352446</v>
      </c>
      <c r="P184" s="1">
        <f>VLOOKUP($A184,'Payments 6.7.21'!$A$4:$E$430,5,FALSE)</f>
        <v>0</v>
      </c>
      <c r="Q184" s="1">
        <f t="shared" si="20"/>
        <v>439035.08</v>
      </c>
      <c r="R184" s="3" t="str">
        <f t="shared" si="21"/>
        <v>yes</v>
      </c>
      <c r="S184" s="3" t="str">
        <f t="shared" si="22"/>
        <v>yes</v>
      </c>
      <c r="T184" s="112"/>
      <c r="U184" s="3" t="str">
        <f t="shared" si="23"/>
        <v/>
      </c>
      <c r="W184" s="2">
        <f t="shared" si="24"/>
        <v>0.99392869441447229</v>
      </c>
      <c r="X184" s="2">
        <f t="shared" si="25"/>
        <v>0.99999716269396532</v>
      </c>
      <c r="AB184" s="2" t="str">
        <f t="shared" si="26"/>
        <v/>
      </c>
      <c r="AC184" s="2">
        <f t="shared" si="27"/>
        <v>0.35663058947382104</v>
      </c>
    </row>
    <row r="185" spans="1:29" x14ac:dyDescent="0.35">
      <c r="A185" s="115">
        <v>2842</v>
      </c>
      <c r="B185" t="s">
        <v>187</v>
      </c>
      <c r="C185" s="1">
        <v>40000</v>
      </c>
      <c r="D185" s="1">
        <v>100000</v>
      </c>
      <c r="F185" s="1">
        <v>62063</v>
      </c>
      <c r="H185" s="1">
        <v>0</v>
      </c>
      <c r="I185" s="3">
        <f t="shared" si="19"/>
        <v>202063</v>
      </c>
      <c r="J185">
        <f>A185-'ESSER III JCF Approved'!A185</f>
        <v>0</v>
      </c>
      <c r="K185" s="1">
        <f>VLOOKUP($A185,'Payments 6.7.21'!$A$4:$E$430,3,FALSE)</f>
        <v>22687.4</v>
      </c>
      <c r="L185" s="1">
        <f>VLOOKUP($A185,'Payments 6.7.21'!$A$4:$E$430,4,FALSE)</f>
        <v>0</v>
      </c>
      <c r="P185" s="1">
        <f>VLOOKUP($A185,'Payments 6.7.21'!$A$4:$E$430,5,FALSE)</f>
        <v>0</v>
      </c>
      <c r="Q185" s="1">
        <f t="shared" si="20"/>
        <v>22687.4</v>
      </c>
      <c r="R185" s="3" t="str">
        <f t="shared" si="21"/>
        <v>yes</v>
      </c>
      <c r="S185" s="3" t="str">
        <f t="shared" si="22"/>
        <v>no</v>
      </c>
      <c r="T185" s="112"/>
      <c r="U185" s="3" t="str">
        <f t="shared" si="23"/>
        <v/>
      </c>
      <c r="W185" s="2">
        <f t="shared" si="24"/>
        <v>0.56718500000000005</v>
      </c>
      <c r="X185" s="2">
        <f t="shared" si="25"/>
        <v>0</v>
      </c>
      <c r="AB185" s="2" t="str">
        <f t="shared" si="26"/>
        <v/>
      </c>
      <c r="AC185" s="2">
        <f t="shared" si="27"/>
        <v>0.11227884372695646</v>
      </c>
    </row>
    <row r="186" spans="1:29" x14ac:dyDescent="0.35">
      <c r="A186" s="115">
        <v>2849</v>
      </c>
      <c r="B186" t="s">
        <v>188</v>
      </c>
      <c r="C186" s="1">
        <v>1156899</v>
      </c>
      <c r="D186" s="1">
        <v>3893097</v>
      </c>
      <c r="F186" s="1">
        <v>8742826</v>
      </c>
      <c r="H186" s="1">
        <v>0</v>
      </c>
      <c r="I186" s="3">
        <f t="shared" si="19"/>
        <v>13792822</v>
      </c>
      <c r="J186">
        <f>A186-'ESSER III JCF Approved'!A186</f>
        <v>0</v>
      </c>
      <c r="K186" s="1">
        <f>VLOOKUP($A186,'Payments 6.7.21'!$A$4:$E$430,3,FALSE)</f>
        <v>434712.25999999995</v>
      </c>
      <c r="L186" s="1">
        <f>VLOOKUP($A186,'Payments 6.7.21'!$A$4:$E$430,4,FALSE)</f>
        <v>0</v>
      </c>
      <c r="P186" s="1">
        <f>VLOOKUP($A186,'Payments 6.7.21'!$A$4:$E$430,5,FALSE)</f>
        <v>0</v>
      </c>
      <c r="Q186" s="1">
        <f t="shared" si="20"/>
        <v>434712.25999999995</v>
      </c>
      <c r="R186" s="3" t="str">
        <f t="shared" si="21"/>
        <v>yes</v>
      </c>
      <c r="S186" s="3" t="str">
        <f t="shared" si="22"/>
        <v>no</v>
      </c>
      <c r="T186" s="112"/>
      <c r="U186" s="3" t="str">
        <f t="shared" si="23"/>
        <v/>
      </c>
      <c r="W186" s="2">
        <f t="shared" si="24"/>
        <v>0.3757564489207787</v>
      </c>
      <c r="X186" s="2">
        <f t="shared" si="25"/>
        <v>0</v>
      </c>
      <c r="AB186" s="2" t="str">
        <f t="shared" si="26"/>
        <v/>
      </c>
      <c r="AC186" s="2">
        <f t="shared" si="27"/>
        <v>3.1517281960138394E-2</v>
      </c>
    </row>
    <row r="187" spans="1:29" x14ac:dyDescent="0.35">
      <c r="A187" s="115">
        <v>2856</v>
      </c>
      <c r="B187" t="s">
        <v>189</v>
      </c>
      <c r="C187" s="1">
        <v>179049</v>
      </c>
      <c r="D187" s="1">
        <v>708922</v>
      </c>
      <c r="F187" s="1">
        <v>1592044</v>
      </c>
      <c r="H187" s="1">
        <v>116377</v>
      </c>
      <c r="I187" s="3">
        <f t="shared" si="19"/>
        <v>2596392</v>
      </c>
      <c r="J187">
        <f>A187-'ESSER III JCF Approved'!A187</f>
        <v>0</v>
      </c>
      <c r="K187" s="1">
        <f>VLOOKUP($A187,'Payments 6.7.21'!$A$4:$E$430,3,FALSE)</f>
        <v>54011.48</v>
      </c>
      <c r="L187" s="1">
        <f>VLOOKUP($A187,'Payments 6.7.21'!$A$4:$E$430,4,FALSE)</f>
        <v>0</v>
      </c>
      <c r="P187" s="1">
        <f>VLOOKUP($A187,'Payments 6.7.21'!$A$4:$E$430,5,FALSE)</f>
        <v>81281.41</v>
      </c>
      <c r="Q187" s="1">
        <f t="shared" si="20"/>
        <v>135292.89000000001</v>
      </c>
      <c r="R187" s="3" t="str">
        <f t="shared" si="21"/>
        <v>yes</v>
      </c>
      <c r="S187" s="3" t="str">
        <f t="shared" si="22"/>
        <v>no</v>
      </c>
      <c r="T187" s="112"/>
      <c r="U187" s="3" t="str">
        <f t="shared" si="23"/>
        <v>yes</v>
      </c>
      <c r="W187" s="2">
        <f t="shared" si="24"/>
        <v>0.30165753508816023</v>
      </c>
      <c r="X187" s="2">
        <f t="shared" si="25"/>
        <v>0</v>
      </c>
      <c r="AB187" s="2">
        <f t="shared" si="26"/>
        <v>0.69843190664822086</v>
      </c>
      <c r="AC187" s="2">
        <f t="shared" si="27"/>
        <v>5.2108036844975648E-2</v>
      </c>
    </row>
    <row r="188" spans="1:29" x14ac:dyDescent="0.35">
      <c r="A188" s="115">
        <v>2863</v>
      </c>
      <c r="B188" t="s">
        <v>190</v>
      </c>
      <c r="C188" s="1">
        <v>139705</v>
      </c>
      <c r="D188" s="1">
        <v>554365</v>
      </c>
      <c r="F188" s="1">
        <v>1244951</v>
      </c>
      <c r="H188" s="1">
        <v>33478</v>
      </c>
      <c r="I188" s="3">
        <f t="shared" si="19"/>
        <v>1972499</v>
      </c>
      <c r="J188">
        <f>A188-'ESSER III JCF Approved'!A188</f>
        <v>0</v>
      </c>
      <c r="K188" s="1">
        <f>VLOOKUP($A188,'Payments 6.7.21'!$A$4:$E$430,3,FALSE)</f>
        <v>112676.75</v>
      </c>
      <c r="L188" s="1">
        <f>VLOOKUP($A188,'Payments 6.7.21'!$A$4:$E$430,4,FALSE)</f>
        <v>0</v>
      </c>
      <c r="P188" s="1">
        <f>VLOOKUP($A188,'Payments 6.7.21'!$A$4:$E$430,5,FALSE)</f>
        <v>33478</v>
      </c>
      <c r="Q188" s="1">
        <f t="shared" si="20"/>
        <v>146154.75</v>
      </c>
      <c r="R188" s="3" t="str">
        <f t="shared" si="21"/>
        <v>yes</v>
      </c>
      <c r="S188" s="3" t="str">
        <f t="shared" si="22"/>
        <v>no</v>
      </c>
      <c r="T188" s="112"/>
      <c r="U188" s="3" t="str">
        <f t="shared" si="23"/>
        <v>yes</v>
      </c>
      <c r="W188" s="2">
        <f t="shared" si="24"/>
        <v>0.80653340968469278</v>
      </c>
      <c r="X188" s="2">
        <f t="shared" si="25"/>
        <v>0</v>
      </c>
      <c r="AB188" s="2">
        <f t="shared" si="26"/>
        <v>1</v>
      </c>
      <c r="AC188" s="2">
        <f t="shared" si="27"/>
        <v>7.4096235283262507E-2</v>
      </c>
    </row>
    <row r="189" spans="1:29" x14ac:dyDescent="0.35">
      <c r="A189" s="115">
        <v>2884</v>
      </c>
      <c r="B189" t="s">
        <v>191</v>
      </c>
      <c r="C189" s="1">
        <v>127166</v>
      </c>
      <c r="D189" s="1">
        <v>509488</v>
      </c>
      <c r="F189" s="1">
        <v>1144170</v>
      </c>
      <c r="H189" s="1">
        <v>0</v>
      </c>
      <c r="I189" s="3">
        <f t="shared" si="19"/>
        <v>1780824</v>
      </c>
      <c r="J189">
        <f>A189-'ESSER III JCF Approved'!A189</f>
        <v>0</v>
      </c>
      <c r="K189" s="1">
        <f>VLOOKUP($A189,'Payments 6.7.21'!$A$4:$E$430,3,FALSE)</f>
        <v>126797.93000000001</v>
      </c>
      <c r="L189" s="1">
        <f>VLOOKUP($A189,'Payments 6.7.21'!$A$4:$E$430,4,FALSE)</f>
        <v>0</v>
      </c>
      <c r="P189" s="1">
        <f>VLOOKUP($A189,'Payments 6.7.21'!$A$4:$E$430,5,FALSE)</f>
        <v>0</v>
      </c>
      <c r="Q189" s="1">
        <f t="shared" si="20"/>
        <v>126797.93000000001</v>
      </c>
      <c r="R189" s="3" t="str">
        <f t="shared" si="21"/>
        <v>yes</v>
      </c>
      <c r="S189" s="3" t="str">
        <f t="shared" si="22"/>
        <v>no</v>
      </c>
      <c r="T189" s="112"/>
      <c r="U189" s="3" t="str">
        <f t="shared" si="23"/>
        <v/>
      </c>
      <c r="W189" s="2">
        <f t="shared" si="24"/>
        <v>0.99710559426261747</v>
      </c>
      <c r="X189" s="2">
        <f t="shared" si="25"/>
        <v>0</v>
      </c>
      <c r="AB189" s="2" t="str">
        <f t="shared" si="26"/>
        <v/>
      </c>
      <c r="AC189" s="2">
        <f t="shared" si="27"/>
        <v>7.1201831287089581E-2</v>
      </c>
    </row>
    <row r="190" spans="1:29" x14ac:dyDescent="0.35">
      <c r="A190" s="115">
        <v>2885</v>
      </c>
      <c r="B190" t="s">
        <v>192</v>
      </c>
      <c r="C190" s="1">
        <v>257238</v>
      </c>
      <c r="D190" s="1">
        <v>874494</v>
      </c>
      <c r="F190" s="1">
        <v>1963874</v>
      </c>
      <c r="H190" s="1">
        <v>0</v>
      </c>
      <c r="I190" s="3">
        <f t="shared" si="19"/>
        <v>3095606</v>
      </c>
      <c r="J190">
        <f>A190-'ESSER III JCF Approved'!A190</f>
        <v>0</v>
      </c>
      <c r="K190" s="1">
        <f>VLOOKUP($A190,'Payments 6.7.21'!$A$4:$E$430,3,FALSE)</f>
        <v>161320.07</v>
      </c>
      <c r="L190" s="1">
        <f>VLOOKUP($A190,'Payments 6.7.21'!$A$4:$E$430,4,FALSE)</f>
        <v>0</v>
      </c>
      <c r="P190" s="1">
        <f>VLOOKUP($A190,'Payments 6.7.21'!$A$4:$E$430,5,FALSE)</f>
        <v>0</v>
      </c>
      <c r="Q190" s="1">
        <f t="shared" si="20"/>
        <v>161320.07</v>
      </c>
      <c r="R190" s="3" t="str">
        <f t="shared" si="21"/>
        <v>yes</v>
      </c>
      <c r="S190" s="3" t="str">
        <f t="shared" si="22"/>
        <v>no</v>
      </c>
      <c r="T190" s="112"/>
      <c r="U190" s="3" t="str">
        <f t="shared" si="23"/>
        <v/>
      </c>
      <c r="W190" s="2">
        <f t="shared" si="24"/>
        <v>0.6271237919747471</v>
      </c>
      <c r="X190" s="2">
        <f t="shared" si="25"/>
        <v>0</v>
      </c>
      <c r="AB190" s="2" t="str">
        <f t="shared" si="26"/>
        <v/>
      </c>
      <c r="AC190" s="2">
        <f t="shared" si="27"/>
        <v>5.211259766262244E-2</v>
      </c>
    </row>
    <row r="191" spans="1:29" x14ac:dyDescent="0.35">
      <c r="A191" s="115">
        <v>2891</v>
      </c>
      <c r="B191" t="s">
        <v>193</v>
      </c>
      <c r="C191" s="1">
        <v>103115</v>
      </c>
      <c r="D191" s="1">
        <v>347445</v>
      </c>
      <c r="F191" s="1">
        <v>780267</v>
      </c>
      <c r="H191" s="1">
        <v>44928</v>
      </c>
      <c r="I191" s="3">
        <f t="shared" si="19"/>
        <v>1275755</v>
      </c>
      <c r="J191">
        <f>A191-'ESSER III JCF Approved'!A191</f>
        <v>0</v>
      </c>
      <c r="K191" s="1">
        <f>VLOOKUP($A191,'Payments 6.7.21'!$A$4:$E$430,3,FALSE)</f>
        <v>103115</v>
      </c>
      <c r="L191" s="1">
        <f>VLOOKUP($A191,'Payments 6.7.21'!$A$4:$E$430,4,FALSE)</f>
        <v>0</v>
      </c>
      <c r="P191" s="1">
        <f>VLOOKUP($A191,'Payments 6.7.21'!$A$4:$E$430,5,FALSE)</f>
        <v>44928</v>
      </c>
      <c r="Q191" s="1">
        <f t="shared" si="20"/>
        <v>148043</v>
      </c>
      <c r="R191" s="3" t="str">
        <f t="shared" si="21"/>
        <v>yes</v>
      </c>
      <c r="S191" s="3" t="str">
        <f t="shared" si="22"/>
        <v>no</v>
      </c>
      <c r="T191" s="112"/>
      <c r="U191" s="3" t="str">
        <f t="shared" si="23"/>
        <v>yes</v>
      </c>
      <c r="W191" s="2">
        <f t="shared" si="24"/>
        <v>1</v>
      </c>
      <c r="X191" s="2">
        <f t="shared" si="25"/>
        <v>0</v>
      </c>
      <c r="AB191" s="2">
        <f t="shared" si="26"/>
        <v>1</v>
      </c>
      <c r="AC191" s="2">
        <f t="shared" si="27"/>
        <v>0.11604344094281425</v>
      </c>
    </row>
    <row r="192" spans="1:29" x14ac:dyDescent="0.35">
      <c r="A192" s="115">
        <v>2898</v>
      </c>
      <c r="B192" t="s">
        <v>194</v>
      </c>
      <c r="C192" s="1">
        <v>78058</v>
      </c>
      <c r="D192" s="1">
        <v>318453</v>
      </c>
      <c r="F192" s="1">
        <v>715159</v>
      </c>
      <c r="H192" s="1">
        <v>0</v>
      </c>
      <c r="I192" s="3">
        <f t="shared" si="19"/>
        <v>1111670</v>
      </c>
      <c r="J192">
        <f>A192-'ESSER III JCF Approved'!A192</f>
        <v>0</v>
      </c>
      <c r="K192" s="1">
        <f>VLOOKUP($A192,'Payments 6.7.21'!$A$4:$E$430,3,FALSE)</f>
        <v>74542.930000000008</v>
      </c>
      <c r="L192" s="1">
        <f>VLOOKUP($A192,'Payments 6.7.21'!$A$4:$E$430,4,FALSE)</f>
        <v>0</v>
      </c>
      <c r="P192" s="1">
        <f>VLOOKUP($A192,'Payments 6.7.21'!$A$4:$E$430,5,FALSE)</f>
        <v>0</v>
      </c>
      <c r="Q192" s="1">
        <f t="shared" si="20"/>
        <v>74542.930000000008</v>
      </c>
      <c r="R192" s="3" t="str">
        <f t="shared" si="21"/>
        <v>yes</v>
      </c>
      <c r="S192" s="3" t="str">
        <f t="shared" si="22"/>
        <v>no</v>
      </c>
      <c r="T192" s="112"/>
      <c r="U192" s="3" t="str">
        <f t="shared" si="23"/>
        <v/>
      </c>
      <c r="W192" s="2">
        <f t="shared" si="24"/>
        <v>0.95496848497271269</v>
      </c>
      <c r="X192" s="2">
        <f t="shared" si="25"/>
        <v>0</v>
      </c>
      <c r="AB192" s="2" t="str">
        <f t="shared" si="26"/>
        <v/>
      </c>
      <c r="AC192" s="2">
        <f t="shared" si="27"/>
        <v>6.7054908381084327E-2</v>
      </c>
    </row>
    <row r="193" spans="1:29" x14ac:dyDescent="0.35">
      <c r="A193" s="115">
        <v>2912</v>
      </c>
      <c r="B193" t="s">
        <v>195</v>
      </c>
      <c r="C193" s="1">
        <v>139785</v>
      </c>
      <c r="D193" s="1">
        <v>568980</v>
      </c>
      <c r="F193" s="1">
        <v>1277772</v>
      </c>
      <c r="H193" s="1">
        <v>142029</v>
      </c>
      <c r="I193" s="3">
        <f t="shared" si="19"/>
        <v>2128566</v>
      </c>
      <c r="J193">
        <f>A193-'ESSER III JCF Approved'!A193</f>
        <v>0</v>
      </c>
      <c r="K193" s="1">
        <f>VLOOKUP($A193,'Payments 6.7.21'!$A$4:$E$430,3,FALSE)</f>
        <v>139785</v>
      </c>
      <c r="L193" s="1">
        <f>VLOOKUP($A193,'Payments 6.7.21'!$A$4:$E$430,4,FALSE)</f>
        <v>0</v>
      </c>
      <c r="P193" s="1">
        <f>VLOOKUP($A193,'Payments 6.7.21'!$A$4:$E$430,5,FALSE)</f>
        <v>0</v>
      </c>
      <c r="Q193" s="1">
        <f t="shared" si="20"/>
        <v>139785</v>
      </c>
      <c r="R193" s="3" t="str">
        <f t="shared" si="21"/>
        <v>yes</v>
      </c>
      <c r="S193" s="3" t="str">
        <f t="shared" si="22"/>
        <v>no</v>
      </c>
      <c r="T193" s="112"/>
      <c r="U193" s="3" t="str">
        <f t="shared" si="23"/>
        <v>no</v>
      </c>
      <c r="W193" s="2">
        <f t="shared" si="24"/>
        <v>1</v>
      </c>
      <c r="X193" s="2">
        <f t="shared" si="25"/>
        <v>0</v>
      </c>
      <c r="AB193" s="2">
        <f t="shared" si="26"/>
        <v>0</v>
      </c>
      <c r="AC193" s="2">
        <f t="shared" si="27"/>
        <v>6.5670972852145529E-2</v>
      </c>
    </row>
    <row r="194" spans="1:29" x14ac:dyDescent="0.35">
      <c r="A194" s="115">
        <v>2940</v>
      </c>
      <c r="B194" t="s">
        <v>196</v>
      </c>
      <c r="C194" s="1">
        <v>40000</v>
      </c>
      <c r="D194" s="1">
        <v>156124</v>
      </c>
      <c r="F194" s="1">
        <v>350612</v>
      </c>
      <c r="H194" s="1">
        <v>39710</v>
      </c>
      <c r="I194" s="3">
        <f t="shared" si="19"/>
        <v>586446</v>
      </c>
      <c r="J194">
        <f>A194-'ESSER III JCF Approved'!A194</f>
        <v>0</v>
      </c>
      <c r="K194" s="1">
        <f>VLOOKUP($A194,'Payments 6.7.21'!$A$4:$E$430,3,FALSE)</f>
        <v>33973.49</v>
      </c>
      <c r="L194" s="1">
        <f>VLOOKUP($A194,'Payments 6.7.21'!$A$4:$E$430,4,FALSE)</f>
        <v>0</v>
      </c>
      <c r="P194" s="1">
        <f>VLOOKUP($A194,'Payments 6.7.21'!$A$4:$E$430,5,FALSE)</f>
        <v>27747.54</v>
      </c>
      <c r="Q194" s="1">
        <f t="shared" si="20"/>
        <v>61721.03</v>
      </c>
      <c r="R194" s="3" t="str">
        <f t="shared" si="21"/>
        <v>yes</v>
      </c>
      <c r="S194" s="3" t="str">
        <f t="shared" si="22"/>
        <v>no</v>
      </c>
      <c r="T194" s="112"/>
      <c r="U194" s="3" t="str">
        <f t="shared" si="23"/>
        <v>yes</v>
      </c>
      <c r="W194" s="2">
        <f t="shared" si="24"/>
        <v>0.84933724999999993</v>
      </c>
      <c r="X194" s="2">
        <f t="shared" si="25"/>
        <v>0</v>
      </c>
      <c r="AB194" s="2">
        <f t="shared" si="26"/>
        <v>0.69875446990682455</v>
      </c>
      <c r="AC194" s="2">
        <f t="shared" si="27"/>
        <v>0.1052458879419418</v>
      </c>
    </row>
    <row r="195" spans="1:29" x14ac:dyDescent="0.35">
      <c r="A195" s="115">
        <v>2961</v>
      </c>
      <c r="B195" t="s">
        <v>197</v>
      </c>
      <c r="C195" s="1">
        <v>40000</v>
      </c>
      <c r="D195" s="1">
        <v>157991</v>
      </c>
      <c r="F195" s="1">
        <v>354805</v>
      </c>
      <c r="H195" s="1">
        <v>0</v>
      </c>
      <c r="I195" s="3">
        <f t="shared" si="19"/>
        <v>552796</v>
      </c>
      <c r="J195">
        <f>A195-'ESSER III JCF Approved'!A195</f>
        <v>0</v>
      </c>
      <c r="Q195" s="1">
        <f t="shared" si="20"/>
        <v>0</v>
      </c>
      <c r="R195" s="3" t="str">
        <f t="shared" si="21"/>
        <v>no</v>
      </c>
      <c r="S195" s="3" t="str">
        <f t="shared" si="22"/>
        <v>no</v>
      </c>
      <c r="T195" s="112"/>
      <c r="U195" s="3" t="str">
        <f t="shared" si="23"/>
        <v/>
      </c>
      <c r="W195" s="2">
        <f t="shared" si="24"/>
        <v>0</v>
      </c>
      <c r="X195" s="2">
        <f t="shared" si="25"/>
        <v>0</v>
      </c>
      <c r="AB195" s="2" t="str">
        <f t="shared" si="26"/>
        <v/>
      </c>
      <c r="AC195" s="2">
        <f t="shared" si="27"/>
        <v>0</v>
      </c>
    </row>
    <row r="196" spans="1:29" x14ac:dyDescent="0.35">
      <c r="A196" s="115">
        <v>3087</v>
      </c>
      <c r="B196" t="s">
        <v>198</v>
      </c>
      <c r="C196" s="1">
        <v>40000</v>
      </c>
      <c r="D196" s="1">
        <v>100000</v>
      </c>
      <c r="F196" s="1">
        <v>97529</v>
      </c>
      <c r="H196" s="1">
        <v>15217</v>
      </c>
      <c r="I196" s="3">
        <f t="shared" ref="I196:I259" si="28">SUM(C196:H196)</f>
        <v>252746</v>
      </c>
      <c r="J196">
        <f>A196-'ESSER III JCF Approved'!A196</f>
        <v>0</v>
      </c>
      <c r="K196" s="1">
        <f>VLOOKUP($A196,'Payments 6.7.21'!$A$4:$E$430,3,FALSE)</f>
        <v>14506.98</v>
      </c>
      <c r="L196" s="1">
        <f>VLOOKUP($A196,'Payments 6.7.21'!$A$4:$E$430,4,FALSE)</f>
        <v>0</v>
      </c>
      <c r="P196" s="1">
        <f>VLOOKUP($A196,'Payments 6.7.21'!$A$4:$E$430,5,FALSE)</f>
        <v>0</v>
      </c>
      <c r="Q196" s="1">
        <f t="shared" ref="Q196:Q259" si="29">SUM(K196:P196)</f>
        <v>14506.98</v>
      </c>
      <c r="R196" s="3" t="str">
        <f t="shared" ref="R196:R259" si="30">IF(C196=0,"",IF(K196&gt;0,"yes","no"))</f>
        <v>yes</v>
      </c>
      <c r="S196" s="3" t="str">
        <f t="shared" ref="S196:S259" si="31">IF(D196=0,"",IF(L196&gt;0,"yes","no"))</f>
        <v>no</v>
      </c>
      <c r="T196" s="112"/>
      <c r="U196" s="3" t="str">
        <f t="shared" ref="U196:U259" si="32">IF(H196=0,"",IF(P196&gt;0,"yes","no"))</f>
        <v>no</v>
      </c>
      <c r="W196" s="2">
        <f t="shared" ref="W196:W259" si="33">IF(C196=0,"",K196/C196)</f>
        <v>0.36267450000000001</v>
      </c>
      <c r="X196" s="2">
        <f t="shared" ref="X196:X259" si="34">IF(D196=0,"",L196/D196)</f>
        <v>0</v>
      </c>
      <c r="AB196" s="2">
        <f t="shared" ref="AB196:AB259" si="35">IF(H196=0,"",P196/H196)</f>
        <v>0</v>
      </c>
      <c r="AC196" s="2">
        <f t="shared" ref="AC196:AC259" si="36">Q196/I196</f>
        <v>5.7397466230919576E-2</v>
      </c>
    </row>
    <row r="197" spans="1:29" x14ac:dyDescent="0.35">
      <c r="A197" s="115">
        <v>3094</v>
      </c>
      <c r="B197" t="s">
        <v>199</v>
      </c>
      <c r="C197" s="1">
        <v>40000</v>
      </c>
      <c r="D197" s="1">
        <v>100000</v>
      </c>
      <c r="F197" s="1">
        <v>11321</v>
      </c>
      <c r="H197" s="1">
        <v>0</v>
      </c>
      <c r="I197" s="3">
        <f t="shared" si="28"/>
        <v>151321</v>
      </c>
      <c r="J197">
        <f>A197-'ESSER III JCF Approved'!A197</f>
        <v>0</v>
      </c>
      <c r="K197" s="1">
        <f>VLOOKUP($A197,'Payments 6.7.21'!$A$4:$E$430,3,FALSE)</f>
        <v>39999.759999999995</v>
      </c>
      <c r="L197" s="1">
        <f>VLOOKUP($A197,'Payments 6.7.21'!$A$4:$E$430,4,FALSE)</f>
        <v>0</v>
      </c>
      <c r="P197" s="1">
        <f>VLOOKUP($A197,'Payments 6.7.21'!$A$4:$E$430,5,FALSE)</f>
        <v>0</v>
      </c>
      <c r="Q197" s="1">
        <f t="shared" si="29"/>
        <v>39999.759999999995</v>
      </c>
      <c r="R197" s="3" t="str">
        <f t="shared" si="30"/>
        <v>yes</v>
      </c>
      <c r="S197" s="3" t="str">
        <f t="shared" si="31"/>
        <v>no</v>
      </c>
      <c r="T197" s="112"/>
      <c r="U197" s="3" t="str">
        <f t="shared" si="32"/>
        <v/>
      </c>
      <c r="W197" s="2">
        <f t="shared" si="33"/>
        <v>0.99999399999999983</v>
      </c>
      <c r="X197" s="2">
        <f t="shared" si="34"/>
        <v>0</v>
      </c>
      <c r="AB197" s="2" t="str">
        <f t="shared" si="35"/>
        <v/>
      </c>
      <c r="AC197" s="2">
        <f t="shared" si="36"/>
        <v>0.26433713760813105</v>
      </c>
    </row>
    <row r="198" spans="1:29" x14ac:dyDescent="0.35">
      <c r="A198" s="115">
        <v>3122</v>
      </c>
      <c r="B198" t="s">
        <v>200</v>
      </c>
      <c r="C198" s="1">
        <v>40000</v>
      </c>
      <c r="D198" s="1">
        <v>100000</v>
      </c>
      <c r="F198" s="1">
        <v>0</v>
      </c>
      <c r="H198" s="1">
        <v>0</v>
      </c>
      <c r="I198" s="3">
        <f t="shared" si="28"/>
        <v>140000</v>
      </c>
      <c r="J198">
        <f>A198-'ESSER III JCF Approved'!A198</f>
        <v>0</v>
      </c>
      <c r="K198" s="1">
        <f>VLOOKUP($A198,'Payments 6.7.21'!$A$4:$E$430,3,FALSE)</f>
        <v>40000</v>
      </c>
      <c r="L198" s="1">
        <f>VLOOKUP($A198,'Payments 6.7.21'!$A$4:$E$430,4,FALSE)</f>
        <v>0</v>
      </c>
      <c r="P198" s="1">
        <f>VLOOKUP($A198,'Payments 6.7.21'!$A$4:$E$430,5,FALSE)</f>
        <v>0</v>
      </c>
      <c r="Q198" s="1">
        <f t="shared" si="29"/>
        <v>40000</v>
      </c>
      <c r="R198" s="3" t="str">
        <f t="shared" si="30"/>
        <v>yes</v>
      </c>
      <c r="S198" s="3" t="str">
        <f t="shared" si="31"/>
        <v>no</v>
      </c>
      <c r="T198" s="112"/>
      <c r="U198" s="3" t="str">
        <f t="shared" si="32"/>
        <v/>
      </c>
      <c r="W198" s="2">
        <f t="shared" si="33"/>
        <v>1</v>
      </c>
      <c r="X198" s="2">
        <f t="shared" si="34"/>
        <v>0</v>
      </c>
      <c r="AB198" s="2" t="str">
        <f t="shared" si="35"/>
        <v/>
      </c>
      <c r="AC198" s="2">
        <f t="shared" si="36"/>
        <v>0.2857142857142857</v>
      </c>
    </row>
    <row r="199" spans="1:29" x14ac:dyDescent="0.35">
      <c r="A199" s="115">
        <v>3129</v>
      </c>
      <c r="B199" t="s">
        <v>201</v>
      </c>
      <c r="C199" s="1">
        <v>144497</v>
      </c>
      <c r="D199" s="1">
        <v>567696</v>
      </c>
      <c r="F199" s="1">
        <v>1274890</v>
      </c>
      <c r="H199" s="1">
        <v>0</v>
      </c>
      <c r="I199" s="3">
        <f t="shared" si="28"/>
        <v>1987083</v>
      </c>
      <c r="J199">
        <f>A199-'ESSER III JCF Approved'!A199</f>
        <v>0</v>
      </c>
      <c r="K199" s="1">
        <f>VLOOKUP($A199,'Payments 6.7.21'!$A$4:$E$430,3,FALSE)</f>
        <v>98686.53</v>
      </c>
      <c r="L199" s="1">
        <f>VLOOKUP($A199,'Payments 6.7.21'!$A$4:$E$430,4,FALSE)</f>
        <v>0</v>
      </c>
      <c r="P199" s="1">
        <f>VLOOKUP($A199,'Payments 6.7.21'!$A$4:$E$430,5,FALSE)</f>
        <v>0</v>
      </c>
      <c r="Q199" s="1">
        <f t="shared" si="29"/>
        <v>98686.53</v>
      </c>
      <c r="R199" s="3" t="str">
        <f t="shared" si="30"/>
        <v>yes</v>
      </c>
      <c r="S199" s="3" t="str">
        <f t="shared" si="31"/>
        <v>no</v>
      </c>
      <c r="T199" s="112"/>
      <c r="U199" s="3" t="str">
        <f t="shared" si="32"/>
        <v/>
      </c>
      <c r="W199" s="2">
        <f t="shared" si="33"/>
        <v>0.68296594392963172</v>
      </c>
      <c r="X199" s="2">
        <f t="shared" si="34"/>
        <v>0</v>
      </c>
      <c r="AB199" s="2" t="str">
        <f t="shared" si="35"/>
        <v/>
      </c>
      <c r="AC199" s="2">
        <f t="shared" si="36"/>
        <v>4.9664020073645641E-2</v>
      </c>
    </row>
    <row r="200" spans="1:29" x14ac:dyDescent="0.35">
      <c r="A200" s="115">
        <v>3150</v>
      </c>
      <c r="B200" t="s">
        <v>202</v>
      </c>
      <c r="C200" s="1">
        <v>97376</v>
      </c>
      <c r="D200" s="1">
        <v>384718</v>
      </c>
      <c r="F200" s="1">
        <v>863971</v>
      </c>
      <c r="H200" s="1">
        <v>0</v>
      </c>
      <c r="I200" s="3">
        <f t="shared" si="28"/>
        <v>1346065</v>
      </c>
      <c r="J200">
        <f>A200-'ESSER III JCF Approved'!A200</f>
        <v>0</v>
      </c>
      <c r="K200" s="1">
        <f>VLOOKUP($A200,'Payments 6.7.21'!$A$4:$E$430,3,FALSE)</f>
        <v>83938</v>
      </c>
      <c r="L200" s="1">
        <f>VLOOKUP($A200,'Payments 6.7.21'!$A$4:$E$430,4,FALSE)</f>
        <v>0</v>
      </c>
      <c r="P200" s="1">
        <f>VLOOKUP($A200,'Payments 6.7.21'!$A$4:$E$430,5,FALSE)</f>
        <v>0</v>
      </c>
      <c r="Q200" s="1">
        <f t="shared" si="29"/>
        <v>83938</v>
      </c>
      <c r="R200" s="3" t="str">
        <f t="shared" si="30"/>
        <v>yes</v>
      </c>
      <c r="S200" s="3" t="str">
        <f t="shared" si="31"/>
        <v>no</v>
      </c>
      <c r="T200" s="112"/>
      <c r="U200" s="3" t="str">
        <f t="shared" si="32"/>
        <v/>
      </c>
      <c r="W200" s="2">
        <f t="shared" si="33"/>
        <v>0.86199884981925734</v>
      </c>
      <c r="X200" s="2">
        <f t="shared" si="34"/>
        <v>0</v>
      </c>
      <c r="AB200" s="2" t="str">
        <f t="shared" si="35"/>
        <v/>
      </c>
      <c r="AC200" s="2">
        <f t="shared" si="36"/>
        <v>6.2358058489003131E-2</v>
      </c>
    </row>
    <row r="201" spans="1:29" x14ac:dyDescent="0.35">
      <c r="A201" s="115">
        <v>3171</v>
      </c>
      <c r="B201" t="s">
        <v>203</v>
      </c>
      <c r="C201" s="1">
        <v>84601</v>
      </c>
      <c r="D201" s="1">
        <v>345961</v>
      </c>
      <c r="F201" s="1">
        <v>776933</v>
      </c>
      <c r="H201" s="1">
        <v>0</v>
      </c>
      <c r="I201" s="3">
        <f t="shared" si="28"/>
        <v>1207495</v>
      </c>
      <c r="J201">
        <f>A201-'ESSER III JCF Approved'!A201</f>
        <v>0</v>
      </c>
      <c r="K201" s="1">
        <f>VLOOKUP($A201,'Payments 6.7.21'!$A$4:$E$430,3,FALSE)</f>
        <v>79077.22</v>
      </c>
      <c r="L201" s="1">
        <f>VLOOKUP($A201,'Payments 6.7.21'!$A$4:$E$430,4,FALSE)</f>
        <v>0</v>
      </c>
      <c r="P201" s="1">
        <f>VLOOKUP($A201,'Payments 6.7.21'!$A$4:$E$430,5,FALSE)</f>
        <v>0</v>
      </c>
      <c r="Q201" s="1">
        <f t="shared" si="29"/>
        <v>79077.22</v>
      </c>
      <c r="R201" s="3" t="str">
        <f t="shared" si="30"/>
        <v>yes</v>
      </c>
      <c r="S201" s="3" t="str">
        <f t="shared" si="31"/>
        <v>no</v>
      </c>
      <c r="T201" s="112"/>
      <c r="U201" s="3" t="str">
        <f t="shared" si="32"/>
        <v/>
      </c>
      <c r="W201" s="2">
        <f t="shared" si="33"/>
        <v>0.93470786397323913</v>
      </c>
      <c r="X201" s="2">
        <f t="shared" si="34"/>
        <v>0</v>
      </c>
      <c r="AB201" s="2" t="str">
        <f t="shared" si="35"/>
        <v/>
      </c>
      <c r="AC201" s="2">
        <f t="shared" si="36"/>
        <v>6.5488652126923924E-2</v>
      </c>
    </row>
    <row r="202" spans="1:29" x14ac:dyDescent="0.35">
      <c r="A202" s="115">
        <v>3206</v>
      </c>
      <c r="B202" t="s">
        <v>204</v>
      </c>
      <c r="C202" s="1">
        <v>204147</v>
      </c>
      <c r="D202" s="1">
        <v>844707</v>
      </c>
      <c r="F202" s="1">
        <v>1896980</v>
      </c>
      <c r="H202" s="1">
        <v>71304</v>
      </c>
      <c r="I202" s="3">
        <f t="shared" si="28"/>
        <v>3017138</v>
      </c>
      <c r="J202">
        <f>A202-'ESSER III JCF Approved'!A202</f>
        <v>0</v>
      </c>
      <c r="Q202" s="1">
        <f t="shared" si="29"/>
        <v>0</v>
      </c>
      <c r="R202" s="3" t="str">
        <f t="shared" si="30"/>
        <v>no</v>
      </c>
      <c r="S202" s="3" t="str">
        <f t="shared" si="31"/>
        <v>no</v>
      </c>
      <c r="T202" s="112"/>
      <c r="U202" s="3" t="str">
        <f t="shared" si="32"/>
        <v>no</v>
      </c>
      <c r="W202" s="2">
        <f t="shared" si="33"/>
        <v>0</v>
      </c>
      <c r="X202" s="2">
        <f t="shared" si="34"/>
        <v>0</v>
      </c>
      <c r="AB202" s="2">
        <f t="shared" si="35"/>
        <v>0</v>
      </c>
      <c r="AC202" s="2">
        <f t="shared" si="36"/>
        <v>0</v>
      </c>
    </row>
    <row r="203" spans="1:29" x14ac:dyDescent="0.35">
      <c r="A203" s="115">
        <v>3213</v>
      </c>
      <c r="B203" t="s">
        <v>205</v>
      </c>
      <c r="C203" s="1">
        <v>75229</v>
      </c>
      <c r="D203" s="1">
        <v>304271</v>
      </c>
      <c r="F203" s="1">
        <v>683309</v>
      </c>
      <c r="H203" s="1">
        <v>63768</v>
      </c>
      <c r="I203" s="3">
        <f t="shared" si="28"/>
        <v>1126577</v>
      </c>
      <c r="J203">
        <f>A203-'ESSER III JCF Approved'!A203</f>
        <v>0</v>
      </c>
      <c r="K203" s="1">
        <f>VLOOKUP($A203,'Payments 6.7.21'!$A$4:$E$430,3,FALSE)</f>
        <v>55743.7</v>
      </c>
      <c r="L203" s="1">
        <f>VLOOKUP($A203,'Payments 6.7.21'!$A$4:$E$430,4,FALSE)</f>
        <v>0</v>
      </c>
      <c r="P203" s="1">
        <f>VLOOKUP($A203,'Payments 6.7.21'!$A$4:$E$430,5,FALSE)</f>
        <v>36321.47</v>
      </c>
      <c r="Q203" s="1">
        <f t="shared" si="29"/>
        <v>92065.17</v>
      </c>
      <c r="R203" s="3" t="str">
        <f t="shared" si="30"/>
        <v>yes</v>
      </c>
      <c r="S203" s="3" t="str">
        <f t="shared" si="31"/>
        <v>no</v>
      </c>
      <c r="T203" s="112"/>
      <c r="U203" s="3" t="str">
        <f t="shared" si="32"/>
        <v>yes</v>
      </c>
      <c r="W203" s="2">
        <f t="shared" si="33"/>
        <v>0.74098685347405913</v>
      </c>
      <c r="X203" s="2">
        <f t="shared" si="34"/>
        <v>0</v>
      </c>
      <c r="AB203" s="2">
        <f t="shared" si="35"/>
        <v>0.56958772425040771</v>
      </c>
      <c r="AC203" s="2">
        <f t="shared" si="36"/>
        <v>8.1721151772138081E-2</v>
      </c>
    </row>
    <row r="204" spans="1:29" x14ac:dyDescent="0.35">
      <c r="A204" s="115">
        <v>3220</v>
      </c>
      <c r="B204" t="s">
        <v>206</v>
      </c>
      <c r="C204" s="1">
        <v>129475</v>
      </c>
      <c r="D204" s="1">
        <v>473766</v>
      </c>
      <c r="F204" s="1">
        <v>1063948</v>
      </c>
      <c r="H204" s="1">
        <v>0</v>
      </c>
      <c r="I204" s="3">
        <f t="shared" si="28"/>
        <v>1667189</v>
      </c>
      <c r="J204">
        <f>A204-'ESSER III JCF Approved'!A204</f>
        <v>0</v>
      </c>
      <c r="K204" s="1">
        <f>VLOOKUP($A204,'Payments 6.7.21'!$A$4:$E$430,3,FALSE)</f>
        <v>128829.81</v>
      </c>
      <c r="L204" s="1">
        <f>VLOOKUP($A204,'Payments 6.7.21'!$A$4:$E$430,4,FALSE)</f>
        <v>473766</v>
      </c>
      <c r="P204" s="1">
        <f>VLOOKUP($A204,'Payments 6.7.21'!$A$4:$E$430,5,FALSE)</f>
        <v>0</v>
      </c>
      <c r="Q204" s="1">
        <f t="shared" si="29"/>
        <v>602595.81000000006</v>
      </c>
      <c r="R204" s="3" t="str">
        <f t="shared" si="30"/>
        <v>yes</v>
      </c>
      <c r="S204" s="3" t="str">
        <f t="shared" si="31"/>
        <v>yes</v>
      </c>
      <c r="T204" s="112"/>
      <c r="U204" s="3" t="str">
        <f t="shared" si="32"/>
        <v/>
      </c>
      <c r="W204" s="2">
        <f t="shared" si="33"/>
        <v>0.99501687584475762</v>
      </c>
      <c r="X204" s="2">
        <f t="shared" si="34"/>
        <v>1</v>
      </c>
      <c r="AB204" s="2" t="str">
        <f t="shared" si="35"/>
        <v/>
      </c>
      <c r="AC204" s="2">
        <f t="shared" si="36"/>
        <v>0.36144420938477884</v>
      </c>
    </row>
    <row r="205" spans="1:29" x14ac:dyDescent="0.35">
      <c r="A205" s="115">
        <v>3269</v>
      </c>
      <c r="B205" t="s">
        <v>207</v>
      </c>
      <c r="C205" s="1">
        <v>5264492</v>
      </c>
      <c r="D205" s="1">
        <v>18949599</v>
      </c>
      <c r="F205" s="1">
        <v>42555593</v>
      </c>
      <c r="H205" s="1">
        <v>3890143</v>
      </c>
      <c r="I205" s="3">
        <f t="shared" si="28"/>
        <v>70659827</v>
      </c>
      <c r="J205">
        <f>A205-'ESSER III JCF Approved'!A205</f>
        <v>0</v>
      </c>
      <c r="K205" s="1">
        <f>VLOOKUP($A205,'Payments 6.7.21'!$A$4:$E$430,3,FALSE)</f>
        <v>4234477.8899999997</v>
      </c>
      <c r="L205" s="1">
        <f>VLOOKUP($A205,'Payments 6.7.21'!$A$4:$E$430,4,FALSE)</f>
        <v>0</v>
      </c>
      <c r="P205" s="1">
        <f>VLOOKUP($A205,'Payments 6.7.21'!$A$4:$E$430,5,FALSE)</f>
        <v>1553868.02</v>
      </c>
      <c r="Q205" s="1">
        <f t="shared" si="29"/>
        <v>5788345.9100000001</v>
      </c>
      <c r="R205" s="3" t="str">
        <f t="shared" si="30"/>
        <v>yes</v>
      </c>
      <c r="S205" s="3" t="str">
        <f t="shared" si="31"/>
        <v>no</v>
      </c>
      <c r="T205" s="112"/>
      <c r="U205" s="3" t="str">
        <f t="shared" si="32"/>
        <v>yes</v>
      </c>
      <c r="W205" s="2">
        <f t="shared" si="33"/>
        <v>0.80434691324443075</v>
      </c>
      <c r="X205" s="2">
        <f t="shared" si="34"/>
        <v>0</v>
      </c>
      <c r="AB205" s="2">
        <f t="shared" si="35"/>
        <v>0.39943724947900372</v>
      </c>
      <c r="AC205" s="2">
        <f t="shared" si="36"/>
        <v>8.1918484034782593E-2</v>
      </c>
    </row>
    <row r="206" spans="1:29" x14ac:dyDescent="0.35">
      <c r="A206" s="115">
        <v>3276</v>
      </c>
      <c r="B206" t="s">
        <v>208</v>
      </c>
      <c r="C206" s="1">
        <v>89177</v>
      </c>
      <c r="D206" s="1">
        <v>361354</v>
      </c>
      <c r="F206" s="1">
        <v>811502</v>
      </c>
      <c r="H206" s="1">
        <v>91594</v>
      </c>
      <c r="I206" s="3">
        <f t="shared" si="28"/>
        <v>1353627</v>
      </c>
      <c r="J206">
        <f>A206-'ESSER III JCF Approved'!A206</f>
        <v>0</v>
      </c>
      <c r="K206" s="1">
        <f>VLOOKUP($A206,'Payments 6.7.21'!$A$4:$E$430,3,FALSE)</f>
        <v>39093.729999999996</v>
      </c>
      <c r="L206" s="1">
        <f>VLOOKUP($A206,'Payments 6.7.21'!$A$4:$E$430,4,FALSE)</f>
        <v>0</v>
      </c>
      <c r="P206" s="1">
        <f>VLOOKUP($A206,'Payments 6.7.21'!$A$4:$E$430,5,FALSE)</f>
        <v>36868.559999999998</v>
      </c>
      <c r="Q206" s="1">
        <f t="shared" si="29"/>
        <v>75962.289999999994</v>
      </c>
      <c r="R206" s="3" t="str">
        <f t="shared" si="30"/>
        <v>yes</v>
      </c>
      <c r="S206" s="3" t="str">
        <f t="shared" si="31"/>
        <v>no</v>
      </c>
      <c r="T206" s="112"/>
      <c r="U206" s="3" t="str">
        <f t="shared" si="32"/>
        <v>yes</v>
      </c>
      <c r="W206" s="2">
        <f t="shared" si="33"/>
        <v>0.43838355181268707</v>
      </c>
      <c r="X206" s="2">
        <f t="shared" si="34"/>
        <v>0</v>
      </c>
      <c r="AB206" s="2">
        <f t="shared" si="35"/>
        <v>0.40252156254776511</v>
      </c>
      <c r="AC206" s="2">
        <f t="shared" si="36"/>
        <v>5.6117593694570214E-2</v>
      </c>
    </row>
    <row r="207" spans="1:29" x14ac:dyDescent="0.35">
      <c r="A207" s="115">
        <v>3290</v>
      </c>
      <c r="B207" t="s">
        <v>209</v>
      </c>
      <c r="C207" s="1">
        <v>834679</v>
      </c>
      <c r="D207" s="1">
        <v>3349292</v>
      </c>
      <c r="F207" s="1">
        <v>7521590</v>
      </c>
      <c r="H207" s="1">
        <v>722753</v>
      </c>
      <c r="I207" s="3">
        <f t="shared" si="28"/>
        <v>12428314</v>
      </c>
      <c r="J207">
        <f>A207-'ESSER III JCF Approved'!A207</f>
        <v>0</v>
      </c>
      <c r="K207" s="1">
        <f>VLOOKUP($A207,'Payments 6.7.21'!$A$4:$E$430,3,FALSE)</f>
        <v>479864.86</v>
      </c>
      <c r="L207" s="1">
        <f>VLOOKUP($A207,'Payments 6.7.21'!$A$4:$E$430,4,FALSE)</f>
        <v>0</v>
      </c>
      <c r="P207" s="1">
        <f>VLOOKUP($A207,'Payments 6.7.21'!$A$4:$E$430,5,FALSE)</f>
        <v>0</v>
      </c>
      <c r="Q207" s="1">
        <f t="shared" si="29"/>
        <v>479864.86</v>
      </c>
      <c r="R207" s="3" t="str">
        <f t="shared" si="30"/>
        <v>yes</v>
      </c>
      <c r="S207" s="3" t="str">
        <f t="shared" si="31"/>
        <v>no</v>
      </c>
      <c r="T207" s="112"/>
      <c r="U207" s="3" t="str">
        <f t="shared" si="32"/>
        <v>no</v>
      </c>
      <c r="W207" s="2">
        <f t="shared" si="33"/>
        <v>0.57490946819076549</v>
      </c>
      <c r="X207" s="2">
        <f t="shared" si="34"/>
        <v>0</v>
      </c>
      <c r="AB207" s="2">
        <f t="shared" si="35"/>
        <v>0</v>
      </c>
      <c r="AC207" s="2">
        <f t="shared" si="36"/>
        <v>3.8610616049771514E-2</v>
      </c>
    </row>
    <row r="208" spans="1:29" x14ac:dyDescent="0.35">
      <c r="A208" s="115">
        <v>3297</v>
      </c>
      <c r="B208" t="s">
        <v>210</v>
      </c>
      <c r="C208" s="1">
        <v>126700</v>
      </c>
      <c r="D208" s="1">
        <v>512843</v>
      </c>
      <c r="F208" s="1">
        <v>1151705</v>
      </c>
      <c r="H208" s="1">
        <v>0</v>
      </c>
      <c r="I208" s="3">
        <f t="shared" si="28"/>
        <v>1791248</v>
      </c>
      <c r="J208">
        <f>A208-'ESSER III JCF Approved'!A208</f>
        <v>0</v>
      </c>
      <c r="K208" s="1">
        <f>VLOOKUP($A208,'Payments 6.7.21'!$A$4:$E$430,3,FALSE)</f>
        <v>126700</v>
      </c>
      <c r="L208" s="1">
        <f>VLOOKUP($A208,'Payments 6.7.21'!$A$4:$E$430,4,FALSE)</f>
        <v>0</v>
      </c>
      <c r="P208" s="1">
        <f>VLOOKUP($A208,'Payments 6.7.21'!$A$4:$E$430,5,FALSE)</f>
        <v>0</v>
      </c>
      <c r="Q208" s="1">
        <f t="shared" si="29"/>
        <v>126700</v>
      </c>
      <c r="R208" s="3" t="str">
        <f t="shared" si="30"/>
        <v>yes</v>
      </c>
      <c r="S208" s="3" t="str">
        <f t="shared" si="31"/>
        <v>no</v>
      </c>
      <c r="T208" s="112"/>
      <c r="U208" s="3" t="str">
        <f t="shared" si="32"/>
        <v/>
      </c>
      <c r="W208" s="2">
        <f t="shared" si="33"/>
        <v>1</v>
      </c>
      <c r="X208" s="2">
        <f t="shared" si="34"/>
        <v>0</v>
      </c>
      <c r="AB208" s="2" t="str">
        <f t="shared" si="35"/>
        <v/>
      </c>
      <c r="AC208" s="2">
        <f t="shared" si="36"/>
        <v>7.0732807517440349E-2</v>
      </c>
    </row>
    <row r="209" spans="1:29" x14ac:dyDescent="0.35">
      <c r="A209" s="115">
        <v>3304</v>
      </c>
      <c r="B209" t="s">
        <v>211</v>
      </c>
      <c r="C209" s="1">
        <v>40000</v>
      </c>
      <c r="D209" s="1">
        <v>100000</v>
      </c>
      <c r="F209" s="1">
        <v>155687</v>
      </c>
      <c r="H209" s="1">
        <v>0</v>
      </c>
      <c r="I209" s="3">
        <f t="shared" si="28"/>
        <v>295687</v>
      </c>
      <c r="J209">
        <f>A209-'ESSER III JCF Approved'!A209</f>
        <v>0</v>
      </c>
      <c r="K209" s="1">
        <f>VLOOKUP($A209,'Payments 6.7.21'!$A$4:$E$430,3,FALSE)</f>
        <v>37404.78</v>
      </c>
      <c r="L209" s="1">
        <f>VLOOKUP($A209,'Payments 6.7.21'!$A$4:$E$430,4,FALSE)</f>
        <v>0</v>
      </c>
      <c r="P209" s="1">
        <f>VLOOKUP($A209,'Payments 6.7.21'!$A$4:$E$430,5,FALSE)</f>
        <v>0</v>
      </c>
      <c r="Q209" s="1">
        <f t="shared" si="29"/>
        <v>37404.78</v>
      </c>
      <c r="R209" s="3" t="str">
        <f t="shared" si="30"/>
        <v>yes</v>
      </c>
      <c r="S209" s="3" t="str">
        <f t="shared" si="31"/>
        <v>no</v>
      </c>
      <c r="T209" s="112"/>
      <c r="U209" s="3" t="str">
        <f t="shared" si="32"/>
        <v/>
      </c>
      <c r="W209" s="2">
        <f t="shared" si="33"/>
        <v>0.93511949999999999</v>
      </c>
      <c r="X209" s="2">
        <f t="shared" si="34"/>
        <v>0</v>
      </c>
      <c r="AB209" s="2" t="str">
        <f t="shared" si="35"/>
        <v/>
      </c>
      <c r="AC209" s="2">
        <f t="shared" si="36"/>
        <v>0.12650126654198526</v>
      </c>
    </row>
    <row r="210" spans="1:29" x14ac:dyDescent="0.35">
      <c r="A210" s="115">
        <v>3311</v>
      </c>
      <c r="B210" t="s">
        <v>212</v>
      </c>
      <c r="C210" s="1">
        <v>398659</v>
      </c>
      <c r="D210" s="1">
        <v>1586860</v>
      </c>
      <c r="F210" s="1">
        <v>3563652</v>
      </c>
      <c r="H210" s="1">
        <v>289275</v>
      </c>
      <c r="I210" s="3">
        <f t="shared" si="28"/>
        <v>5838446</v>
      </c>
      <c r="J210">
        <f>A210-'ESSER III JCF Approved'!A210</f>
        <v>0</v>
      </c>
      <c r="K210" s="1">
        <f>VLOOKUP($A210,'Payments 6.7.21'!$A$4:$E$430,3,FALSE)</f>
        <v>324221.60000000009</v>
      </c>
      <c r="L210" s="1">
        <f>VLOOKUP($A210,'Payments 6.7.21'!$A$4:$E$430,4,FALSE)</f>
        <v>0</v>
      </c>
      <c r="P210" s="1">
        <f>VLOOKUP($A210,'Payments 6.7.21'!$A$4:$E$430,5,FALSE)</f>
        <v>198342.47999999998</v>
      </c>
      <c r="Q210" s="1">
        <f t="shared" si="29"/>
        <v>522564.08000000007</v>
      </c>
      <c r="R210" s="3" t="str">
        <f t="shared" si="30"/>
        <v>yes</v>
      </c>
      <c r="S210" s="3" t="str">
        <f t="shared" si="31"/>
        <v>no</v>
      </c>
      <c r="T210" s="112"/>
      <c r="U210" s="3" t="str">
        <f t="shared" si="32"/>
        <v>yes</v>
      </c>
      <c r="W210" s="2">
        <f t="shared" si="33"/>
        <v>0.81328052295320086</v>
      </c>
      <c r="X210" s="2">
        <f t="shared" si="34"/>
        <v>0</v>
      </c>
      <c r="AB210" s="2">
        <f t="shared" si="35"/>
        <v>0.68565372050816686</v>
      </c>
      <c r="AC210" s="2">
        <f t="shared" si="36"/>
        <v>8.9503967322811601E-2</v>
      </c>
    </row>
    <row r="211" spans="1:29" x14ac:dyDescent="0.35">
      <c r="A211" s="115">
        <v>3318</v>
      </c>
      <c r="B211" t="s">
        <v>213</v>
      </c>
      <c r="C211" s="1">
        <v>161743</v>
      </c>
      <c r="D211" s="1">
        <v>671821</v>
      </c>
      <c r="F211" s="1">
        <v>1508725</v>
      </c>
      <c r="H211" s="1">
        <v>62899</v>
      </c>
      <c r="I211" s="3">
        <f t="shared" si="28"/>
        <v>2405188</v>
      </c>
      <c r="J211">
        <f>A211-'ESSER III JCF Approved'!A211</f>
        <v>0</v>
      </c>
      <c r="K211" s="1">
        <f>VLOOKUP($A211,'Payments 6.7.21'!$A$4:$E$430,3,FALSE)</f>
        <v>135398.82999999999</v>
      </c>
      <c r="L211" s="1">
        <f>VLOOKUP($A211,'Payments 6.7.21'!$A$4:$E$430,4,FALSE)</f>
        <v>491846.55</v>
      </c>
      <c r="P211" s="1">
        <f>VLOOKUP($A211,'Payments 6.7.21'!$A$4:$E$430,5,FALSE)</f>
        <v>53960</v>
      </c>
      <c r="Q211" s="1">
        <f t="shared" si="29"/>
        <v>681205.38</v>
      </c>
      <c r="R211" s="3" t="str">
        <f t="shared" si="30"/>
        <v>yes</v>
      </c>
      <c r="S211" s="3" t="str">
        <f t="shared" si="31"/>
        <v>yes</v>
      </c>
      <c r="T211" s="112"/>
      <c r="U211" s="3" t="str">
        <f t="shared" si="32"/>
        <v>yes</v>
      </c>
      <c r="W211" s="2">
        <f t="shared" si="33"/>
        <v>0.83712327581410007</v>
      </c>
      <c r="X211" s="2">
        <f t="shared" si="34"/>
        <v>0.7321095202442317</v>
      </c>
      <c r="AB211" s="2">
        <f t="shared" si="35"/>
        <v>0.85788327318399338</v>
      </c>
      <c r="AC211" s="2">
        <f t="shared" si="36"/>
        <v>0.28322334054552079</v>
      </c>
    </row>
    <row r="212" spans="1:29" x14ac:dyDescent="0.35">
      <c r="A212" s="115">
        <v>3325</v>
      </c>
      <c r="B212" t="s">
        <v>214</v>
      </c>
      <c r="C212" s="1">
        <v>256093</v>
      </c>
      <c r="D212" s="1">
        <v>1017917</v>
      </c>
      <c r="F212" s="1">
        <v>2285962</v>
      </c>
      <c r="H212" s="1">
        <v>115797</v>
      </c>
      <c r="I212" s="3">
        <f t="shared" si="28"/>
        <v>3675769</v>
      </c>
      <c r="J212">
        <f>A212-'ESSER III JCF Approved'!A212</f>
        <v>0</v>
      </c>
      <c r="K212" s="1">
        <f>VLOOKUP($A212,'Payments 6.7.21'!$A$4:$E$430,3,FALSE)</f>
        <v>256092.99</v>
      </c>
      <c r="L212" s="1">
        <f>VLOOKUP($A212,'Payments 6.7.21'!$A$4:$E$430,4,FALSE)</f>
        <v>0</v>
      </c>
      <c r="P212" s="1">
        <f>VLOOKUP($A212,'Payments 6.7.21'!$A$4:$E$430,5,FALSE)</f>
        <v>34455.46</v>
      </c>
      <c r="Q212" s="1">
        <f t="shared" si="29"/>
        <v>290548.45</v>
      </c>
      <c r="R212" s="3" t="str">
        <f t="shared" si="30"/>
        <v>yes</v>
      </c>
      <c r="S212" s="3" t="str">
        <f t="shared" si="31"/>
        <v>no</v>
      </c>
      <c r="T212" s="112"/>
      <c r="U212" s="3" t="str">
        <f t="shared" si="32"/>
        <v>yes</v>
      </c>
      <c r="W212" s="2">
        <f t="shared" si="33"/>
        <v>0.99999996095168553</v>
      </c>
      <c r="X212" s="2">
        <f t="shared" si="34"/>
        <v>0</v>
      </c>
      <c r="AB212" s="2">
        <f t="shared" si="35"/>
        <v>0.29755054103301465</v>
      </c>
      <c r="AC212" s="2">
        <f t="shared" si="36"/>
        <v>7.9044262574715668E-2</v>
      </c>
    </row>
    <row r="213" spans="1:29" x14ac:dyDescent="0.35">
      <c r="A213" s="115">
        <v>3332</v>
      </c>
      <c r="B213" t="s">
        <v>215</v>
      </c>
      <c r="C213" s="1">
        <v>211680</v>
      </c>
      <c r="D213" s="1">
        <v>831402</v>
      </c>
      <c r="F213" s="1">
        <v>1867101</v>
      </c>
      <c r="H213" s="1">
        <v>0</v>
      </c>
      <c r="I213" s="3">
        <f t="shared" si="28"/>
        <v>2910183</v>
      </c>
      <c r="J213">
        <f>A213-'ESSER III JCF Approved'!A213</f>
        <v>0</v>
      </c>
      <c r="K213" s="1">
        <f>VLOOKUP($A213,'Payments 6.7.21'!$A$4:$E$430,3,FALSE)</f>
        <v>122165.95999999999</v>
      </c>
      <c r="L213" s="1">
        <f>VLOOKUP($A213,'Payments 6.7.21'!$A$4:$E$430,4,FALSE)</f>
        <v>0</v>
      </c>
      <c r="P213" s="1">
        <f>VLOOKUP($A213,'Payments 6.7.21'!$A$4:$E$430,5,FALSE)</f>
        <v>0</v>
      </c>
      <c r="Q213" s="1">
        <f t="shared" si="29"/>
        <v>122165.95999999999</v>
      </c>
      <c r="R213" s="3" t="str">
        <f t="shared" si="30"/>
        <v>yes</v>
      </c>
      <c r="S213" s="3" t="str">
        <f t="shared" si="31"/>
        <v>no</v>
      </c>
      <c r="T213" s="112"/>
      <c r="U213" s="3" t="str">
        <f t="shared" si="32"/>
        <v/>
      </c>
      <c r="W213" s="2">
        <f t="shared" si="33"/>
        <v>0.57712566137566135</v>
      </c>
      <c r="X213" s="2">
        <f t="shared" si="34"/>
        <v>0</v>
      </c>
      <c r="AB213" s="2" t="str">
        <f t="shared" si="35"/>
        <v/>
      </c>
      <c r="AC213" s="2">
        <f t="shared" si="36"/>
        <v>4.1978789649997954E-2</v>
      </c>
    </row>
    <row r="214" spans="1:29" x14ac:dyDescent="0.35">
      <c r="A214" s="115">
        <v>3339</v>
      </c>
      <c r="B214" t="s">
        <v>216</v>
      </c>
      <c r="C214" s="1">
        <v>374599</v>
      </c>
      <c r="D214" s="1">
        <v>1479480</v>
      </c>
      <c r="F214" s="1">
        <v>3322505</v>
      </c>
      <c r="H214" s="1">
        <v>0</v>
      </c>
      <c r="I214" s="3">
        <f t="shared" si="28"/>
        <v>5176584</v>
      </c>
      <c r="J214">
        <f>A214-'ESSER III JCF Approved'!A214</f>
        <v>0</v>
      </c>
      <c r="K214" s="1">
        <f>VLOOKUP($A214,'Payments 6.7.21'!$A$4:$E$430,3,FALSE)</f>
        <v>333168.39999999997</v>
      </c>
      <c r="L214" s="1">
        <f>VLOOKUP($A214,'Payments 6.7.21'!$A$4:$E$430,4,FALSE)</f>
        <v>0</v>
      </c>
      <c r="P214" s="1">
        <f>VLOOKUP($A214,'Payments 6.7.21'!$A$4:$E$430,5,FALSE)</f>
        <v>0</v>
      </c>
      <c r="Q214" s="1">
        <f t="shared" si="29"/>
        <v>333168.39999999997</v>
      </c>
      <c r="R214" s="3" t="str">
        <f t="shared" si="30"/>
        <v>yes</v>
      </c>
      <c r="S214" s="3" t="str">
        <f t="shared" si="31"/>
        <v>no</v>
      </c>
      <c r="T214" s="112"/>
      <c r="U214" s="3" t="str">
        <f t="shared" si="32"/>
        <v/>
      </c>
      <c r="W214" s="2">
        <f t="shared" si="33"/>
        <v>0.88940013187435085</v>
      </c>
      <c r="X214" s="2">
        <f t="shared" si="34"/>
        <v>0</v>
      </c>
      <c r="AB214" s="2" t="str">
        <f t="shared" si="35"/>
        <v/>
      </c>
      <c r="AC214" s="2">
        <f t="shared" si="36"/>
        <v>6.4360667189018853E-2</v>
      </c>
    </row>
    <row r="215" spans="1:29" x14ac:dyDescent="0.35">
      <c r="A215" s="115">
        <v>3360</v>
      </c>
      <c r="B215" t="s">
        <v>217</v>
      </c>
      <c r="C215" s="1">
        <v>269082</v>
      </c>
      <c r="D215" s="1">
        <v>1070217</v>
      </c>
      <c r="F215" s="1">
        <v>2403412</v>
      </c>
      <c r="H215" s="1">
        <v>212754</v>
      </c>
      <c r="I215" s="3">
        <f t="shared" si="28"/>
        <v>3955465</v>
      </c>
      <c r="J215">
        <f>A215-'ESSER III JCF Approved'!A215</f>
        <v>0</v>
      </c>
      <c r="K215" s="1">
        <f>VLOOKUP($A215,'Payments 6.7.21'!$A$4:$E$430,3,FALSE)</f>
        <v>163911.95000000001</v>
      </c>
      <c r="L215" s="1">
        <f>VLOOKUP($A215,'Payments 6.7.21'!$A$4:$E$430,4,FALSE)</f>
        <v>0</v>
      </c>
      <c r="P215" s="1">
        <f>VLOOKUP($A215,'Payments 6.7.21'!$A$4:$E$430,5,FALSE)</f>
        <v>16951.97</v>
      </c>
      <c r="Q215" s="1">
        <f t="shared" si="29"/>
        <v>180863.92</v>
      </c>
      <c r="R215" s="3" t="str">
        <f t="shared" si="30"/>
        <v>yes</v>
      </c>
      <c r="S215" s="3" t="str">
        <f t="shared" si="31"/>
        <v>no</v>
      </c>
      <c r="T215" s="112"/>
      <c r="U215" s="3" t="str">
        <f t="shared" si="32"/>
        <v>yes</v>
      </c>
      <c r="W215" s="2">
        <f t="shared" si="33"/>
        <v>0.60915241450561541</v>
      </c>
      <c r="X215" s="2">
        <f t="shared" si="34"/>
        <v>0</v>
      </c>
      <c r="AB215" s="2">
        <f t="shared" si="35"/>
        <v>7.9678736945016315E-2</v>
      </c>
      <c r="AC215" s="2">
        <f t="shared" si="36"/>
        <v>4.5725071514979912E-2</v>
      </c>
    </row>
    <row r="216" spans="1:29" x14ac:dyDescent="0.35">
      <c r="A216" s="115">
        <v>3367</v>
      </c>
      <c r="B216" t="s">
        <v>218</v>
      </c>
      <c r="C216" s="1">
        <v>107618</v>
      </c>
      <c r="D216" s="1">
        <v>362618</v>
      </c>
      <c r="F216" s="1">
        <v>814340</v>
      </c>
      <c r="H216" s="1">
        <v>0</v>
      </c>
      <c r="I216" s="3">
        <f t="shared" si="28"/>
        <v>1284576</v>
      </c>
      <c r="J216">
        <f>A216-'ESSER III JCF Approved'!A216</f>
        <v>0</v>
      </c>
      <c r="K216" s="1">
        <f>VLOOKUP($A216,'Payments 6.7.21'!$A$4:$E$430,3,FALSE)</f>
        <v>105515.77</v>
      </c>
      <c r="L216" s="1">
        <f>VLOOKUP($A216,'Payments 6.7.21'!$A$4:$E$430,4,FALSE)</f>
        <v>0</v>
      </c>
      <c r="P216" s="1">
        <f>VLOOKUP($A216,'Payments 6.7.21'!$A$4:$E$430,5,FALSE)</f>
        <v>0</v>
      </c>
      <c r="Q216" s="1">
        <f t="shared" si="29"/>
        <v>105515.77</v>
      </c>
      <c r="R216" s="3" t="str">
        <f t="shared" si="30"/>
        <v>yes</v>
      </c>
      <c r="S216" s="3" t="str">
        <f t="shared" si="31"/>
        <v>no</v>
      </c>
      <c r="T216" s="112"/>
      <c r="U216" s="3" t="str">
        <f t="shared" si="32"/>
        <v/>
      </c>
      <c r="W216" s="2">
        <f t="shared" si="33"/>
        <v>0.98046581426898849</v>
      </c>
      <c r="X216" s="2">
        <f t="shared" si="34"/>
        <v>0</v>
      </c>
      <c r="AB216" s="2" t="str">
        <f t="shared" si="35"/>
        <v/>
      </c>
      <c r="AC216" s="2">
        <f t="shared" si="36"/>
        <v>8.2140542871733557E-2</v>
      </c>
    </row>
    <row r="217" spans="1:29" x14ac:dyDescent="0.35">
      <c r="A217" s="115">
        <v>3381</v>
      </c>
      <c r="B217" t="s">
        <v>219</v>
      </c>
      <c r="C217" s="1">
        <v>47599</v>
      </c>
      <c r="D217" s="1">
        <v>187112</v>
      </c>
      <c r="F217" s="1">
        <v>420202</v>
      </c>
      <c r="H217" s="1">
        <v>0</v>
      </c>
      <c r="I217" s="3">
        <f t="shared" si="28"/>
        <v>654913</v>
      </c>
      <c r="J217">
        <f>A217-'ESSER III JCF Approved'!A217</f>
        <v>0</v>
      </c>
      <c r="K217" s="1">
        <f>VLOOKUP($A217,'Payments 6.7.21'!$A$4:$E$430,3,FALSE)</f>
        <v>47599</v>
      </c>
      <c r="L217" s="1">
        <f>VLOOKUP($A217,'Payments 6.7.21'!$A$4:$E$430,4,FALSE)</f>
        <v>0</v>
      </c>
      <c r="P217" s="1">
        <f>VLOOKUP($A217,'Payments 6.7.21'!$A$4:$E$430,5,FALSE)</f>
        <v>0</v>
      </c>
      <c r="Q217" s="1">
        <f t="shared" si="29"/>
        <v>47599</v>
      </c>
      <c r="R217" s="3" t="str">
        <f t="shared" si="30"/>
        <v>yes</v>
      </c>
      <c r="S217" s="3" t="str">
        <f t="shared" si="31"/>
        <v>no</v>
      </c>
      <c r="T217" s="112"/>
      <c r="U217" s="3" t="str">
        <f t="shared" si="32"/>
        <v/>
      </c>
      <c r="W217" s="2">
        <f t="shared" si="33"/>
        <v>1</v>
      </c>
      <c r="X217" s="2">
        <f t="shared" si="34"/>
        <v>0</v>
      </c>
      <c r="AB217" s="2" t="str">
        <f t="shared" si="35"/>
        <v/>
      </c>
      <c r="AC217" s="2">
        <f t="shared" si="36"/>
        <v>7.2679882671438809E-2</v>
      </c>
    </row>
    <row r="218" spans="1:29" x14ac:dyDescent="0.35">
      <c r="A218" s="115">
        <v>3409</v>
      </c>
      <c r="B218" t="s">
        <v>220</v>
      </c>
      <c r="C218" s="1">
        <v>305827</v>
      </c>
      <c r="D218" s="1">
        <v>1077818</v>
      </c>
      <c r="F218" s="1">
        <v>2420482</v>
      </c>
      <c r="H218" s="1">
        <v>0</v>
      </c>
      <c r="I218" s="3">
        <f t="shared" si="28"/>
        <v>3804127</v>
      </c>
      <c r="J218">
        <f>A218-'ESSER III JCF Approved'!A218</f>
        <v>0</v>
      </c>
      <c r="K218" s="1">
        <f>VLOOKUP($A218,'Payments 6.7.21'!$A$4:$E$430,3,FALSE)</f>
        <v>271378.81</v>
      </c>
      <c r="L218" s="1">
        <f>VLOOKUP($A218,'Payments 6.7.21'!$A$4:$E$430,4,FALSE)</f>
        <v>0</v>
      </c>
      <c r="P218" s="1">
        <f>VLOOKUP($A218,'Payments 6.7.21'!$A$4:$E$430,5,FALSE)</f>
        <v>0</v>
      </c>
      <c r="Q218" s="1">
        <f t="shared" si="29"/>
        <v>271378.81</v>
      </c>
      <c r="R218" s="3" t="str">
        <f t="shared" si="30"/>
        <v>yes</v>
      </c>
      <c r="S218" s="3" t="str">
        <f t="shared" si="31"/>
        <v>no</v>
      </c>
      <c r="T218" s="112"/>
      <c r="U218" s="3" t="str">
        <f t="shared" si="32"/>
        <v/>
      </c>
      <c r="W218" s="2">
        <f t="shared" si="33"/>
        <v>0.88736053389661473</v>
      </c>
      <c r="X218" s="2">
        <f t="shared" si="34"/>
        <v>0</v>
      </c>
      <c r="AB218" s="2" t="str">
        <f t="shared" si="35"/>
        <v/>
      </c>
      <c r="AC218" s="2">
        <f t="shared" si="36"/>
        <v>7.1337999493707754E-2</v>
      </c>
    </row>
    <row r="219" spans="1:29" x14ac:dyDescent="0.35">
      <c r="A219" s="115">
        <v>3427</v>
      </c>
      <c r="B219" t="s">
        <v>221</v>
      </c>
      <c r="C219" s="1">
        <v>79627</v>
      </c>
      <c r="D219" s="1">
        <v>325144</v>
      </c>
      <c r="F219" s="1">
        <v>730184</v>
      </c>
      <c r="H219" s="1">
        <v>41014</v>
      </c>
      <c r="I219" s="3">
        <f t="shared" si="28"/>
        <v>1175969</v>
      </c>
      <c r="J219">
        <f>A219-'ESSER III JCF Approved'!A219</f>
        <v>0</v>
      </c>
      <c r="K219" s="1">
        <f>VLOOKUP($A219,'Payments 6.7.21'!$A$4:$E$430,3,FALSE)</f>
        <v>48809.79</v>
      </c>
      <c r="L219" s="1">
        <f>VLOOKUP($A219,'Payments 6.7.21'!$A$4:$E$430,4,FALSE)</f>
        <v>0</v>
      </c>
      <c r="P219" s="1">
        <f>VLOOKUP($A219,'Payments 6.7.21'!$A$4:$E$430,5,FALSE)</f>
        <v>20038.66</v>
      </c>
      <c r="Q219" s="1">
        <f t="shared" si="29"/>
        <v>68848.45</v>
      </c>
      <c r="R219" s="3" t="str">
        <f t="shared" si="30"/>
        <v>yes</v>
      </c>
      <c r="S219" s="3" t="str">
        <f t="shared" si="31"/>
        <v>no</v>
      </c>
      <c r="T219" s="112"/>
      <c r="U219" s="3" t="str">
        <f t="shared" si="32"/>
        <v>yes</v>
      </c>
      <c r="W219" s="2">
        <f t="shared" si="33"/>
        <v>0.61298039609680133</v>
      </c>
      <c r="X219" s="2">
        <f t="shared" si="34"/>
        <v>0</v>
      </c>
      <c r="AB219" s="2">
        <f t="shared" si="35"/>
        <v>0.48858097235090459</v>
      </c>
      <c r="AC219" s="2">
        <f t="shared" si="36"/>
        <v>5.854614364834447E-2</v>
      </c>
    </row>
    <row r="220" spans="1:29" x14ac:dyDescent="0.35">
      <c r="A220" s="115">
        <v>3428</v>
      </c>
      <c r="B220" t="s">
        <v>222</v>
      </c>
      <c r="C220" s="1">
        <v>108036</v>
      </c>
      <c r="D220" s="1">
        <v>457723</v>
      </c>
      <c r="F220" s="1">
        <v>1027919</v>
      </c>
      <c r="H220" s="1">
        <v>0</v>
      </c>
      <c r="I220" s="3">
        <f t="shared" si="28"/>
        <v>1593678</v>
      </c>
      <c r="J220">
        <f>A220-'ESSER III JCF Approved'!A220</f>
        <v>0</v>
      </c>
      <c r="K220" s="1">
        <f>VLOOKUP($A220,'Payments 6.7.21'!$A$4:$E$430,3,FALSE)</f>
        <v>108035.99999999999</v>
      </c>
      <c r="L220" s="1">
        <f>VLOOKUP($A220,'Payments 6.7.21'!$A$4:$E$430,4,FALSE)</f>
        <v>0</v>
      </c>
      <c r="P220" s="1">
        <f>VLOOKUP($A220,'Payments 6.7.21'!$A$4:$E$430,5,FALSE)</f>
        <v>0</v>
      </c>
      <c r="Q220" s="1">
        <f t="shared" si="29"/>
        <v>108035.99999999999</v>
      </c>
      <c r="R220" s="3" t="str">
        <f t="shared" si="30"/>
        <v>yes</v>
      </c>
      <c r="S220" s="3" t="str">
        <f t="shared" si="31"/>
        <v>no</v>
      </c>
      <c r="T220" s="112"/>
      <c r="U220" s="3" t="str">
        <f t="shared" si="32"/>
        <v/>
      </c>
      <c r="W220" s="2">
        <f t="shared" si="33"/>
        <v>0.99999999999999989</v>
      </c>
      <c r="X220" s="2">
        <f t="shared" si="34"/>
        <v>0</v>
      </c>
      <c r="AB220" s="2" t="str">
        <f t="shared" si="35"/>
        <v/>
      </c>
      <c r="AC220" s="2">
        <f t="shared" si="36"/>
        <v>6.7790356646700259E-2</v>
      </c>
    </row>
    <row r="221" spans="1:29" x14ac:dyDescent="0.35">
      <c r="A221" s="115">
        <v>3430</v>
      </c>
      <c r="B221" t="s">
        <v>223</v>
      </c>
      <c r="C221" s="1">
        <v>672883</v>
      </c>
      <c r="D221" s="1">
        <v>2657469</v>
      </c>
      <c r="F221" s="1">
        <v>5967946</v>
      </c>
      <c r="H221" s="1">
        <v>485362</v>
      </c>
      <c r="I221" s="3">
        <f t="shared" si="28"/>
        <v>9783660</v>
      </c>
      <c r="J221">
        <f>A221-'ESSER III JCF Approved'!A221</f>
        <v>0</v>
      </c>
      <c r="K221" s="1">
        <f>VLOOKUP($A221,'Payments 6.7.21'!$A$4:$E$430,3,FALSE)</f>
        <v>632836.54</v>
      </c>
      <c r="L221" s="1">
        <f>VLOOKUP($A221,'Payments 6.7.21'!$A$4:$E$430,4,FALSE)</f>
        <v>0</v>
      </c>
      <c r="P221" s="1">
        <f>VLOOKUP($A221,'Payments 6.7.21'!$A$4:$E$430,5,FALSE)</f>
        <v>3468</v>
      </c>
      <c r="Q221" s="1">
        <f t="shared" si="29"/>
        <v>636304.54</v>
      </c>
      <c r="R221" s="3" t="str">
        <f t="shared" si="30"/>
        <v>yes</v>
      </c>
      <c r="S221" s="3" t="str">
        <f t="shared" si="31"/>
        <v>no</v>
      </c>
      <c r="T221" s="112"/>
      <c r="U221" s="3" t="str">
        <f t="shared" si="32"/>
        <v>yes</v>
      </c>
      <c r="W221" s="2">
        <f t="shared" si="33"/>
        <v>0.94048525523753768</v>
      </c>
      <c r="X221" s="2">
        <f t="shared" si="34"/>
        <v>0</v>
      </c>
      <c r="AB221" s="2">
        <f t="shared" si="35"/>
        <v>7.1451823587343052E-3</v>
      </c>
      <c r="AC221" s="2">
        <f t="shared" si="36"/>
        <v>6.5037474728271427E-2</v>
      </c>
    </row>
    <row r="222" spans="1:29" x14ac:dyDescent="0.35">
      <c r="A222" s="115">
        <v>3434</v>
      </c>
      <c r="B222" t="s">
        <v>224</v>
      </c>
      <c r="C222" s="1">
        <v>769280</v>
      </c>
      <c r="D222" s="1">
        <v>3045068</v>
      </c>
      <c r="F222" s="1">
        <v>6838385</v>
      </c>
      <c r="H222" s="1">
        <v>133768</v>
      </c>
      <c r="I222" s="3">
        <f t="shared" si="28"/>
        <v>10786501</v>
      </c>
      <c r="J222">
        <f>A222-'ESSER III JCF Approved'!A222</f>
        <v>0</v>
      </c>
      <c r="K222" s="1">
        <f>VLOOKUP($A222,'Payments 6.7.21'!$A$4:$E$430,3,FALSE)</f>
        <v>179200.84</v>
      </c>
      <c r="L222" s="1">
        <f>VLOOKUP($A222,'Payments 6.7.21'!$A$4:$E$430,4,FALSE)</f>
        <v>0</v>
      </c>
      <c r="P222" s="1">
        <f>VLOOKUP($A222,'Payments 6.7.21'!$A$4:$E$430,5,FALSE)</f>
        <v>0</v>
      </c>
      <c r="Q222" s="1">
        <f t="shared" si="29"/>
        <v>179200.84</v>
      </c>
      <c r="R222" s="3" t="str">
        <f t="shared" si="30"/>
        <v>yes</v>
      </c>
      <c r="S222" s="3" t="str">
        <f t="shared" si="31"/>
        <v>no</v>
      </c>
      <c r="T222" s="112"/>
      <c r="U222" s="3" t="str">
        <f t="shared" si="32"/>
        <v>no</v>
      </c>
      <c r="W222" s="2">
        <f t="shared" si="33"/>
        <v>0.23294618344425957</v>
      </c>
      <c r="X222" s="2">
        <f t="shared" si="34"/>
        <v>0</v>
      </c>
      <c r="AB222" s="2">
        <f t="shared" si="35"/>
        <v>0</v>
      </c>
      <c r="AC222" s="2">
        <f t="shared" si="36"/>
        <v>1.6613435626622573E-2</v>
      </c>
    </row>
    <row r="223" spans="1:29" x14ac:dyDescent="0.35">
      <c r="A223" s="115">
        <v>3437</v>
      </c>
      <c r="B223" t="s">
        <v>225</v>
      </c>
      <c r="C223" s="1">
        <v>87776</v>
      </c>
      <c r="D223" s="1">
        <v>346990</v>
      </c>
      <c r="F223" s="1">
        <v>779245</v>
      </c>
      <c r="H223" s="1">
        <v>0</v>
      </c>
      <c r="I223" s="3">
        <f t="shared" si="28"/>
        <v>1214011</v>
      </c>
      <c r="J223">
        <f>A223-'ESSER III JCF Approved'!A223</f>
        <v>0</v>
      </c>
      <c r="K223" s="1">
        <f>VLOOKUP($A223,'Payments 6.7.21'!$A$4:$E$430,3,FALSE)</f>
        <v>83180.84</v>
      </c>
      <c r="L223" s="1">
        <f>VLOOKUP($A223,'Payments 6.7.21'!$A$4:$E$430,4,FALSE)</f>
        <v>0</v>
      </c>
      <c r="P223" s="1">
        <f>VLOOKUP($A223,'Payments 6.7.21'!$A$4:$E$430,5,FALSE)</f>
        <v>0</v>
      </c>
      <c r="Q223" s="1">
        <f t="shared" si="29"/>
        <v>83180.84</v>
      </c>
      <c r="R223" s="3" t="str">
        <f t="shared" si="30"/>
        <v>yes</v>
      </c>
      <c r="S223" s="3" t="str">
        <f t="shared" si="31"/>
        <v>no</v>
      </c>
      <c r="T223" s="112"/>
      <c r="U223" s="3" t="str">
        <f t="shared" si="32"/>
        <v/>
      </c>
      <c r="W223" s="2">
        <f t="shared" si="33"/>
        <v>0.9476490156762668</v>
      </c>
      <c r="X223" s="2">
        <f t="shared" si="34"/>
        <v>0</v>
      </c>
      <c r="AB223" s="2" t="str">
        <f t="shared" si="35"/>
        <v/>
      </c>
      <c r="AC223" s="2">
        <f t="shared" si="36"/>
        <v>6.8517369282485904E-2</v>
      </c>
    </row>
    <row r="224" spans="1:29" x14ac:dyDescent="0.35">
      <c r="A224" s="115">
        <v>3444</v>
      </c>
      <c r="B224" t="s">
        <v>226</v>
      </c>
      <c r="C224" s="1">
        <v>482931</v>
      </c>
      <c r="D224" s="1">
        <v>1726644</v>
      </c>
      <c r="F224" s="1">
        <v>3877568</v>
      </c>
      <c r="H224" s="1">
        <v>0</v>
      </c>
      <c r="I224" s="3">
        <f t="shared" si="28"/>
        <v>6087143</v>
      </c>
      <c r="J224">
        <f>A224-'ESSER III JCF Approved'!A224</f>
        <v>0</v>
      </c>
      <c r="K224" s="1">
        <f>VLOOKUP($A224,'Payments 6.7.21'!$A$4:$E$430,3,FALSE)</f>
        <v>320710.64</v>
      </c>
      <c r="L224" s="1">
        <f>VLOOKUP($A224,'Payments 6.7.21'!$A$4:$E$430,4,FALSE)</f>
        <v>0</v>
      </c>
      <c r="P224" s="1">
        <f>VLOOKUP($A224,'Payments 6.7.21'!$A$4:$E$430,5,FALSE)</f>
        <v>0</v>
      </c>
      <c r="Q224" s="1">
        <f t="shared" si="29"/>
        <v>320710.64</v>
      </c>
      <c r="R224" s="3" t="str">
        <f t="shared" si="30"/>
        <v>yes</v>
      </c>
      <c r="S224" s="3" t="str">
        <f t="shared" si="31"/>
        <v>no</v>
      </c>
      <c r="T224" s="112"/>
      <c r="U224" s="3" t="str">
        <f t="shared" si="32"/>
        <v/>
      </c>
      <c r="W224" s="2">
        <f t="shared" si="33"/>
        <v>0.66409205455851872</v>
      </c>
      <c r="X224" s="2">
        <f t="shared" si="34"/>
        <v>0</v>
      </c>
      <c r="AB224" s="2" t="str">
        <f t="shared" si="35"/>
        <v/>
      </c>
      <c r="AC224" s="2">
        <f t="shared" si="36"/>
        <v>5.2686562480953714E-2</v>
      </c>
    </row>
    <row r="225" spans="1:29" x14ac:dyDescent="0.35">
      <c r="A225" s="115">
        <v>3479</v>
      </c>
      <c r="B225" t="s">
        <v>227</v>
      </c>
      <c r="C225" s="1">
        <v>71190</v>
      </c>
      <c r="D225" s="1">
        <v>270594</v>
      </c>
      <c r="F225" s="1">
        <v>607680</v>
      </c>
      <c r="H225" s="1">
        <v>0</v>
      </c>
      <c r="I225" s="3">
        <f t="shared" si="28"/>
        <v>949464</v>
      </c>
      <c r="J225">
        <f>A225-'ESSER III JCF Approved'!A225</f>
        <v>0</v>
      </c>
      <c r="K225" s="1">
        <f>VLOOKUP($A225,'Payments 6.7.21'!$A$4:$E$430,3,FALSE)</f>
        <v>70754.67</v>
      </c>
      <c r="L225" s="1">
        <f>VLOOKUP($A225,'Payments 6.7.21'!$A$4:$E$430,4,FALSE)</f>
        <v>0</v>
      </c>
      <c r="P225" s="1">
        <f>VLOOKUP($A225,'Payments 6.7.21'!$A$4:$E$430,5,FALSE)</f>
        <v>0</v>
      </c>
      <c r="Q225" s="1">
        <f t="shared" si="29"/>
        <v>70754.67</v>
      </c>
      <c r="R225" s="3" t="str">
        <f t="shared" si="30"/>
        <v>yes</v>
      </c>
      <c r="S225" s="3" t="str">
        <f t="shared" si="31"/>
        <v>no</v>
      </c>
      <c r="T225" s="112"/>
      <c r="U225" s="3" t="str">
        <f t="shared" si="32"/>
        <v/>
      </c>
      <c r="W225" s="2">
        <f t="shared" si="33"/>
        <v>0.99388495575221236</v>
      </c>
      <c r="X225" s="2">
        <f t="shared" si="34"/>
        <v>0</v>
      </c>
      <c r="AB225" s="2" t="str">
        <f t="shared" si="35"/>
        <v/>
      </c>
      <c r="AC225" s="2">
        <f t="shared" si="36"/>
        <v>7.4520645332524449E-2</v>
      </c>
    </row>
    <row r="226" spans="1:29" x14ac:dyDescent="0.35">
      <c r="A226" s="115">
        <v>3484</v>
      </c>
      <c r="B226" t="s">
        <v>228</v>
      </c>
      <c r="C226" s="1">
        <v>40000</v>
      </c>
      <c r="D226" s="1">
        <v>101218</v>
      </c>
      <c r="F226" s="1">
        <v>227308</v>
      </c>
      <c r="H226" s="1">
        <v>22899</v>
      </c>
      <c r="I226" s="3">
        <f t="shared" si="28"/>
        <v>391425</v>
      </c>
      <c r="J226">
        <f>A226-'ESSER III JCF Approved'!A226</f>
        <v>0</v>
      </c>
      <c r="K226" s="1">
        <f>VLOOKUP($A226,'Payments 6.7.21'!$A$4:$E$430,3,FALSE)</f>
        <v>40000</v>
      </c>
      <c r="L226" s="1">
        <f>VLOOKUP($A226,'Payments 6.7.21'!$A$4:$E$430,4,FALSE)</f>
        <v>0</v>
      </c>
      <c r="P226" s="1">
        <f>VLOOKUP($A226,'Payments 6.7.21'!$A$4:$E$430,5,FALSE)</f>
        <v>8425.7000000000007</v>
      </c>
      <c r="Q226" s="1">
        <f t="shared" si="29"/>
        <v>48425.7</v>
      </c>
      <c r="R226" s="3" t="str">
        <f t="shared" si="30"/>
        <v>yes</v>
      </c>
      <c r="S226" s="3" t="str">
        <f t="shared" si="31"/>
        <v>no</v>
      </c>
      <c r="T226" s="112"/>
      <c r="U226" s="3" t="str">
        <f t="shared" si="32"/>
        <v>yes</v>
      </c>
      <c r="W226" s="2">
        <f t="shared" si="33"/>
        <v>1</v>
      </c>
      <c r="X226" s="2">
        <f t="shared" si="34"/>
        <v>0</v>
      </c>
      <c r="AB226" s="2">
        <f t="shared" si="35"/>
        <v>0.36795056552687894</v>
      </c>
      <c r="AC226" s="2">
        <f t="shared" si="36"/>
        <v>0.1237164207702625</v>
      </c>
    </row>
    <row r="227" spans="1:29" x14ac:dyDescent="0.35">
      <c r="A227" s="115">
        <v>3500</v>
      </c>
      <c r="B227" t="s">
        <v>229</v>
      </c>
      <c r="C227" s="1">
        <v>321708</v>
      </c>
      <c r="D227" s="1">
        <v>1272926</v>
      </c>
      <c r="F227" s="1">
        <v>2858643</v>
      </c>
      <c r="H227" s="1">
        <v>0</v>
      </c>
      <c r="I227" s="3">
        <f t="shared" si="28"/>
        <v>4453277</v>
      </c>
      <c r="J227">
        <f>A227-'ESSER III JCF Approved'!A227</f>
        <v>0</v>
      </c>
      <c r="K227" s="1">
        <f>VLOOKUP($A227,'Payments 6.7.21'!$A$4:$E$430,3,FALSE)</f>
        <v>158851.85999999999</v>
      </c>
      <c r="L227" s="1">
        <f>VLOOKUP($A227,'Payments 6.7.21'!$A$4:$E$430,4,FALSE)</f>
        <v>0</v>
      </c>
      <c r="P227" s="1">
        <f>VLOOKUP($A227,'Payments 6.7.21'!$A$4:$E$430,5,FALSE)</f>
        <v>0</v>
      </c>
      <c r="Q227" s="1">
        <f t="shared" si="29"/>
        <v>158851.85999999999</v>
      </c>
      <c r="R227" s="3" t="str">
        <f t="shared" si="30"/>
        <v>yes</v>
      </c>
      <c r="S227" s="3" t="str">
        <f t="shared" si="31"/>
        <v>no</v>
      </c>
      <c r="T227" s="112"/>
      <c r="U227" s="3" t="str">
        <f t="shared" si="32"/>
        <v/>
      </c>
      <c r="W227" s="2">
        <f t="shared" si="33"/>
        <v>0.49377653026968549</v>
      </c>
      <c r="X227" s="2">
        <f t="shared" si="34"/>
        <v>0</v>
      </c>
      <c r="AB227" s="2" t="str">
        <f t="shared" si="35"/>
        <v/>
      </c>
      <c r="AC227" s="2">
        <f t="shared" si="36"/>
        <v>3.5670779068986726E-2</v>
      </c>
    </row>
    <row r="228" spans="1:29" x14ac:dyDescent="0.35">
      <c r="A228" s="115">
        <v>3510</v>
      </c>
      <c r="B228" t="s">
        <v>230</v>
      </c>
      <c r="C228" s="1">
        <v>40000</v>
      </c>
      <c r="D228" s="1">
        <v>100000</v>
      </c>
      <c r="F228" s="1">
        <v>0</v>
      </c>
      <c r="H228" s="1">
        <v>0</v>
      </c>
      <c r="I228" s="3">
        <f t="shared" si="28"/>
        <v>140000</v>
      </c>
      <c r="J228">
        <f>A228-'ESSER III JCF Approved'!A228</f>
        <v>0</v>
      </c>
      <c r="K228" s="1">
        <f>VLOOKUP($A228,'Payments 6.7.21'!$A$4:$E$430,3,FALSE)</f>
        <v>40000</v>
      </c>
      <c r="L228" s="1">
        <f>VLOOKUP($A228,'Payments 6.7.21'!$A$4:$E$430,4,FALSE)</f>
        <v>0</v>
      </c>
      <c r="P228" s="1">
        <f>VLOOKUP($A228,'Payments 6.7.21'!$A$4:$E$430,5,FALSE)</f>
        <v>0</v>
      </c>
      <c r="Q228" s="1">
        <f t="shared" si="29"/>
        <v>40000</v>
      </c>
      <c r="R228" s="3" t="str">
        <f t="shared" si="30"/>
        <v>yes</v>
      </c>
      <c r="S228" s="3" t="str">
        <f t="shared" si="31"/>
        <v>no</v>
      </c>
      <c r="T228" s="112"/>
      <c r="U228" s="3" t="str">
        <f t="shared" si="32"/>
        <v/>
      </c>
      <c r="W228" s="2">
        <f t="shared" si="33"/>
        <v>1</v>
      </c>
      <c r="X228" s="2">
        <f t="shared" si="34"/>
        <v>0</v>
      </c>
      <c r="AB228" s="2" t="str">
        <f t="shared" si="35"/>
        <v/>
      </c>
      <c r="AC228" s="2">
        <f t="shared" si="36"/>
        <v>0.2857142857142857</v>
      </c>
    </row>
    <row r="229" spans="1:29" x14ac:dyDescent="0.35">
      <c r="A229" s="115">
        <v>3514</v>
      </c>
      <c r="B229" t="s">
        <v>231</v>
      </c>
      <c r="C229" s="1">
        <v>40000</v>
      </c>
      <c r="D229" s="1">
        <v>100000</v>
      </c>
      <c r="F229" s="1">
        <v>0</v>
      </c>
      <c r="H229" s="1">
        <v>0</v>
      </c>
      <c r="I229" s="3">
        <f t="shared" si="28"/>
        <v>140000</v>
      </c>
      <c r="J229">
        <f>A229-'ESSER III JCF Approved'!A229</f>
        <v>0</v>
      </c>
      <c r="K229" s="1">
        <f>VLOOKUP($A229,'Payments 6.7.21'!$A$4:$E$430,3,FALSE)</f>
        <v>40000</v>
      </c>
      <c r="L229" s="1">
        <f>VLOOKUP($A229,'Payments 6.7.21'!$A$4:$E$430,4,FALSE)</f>
        <v>0</v>
      </c>
      <c r="P229" s="1">
        <f>VLOOKUP($A229,'Payments 6.7.21'!$A$4:$E$430,5,FALSE)</f>
        <v>0</v>
      </c>
      <c r="Q229" s="1">
        <f t="shared" si="29"/>
        <v>40000</v>
      </c>
      <c r="R229" s="3" t="str">
        <f t="shared" si="30"/>
        <v>yes</v>
      </c>
      <c r="S229" s="3" t="str">
        <f t="shared" si="31"/>
        <v>no</v>
      </c>
      <c r="T229" s="112"/>
      <c r="U229" s="3" t="str">
        <f t="shared" si="32"/>
        <v/>
      </c>
      <c r="W229" s="2">
        <f t="shared" si="33"/>
        <v>1</v>
      </c>
      <c r="X229" s="2">
        <f t="shared" si="34"/>
        <v>0</v>
      </c>
      <c r="AB229" s="2" t="str">
        <f t="shared" si="35"/>
        <v/>
      </c>
      <c r="AC229" s="2">
        <f t="shared" si="36"/>
        <v>0.2857142857142857</v>
      </c>
    </row>
    <row r="230" spans="1:29" x14ac:dyDescent="0.35">
      <c r="A230" s="115">
        <v>3528</v>
      </c>
      <c r="B230" t="s">
        <v>232</v>
      </c>
      <c r="C230" s="1">
        <v>46616</v>
      </c>
      <c r="D230" s="1">
        <v>120428</v>
      </c>
      <c r="F230" s="1">
        <v>270449</v>
      </c>
      <c r="H230" s="1">
        <v>0</v>
      </c>
      <c r="I230" s="3">
        <f t="shared" si="28"/>
        <v>437493</v>
      </c>
      <c r="J230">
        <f>A230-'ESSER III JCF Approved'!A230</f>
        <v>0</v>
      </c>
      <c r="K230" s="1">
        <f>VLOOKUP($A230,'Payments 6.7.21'!$A$4:$E$430,3,FALSE)</f>
        <v>46616</v>
      </c>
      <c r="L230" s="1">
        <f>VLOOKUP($A230,'Payments 6.7.21'!$A$4:$E$430,4,FALSE)</f>
        <v>0</v>
      </c>
      <c r="P230" s="1">
        <f>VLOOKUP($A230,'Payments 6.7.21'!$A$4:$E$430,5,FALSE)</f>
        <v>0</v>
      </c>
      <c r="Q230" s="1">
        <f t="shared" si="29"/>
        <v>46616</v>
      </c>
      <c r="R230" s="3" t="str">
        <f t="shared" si="30"/>
        <v>yes</v>
      </c>
      <c r="S230" s="3" t="str">
        <f t="shared" si="31"/>
        <v>no</v>
      </c>
      <c r="T230" s="112"/>
      <c r="U230" s="3" t="str">
        <f t="shared" si="32"/>
        <v/>
      </c>
      <c r="W230" s="2">
        <f t="shared" si="33"/>
        <v>1</v>
      </c>
      <c r="X230" s="2">
        <f t="shared" si="34"/>
        <v>0</v>
      </c>
      <c r="AB230" s="2" t="str">
        <f t="shared" si="35"/>
        <v/>
      </c>
      <c r="AC230" s="2">
        <f t="shared" si="36"/>
        <v>0.10655256198384888</v>
      </c>
    </row>
    <row r="231" spans="1:29" x14ac:dyDescent="0.35">
      <c r="A231" s="115">
        <v>3542</v>
      </c>
      <c r="B231" t="s">
        <v>233</v>
      </c>
      <c r="C231" s="1">
        <v>46991</v>
      </c>
      <c r="D231" s="1">
        <v>158338</v>
      </c>
      <c r="F231" s="1">
        <v>355583</v>
      </c>
      <c r="H231" s="1">
        <v>0</v>
      </c>
      <c r="I231" s="3">
        <f t="shared" si="28"/>
        <v>560912</v>
      </c>
      <c r="J231">
        <f>A231-'ESSER III JCF Approved'!A231</f>
        <v>0</v>
      </c>
      <c r="K231" s="1">
        <f>VLOOKUP($A231,'Payments 6.7.21'!$A$4:$E$430,3,FALSE)</f>
        <v>46991</v>
      </c>
      <c r="L231" s="1">
        <f>VLOOKUP($A231,'Payments 6.7.21'!$A$4:$E$430,4,FALSE)</f>
        <v>0</v>
      </c>
      <c r="P231" s="1">
        <f>VLOOKUP($A231,'Payments 6.7.21'!$A$4:$E$430,5,FALSE)</f>
        <v>0</v>
      </c>
      <c r="Q231" s="1">
        <f t="shared" si="29"/>
        <v>46991</v>
      </c>
      <c r="R231" s="3" t="str">
        <f t="shared" si="30"/>
        <v>yes</v>
      </c>
      <c r="S231" s="3" t="str">
        <f t="shared" si="31"/>
        <v>no</v>
      </c>
      <c r="T231" s="112"/>
      <c r="U231" s="3" t="str">
        <f t="shared" si="32"/>
        <v/>
      </c>
      <c r="W231" s="2">
        <f t="shared" si="33"/>
        <v>1</v>
      </c>
      <c r="X231" s="2">
        <f t="shared" si="34"/>
        <v>0</v>
      </c>
      <c r="AB231" s="2" t="str">
        <f t="shared" si="35"/>
        <v/>
      </c>
      <c r="AC231" s="2">
        <f t="shared" si="36"/>
        <v>8.3776064694640162E-2</v>
      </c>
    </row>
    <row r="232" spans="1:29" x14ac:dyDescent="0.35">
      <c r="A232" s="115">
        <v>3549</v>
      </c>
      <c r="B232" t="s">
        <v>234</v>
      </c>
      <c r="C232" s="1">
        <v>213661</v>
      </c>
      <c r="D232" s="1">
        <v>718275</v>
      </c>
      <c r="F232" s="1">
        <v>1613047</v>
      </c>
      <c r="H232" s="1">
        <v>0</v>
      </c>
      <c r="I232" s="3">
        <f t="shared" si="28"/>
        <v>2544983</v>
      </c>
      <c r="J232">
        <f>A232-'ESSER III JCF Approved'!A232</f>
        <v>0</v>
      </c>
      <c r="K232" s="1">
        <f>VLOOKUP($A232,'Payments 6.7.21'!$A$4:$E$430,3,FALSE)</f>
        <v>211690.95</v>
      </c>
      <c r="L232" s="1">
        <f>VLOOKUP($A232,'Payments 6.7.21'!$A$4:$E$430,4,FALSE)</f>
        <v>0</v>
      </c>
      <c r="P232" s="1">
        <f>VLOOKUP($A232,'Payments 6.7.21'!$A$4:$E$430,5,FALSE)</f>
        <v>0</v>
      </c>
      <c r="Q232" s="1">
        <f t="shared" si="29"/>
        <v>211690.95</v>
      </c>
      <c r="R232" s="3" t="str">
        <f t="shared" si="30"/>
        <v>yes</v>
      </c>
      <c r="S232" s="3" t="str">
        <f t="shared" si="31"/>
        <v>no</v>
      </c>
      <c r="T232" s="112"/>
      <c r="U232" s="3" t="str">
        <f t="shared" si="32"/>
        <v/>
      </c>
      <c r="W232" s="2">
        <f t="shared" si="33"/>
        <v>0.99077955265584272</v>
      </c>
      <c r="X232" s="2">
        <f t="shared" si="34"/>
        <v>0</v>
      </c>
      <c r="AB232" s="2" t="str">
        <f t="shared" si="35"/>
        <v/>
      </c>
      <c r="AC232" s="2">
        <f t="shared" si="36"/>
        <v>8.3179710827145023E-2</v>
      </c>
    </row>
    <row r="233" spans="1:29" x14ac:dyDescent="0.35">
      <c r="A233" s="115">
        <v>3612</v>
      </c>
      <c r="B233" t="s">
        <v>235</v>
      </c>
      <c r="C233" s="1">
        <v>243803</v>
      </c>
      <c r="D233" s="1">
        <v>880416</v>
      </c>
      <c r="F233" s="1">
        <v>1977172</v>
      </c>
      <c r="H233" s="1">
        <v>0</v>
      </c>
      <c r="I233" s="3">
        <f t="shared" si="28"/>
        <v>3101391</v>
      </c>
      <c r="J233">
        <f>A233-'ESSER III JCF Approved'!A233</f>
        <v>0</v>
      </c>
      <c r="K233" s="1">
        <f>VLOOKUP($A233,'Payments 6.7.21'!$A$4:$E$430,3,FALSE)</f>
        <v>52749.109999999993</v>
      </c>
      <c r="L233" s="1">
        <f>VLOOKUP($A233,'Payments 6.7.21'!$A$4:$E$430,4,FALSE)</f>
        <v>0</v>
      </c>
      <c r="P233" s="1">
        <f>VLOOKUP($A233,'Payments 6.7.21'!$A$4:$E$430,5,FALSE)</f>
        <v>0</v>
      </c>
      <c r="Q233" s="1">
        <f t="shared" si="29"/>
        <v>52749.109999999993</v>
      </c>
      <c r="R233" s="3" t="str">
        <f t="shared" si="30"/>
        <v>yes</v>
      </c>
      <c r="S233" s="3" t="str">
        <f t="shared" si="31"/>
        <v>no</v>
      </c>
      <c r="T233" s="112"/>
      <c r="U233" s="3" t="str">
        <f t="shared" si="32"/>
        <v/>
      </c>
      <c r="W233" s="2">
        <f t="shared" si="33"/>
        <v>0.21635956079293525</v>
      </c>
      <c r="X233" s="2">
        <f t="shared" si="34"/>
        <v>0</v>
      </c>
      <c r="AB233" s="2" t="str">
        <f t="shared" si="35"/>
        <v/>
      </c>
      <c r="AC233" s="2">
        <f t="shared" si="36"/>
        <v>1.7008210186977391E-2</v>
      </c>
    </row>
    <row r="234" spans="1:29" x14ac:dyDescent="0.35">
      <c r="A234" s="115">
        <v>3619</v>
      </c>
      <c r="B234" t="s">
        <v>236</v>
      </c>
      <c r="C234" s="1">
        <v>55995150</v>
      </c>
      <c r="D234" s="1">
        <v>225213399</v>
      </c>
      <c r="F234" s="1">
        <v>505767416</v>
      </c>
      <c r="H234" s="1">
        <v>10823618</v>
      </c>
      <c r="I234" s="3">
        <f t="shared" si="28"/>
        <v>797799583</v>
      </c>
      <c r="J234">
        <f>A234-'ESSER III JCF Approved'!A234</f>
        <v>0</v>
      </c>
      <c r="K234" s="1">
        <f>VLOOKUP($A234,'Payments 6.7.21'!$A$4:$E$430,3,FALSE)</f>
        <v>28713190.84</v>
      </c>
      <c r="L234" s="1">
        <f>VLOOKUP($A234,'Payments 6.7.21'!$A$4:$E$430,4,FALSE)</f>
        <v>0</v>
      </c>
      <c r="P234" s="1">
        <f>VLOOKUP($A234,'Payments 6.7.21'!$A$4:$E$430,5,FALSE)</f>
        <v>0</v>
      </c>
      <c r="Q234" s="1">
        <f t="shared" si="29"/>
        <v>28713190.84</v>
      </c>
      <c r="R234" s="3" t="str">
        <f t="shared" si="30"/>
        <v>yes</v>
      </c>
      <c r="S234" s="3" t="str">
        <f t="shared" si="31"/>
        <v>no</v>
      </c>
      <c r="T234" s="112"/>
      <c r="U234" s="3" t="str">
        <f t="shared" si="32"/>
        <v>no</v>
      </c>
      <c r="W234" s="2">
        <f t="shared" si="33"/>
        <v>0.51277996112163282</v>
      </c>
      <c r="X234" s="2">
        <f t="shared" si="34"/>
        <v>0</v>
      </c>
      <c r="AB234" s="2">
        <f t="shared" si="35"/>
        <v>0</v>
      </c>
      <c r="AC234" s="2">
        <f t="shared" si="36"/>
        <v>3.5990481133154464E-2</v>
      </c>
    </row>
    <row r="235" spans="1:29" x14ac:dyDescent="0.35">
      <c r="A235" s="115">
        <v>3633</v>
      </c>
      <c r="B235" t="s">
        <v>237</v>
      </c>
      <c r="C235" s="1">
        <v>70611</v>
      </c>
      <c r="D235" s="1">
        <v>257375</v>
      </c>
      <c r="F235" s="1">
        <v>577993</v>
      </c>
      <c r="H235" s="1">
        <v>0</v>
      </c>
      <c r="I235" s="3">
        <f t="shared" si="28"/>
        <v>905979</v>
      </c>
      <c r="J235">
        <f>A235-'ESSER III JCF Approved'!A235</f>
        <v>0</v>
      </c>
      <c r="K235" s="1">
        <f>VLOOKUP($A235,'Payments 6.7.21'!$A$4:$E$430,3,FALSE)</f>
        <v>67052.12</v>
      </c>
      <c r="L235" s="1">
        <f>VLOOKUP($A235,'Payments 6.7.21'!$A$4:$E$430,4,FALSE)</f>
        <v>0</v>
      </c>
      <c r="P235" s="1">
        <f>VLOOKUP($A235,'Payments 6.7.21'!$A$4:$E$430,5,FALSE)</f>
        <v>0</v>
      </c>
      <c r="Q235" s="1">
        <f t="shared" si="29"/>
        <v>67052.12</v>
      </c>
      <c r="R235" s="3" t="str">
        <f t="shared" si="30"/>
        <v>yes</v>
      </c>
      <c r="S235" s="3" t="str">
        <f t="shared" si="31"/>
        <v>no</v>
      </c>
      <c r="T235" s="112"/>
      <c r="U235" s="3" t="str">
        <f t="shared" si="32"/>
        <v/>
      </c>
      <c r="W235" s="2">
        <f t="shared" si="33"/>
        <v>0.94959878772429218</v>
      </c>
      <c r="X235" s="2">
        <f t="shared" si="34"/>
        <v>0</v>
      </c>
      <c r="AB235" s="2" t="str">
        <f t="shared" si="35"/>
        <v/>
      </c>
      <c r="AC235" s="2">
        <f t="shared" si="36"/>
        <v>7.4010677951696441E-2</v>
      </c>
    </row>
    <row r="236" spans="1:29" x14ac:dyDescent="0.35">
      <c r="A236" s="115">
        <v>3640</v>
      </c>
      <c r="B236" t="s">
        <v>238</v>
      </c>
      <c r="C236" s="1">
        <v>61077</v>
      </c>
      <c r="D236" s="1">
        <v>216919</v>
      </c>
      <c r="F236" s="1">
        <v>487140</v>
      </c>
      <c r="H236" s="1">
        <v>0</v>
      </c>
      <c r="I236" s="3">
        <f t="shared" si="28"/>
        <v>765136</v>
      </c>
      <c r="J236">
        <f>A236-'ESSER III JCF Approved'!A236</f>
        <v>0</v>
      </c>
      <c r="K236" s="1">
        <f>VLOOKUP($A236,'Payments 6.7.21'!$A$4:$E$430,3,FALSE)</f>
        <v>44489.159999999996</v>
      </c>
      <c r="L236" s="1">
        <f>VLOOKUP($A236,'Payments 6.7.21'!$A$4:$E$430,4,FALSE)</f>
        <v>0</v>
      </c>
      <c r="P236" s="1">
        <f>VLOOKUP($A236,'Payments 6.7.21'!$A$4:$E$430,5,FALSE)</f>
        <v>0</v>
      </c>
      <c r="Q236" s="1">
        <f t="shared" si="29"/>
        <v>44489.159999999996</v>
      </c>
      <c r="R236" s="3" t="str">
        <f t="shared" si="30"/>
        <v>yes</v>
      </c>
      <c r="S236" s="3" t="str">
        <f t="shared" si="31"/>
        <v>no</v>
      </c>
      <c r="T236" s="112"/>
      <c r="U236" s="3" t="str">
        <f t="shared" si="32"/>
        <v/>
      </c>
      <c r="W236" s="2">
        <f t="shared" si="33"/>
        <v>0.72841102215236497</v>
      </c>
      <c r="X236" s="2">
        <f t="shared" si="34"/>
        <v>0</v>
      </c>
      <c r="AB236" s="2" t="str">
        <f t="shared" si="35"/>
        <v/>
      </c>
      <c r="AC236" s="2">
        <f t="shared" si="36"/>
        <v>5.8145427740950627E-2</v>
      </c>
    </row>
    <row r="237" spans="1:29" x14ac:dyDescent="0.35">
      <c r="A237" s="115">
        <v>3647</v>
      </c>
      <c r="B237" t="s">
        <v>239</v>
      </c>
      <c r="C237" s="1">
        <v>118545</v>
      </c>
      <c r="D237" s="1">
        <v>472654</v>
      </c>
      <c r="F237" s="1">
        <v>1061451</v>
      </c>
      <c r="H237" s="1">
        <v>0</v>
      </c>
      <c r="I237" s="3">
        <f t="shared" si="28"/>
        <v>1652650</v>
      </c>
      <c r="J237">
        <f>A237-'ESSER III JCF Approved'!A237</f>
        <v>0</v>
      </c>
      <c r="K237" s="1">
        <f>VLOOKUP($A237,'Payments 6.7.21'!$A$4:$E$430,3,FALSE)</f>
        <v>118545</v>
      </c>
      <c r="L237" s="1">
        <f>VLOOKUP($A237,'Payments 6.7.21'!$A$4:$E$430,4,FALSE)</f>
        <v>0</v>
      </c>
      <c r="P237" s="1">
        <f>VLOOKUP($A237,'Payments 6.7.21'!$A$4:$E$430,5,FALSE)</f>
        <v>0</v>
      </c>
      <c r="Q237" s="1">
        <f t="shared" si="29"/>
        <v>118545</v>
      </c>
      <c r="R237" s="3" t="str">
        <f t="shared" si="30"/>
        <v>yes</v>
      </c>
      <c r="S237" s="3" t="str">
        <f t="shared" si="31"/>
        <v>no</v>
      </c>
      <c r="T237" s="112"/>
      <c r="U237" s="3" t="str">
        <f t="shared" si="32"/>
        <v/>
      </c>
      <c r="W237" s="2">
        <f t="shared" si="33"/>
        <v>1</v>
      </c>
      <c r="X237" s="2">
        <f t="shared" si="34"/>
        <v>0</v>
      </c>
      <c r="AB237" s="2" t="str">
        <f t="shared" si="35"/>
        <v/>
      </c>
      <c r="AC237" s="2">
        <f t="shared" si="36"/>
        <v>7.1730251414395069E-2</v>
      </c>
    </row>
    <row r="238" spans="1:29" x14ac:dyDescent="0.35">
      <c r="A238" s="115">
        <v>3654</v>
      </c>
      <c r="B238" t="s">
        <v>240</v>
      </c>
      <c r="C238" s="1">
        <v>77451</v>
      </c>
      <c r="D238" s="1">
        <v>314792</v>
      </c>
      <c r="F238" s="1">
        <v>706935</v>
      </c>
      <c r="H238" s="1">
        <v>46232</v>
      </c>
      <c r="I238" s="3">
        <f t="shared" si="28"/>
        <v>1145410</v>
      </c>
      <c r="J238">
        <f>A238-'ESSER III JCF Approved'!A238</f>
        <v>0</v>
      </c>
      <c r="K238" s="1">
        <f>VLOOKUP($A238,'Payments 6.7.21'!$A$4:$E$430,3,FALSE)</f>
        <v>62090.12</v>
      </c>
      <c r="L238" s="1">
        <f>VLOOKUP($A238,'Payments 6.7.21'!$A$4:$E$430,4,FALSE)</f>
        <v>0</v>
      </c>
      <c r="P238" s="1">
        <f>VLOOKUP($A238,'Payments 6.7.21'!$A$4:$E$430,5,FALSE)</f>
        <v>36308.239999999998</v>
      </c>
      <c r="Q238" s="1">
        <f t="shared" si="29"/>
        <v>98398.36</v>
      </c>
      <c r="R238" s="3" t="str">
        <f t="shared" si="30"/>
        <v>yes</v>
      </c>
      <c r="S238" s="3" t="str">
        <f t="shared" si="31"/>
        <v>no</v>
      </c>
      <c r="T238" s="112"/>
      <c r="U238" s="3" t="str">
        <f t="shared" si="32"/>
        <v>yes</v>
      </c>
      <c r="W238" s="2">
        <f t="shared" si="33"/>
        <v>0.80166970084311373</v>
      </c>
      <c r="X238" s="2">
        <f t="shared" si="34"/>
        <v>0</v>
      </c>
      <c r="AB238" s="2">
        <f t="shared" si="35"/>
        <v>0.78534867624156424</v>
      </c>
      <c r="AC238" s="2">
        <f t="shared" si="36"/>
        <v>8.5906670973712476E-2</v>
      </c>
    </row>
    <row r="239" spans="1:29" x14ac:dyDescent="0.35">
      <c r="A239" s="115">
        <v>3661</v>
      </c>
      <c r="B239" t="s">
        <v>241</v>
      </c>
      <c r="C239" s="1">
        <v>69943</v>
      </c>
      <c r="D239" s="1">
        <v>290266</v>
      </c>
      <c r="F239" s="1">
        <v>651859</v>
      </c>
      <c r="H239" s="1">
        <v>0</v>
      </c>
      <c r="I239" s="3">
        <f t="shared" si="28"/>
        <v>1012068</v>
      </c>
      <c r="J239">
        <f>A239-'ESSER III JCF Approved'!A239</f>
        <v>0</v>
      </c>
      <c r="K239" s="1">
        <f>VLOOKUP($A239,'Payments 6.7.21'!$A$4:$E$430,3,FALSE)</f>
        <v>67578.22</v>
      </c>
      <c r="L239" s="1">
        <f>VLOOKUP($A239,'Payments 6.7.21'!$A$4:$E$430,4,FALSE)</f>
        <v>0</v>
      </c>
      <c r="P239" s="1">
        <f>VLOOKUP($A239,'Payments 6.7.21'!$A$4:$E$430,5,FALSE)</f>
        <v>0</v>
      </c>
      <c r="Q239" s="1">
        <f t="shared" si="29"/>
        <v>67578.22</v>
      </c>
      <c r="R239" s="3" t="str">
        <f t="shared" si="30"/>
        <v>yes</v>
      </c>
      <c r="S239" s="3" t="str">
        <f t="shared" si="31"/>
        <v>no</v>
      </c>
      <c r="T239" s="112"/>
      <c r="U239" s="3" t="str">
        <f t="shared" si="32"/>
        <v/>
      </c>
      <c r="W239" s="2">
        <f t="shared" si="33"/>
        <v>0.96618989748795447</v>
      </c>
      <c r="X239" s="2">
        <f t="shared" si="34"/>
        <v>0</v>
      </c>
      <c r="AB239" s="2" t="str">
        <f t="shared" si="35"/>
        <v/>
      </c>
      <c r="AC239" s="2">
        <f t="shared" si="36"/>
        <v>6.6772410549488764E-2</v>
      </c>
    </row>
    <row r="240" spans="1:29" x14ac:dyDescent="0.35">
      <c r="A240" s="115">
        <v>3668</v>
      </c>
      <c r="B240" t="s">
        <v>242</v>
      </c>
      <c r="C240" s="1">
        <v>147406</v>
      </c>
      <c r="D240" s="1">
        <v>572935</v>
      </c>
      <c r="F240" s="1">
        <v>1286655</v>
      </c>
      <c r="H240" s="1">
        <v>0</v>
      </c>
      <c r="I240" s="3">
        <f t="shared" si="28"/>
        <v>2006996</v>
      </c>
      <c r="J240">
        <f>A240-'ESSER III JCF Approved'!A240</f>
        <v>0</v>
      </c>
      <c r="K240" s="1">
        <f>VLOOKUP($A240,'Payments 6.7.21'!$A$4:$E$430,3,FALSE)</f>
        <v>146253.64000000001</v>
      </c>
      <c r="L240" s="1">
        <f>VLOOKUP($A240,'Payments 6.7.21'!$A$4:$E$430,4,FALSE)</f>
        <v>0</v>
      </c>
      <c r="P240" s="1">
        <f>VLOOKUP($A240,'Payments 6.7.21'!$A$4:$E$430,5,FALSE)</f>
        <v>0</v>
      </c>
      <c r="Q240" s="1">
        <f t="shared" si="29"/>
        <v>146253.64000000001</v>
      </c>
      <c r="R240" s="3" t="str">
        <f t="shared" si="30"/>
        <v>yes</v>
      </c>
      <c r="S240" s="3" t="str">
        <f t="shared" si="31"/>
        <v>no</v>
      </c>
      <c r="T240" s="112"/>
      <c r="U240" s="3" t="str">
        <f t="shared" si="32"/>
        <v/>
      </c>
      <c r="W240" s="2">
        <f t="shared" si="33"/>
        <v>0.99218240777173261</v>
      </c>
      <c r="X240" s="2">
        <f t="shared" si="34"/>
        <v>0</v>
      </c>
      <c r="AB240" s="2" t="str">
        <f t="shared" si="35"/>
        <v/>
      </c>
      <c r="AC240" s="2">
        <f t="shared" si="36"/>
        <v>7.2871914044671748E-2</v>
      </c>
    </row>
    <row r="241" spans="1:29" x14ac:dyDescent="0.35">
      <c r="A241" s="115">
        <v>3675</v>
      </c>
      <c r="B241" t="s">
        <v>243</v>
      </c>
      <c r="C241" s="1">
        <v>82406</v>
      </c>
      <c r="D241" s="1">
        <v>293480</v>
      </c>
      <c r="F241" s="1">
        <v>659075</v>
      </c>
      <c r="H241" s="1">
        <v>0</v>
      </c>
      <c r="I241" s="3">
        <f t="shared" si="28"/>
        <v>1034961</v>
      </c>
      <c r="J241">
        <f>A241-'ESSER III JCF Approved'!A241</f>
        <v>0</v>
      </c>
      <c r="K241" s="1">
        <f>VLOOKUP($A241,'Payments 6.7.21'!$A$4:$E$430,3,FALSE)</f>
        <v>65418.33</v>
      </c>
      <c r="L241" s="1">
        <f>VLOOKUP($A241,'Payments 6.7.21'!$A$4:$E$430,4,FALSE)</f>
        <v>0</v>
      </c>
      <c r="P241" s="1">
        <f>VLOOKUP($A241,'Payments 6.7.21'!$A$4:$E$430,5,FALSE)</f>
        <v>0</v>
      </c>
      <c r="Q241" s="1">
        <f t="shared" si="29"/>
        <v>65418.33</v>
      </c>
      <c r="R241" s="3" t="str">
        <f t="shared" si="30"/>
        <v>yes</v>
      </c>
      <c r="S241" s="3" t="str">
        <f t="shared" si="31"/>
        <v>no</v>
      </c>
      <c r="T241" s="112"/>
      <c r="U241" s="3" t="str">
        <f t="shared" si="32"/>
        <v/>
      </c>
      <c r="W241" s="2">
        <f t="shared" si="33"/>
        <v>0.79385396694415455</v>
      </c>
      <c r="X241" s="2">
        <f t="shared" si="34"/>
        <v>0</v>
      </c>
      <c r="AB241" s="2" t="str">
        <f t="shared" si="35"/>
        <v/>
      </c>
      <c r="AC241" s="2">
        <f t="shared" si="36"/>
        <v>6.3208497711507966E-2</v>
      </c>
    </row>
    <row r="242" spans="1:29" x14ac:dyDescent="0.35">
      <c r="A242" s="115">
        <v>3682</v>
      </c>
      <c r="B242" t="s">
        <v>244</v>
      </c>
      <c r="C242" s="1">
        <v>245085</v>
      </c>
      <c r="D242" s="1">
        <v>951213</v>
      </c>
      <c r="F242" s="1">
        <v>2136164</v>
      </c>
      <c r="H242" s="1">
        <v>0</v>
      </c>
      <c r="I242" s="3">
        <f t="shared" si="28"/>
        <v>3332462</v>
      </c>
      <c r="J242">
        <f>A242-'ESSER III JCF Approved'!A242</f>
        <v>0</v>
      </c>
      <c r="K242" s="1">
        <f>VLOOKUP($A242,'Payments 6.7.21'!$A$4:$E$430,3,FALSE)</f>
        <v>245033.23</v>
      </c>
      <c r="L242" s="1">
        <f>VLOOKUP($A242,'Payments 6.7.21'!$A$4:$E$430,4,FALSE)</f>
        <v>0</v>
      </c>
      <c r="P242" s="1">
        <f>VLOOKUP($A242,'Payments 6.7.21'!$A$4:$E$430,5,FALSE)</f>
        <v>0</v>
      </c>
      <c r="Q242" s="1">
        <f t="shared" si="29"/>
        <v>245033.23</v>
      </c>
      <c r="R242" s="3" t="str">
        <f t="shared" si="30"/>
        <v>yes</v>
      </c>
      <c r="S242" s="3" t="str">
        <f t="shared" si="31"/>
        <v>no</v>
      </c>
      <c r="T242" s="112"/>
      <c r="U242" s="3" t="str">
        <f t="shared" si="32"/>
        <v/>
      </c>
      <c r="W242" s="2">
        <f t="shared" si="33"/>
        <v>0.99978876716241305</v>
      </c>
      <c r="X242" s="2">
        <f t="shared" si="34"/>
        <v>0</v>
      </c>
      <c r="AB242" s="2" t="str">
        <f t="shared" si="35"/>
        <v/>
      </c>
      <c r="AC242" s="2">
        <f t="shared" si="36"/>
        <v>7.3529189530143188E-2</v>
      </c>
    </row>
    <row r="243" spans="1:29" x14ac:dyDescent="0.35">
      <c r="A243" s="115">
        <v>3689</v>
      </c>
      <c r="B243" t="s">
        <v>245</v>
      </c>
      <c r="C243" s="1">
        <v>179260</v>
      </c>
      <c r="D243" s="1">
        <v>691476</v>
      </c>
      <c r="F243" s="1">
        <v>1552866</v>
      </c>
      <c r="H243" s="1">
        <v>97826</v>
      </c>
      <c r="I243" s="3">
        <f t="shared" si="28"/>
        <v>2521428</v>
      </c>
      <c r="J243">
        <f>A243-'ESSER III JCF Approved'!A243</f>
        <v>0</v>
      </c>
      <c r="K243" s="1">
        <f>VLOOKUP($A243,'Payments 6.7.21'!$A$4:$E$430,3,FALSE)</f>
        <v>81117.02</v>
      </c>
      <c r="L243" s="1">
        <f>VLOOKUP($A243,'Payments 6.7.21'!$A$4:$E$430,4,FALSE)</f>
        <v>0</v>
      </c>
      <c r="P243" s="1">
        <f>VLOOKUP($A243,'Payments 6.7.21'!$A$4:$E$430,5,FALSE)</f>
        <v>38430.74</v>
      </c>
      <c r="Q243" s="1">
        <f t="shared" si="29"/>
        <v>119547.76000000001</v>
      </c>
      <c r="R243" s="3" t="str">
        <f t="shared" si="30"/>
        <v>yes</v>
      </c>
      <c r="S243" s="3" t="str">
        <f t="shared" si="31"/>
        <v>no</v>
      </c>
      <c r="T243" s="112"/>
      <c r="U243" s="3" t="str">
        <f t="shared" si="32"/>
        <v>yes</v>
      </c>
      <c r="W243" s="2">
        <f t="shared" si="33"/>
        <v>0.45251043177507533</v>
      </c>
      <c r="X243" s="2">
        <f t="shared" si="34"/>
        <v>0</v>
      </c>
      <c r="AB243" s="2">
        <f t="shared" si="35"/>
        <v>0.39284791364258986</v>
      </c>
      <c r="AC243" s="2">
        <f t="shared" si="36"/>
        <v>4.7412720093534304E-2</v>
      </c>
    </row>
    <row r="244" spans="1:29" x14ac:dyDescent="0.35">
      <c r="A244" s="115">
        <v>3696</v>
      </c>
      <c r="B244" t="s">
        <v>246</v>
      </c>
      <c r="C244" s="1">
        <v>40000</v>
      </c>
      <c r="D244" s="1">
        <v>100000</v>
      </c>
      <c r="F244" s="1">
        <v>184130</v>
      </c>
      <c r="H244" s="1">
        <v>0</v>
      </c>
      <c r="I244" s="3">
        <f t="shared" si="28"/>
        <v>324130</v>
      </c>
      <c r="J244">
        <f>A244-'ESSER III JCF Approved'!A244</f>
        <v>0</v>
      </c>
      <c r="K244" s="1">
        <f>VLOOKUP($A244,'Payments 6.7.21'!$A$4:$E$430,3,FALSE)</f>
        <v>40000</v>
      </c>
      <c r="L244" s="1">
        <f>VLOOKUP($A244,'Payments 6.7.21'!$A$4:$E$430,4,FALSE)</f>
        <v>34239.480000000003</v>
      </c>
      <c r="P244" s="1">
        <f>VLOOKUP($A244,'Payments 6.7.21'!$A$4:$E$430,5,FALSE)</f>
        <v>0</v>
      </c>
      <c r="Q244" s="1">
        <f t="shared" si="29"/>
        <v>74239.48000000001</v>
      </c>
      <c r="R244" s="3" t="str">
        <f t="shared" si="30"/>
        <v>yes</v>
      </c>
      <c r="S244" s="3" t="str">
        <f t="shared" si="31"/>
        <v>yes</v>
      </c>
      <c r="T244" s="112"/>
      <c r="U244" s="3" t="str">
        <f t="shared" si="32"/>
        <v/>
      </c>
      <c r="W244" s="2">
        <f t="shared" si="33"/>
        <v>1</v>
      </c>
      <c r="X244" s="2">
        <f t="shared" si="34"/>
        <v>0.34239480000000005</v>
      </c>
      <c r="AB244" s="2" t="str">
        <f t="shared" si="35"/>
        <v/>
      </c>
      <c r="AC244" s="2">
        <f t="shared" si="36"/>
        <v>0.22904229784345789</v>
      </c>
    </row>
    <row r="245" spans="1:29" x14ac:dyDescent="0.35">
      <c r="A245" s="115">
        <v>3787</v>
      </c>
      <c r="B245" t="s">
        <v>247</v>
      </c>
      <c r="C245" s="1">
        <v>141703</v>
      </c>
      <c r="D245" s="1">
        <v>485101</v>
      </c>
      <c r="F245" s="1">
        <v>1089404</v>
      </c>
      <c r="H245" s="1">
        <v>0</v>
      </c>
      <c r="I245" s="3">
        <f t="shared" si="28"/>
        <v>1716208</v>
      </c>
      <c r="J245">
        <f>A245-'ESSER III JCF Approved'!A245</f>
        <v>0</v>
      </c>
      <c r="K245" s="1">
        <f>VLOOKUP($A245,'Payments 6.7.21'!$A$4:$E$430,3,FALSE)</f>
        <v>127666.70000000001</v>
      </c>
      <c r="L245" s="1">
        <f>VLOOKUP($A245,'Payments 6.7.21'!$A$4:$E$430,4,FALSE)</f>
        <v>0</v>
      </c>
      <c r="P245" s="1">
        <f>VLOOKUP($A245,'Payments 6.7.21'!$A$4:$E$430,5,FALSE)</f>
        <v>0</v>
      </c>
      <c r="Q245" s="1">
        <f t="shared" si="29"/>
        <v>127666.70000000001</v>
      </c>
      <c r="R245" s="3" t="str">
        <f t="shared" si="30"/>
        <v>yes</v>
      </c>
      <c r="S245" s="3" t="str">
        <f t="shared" si="31"/>
        <v>no</v>
      </c>
      <c r="T245" s="112"/>
      <c r="U245" s="3" t="str">
        <f t="shared" si="32"/>
        <v/>
      </c>
      <c r="W245" s="2">
        <f t="shared" si="33"/>
        <v>0.90094563982413933</v>
      </c>
      <c r="X245" s="2">
        <f t="shared" si="34"/>
        <v>0</v>
      </c>
      <c r="AB245" s="2" t="str">
        <f t="shared" si="35"/>
        <v/>
      </c>
      <c r="AC245" s="2">
        <f t="shared" si="36"/>
        <v>7.4388826995329241E-2</v>
      </c>
    </row>
    <row r="246" spans="1:29" x14ac:dyDescent="0.35">
      <c r="A246" s="115">
        <v>3794</v>
      </c>
      <c r="B246" t="s">
        <v>248</v>
      </c>
      <c r="C246" s="1">
        <v>136371</v>
      </c>
      <c r="D246" s="1">
        <v>274570</v>
      </c>
      <c r="F246" s="1">
        <v>616608</v>
      </c>
      <c r="H246" s="1">
        <v>0</v>
      </c>
      <c r="I246" s="3">
        <f t="shared" si="28"/>
        <v>1027549</v>
      </c>
      <c r="J246">
        <f>A246-'ESSER III JCF Approved'!A246</f>
        <v>0</v>
      </c>
      <c r="K246" s="1">
        <f>VLOOKUP($A246,'Payments 6.7.21'!$A$4:$E$430,3,FALSE)</f>
        <v>13566.96</v>
      </c>
      <c r="L246" s="1">
        <f>VLOOKUP($A246,'Payments 6.7.21'!$A$4:$E$430,4,FALSE)</f>
        <v>0</v>
      </c>
      <c r="P246" s="1">
        <f>VLOOKUP($A246,'Payments 6.7.21'!$A$4:$E$430,5,FALSE)</f>
        <v>0</v>
      </c>
      <c r="Q246" s="1">
        <f t="shared" si="29"/>
        <v>13566.96</v>
      </c>
      <c r="R246" s="3" t="str">
        <f t="shared" si="30"/>
        <v>yes</v>
      </c>
      <c r="S246" s="3" t="str">
        <f t="shared" si="31"/>
        <v>no</v>
      </c>
      <c r="T246" s="112"/>
      <c r="U246" s="3" t="str">
        <f t="shared" si="32"/>
        <v/>
      </c>
      <c r="W246" s="2">
        <f t="shared" si="33"/>
        <v>9.9485667773940203E-2</v>
      </c>
      <c r="X246" s="2">
        <f t="shared" si="34"/>
        <v>0</v>
      </c>
      <c r="AB246" s="2" t="str">
        <f t="shared" si="35"/>
        <v/>
      </c>
      <c r="AC246" s="2">
        <f t="shared" si="36"/>
        <v>1.3203224371781782E-2</v>
      </c>
    </row>
    <row r="247" spans="1:29" x14ac:dyDescent="0.35">
      <c r="A247" s="115">
        <v>3822</v>
      </c>
      <c r="B247" t="s">
        <v>249</v>
      </c>
      <c r="C247" s="1">
        <v>101295</v>
      </c>
      <c r="D247" s="1">
        <v>394925</v>
      </c>
      <c r="F247" s="1">
        <v>886894</v>
      </c>
      <c r="H247" s="1">
        <v>0</v>
      </c>
      <c r="I247" s="3">
        <f t="shared" si="28"/>
        <v>1383114</v>
      </c>
      <c r="J247">
        <f>A247-'ESSER III JCF Approved'!A247</f>
        <v>0</v>
      </c>
      <c r="K247" s="1">
        <f>VLOOKUP($A247,'Payments 6.7.21'!$A$4:$E$430,3,FALSE)</f>
        <v>95319.61</v>
      </c>
      <c r="L247" s="1">
        <f>VLOOKUP($A247,'Payments 6.7.21'!$A$4:$E$430,4,FALSE)</f>
        <v>0</v>
      </c>
      <c r="P247" s="1">
        <f>VLOOKUP($A247,'Payments 6.7.21'!$A$4:$E$430,5,FALSE)</f>
        <v>0</v>
      </c>
      <c r="Q247" s="1">
        <f t="shared" si="29"/>
        <v>95319.61</v>
      </c>
      <c r="R247" s="3" t="str">
        <f t="shared" si="30"/>
        <v>yes</v>
      </c>
      <c r="S247" s="3" t="str">
        <f t="shared" si="31"/>
        <v>no</v>
      </c>
      <c r="T247" s="112"/>
      <c r="U247" s="3" t="str">
        <f t="shared" si="32"/>
        <v/>
      </c>
      <c r="W247" s="2">
        <f t="shared" si="33"/>
        <v>0.94101002023791891</v>
      </c>
      <c r="X247" s="2">
        <f t="shared" si="34"/>
        <v>0</v>
      </c>
      <c r="AB247" s="2" t="str">
        <f t="shared" si="35"/>
        <v/>
      </c>
      <c r="AC247" s="2">
        <f t="shared" si="36"/>
        <v>6.8916669197188377E-2</v>
      </c>
    </row>
    <row r="248" spans="1:29" x14ac:dyDescent="0.35">
      <c r="A248" s="115">
        <v>3850</v>
      </c>
      <c r="B248" t="s">
        <v>250</v>
      </c>
      <c r="C248" s="1">
        <v>151579</v>
      </c>
      <c r="D248" s="1">
        <v>613319</v>
      </c>
      <c r="F248" s="1">
        <v>1377345</v>
      </c>
      <c r="H248" s="1">
        <v>106087</v>
      </c>
      <c r="I248" s="3">
        <f t="shared" si="28"/>
        <v>2248330</v>
      </c>
      <c r="J248">
        <f>A248-'ESSER III JCF Approved'!A248</f>
        <v>0</v>
      </c>
      <c r="K248" s="1">
        <f>VLOOKUP($A248,'Payments 6.7.21'!$A$4:$E$430,3,FALSE)</f>
        <v>151554</v>
      </c>
      <c r="L248" s="1">
        <f>VLOOKUP($A248,'Payments 6.7.21'!$A$4:$E$430,4,FALSE)</f>
        <v>0</v>
      </c>
      <c r="P248" s="1">
        <f>VLOOKUP($A248,'Payments 6.7.21'!$A$4:$E$430,5,FALSE)</f>
        <v>43306.31</v>
      </c>
      <c r="Q248" s="1">
        <f t="shared" si="29"/>
        <v>194860.31</v>
      </c>
      <c r="R248" s="3" t="str">
        <f t="shared" si="30"/>
        <v>yes</v>
      </c>
      <c r="S248" s="3" t="str">
        <f t="shared" si="31"/>
        <v>no</v>
      </c>
      <c r="T248" s="112"/>
      <c r="U248" s="3" t="str">
        <f t="shared" si="32"/>
        <v>yes</v>
      </c>
      <c r="W248" s="2">
        <f t="shared" si="33"/>
        <v>0.99983506950171197</v>
      </c>
      <c r="X248" s="2">
        <f t="shared" si="34"/>
        <v>0</v>
      </c>
      <c r="AB248" s="2">
        <f t="shared" si="35"/>
        <v>0.40821504991186475</v>
      </c>
      <c r="AC248" s="2">
        <f t="shared" si="36"/>
        <v>8.6668909813061246E-2</v>
      </c>
    </row>
    <row r="249" spans="1:29" x14ac:dyDescent="0.35">
      <c r="A249" s="115">
        <v>3857</v>
      </c>
      <c r="B249" t="s">
        <v>251</v>
      </c>
      <c r="C249" s="1">
        <v>113793</v>
      </c>
      <c r="D249" s="1">
        <v>449452</v>
      </c>
      <c r="F249" s="1">
        <v>1009346</v>
      </c>
      <c r="H249" s="1">
        <v>0</v>
      </c>
      <c r="I249" s="3">
        <f t="shared" si="28"/>
        <v>1572591</v>
      </c>
      <c r="J249">
        <f>A249-'ESSER III JCF Approved'!A249</f>
        <v>0</v>
      </c>
      <c r="Q249" s="1">
        <f t="shared" si="29"/>
        <v>0</v>
      </c>
      <c r="R249" s="3" t="str">
        <f t="shared" si="30"/>
        <v>no</v>
      </c>
      <c r="S249" s="3" t="str">
        <f t="shared" si="31"/>
        <v>no</v>
      </c>
      <c r="T249" s="112"/>
      <c r="U249" s="3" t="str">
        <f t="shared" si="32"/>
        <v/>
      </c>
      <c r="W249" s="2">
        <f t="shared" si="33"/>
        <v>0</v>
      </c>
      <c r="X249" s="2">
        <f t="shared" si="34"/>
        <v>0</v>
      </c>
      <c r="AB249" s="2" t="str">
        <f t="shared" si="35"/>
        <v/>
      </c>
      <c r="AC249" s="2">
        <f t="shared" si="36"/>
        <v>0</v>
      </c>
    </row>
    <row r="250" spans="1:29" x14ac:dyDescent="0.35">
      <c r="A250" s="115">
        <v>3862</v>
      </c>
      <c r="B250" t="s">
        <v>252</v>
      </c>
      <c r="C250" s="1">
        <v>40000</v>
      </c>
      <c r="D250" s="1">
        <v>100000</v>
      </c>
      <c r="F250" s="1">
        <v>172668</v>
      </c>
      <c r="H250" s="1">
        <v>0</v>
      </c>
      <c r="I250" s="3">
        <f t="shared" si="28"/>
        <v>312668</v>
      </c>
      <c r="J250">
        <f>A250-'ESSER III JCF Approved'!A250</f>
        <v>0</v>
      </c>
      <c r="K250" s="1">
        <f>VLOOKUP($A250,'Payments 6.7.21'!$A$4:$E$430,3,FALSE)</f>
        <v>17206.57</v>
      </c>
      <c r="L250" s="1">
        <f>VLOOKUP($A250,'Payments 6.7.21'!$A$4:$E$430,4,FALSE)</f>
        <v>0</v>
      </c>
      <c r="P250" s="1">
        <f>VLOOKUP($A250,'Payments 6.7.21'!$A$4:$E$430,5,FALSE)</f>
        <v>0</v>
      </c>
      <c r="Q250" s="1">
        <f t="shared" si="29"/>
        <v>17206.57</v>
      </c>
      <c r="R250" s="3" t="str">
        <f t="shared" si="30"/>
        <v>yes</v>
      </c>
      <c r="S250" s="3" t="str">
        <f t="shared" si="31"/>
        <v>no</v>
      </c>
      <c r="T250" s="112"/>
      <c r="U250" s="3" t="str">
        <f t="shared" si="32"/>
        <v/>
      </c>
      <c r="W250" s="2">
        <f t="shared" si="33"/>
        <v>0.43016424999999997</v>
      </c>
      <c r="X250" s="2">
        <f t="shared" si="34"/>
        <v>0</v>
      </c>
      <c r="AB250" s="2" t="str">
        <f t="shared" si="35"/>
        <v/>
      </c>
      <c r="AC250" s="2">
        <f t="shared" si="36"/>
        <v>5.5031439098340733E-2</v>
      </c>
    </row>
    <row r="251" spans="1:29" x14ac:dyDescent="0.35">
      <c r="A251" s="115">
        <v>3871</v>
      </c>
      <c r="B251" t="s">
        <v>253</v>
      </c>
      <c r="C251" s="1">
        <v>211408</v>
      </c>
      <c r="D251" s="1">
        <v>887229</v>
      </c>
      <c r="F251" s="1">
        <v>1992471</v>
      </c>
      <c r="H251" s="1">
        <v>104203</v>
      </c>
      <c r="I251" s="3">
        <f t="shared" si="28"/>
        <v>3195311</v>
      </c>
      <c r="J251">
        <f>A251-'ESSER III JCF Approved'!A251</f>
        <v>0</v>
      </c>
      <c r="K251" s="1">
        <f>VLOOKUP($A251,'Payments 6.7.21'!$A$4:$E$430,3,FALSE)</f>
        <v>92607.6</v>
      </c>
      <c r="L251" s="1">
        <f>VLOOKUP($A251,'Payments 6.7.21'!$A$4:$E$430,4,FALSE)</f>
        <v>0</v>
      </c>
      <c r="P251" s="1">
        <f>VLOOKUP($A251,'Payments 6.7.21'!$A$4:$E$430,5,FALSE)</f>
        <v>6965.04</v>
      </c>
      <c r="Q251" s="1">
        <f t="shared" si="29"/>
        <v>99572.64</v>
      </c>
      <c r="R251" s="3" t="str">
        <f t="shared" si="30"/>
        <v>yes</v>
      </c>
      <c r="S251" s="3" t="str">
        <f t="shared" si="31"/>
        <v>no</v>
      </c>
      <c r="T251" s="112"/>
      <c r="U251" s="3" t="str">
        <f t="shared" si="32"/>
        <v>yes</v>
      </c>
      <c r="W251" s="2">
        <f t="shared" si="33"/>
        <v>0.43805154014985243</v>
      </c>
      <c r="X251" s="2">
        <f t="shared" si="34"/>
        <v>0</v>
      </c>
      <c r="AB251" s="2">
        <f t="shared" si="35"/>
        <v>6.6841069834841602E-2</v>
      </c>
      <c r="AC251" s="2">
        <f t="shared" si="36"/>
        <v>3.1162112232580804E-2</v>
      </c>
    </row>
    <row r="252" spans="1:29" x14ac:dyDescent="0.35">
      <c r="A252" s="115">
        <v>3892</v>
      </c>
      <c r="B252" t="s">
        <v>254</v>
      </c>
      <c r="C252" s="1">
        <v>590881</v>
      </c>
      <c r="D252" s="1">
        <v>2274078</v>
      </c>
      <c r="F252" s="1">
        <v>5106953</v>
      </c>
      <c r="H252" s="1">
        <v>0</v>
      </c>
      <c r="I252" s="3">
        <f t="shared" si="28"/>
        <v>7971912</v>
      </c>
      <c r="J252">
        <f>A252-'ESSER III JCF Approved'!A252</f>
        <v>0</v>
      </c>
      <c r="K252" s="1">
        <f>VLOOKUP($A252,'Payments 6.7.21'!$A$4:$E$430,3,FALSE)</f>
        <v>437707.95999999996</v>
      </c>
      <c r="L252" s="1">
        <f>VLOOKUP($A252,'Payments 6.7.21'!$A$4:$E$430,4,FALSE)</f>
        <v>0</v>
      </c>
      <c r="P252" s="1">
        <f>VLOOKUP($A252,'Payments 6.7.21'!$A$4:$E$430,5,FALSE)</f>
        <v>0</v>
      </c>
      <c r="Q252" s="1">
        <f t="shared" si="29"/>
        <v>437707.95999999996</v>
      </c>
      <c r="R252" s="3" t="str">
        <f t="shared" si="30"/>
        <v>yes</v>
      </c>
      <c r="S252" s="3" t="str">
        <f t="shared" si="31"/>
        <v>no</v>
      </c>
      <c r="T252" s="112"/>
      <c r="U252" s="3" t="str">
        <f t="shared" si="32"/>
        <v/>
      </c>
      <c r="W252" s="2">
        <f t="shared" si="33"/>
        <v>0.74077176284226431</v>
      </c>
      <c r="X252" s="2">
        <f t="shared" si="34"/>
        <v>0</v>
      </c>
      <c r="AB252" s="2" t="str">
        <f t="shared" si="35"/>
        <v/>
      </c>
      <c r="AC252" s="2">
        <f t="shared" si="36"/>
        <v>5.4906270917190247E-2</v>
      </c>
    </row>
    <row r="253" spans="1:29" x14ac:dyDescent="0.35">
      <c r="A253" s="115">
        <v>3899</v>
      </c>
      <c r="B253" t="s">
        <v>255</v>
      </c>
      <c r="C253" s="1">
        <v>170098</v>
      </c>
      <c r="D253" s="1">
        <v>655471</v>
      </c>
      <c r="F253" s="1">
        <v>1472007</v>
      </c>
      <c r="H253" s="1">
        <v>134638</v>
      </c>
      <c r="I253" s="3">
        <f t="shared" si="28"/>
        <v>2432214</v>
      </c>
      <c r="J253">
        <f>A253-'ESSER III JCF Approved'!A253</f>
        <v>0</v>
      </c>
      <c r="K253" s="1">
        <f>VLOOKUP($A253,'Payments 6.7.21'!$A$4:$E$430,3,FALSE)</f>
        <v>0</v>
      </c>
      <c r="L253" s="1">
        <f>VLOOKUP($A253,'Payments 6.7.21'!$A$4:$E$430,4,FALSE)</f>
        <v>0</v>
      </c>
      <c r="P253" s="1">
        <f>VLOOKUP($A253,'Payments 6.7.21'!$A$4:$E$430,5,FALSE)</f>
        <v>43810.39</v>
      </c>
      <c r="Q253" s="1">
        <f t="shared" si="29"/>
        <v>43810.39</v>
      </c>
      <c r="R253" s="3" t="str">
        <f t="shared" si="30"/>
        <v>no</v>
      </c>
      <c r="S253" s="3" t="str">
        <f t="shared" si="31"/>
        <v>no</v>
      </c>
      <c r="T253" s="112"/>
      <c r="U253" s="3" t="str">
        <f t="shared" si="32"/>
        <v>yes</v>
      </c>
      <c r="W253" s="2">
        <f t="shared" si="33"/>
        <v>0</v>
      </c>
      <c r="X253" s="2">
        <f t="shared" si="34"/>
        <v>0</v>
      </c>
      <c r="AB253" s="2">
        <f t="shared" si="35"/>
        <v>0.32539394524577014</v>
      </c>
      <c r="AC253" s="2">
        <f t="shared" si="36"/>
        <v>1.8012555638607458E-2</v>
      </c>
    </row>
    <row r="254" spans="1:29" x14ac:dyDescent="0.35">
      <c r="A254" s="115">
        <v>3906</v>
      </c>
      <c r="B254" t="s">
        <v>256</v>
      </c>
      <c r="C254" s="1">
        <v>189390</v>
      </c>
      <c r="D254" s="1">
        <v>750506</v>
      </c>
      <c r="F254" s="1">
        <v>1685431</v>
      </c>
      <c r="H254" s="1">
        <v>174638</v>
      </c>
      <c r="I254" s="3">
        <f t="shared" si="28"/>
        <v>2799965</v>
      </c>
      <c r="J254">
        <f>A254-'ESSER III JCF Approved'!A254</f>
        <v>0</v>
      </c>
      <c r="K254" s="1">
        <f>VLOOKUP($A254,'Payments 6.7.21'!$A$4:$E$430,3,FALSE)</f>
        <v>23706.1</v>
      </c>
      <c r="L254" s="1">
        <f>VLOOKUP($A254,'Payments 6.7.21'!$A$4:$E$430,4,FALSE)</f>
        <v>0</v>
      </c>
      <c r="P254" s="1">
        <f>VLOOKUP($A254,'Payments 6.7.21'!$A$4:$E$430,5,FALSE)</f>
        <v>0</v>
      </c>
      <c r="Q254" s="1">
        <f t="shared" si="29"/>
        <v>23706.1</v>
      </c>
      <c r="R254" s="3" t="str">
        <f t="shared" si="30"/>
        <v>yes</v>
      </c>
      <c r="S254" s="3" t="str">
        <f t="shared" si="31"/>
        <v>no</v>
      </c>
      <c r="T254" s="112"/>
      <c r="U254" s="3" t="str">
        <f t="shared" si="32"/>
        <v>no</v>
      </c>
      <c r="W254" s="2">
        <f t="shared" si="33"/>
        <v>0.12517081155288029</v>
      </c>
      <c r="X254" s="2">
        <f t="shared" si="34"/>
        <v>0</v>
      </c>
      <c r="AB254" s="2">
        <f t="shared" si="35"/>
        <v>0</v>
      </c>
      <c r="AC254" s="2">
        <f t="shared" si="36"/>
        <v>8.4665701178407576E-3</v>
      </c>
    </row>
    <row r="255" spans="1:29" x14ac:dyDescent="0.35">
      <c r="A255" s="115">
        <v>3920</v>
      </c>
      <c r="B255" t="s">
        <v>257</v>
      </c>
      <c r="C255" s="1">
        <v>62367</v>
      </c>
      <c r="D255" s="1">
        <v>266583</v>
      </c>
      <c r="F255" s="1">
        <v>598671</v>
      </c>
      <c r="H255" s="1">
        <v>44783</v>
      </c>
      <c r="I255" s="3">
        <f t="shared" si="28"/>
        <v>972404</v>
      </c>
      <c r="J255">
        <f>A255-'ESSER III JCF Approved'!A255</f>
        <v>0</v>
      </c>
      <c r="K255" s="1">
        <f>VLOOKUP($A255,'Payments 6.7.21'!$A$4:$E$430,3,FALSE)</f>
        <v>40341.89</v>
      </c>
      <c r="L255" s="1">
        <f>VLOOKUP($A255,'Payments 6.7.21'!$A$4:$E$430,4,FALSE)</f>
        <v>0</v>
      </c>
      <c r="P255" s="1">
        <f>VLOOKUP($A255,'Payments 6.7.21'!$A$4:$E$430,5,FALSE)</f>
        <v>26228.36</v>
      </c>
      <c r="Q255" s="1">
        <f t="shared" si="29"/>
        <v>66570.25</v>
      </c>
      <c r="R255" s="3" t="str">
        <f t="shared" si="30"/>
        <v>yes</v>
      </c>
      <c r="S255" s="3" t="str">
        <f t="shared" si="31"/>
        <v>no</v>
      </c>
      <c r="T255" s="112"/>
      <c r="U255" s="3" t="str">
        <f t="shared" si="32"/>
        <v>yes</v>
      </c>
      <c r="W255" s="2">
        <f t="shared" si="33"/>
        <v>0.64684672984110181</v>
      </c>
      <c r="X255" s="2">
        <f t="shared" si="34"/>
        <v>0</v>
      </c>
      <c r="AB255" s="2">
        <f t="shared" si="35"/>
        <v>0.58567670767925328</v>
      </c>
      <c r="AC255" s="2">
        <f t="shared" si="36"/>
        <v>6.8459457180348904E-2</v>
      </c>
    </row>
    <row r="256" spans="1:29" x14ac:dyDescent="0.35">
      <c r="A256" s="115">
        <v>3925</v>
      </c>
      <c r="B256" t="s">
        <v>258</v>
      </c>
      <c r="C256" s="1">
        <v>92994</v>
      </c>
      <c r="D256" s="1">
        <v>345275</v>
      </c>
      <c r="F256" s="1">
        <v>775392</v>
      </c>
      <c r="H256" s="1">
        <v>0</v>
      </c>
      <c r="I256" s="3">
        <f t="shared" si="28"/>
        <v>1213661</v>
      </c>
      <c r="J256">
        <f>A256-'ESSER III JCF Approved'!A256</f>
        <v>0</v>
      </c>
      <c r="K256" s="1">
        <f>VLOOKUP($A256,'Payments 6.7.21'!$A$4:$E$430,3,FALSE)</f>
        <v>92993.98</v>
      </c>
      <c r="L256" s="1">
        <f>VLOOKUP($A256,'Payments 6.7.21'!$A$4:$E$430,4,FALSE)</f>
        <v>0</v>
      </c>
      <c r="P256" s="1">
        <f>VLOOKUP($A256,'Payments 6.7.21'!$A$4:$E$430,5,FALSE)</f>
        <v>0</v>
      </c>
      <c r="Q256" s="1">
        <f t="shared" si="29"/>
        <v>92993.98</v>
      </c>
      <c r="R256" s="3" t="str">
        <f t="shared" si="30"/>
        <v>yes</v>
      </c>
      <c r="S256" s="3" t="str">
        <f t="shared" si="31"/>
        <v>no</v>
      </c>
      <c r="T256" s="112"/>
      <c r="U256" s="3" t="str">
        <f t="shared" si="32"/>
        <v/>
      </c>
      <c r="W256" s="2">
        <f t="shared" si="33"/>
        <v>0.99999978493236119</v>
      </c>
      <c r="X256" s="2">
        <f t="shared" si="34"/>
        <v>0</v>
      </c>
      <c r="AB256" s="2" t="str">
        <f t="shared" si="35"/>
        <v/>
      </c>
      <c r="AC256" s="2">
        <f t="shared" si="36"/>
        <v>7.6622697771453474E-2</v>
      </c>
    </row>
    <row r="257" spans="1:29" x14ac:dyDescent="0.35">
      <c r="A257" s="115">
        <v>3934</v>
      </c>
      <c r="B257" t="s">
        <v>259</v>
      </c>
      <c r="C257" s="1">
        <v>40000</v>
      </c>
      <c r="D257" s="1">
        <v>100000</v>
      </c>
      <c r="F257" s="1">
        <v>185819</v>
      </c>
      <c r="H257" s="1">
        <v>0</v>
      </c>
      <c r="I257" s="3">
        <f t="shared" si="28"/>
        <v>325819</v>
      </c>
      <c r="J257">
        <f>A257-'ESSER III JCF Approved'!A257</f>
        <v>0</v>
      </c>
      <c r="K257" s="1">
        <f>VLOOKUP($A257,'Payments 6.7.21'!$A$4:$E$430,3,FALSE)</f>
        <v>40000</v>
      </c>
      <c r="L257" s="1">
        <f>VLOOKUP($A257,'Payments 6.7.21'!$A$4:$E$430,4,FALSE)</f>
        <v>100000</v>
      </c>
      <c r="P257" s="1">
        <f>VLOOKUP($A257,'Payments 6.7.21'!$A$4:$E$430,5,FALSE)</f>
        <v>0</v>
      </c>
      <c r="Q257" s="1">
        <f t="shared" si="29"/>
        <v>140000</v>
      </c>
      <c r="R257" s="3" t="str">
        <f t="shared" si="30"/>
        <v>yes</v>
      </c>
      <c r="S257" s="3" t="str">
        <f t="shared" si="31"/>
        <v>yes</v>
      </c>
      <c r="T257" s="112"/>
      <c r="U257" s="3" t="str">
        <f t="shared" si="32"/>
        <v/>
      </c>
      <c r="W257" s="2">
        <f t="shared" si="33"/>
        <v>1</v>
      </c>
      <c r="X257" s="2">
        <f t="shared" si="34"/>
        <v>1</v>
      </c>
      <c r="AB257" s="2" t="str">
        <f t="shared" si="35"/>
        <v/>
      </c>
      <c r="AC257" s="2">
        <f t="shared" si="36"/>
        <v>0.42968642098834015</v>
      </c>
    </row>
    <row r="258" spans="1:29" x14ac:dyDescent="0.35">
      <c r="A258" s="115">
        <v>3941</v>
      </c>
      <c r="B258" t="s">
        <v>260</v>
      </c>
      <c r="C258" s="1">
        <v>91899</v>
      </c>
      <c r="D258" s="1">
        <v>365712</v>
      </c>
      <c r="F258" s="1">
        <v>821289</v>
      </c>
      <c r="H258" s="1">
        <v>0</v>
      </c>
      <c r="I258" s="3">
        <f t="shared" si="28"/>
        <v>1278900</v>
      </c>
      <c r="J258">
        <f>A258-'ESSER III JCF Approved'!A258</f>
        <v>0</v>
      </c>
      <c r="K258" s="1">
        <f>VLOOKUP($A258,'Payments 6.7.21'!$A$4:$E$430,3,FALSE)</f>
        <v>87032.080000000016</v>
      </c>
      <c r="L258" s="1">
        <f>VLOOKUP($A258,'Payments 6.7.21'!$A$4:$E$430,4,FALSE)</f>
        <v>79657.94</v>
      </c>
      <c r="P258" s="1">
        <f>VLOOKUP($A258,'Payments 6.7.21'!$A$4:$E$430,5,FALSE)</f>
        <v>0</v>
      </c>
      <c r="Q258" s="1">
        <f t="shared" si="29"/>
        <v>166690.02000000002</v>
      </c>
      <c r="R258" s="3" t="str">
        <f t="shared" si="30"/>
        <v>yes</v>
      </c>
      <c r="S258" s="3" t="str">
        <f t="shared" si="31"/>
        <v>yes</v>
      </c>
      <c r="T258" s="112"/>
      <c r="U258" s="3" t="str">
        <f t="shared" si="32"/>
        <v/>
      </c>
      <c r="W258" s="2">
        <f t="shared" si="33"/>
        <v>0.94704055539233312</v>
      </c>
      <c r="X258" s="2">
        <f t="shared" si="34"/>
        <v>0.21781604103775648</v>
      </c>
      <c r="AB258" s="2" t="str">
        <f t="shared" si="35"/>
        <v/>
      </c>
      <c r="AC258" s="2">
        <f t="shared" si="36"/>
        <v>0.13033858784893268</v>
      </c>
    </row>
    <row r="259" spans="1:29" x14ac:dyDescent="0.35">
      <c r="A259" s="115">
        <v>3948</v>
      </c>
      <c r="B259" t="s">
        <v>261</v>
      </c>
      <c r="C259" s="1">
        <v>116801</v>
      </c>
      <c r="D259" s="1">
        <v>447743</v>
      </c>
      <c r="F259" s="1">
        <v>1005508</v>
      </c>
      <c r="H259" s="1">
        <v>93623</v>
      </c>
      <c r="I259" s="3">
        <f t="shared" si="28"/>
        <v>1663675</v>
      </c>
      <c r="J259">
        <f>A259-'ESSER III JCF Approved'!A259</f>
        <v>0</v>
      </c>
      <c r="K259" s="1">
        <f>VLOOKUP($A259,'Payments 6.7.21'!$A$4:$E$430,3,FALSE)</f>
        <v>88047.86</v>
      </c>
      <c r="L259" s="1">
        <f>VLOOKUP($A259,'Payments 6.7.21'!$A$4:$E$430,4,FALSE)</f>
        <v>0</v>
      </c>
      <c r="P259" s="1">
        <f>VLOOKUP($A259,'Payments 6.7.21'!$A$4:$E$430,5,FALSE)</f>
        <v>42791.65</v>
      </c>
      <c r="Q259" s="1">
        <f t="shared" si="29"/>
        <v>130839.51000000001</v>
      </c>
      <c r="R259" s="3" t="str">
        <f t="shared" si="30"/>
        <v>yes</v>
      </c>
      <c r="S259" s="3" t="str">
        <f t="shared" si="31"/>
        <v>no</v>
      </c>
      <c r="T259" s="112"/>
      <c r="U259" s="3" t="str">
        <f t="shared" si="32"/>
        <v>yes</v>
      </c>
      <c r="W259" s="2">
        <f t="shared" si="33"/>
        <v>0.75382796380167982</v>
      </c>
      <c r="X259" s="2">
        <f t="shared" si="34"/>
        <v>0</v>
      </c>
      <c r="AB259" s="2">
        <f t="shared" si="35"/>
        <v>0.45706343526697502</v>
      </c>
      <c r="AC259" s="2">
        <f t="shared" si="36"/>
        <v>7.8644873548018704E-2</v>
      </c>
    </row>
    <row r="260" spans="1:29" x14ac:dyDescent="0.35">
      <c r="A260" s="115">
        <v>3955</v>
      </c>
      <c r="B260" t="s">
        <v>262</v>
      </c>
      <c r="C260" s="1">
        <v>220847</v>
      </c>
      <c r="D260" s="1">
        <v>852780</v>
      </c>
      <c r="F260" s="1">
        <v>1915109</v>
      </c>
      <c r="H260" s="1">
        <v>0</v>
      </c>
      <c r="I260" s="3">
        <f t="shared" ref="I260:I323" si="37">SUM(C260:H260)</f>
        <v>2988736</v>
      </c>
      <c r="J260">
        <f>A260-'ESSER III JCF Approved'!A260</f>
        <v>0</v>
      </c>
      <c r="K260" s="1">
        <f>VLOOKUP($A260,'Payments 6.7.21'!$A$4:$E$430,3,FALSE)</f>
        <v>219512.19999999998</v>
      </c>
      <c r="L260" s="1">
        <f>VLOOKUP($A260,'Payments 6.7.21'!$A$4:$E$430,4,FALSE)</f>
        <v>0</v>
      </c>
      <c r="P260" s="1">
        <f>VLOOKUP($A260,'Payments 6.7.21'!$A$4:$E$430,5,FALSE)</f>
        <v>0</v>
      </c>
      <c r="Q260" s="1">
        <f t="shared" ref="Q260:Q323" si="38">SUM(K260:P260)</f>
        <v>219512.19999999998</v>
      </c>
      <c r="R260" s="3" t="str">
        <f t="shared" ref="R260:R323" si="39">IF(C260=0,"",IF(K260&gt;0,"yes","no"))</f>
        <v>yes</v>
      </c>
      <c r="S260" s="3" t="str">
        <f t="shared" ref="S260:S323" si="40">IF(D260=0,"",IF(L260&gt;0,"yes","no"))</f>
        <v>no</v>
      </c>
      <c r="T260" s="112"/>
      <c r="U260" s="3" t="str">
        <f t="shared" ref="U260:U323" si="41">IF(H260=0,"",IF(P260&gt;0,"yes","no"))</f>
        <v/>
      </c>
      <c r="W260" s="2">
        <f t="shared" ref="W260:W323" si="42">IF(C260=0,"",K260/C260)</f>
        <v>0.99395599668548806</v>
      </c>
      <c r="X260" s="2">
        <f t="shared" ref="X260:X323" si="43">IF(D260=0,"",L260/D260)</f>
        <v>0</v>
      </c>
      <c r="AB260" s="2" t="str">
        <f t="shared" ref="AB260:AB323" si="44">IF(H260=0,"",P260/H260)</f>
        <v/>
      </c>
      <c r="AC260" s="2">
        <f t="shared" ref="AC260:AC323" si="45">Q260/I260</f>
        <v>7.3446500460395289E-2</v>
      </c>
    </row>
    <row r="261" spans="1:29" x14ac:dyDescent="0.35">
      <c r="A261" s="115">
        <v>3962</v>
      </c>
      <c r="B261" t="s">
        <v>263</v>
      </c>
      <c r="C261" s="1">
        <v>172316</v>
      </c>
      <c r="D261" s="1">
        <v>685185</v>
      </c>
      <c r="F261" s="1">
        <v>1538738</v>
      </c>
      <c r="H261" s="1">
        <v>0</v>
      </c>
      <c r="I261" s="3">
        <f t="shared" si="37"/>
        <v>2396239</v>
      </c>
      <c r="J261">
        <f>A261-'ESSER III JCF Approved'!A261</f>
        <v>0</v>
      </c>
      <c r="K261" s="1">
        <f>VLOOKUP($A261,'Payments 6.7.21'!$A$4:$E$430,3,FALSE)</f>
        <v>151951.78</v>
      </c>
      <c r="L261" s="1">
        <f>VLOOKUP($A261,'Payments 6.7.21'!$A$4:$E$430,4,FALSE)</f>
        <v>0</v>
      </c>
      <c r="P261" s="1">
        <f>VLOOKUP($A261,'Payments 6.7.21'!$A$4:$E$430,5,FALSE)</f>
        <v>0</v>
      </c>
      <c r="Q261" s="1">
        <f t="shared" si="38"/>
        <v>151951.78</v>
      </c>
      <c r="R261" s="3" t="str">
        <f t="shared" si="39"/>
        <v>yes</v>
      </c>
      <c r="S261" s="3" t="str">
        <f t="shared" si="40"/>
        <v>no</v>
      </c>
      <c r="T261" s="112"/>
      <c r="U261" s="3" t="str">
        <f t="shared" si="41"/>
        <v/>
      </c>
      <c r="W261" s="2">
        <f t="shared" si="42"/>
        <v>0.88182049258339334</v>
      </c>
      <c r="X261" s="2">
        <f t="shared" si="43"/>
        <v>0</v>
      </c>
      <c r="AB261" s="2" t="str">
        <f t="shared" si="44"/>
        <v/>
      </c>
      <c r="AC261" s="2">
        <f t="shared" si="45"/>
        <v>6.3412614518000912E-2</v>
      </c>
    </row>
    <row r="262" spans="1:29" x14ac:dyDescent="0.35">
      <c r="A262" s="115">
        <v>3969</v>
      </c>
      <c r="B262" t="s">
        <v>264</v>
      </c>
      <c r="C262" s="1">
        <v>86693</v>
      </c>
      <c r="D262" s="1">
        <v>313030</v>
      </c>
      <c r="F262" s="1">
        <v>702979</v>
      </c>
      <c r="H262" s="1">
        <v>0</v>
      </c>
      <c r="I262" s="3">
        <f t="shared" si="37"/>
        <v>1102702</v>
      </c>
      <c r="J262">
        <f>A262-'ESSER III JCF Approved'!A262</f>
        <v>0</v>
      </c>
      <c r="K262" s="1">
        <f>VLOOKUP($A262,'Payments 6.7.21'!$A$4:$E$430,3,FALSE)</f>
        <v>9902.4699999999993</v>
      </c>
      <c r="L262" s="1">
        <f>VLOOKUP($A262,'Payments 6.7.21'!$A$4:$E$430,4,FALSE)</f>
        <v>0</v>
      </c>
      <c r="P262" s="1">
        <f>VLOOKUP($A262,'Payments 6.7.21'!$A$4:$E$430,5,FALSE)</f>
        <v>0</v>
      </c>
      <c r="Q262" s="1">
        <f t="shared" si="38"/>
        <v>9902.4699999999993</v>
      </c>
      <c r="R262" s="3" t="str">
        <f t="shared" si="39"/>
        <v>yes</v>
      </c>
      <c r="S262" s="3" t="str">
        <f t="shared" si="40"/>
        <v>no</v>
      </c>
      <c r="T262" s="112"/>
      <c r="U262" s="3" t="str">
        <f t="shared" si="41"/>
        <v/>
      </c>
      <c r="W262" s="2">
        <f t="shared" si="42"/>
        <v>0.11422456253676767</v>
      </c>
      <c r="X262" s="2">
        <f t="shared" si="43"/>
        <v>0</v>
      </c>
      <c r="AB262" s="2" t="str">
        <f t="shared" si="44"/>
        <v/>
      </c>
      <c r="AC262" s="2">
        <f t="shared" si="45"/>
        <v>8.98018685011907E-3</v>
      </c>
    </row>
    <row r="263" spans="1:29" x14ac:dyDescent="0.35">
      <c r="A263" s="115">
        <v>3976</v>
      </c>
      <c r="B263" t="s">
        <v>265</v>
      </c>
      <c r="C263" s="1">
        <v>40000</v>
      </c>
      <c r="D263" s="1">
        <v>100000</v>
      </c>
      <c r="F263" s="1">
        <v>0</v>
      </c>
      <c r="H263" s="1">
        <v>3623</v>
      </c>
      <c r="I263" s="3">
        <f t="shared" si="37"/>
        <v>143623</v>
      </c>
      <c r="J263">
        <f>A263-'ESSER III JCF Approved'!A263</f>
        <v>0</v>
      </c>
      <c r="K263" s="1">
        <f>VLOOKUP($A263,'Payments 6.7.21'!$A$4:$E$430,3,FALSE)</f>
        <v>40000</v>
      </c>
      <c r="L263" s="1">
        <f>VLOOKUP($A263,'Payments 6.7.21'!$A$4:$E$430,4,FALSE)</f>
        <v>0</v>
      </c>
      <c r="P263" s="1">
        <f>VLOOKUP($A263,'Payments 6.7.21'!$A$4:$E$430,5,FALSE)</f>
        <v>3623</v>
      </c>
      <c r="Q263" s="1">
        <f t="shared" si="38"/>
        <v>43623</v>
      </c>
      <c r="R263" s="3" t="str">
        <f t="shared" si="39"/>
        <v>yes</v>
      </c>
      <c r="S263" s="3" t="str">
        <f t="shared" si="40"/>
        <v>no</v>
      </c>
      <c r="T263" s="112"/>
      <c r="U263" s="3" t="str">
        <f t="shared" si="41"/>
        <v>yes</v>
      </c>
      <c r="W263" s="2">
        <f t="shared" si="42"/>
        <v>1</v>
      </c>
      <c r="X263" s="2">
        <f t="shared" si="43"/>
        <v>0</v>
      </c>
      <c r="AB263" s="2">
        <f t="shared" si="44"/>
        <v>1</v>
      </c>
      <c r="AC263" s="2">
        <f t="shared" si="45"/>
        <v>0.3037326890539816</v>
      </c>
    </row>
    <row r="264" spans="1:29" x14ac:dyDescent="0.35">
      <c r="A264" s="115">
        <v>3983</v>
      </c>
      <c r="B264" t="s">
        <v>266</v>
      </c>
      <c r="C264" s="1">
        <v>112970</v>
      </c>
      <c r="D264" s="1">
        <v>471753</v>
      </c>
      <c r="F264" s="1">
        <v>1059429</v>
      </c>
      <c r="H264" s="1">
        <v>0</v>
      </c>
      <c r="I264" s="3">
        <f t="shared" si="37"/>
        <v>1644152</v>
      </c>
      <c r="J264">
        <f>A264-'ESSER III JCF Approved'!A264</f>
        <v>0</v>
      </c>
      <c r="K264" s="1">
        <f>VLOOKUP($A264,'Payments 6.7.21'!$A$4:$E$430,3,FALSE)</f>
        <v>102227.47</v>
      </c>
      <c r="L264" s="1">
        <f>VLOOKUP($A264,'Payments 6.7.21'!$A$4:$E$430,4,FALSE)</f>
        <v>0</v>
      </c>
      <c r="P264" s="1">
        <f>VLOOKUP($A264,'Payments 6.7.21'!$A$4:$E$430,5,FALSE)</f>
        <v>0</v>
      </c>
      <c r="Q264" s="1">
        <f t="shared" si="38"/>
        <v>102227.47</v>
      </c>
      <c r="R264" s="3" t="str">
        <f t="shared" si="39"/>
        <v>yes</v>
      </c>
      <c r="S264" s="3" t="str">
        <f t="shared" si="40"/>
        <v>no</v>
      </c>
      <c r="T264" s="112"/>
      <c r="U264" s="3" t="str">
        <f t="shared" si="41"/>
        <v/>
      </c>
      <c r="W264" s="2">
        <f t="shared" si="42"/>
        <v>0.90490811719925646</v>
      </c>
      <c r="X264" s="2">
        <f t="shared" si="43"/>
        <v>0</v>
      </c>
      <c r="AB264" s="2" t="str">
        <f t="shared" si="44"/>
        <v/>
      </c>
      <c r="AC264" s="2">
        <f t="shared" si="45"/>
        <v>6.217641069682122E-2</v>
      </c>
    </row>
    <row r="265" spans="1:29" x14ac:dyDescent="0.35">
      <c r="A265" s="115">
        <v>3990</v>
      </c>
      <c r="B265" t="s">
        <v>267</v>
      </c>
      <c r="C265" s="1">
        <v>338045</v>
      </c>
      <c r="D265" s="1">
        <v>1360876</v>
      </c>
      <c r="F265" s="1">
        <v>3056153</v>
      </c>
      <c r="H265" s="1">
        <v>91739</v>
      </c>
      <c r="I265" s="3">
        <f t="shared" si="37"/>
        <v>4846813</v>
      </c>
      <c r="J265">
        <f>A265-'ESSER III JCF Approved'!A265</f>
        <v>0</v>
      </c>
      <c r="K265" s="1">
        <f>VLOOKUP($A265,'Payments 6.7.21'!$A$4:$E$430,3,FALSE)</f>
        <v>241436.16999999995</v>
      </c>
      <c r="L265" s="1">
        <f>VLOOKUP($A265,'Payments 6.7.21'!$A$4:$E$430,4,FALSE)</f>
        <v>0</v>
      </c>
      <c r="P265" s="1">
        <f>VLOOKUP($A265,'Payments 6.7.21'!$A$4:$E$430,5,FALSE)</f>
        <v>84836.37</v>
      </c>
      <c r="Q265" s="1">
        <f t="shared" si="38"/>
        <v>326272.53999999992</v>
      </c>
      <c r="R265" s="3" t="str">
        <f t="shared" si="39"/>
        <v>yes</v>
      </c>
      <c r="S265" s="3" t="str">
        <f t="shared" si="40"/>
        <v>no</v>
      </c>
      <c r="T265" s="112"/>
      <c r="U265" s="3" t="str">
        <f t="shared" si="41"/>
        <v>yes</v>
      </c>
      <c r="W265" s="2">
        <f t="shared" si="42"/>
        <v>0.71421310772234448</v>
      </c>
      <c r="X265" s="2">
        <f t="shared" si="43"/>
        <v>0</v>
      </c>
      <c r="AB265" s="2">
        <f t="shared" si="44"/>
        <v>0.92475795463216293</v>
      </c>
      <c r="AC265" s="2">
        <f t="shared" si="45"/>
        <v>6.7316923512419385E-2</v>
      </c>
    </row>
    <row r="266" spans="1:29" x14ac:dyDescent="0.35">
      <c r="A266" s="115">
        <v>4011</v>
      </c>
      <c r="B266" t="s">
        <v>268</v>
      </c>
      <c r="C266" s="1">
        <v>40000</v>
      </c>
      <c r="D266" s="1">
        <v>100000</v>
      </c>
      <c r="F266" s="1">
        <v>0</v>
      </c>
      <c r="H266" s="1">
        <v>0</v>
      </c>
      <c r="I266" s="3">
        <f t="shared" si="37"/>
        <v>140000</v>
      </c>
      <c r="J266">
        <f>A266-'ESSER III JCF Approved'!A266</f>
        <v>0</v>
      </c>
      <c r="K266" s="1">
        <f>VLOOKUP($A266,'Payments 6.7.21'!$A$4:$E$430,3,FALSE)</f>
        <v>15987.2</v>
      </c>
      <c r="L266" s="1">
        <f>VLOOKUP($A266,'Payments 6.7.21'!$A$4:$E$430,4,FALSE)</f>
        <v>0</v>
      </c>
      <c r="P266" s="1">
        <f>VLOOKUP($A266,'Payments 6.7.21'!$A$4:$E$430,5,FALSE)</f>
        <v>0</v>
      </c>
      <c r="Q266" s="1">
        <f t="shared" si="38"/>
        <v>15987.2</v>
      </c>
      <c r="R266" s="3" t="str">
        <f t="shared" si="39"/>
        <v>yes</v>
      </c>
      <c r="S266" s="3" t="str">
        <f t="shared" si="40"/>
        <v>no</v>
      </c>
      <c r="T266" s="112"/>
      <c r="U266" s="3" t="str">
        <f t="shared" si="41"/>
        <v/>
      </c>
      <c r="W266" s="2">
        <f t="shared" si="42"/>
        <v>0.39968000000000004</v>
      </c>
      <c r="X266" s="2">
        <f t="shared" si="43"/>
        <v>0</v>
      </c>
      <c r="AB266" s="2" t="str">
        <f t="shared" si="44"/>
        <v/>
      </c>
      <c r="AC266" s="2">
        <f t="shared" si="45"/>
        <v>0.11419428571428572</v>
      </c>
    </row>
    <row r="267" spans="1:29" x14ac:dyDescent="0.35">
      <c r="A267" s="115">
        <v>4018</v>
      </c>
      <c r="B267" t="s">
        <v>269</v>
      </c>
      <c r="C267" s="1">
        <v>448288</v>
      </c>
      <c r="D267" s="1">
        <v>1805663</v>
      </c>
      <c r="F267" s="1">
        <v>4055022</v>
      </c>
      <c r="H267" s="1">
        <v>0</v>
      </c>
      <c r="I267" s="3">
        <f t="shared" si="37"/>
        <v>6308973</v>
      </c>
      <c r="J267">
        <f>A267-'ESSER III JCF Approved'!A267</f>
        <v>0</v>
      </c>
      <c r="K267" s="1">
        <f>VLOOKUP($A267,'Payments 6.7.21'!$A$4:$E$430,3,FALSE)</f>
        <v>446931.20000000001</v>
      </c>
      <c r="L267" s="1">
        <f>VLOOKUP($A267,'Payments 6.7.21'!$A$4:$E$430,4,FALSE)</f>
        <v>1520890.56</v>
      </c>
      <c r="P267" s="1">
        <f>VLOOKUP($A267,'Payments 6.7.21'!$A$4:$E$430,5,FALSE)</f>
        <v>0</v>
      </c>
      <c r="Q267" s="1">
        <f t="shared" si="38"/>
        <v>1967821.76</v>
      </c>
      <c r="R267" s="3" t="str">
        <f t="shared" si="39"/>
        <v>yes</v>
      </c>
      <c r="S267" s="3" t="str">
        <f t="shared" si="40"/>
        <v>yes</v>
      </c>
      <c r="T267" s="112"/>
      <c r="U267" s="3" t="str">
        <f t="shared" si="41"/>
        <v/>
      </c>
      <c r="W267" s="2">
        <f t="shared" si="42"/>
        <v>0.99697337425940469</v>
      </c>
      <c r="X267" s="2">
        <f t="shared" si="43"/>
        <v>0.84228926438654395</v>
      </c>
      <c r="AB267" s="2" t="str">
        <f t="shared" si="44"/>
        <v/>
      </c>
      <c r="AC267" s="2">
        <f t="shared" si="45"/>
        <v>0.31190841361977617</v>
      </c>
    </row>
    <row r="268" spans="1:29" x14ac:dyDescent="0.35">
      <c r="A268" s="115">
        <v>4025</v>
      </c>
      <c r="B268" t="s">
        <v>270</v>
      </c>
      <c r="C268" s="1">
        <v>42802</v>
      </c>
      <c r="D268" s="1">
        <v>171953</v>
      </c>
      <c r="F268" s="1">
        <v>386159</v>
      </c>
      <c r="H268" s="1">
        <v>0</v>
      </c>
      <c r="I268" s="3">
        <f t="shared" si="37"/>
        <v>600914</v>
      </c>
      <c r="J268">
        <f>A268-'ESSER III JCF Approved'!A268</f>
        <v>0</v>
      </c>
      <c r="K268" s="1">
        <f>VLOOKUP($A268,'Payments 6.7.21'!$A$4:$E$430,3,FALSE)</f>
        <v>42802</v>
      </c>
      <c r="L268" s="1">
        <f>VLOOKUP($A268,'Payments 6.7.21'!$A$4:$E$430,4,FALSE)</f>
        <v>0</v>
      </c>
      <c r="P268" s="1">
        <f>VLOOKUP($A268,'Payments 6.7.21'!$A$4:$E$430,5,FALSE)</f>
        <v>0</v>
      </c>
      <c r="Q268" s="1">
        <f t="shared" si="38"/>
        <v>42802</v>
      </c>
      <c r="R268" s="3" t="str">
        <f t="shared" si="39"/>
        <v>yes</v>
      </c>
      <c r="S268" s="3" t="str">
        <f t="shared" si="40"/>
        <v>no</v>
      </c>
      <c r="T268" s="112"/>
      <c r="U268" s="3" t="str">
        <f t="shared" si="41"/>
        <v/>
      </c>
      <c r="W268" s="2">
        <f t="shared" si="42"/>
        <v>1</v>
      </c>
      <c r="X268" s="2">
        <f t="shared" si="43"/>
        <v>0</v>
      </c>
      <c r="AB268" s="2" t="str">
        <f t="shared" si="44"/>
        <v/>
      </c>
      <c r="AC268" s="2">
        <f t="shared" si="45"/>
        <v>7.1228162432561068E-2</v>
      </c>
    </row>
    <row r="269" spans="1:29" x14ac:dyDescent="0.35">
      <c r="A269" s="115">
        <v>4060</v>
      </c>
      <c r="B269" t="s">
        <v>271</v>
      </c>
      <c r="C269" s="1">
        <v>259380</v>
      </c>
      <c r="D269" s="1">
        <v>1039974</v>
      </c>
      <c r="F269" s="1">
        <v>2335496</v>
      </c>
      <c r="H269" s="1">
        <v>0</v>
      </c>
      <c r="I269" s="3">
        <f t="shared" si="37"/>
        <v>3634850</v>
      </c>
      <c r="J269">
        <f>A269-'ESSER III JCF Approved'!A269</f>
        <v>0</v>
      </c>
      <c r="K269" s="1">
        <f>VLOOKUP($A269,'Payments 6.7.21'!$A$4:$E$430,3,FALSE)</f>
        <v>59811.29</v>
      </c>
      <c r="L269" s="1">
        <f>VLOOKUP($A269,'Payments 6.7.21'!$A$4:$E$430,4,FALSE)</f>
        <v>0</v>
      </c>
      <c r="P269" s="1">
        <f>VLOOKUP($A269,'Payments 6.7.21'!$A$4:$E$430,5,FALSE)</f>
        <v>0</v>
      </c>
      <c r="Q269" s="1">
        <f t="shared" si="38"/>
        <v>59811.29</v>
      </c>
      <c r="R269" s="3" t="str">
        <f t="shared" si="39"/>
        <v>yes</v>
      </c>
      <c r="S269" s="3" t="str">
        <f t="shared" si="40"/>
        <v>no</v>
      </c>
      <c r="T269" s="112"/>
      <c r="U269" s="3" t="str">
        <f t="shared" si="41"/>
        <v/>
      </c>
      <c r="W269" s="2">
        <f t="shared" si="42"/>
        <v>0.23059329940627651</v>
      </c>
      <c r="X269" s="2">
        <f t="shared" si="43"/>
        <v>0</v>
      </c>
      <c r="AB269" s="2" t="str">
        <f t="shared" si="44"/>
        <v/>
      </c>
      <c r="AC269" s="2">
        <f t="shared" si="45"/>
        <v>1.6454954124654388E-2</v>
      </c>
    </row>
    <row r="270" spans="1:29" x14ac:dyDescent="0.35">
      <c r="A270" s="115">
        <v>4067</v>
      </c>
      <c r="B270" t="s">
        <v>272</v>
      </c>
      <c r="C270" s="1">
        <v>168928</v>
      </c>
      <c r="D270" s="1">
        <v>688920</v>
      </c>
      <c r="F270" s="1">
        <v>1547124</v>
      </c>
      <c r="H270" s="1">
        <v>0</v>
      </c>
      <c r="I270" s="3">
        <f t="shared" si="37"/>
        <v>2404972</v>
      </c>
      <c r="J270">
        <f>A270-'ESSER III JCF Approved'!A270</f>
        <v>0</v>
      </c>
      <c r="K270" s="1">
        <f>VLOOKUP($A270,'Payments 6.7.21'!$A$4:$E$430,3,FALSE)</f>
        <v>164116.16</v>
      </c>
      <c r="L270" s="1">
        <f>VLOOKUP($A270,'Payments 6.7.21'!$A$4:$E$430,4,FALSE)</f>
        <v>0</v>
      </c>
      <c r="P270" s="1">
        <f>VLOOKUP($A270,'Payments 6.7.21'!$A$4:$E$430,5,FALSE)</f>
        <v>0</v>
      </c>
      <c r="Q270" s="1">
        <f t="shared" si="38"/>
        <v>164116.16</v>
      </c>
      <c r="R270" s="3" t="str">
        <f t="shared" si="39"/>
        <v>yes</v>
      </c>
      <c r="S270" s="3" t="str">
        <f t="shared" si="40"/>
        <v>no</v>
      </c>
      <c r="T270" s="112"/>
      <c r="U270" s="3" t="str">
        <f t="shared" si="41"/>
        <v/>
      </c>
      <c r="W270" s="2">
        <f t="shared" si="42"/>
        <v>0.97151543853002464</v>
      </c>
      <c r="X270" s="2">
        <f t="shared" si="43"/>
        <v>0</v>
      </c>
      <c r="AB270" s="2" t="str">
        <f t="shared" si="44"/>
        <v/>
      </c>
      <c r="AC270" s="2">
        <f t="shared" si="45"/>
        <v>6.8240362049953179E-2</v>
      </c>
    </row>
    <row r="271" spans="1:29" x14ac:dyDescent="0.35">
      <c r="A271" s="115">
        <v>4074</v>
      </c>
      <c r="B271" t="s">
        <v>273</v>
      </c>
      <c r="C271" s="1">
        <v>141109</v>
      </c>
      <c r="D271" s="1">
        <v>572100</v>
      </c>
      <c r="F271" s="1">
        <v>1284781</v>
      </c>
      <c r="H271" s="1">
        <v>0</v>
      </c>
      <c r="I271" s="3">
        <f t="shared" si="37"/>
        <v>1997990</v>
      </c>
      <c r="J271">
        <f>A271-'ESSER III JCF Approved'!A271</f>
        <v>0</v>
      </c>
      <c r="K271" s="1">
        <f>VLOOKUP($A271,'Payments 6.7.21'!$A$4:$E$430,3,FALSE)</f>
        <v>107117.42</v>
      </c>
      <c r="L271" s="1">
        <f>VLOOKUP($A271,'Payments 6.7.21'!$A$4:$E$430,4,FALSE)</f>
        <v>0</v>
      </c>
      <c r="P271" s="1">
        <f>VLOOKUP($A271,'Payments 6.7.21'!$A$4:$E$430,5,FALSE)</f>
        <v>0</v>
      </c>
      <c r="Q271" s="1">
        <f t="shared" si="38"/>
        <v>107117.42</v>
      </c>
      <c r="R271" s="3" t="str">
        <f t="shared" si="39"/>
        <v>yes</v>
      </c>
      <c r="S271" s="3" t="str">
        <f t="shared" si="40"/>
        <v>no</v>
      </c>
      <c r="T271" s="112"/>
      <c r="U271" s="3" t="str">
        <f t="shared" si="41"/>
        <v/>
      </c>
      <c r="W271" s="2">
        <f t="shared" si="42"/>
        <v>0.75911118355313978</v>
      </c>
      <c r="X271" s="2">
        <f t="shared" si="43"/>
        <v>0</v>
      </c>
      <c r="AB271" s="2" t="str">
        <f t="shared" si="44"/>
        <v/>
      </c>
      <c r="AC271" s="2">
        <f t="shared" si="45"/>
        <v>5.3612590653606872E-2</v>
      </c>
    </row>
    <row r="272" spans="1:29" x14ac:dyDescent="0.35">
      <c r="A272" s="115">
        <v>4088</v>
      </c>
      <c r="B272" t="s">
        <v>274</v>
      </c>
      <c r="C272" s="1">
        <v>136712</v>
      </c>
      <c r="D272" s="1">
        <v>521556</v>
      </c>
      <c r="F272" s="1">
        <v>1171271</v>
      </c>
      <c r="H272" s="1">
        <v>0</v>
      </c>
      <c r="I272" s="3">
        <f t="shared" si="37"/>
        <v>1829539</v>
      </c>
      <c r="J272">
        <f>A272-'ESSER III JCF Approved'!A272</f>
        <v>0</v>
      </c>
      <c r="K272" s="1">
        <f>VLOOKUP($A272,'Payments 6.7.21'!$A$4:$E$430,3,FALSE)</f>
        <v>104133.17000000001</v>
      </c>
      <c r="L272" s="1">
        <f>VLOOKUP($A272,'Payments 6.7.21'!$A$4:$E$430,4,FALSE)</f>
        <v>0</v>
      </c>
      <c r="P272" s="1">
        <f>VLOOKUP($A272,'Payments 6.7.21'!$A$4:$E$430,5,FALSE)</f>
        <v>0</v>
      </c>
      <c r="Q272" s="1">
        <f t="shared" si="38"/>
        <v>104133.17000000001</v>
      </c>
      <c r="R272" s="3" t="str">
        <f t="shared" si="39"/>
        <v>yes</v>
      </c>
      <c r="S272" s="3" t="str">
        <f t="shared" si="40"/>
        <v>no</v>
      </c>
      <c r="T272" s="112"/>
      <c r="U272" s="3" t="str">
        <f t="shared" si="41"/>
        <v/>
      </c>
      <c r="W272" s="2">
        <f t="shared" si="42"/>
        <v>0.76169736380127573</v>
      </c>
      <c r="X272" s="2">
        <f t="shared" si="43"/>
        <v>0</v>
      </c>
      <c r="AB272" s="2" t="str">
        <f t="shared" si="44"/>
        <v/>
      </c>
      <c r="AC272" s="2">
        <f t="shared" si="45"/>
        <v>5.6917709871175205E-2</v>
      </c>
    </row>
    <row r="273" spans="1:29" x14ac:dyDescent="0.35">
      <c r="A273" s="115">
        <v>4095</v>
      </c>
      <c r="B273" t="s">
        <v>275</v>
      </c>
      <c r="C273" s="1">
        <v>210113</v>
      </c>
      <c r="D273" s="1">
        <v>755353</v>
      </c>
      <c r="F273" s="1">
        <v>1696314</v>
      </c>
      <c r="H273" s="1">
        <v>0</v>
      </c>
      <c r="I273" s="3">
        <f t="shared" si="37"/>
        <v>2661780</v>
      </c>
      <c r="J273">
        <f>A273-'ESSER III JCF Approved'!A273</f>
        <v>0</v>
      </c>
      <c r="K273" s="1">
        <f>VLOOKUP($A273,'Payments 6.7.21'!$A$4:$E$430,3,FALSE)</f>
        <v>203326.16</v>
      </c>
      <c r="L273" s="1">
        <f>VLOOKUP($A273,'Payments 6.7.21'!$A$4:$E$430,4,FALSE)</f>
        <v>0</v>
      </c>
      <c r="P273" s="1">
        <f>VLOOKUP($A273,'Payments 6.7.21'!$A$4:$E$430,5,FALSE)</f>
        <v>0</v>
      </c>
      <c r="Q273" s="1">
        <f t="shared" si="38"/>
        <v>203326.16</v>
      </c>
      <c r="R273" s="3" t="str">
        <f t="shared" si="39"/>
        <v>yes</v>
      </c>
      <c r="S273" s="3" t="str">
        <f t="shared" si="40"/>
        <v>no</v>
      </c>
      <c r="T273" s="112"/>
      <c r="U273" s="3" t="str">
        <f t="shared" si="41"/>
        <v/>
      </c>
      <c r="W273" s="2">
        <f t="shared" si="42"/>
        <v>0.96769909524874709</v>
      </c>
      <c r="X273" s="2">
        <f t="shared" si="43"/>
        <v>0</v>
      </c>
      <c r="AB273" s="2" t="str">
        <f t="shared" si="44"/>
        <v/>
      </c>
      <c r="AC273" s="2">
        <f t="shared" si="45"/>
        <v>7.6387289708390621E-2</v>
      </c>
    </row>
    <row r="274" spans="1:29" x14ac:dyDescent="0.35">
      <c r="A274" s="115">
        <v>4137</v>
      </c>
      <c r="B274" t="s">
        <v>276</v>
      </c>
      <c r="C274" s="1">
        <v>56694</v>
      </c>
      <c r="D274" s="1">
        <v>223827</v>
      </c>
      <c r="F274" s="1">
        <v>502654</v>
      </c>
      <c r="H274" s="1">
        <v>0</v>
      </c>
      <c r="I274" s="3">
        <f t="shared" si="37"/>
        <v>783175</v>
      </c>
      <c r="J274">
        <f>A274-'ESSER III JCF Approved'!A274</f>
        <v>0</v>
      </c>
      <c r="K274" s="1">
        <f>VLOOKUP($A274,'Payments 6.7.21'!$A$4:$E$430,3,FALSE)</f>
        <v>56694</v>
      </c>
      <c r="L274" s="1">
        <f>VLOOKUP($A274,'Payments 6.7.21'!$A$4:$E$430,4,FALSE)</f>
        <v>0</v>
      </c>
      <c r="P274" s="1">
        <f>VLOOKUP($A274,'Payments 6.7.21'!$A$4:$E$430,5,FALSE)</f>
        <v>0</v>
      </c>
      <c r="Q274" s="1">
        <f t="shared" si="38"/>
        <v>56694</v>
      </c>
      <c r="R274" s="3" t="str">
        <f t="shared" si="39"/>
        <v>yes</v>
      </c>
      <c r="S274" s="3" t="str">
        <f t="shared" si="40"/>
        <v>no</v>
      </c>
      <c r="T274" s="112"/>
      <c r="U274" s="3" t="str">
        <f t="shared" si="41"/>
        <v/>
      </c>
      <c r="W274" s="2">
        <f t="shared" si="42"/>
        <v>1</v>
      </c>
      <c r="X274" s="2">
        <f t="shared" si="43"/>
        <v>0</v>
      </c>
      <c r="AB274" s="2" t="str">
        <f t="shared" si="44"/>
        <v/>
      </c>
      <c r="AC274" s="2">
        <f t="shared" si="45"/>
        <v>7.2389951160340915E-2</v>
      </c>
    </row>
    <row r="275" spans="1:29" x14ac:dyDescent="0.35">
      <c r="A275" s="115">
        <v>4144</v>
      </c>
      <c r="B275" t="s">
        <v>277</v>
      </c>
      <c r="C275" s="1">
        <v>99375</v>
      </c>
      <c r="D275" s="1">
        <v>464740</v>
      </c>
      <c r="F275" s="1">
        <v>1043678</v>
      </c>
      <c r="H275" s="1">
        <v>0</v>
      </c>
      <c r="I275" s="3">
        <f t="shared" si="37"/>
        <v>1607793</v>
      </c>
      <c r="J275">
        <f>A275-'ESSER III JCF Approved'!A275</f>
        <v>0</v>
      </c>
      <c r="K275" s="1">
        <f>VLOOKUP($A275,'Payments 6.7.21'!$A$4:$E$430,3,FALSE)</f>
        <v>99375</v>
      </c>
      <c r="L275" s="1">
        <f>VLOOKUP($A275,'Payments 6.7.21'!$A$4:$E$430,4,FALSE)</f>
        <v>0</v>
      </c>
      <c r="P275" s="1">
        <f>VLOOKUP($A275,'Payments 6.7.21'!$A$4:$E$430,5,FALSE)</f>
        <v>0</v>
      </c>
      <c r="Q275" s="1">
        <f t="shared" si="38"/>
        <v>99375</v>
      </c>
      <c r="R275" s="3" t="str">
        <f t="shared" si="39"/>
        <v>yes</v>
      </c>
      <c r="S275" s="3" t="str">
        <f t="shared" si="40"/>
        <v>no</v>
      </c>
      <c r="T275" s="112"/>
      <c r="U275" s="3" t="str">
        <f t="shared" si="41"/>
        <v/>
      </c>
      <c r="W275" s="2">
        <f t="shared" si="42"/>
        <v>1</v>
      </c>
      <c r="X275" s="2">
        <f t="shared" si="43"/>
        <v>0</v>
      </c>
      <c r="AB275" s="2" t="str">
        <f t="shared" si="44"/>
        <v/>
      </c>
      <c r="AC275" s="2">
        <f t="shared" si="45"/>
        <v>6.18083298036501E-2</v>
      </c>
    </row>
    <row r="276" spans="1:29" x14ac:dyDescent="0.35">
      <c r="A276" s="115">
        <v>4151</v>
      </c>
      <c r="B276" t="s">
        <v>278</v>
      </c>
      <c r="C276" s="1">
        <v>85112</v>
      </c>
      <c r="D276" s="1">
        <v>287611</v>
      </c>
      <c r="F276" s="1">
        <v>645895</v>
      </c>
      <c r="H276" s="1">
        <v>0</v>
      </c>
      <c r="I276" s="3">
        <f t="shared" si="37"/>
        <v>1018618</v>
      </c>
      <c r="J276">
        <f>A276-'ESSER III JCF Approved'!A276</f>
        <v>0</v>
      </c>
      <c r="K276" s="1">
        <f>VLOOKUP($A276,'Payments 6.7.21'!$A$4:$E$430,3,FALSE)</f>
        <v>85112</v>
      </c>
      <c r="L276" s="1">
        <f>VLOOKUP($A276,'Payments 6.7.21'!$A$4:$E$430,4,FALSE)</f>
        <v>0</v>
      </c>
      <c r="P276" s="1">
        <f>VLOOKUP($A276,'Payments 6.7.21'!$A$4:$E$430,5,FALSE)</f>
        <v>0</v>
      </c>
      <c r="Q276" s="1">
        <f t="shared" si="38"/>
        <v>85112</v>
      </c>
      <c r="R276" s="3" t="str">
        <f t="shared" si="39"/>
        <v>yes</v>
      </c>
      <c r="S276" s="3" t="str">
        <f t="shared" si="40"/>
        <v>no</v>
      </c>
      <c r="T276" s="112"/>
      <c r="U276" s="3" t="str">
        <f t="shared" si="41"/>
        <v/>
      </c>
      <c r="W276" s="2">
        <f t="shared" si="42"/>
        <v>1</v>
      </c>
      <c r="X276" s="2">
        <f t="shared" si="43"/>
        <v>0</v>
      </c>
      <c r="AB276" s="2" t="str">
        <f t="shared" si="44"/>
        <v/>
      </c>
      <c r="AC276" s="2">
        <f t="shared" si="45"/>
        <v>8.3556347914527332E-2</v>
      </c>
    </row>
    <row r="277" spans="1:29" x14ac:dyDescent="0.35">
      <c r="A277" s="115">
        <v>4165</v>
      </c>
      <c r="B277" t="s">
        <v>279</v>
      </c>
      <c r="C277" s="1">
        <v>95707</v>
      </c>
      <c r="D277" s="1">
        <v>385183</v>
      </c>
      <c r="F277" s="1">
        <v>865016</v>
      </c>
      <c r="H277" s="1">
        <v>0</v>
      </c>
      <c r="I277" s="3">
        <f t="shared" si="37"/>
        <v>1345906</v>
      </c>
      <c r="J277">
        <f>A277-'ESSER III JCF Approved'!A277</f>
        <v>0</v>
      </c>
      <c r="K277" s="1">
        <f>VLOOKUP($A277,'Payments 6.7.21'!$A$4:$E$430,3,FALSE)</f>
        <v>95707</v>
      </c>
      <c r="L277" s="1">
        <f>VLOOKUP($A277,'Payments 6.7.21'!$A$4:$E$430,4,FALSE)</f>
        <v>0</v>
      </c>
      <c r="P277" s="1">
        <f>VLOOKUP($A277,'Payments 6.7.21'!$A$4:$E$430,5,FALSE)</f>
        <v>0</v>
      </c>
      <c r="Q277" s="1">
        <f t="shared" si="38"/>
        <v>95707</v>
      </c>
      <c r="R277" s="3" t="str">
        <f t="shared" si="39"/>
        <v>yes</v>
      </c>
      <c r="S277" s="3" t="str">
        <f t="shared" si="40"/>
        <v>no</v>
      </c>
      <c r="T277" s="112"/>
      <c r="U277" s="3" t="str">
        <f t="shared" si="41"/>
        <v/>
      </c>
      <c r="W277" s="2">
        <f t="shared" si="42"/>
        <v>1</v>
      </c>
      <c r="X277" s="2">
        <f t="shared" si="43"/>
        <v>0</v>
      </c>
      <c r="AB277" s="2" t="str">
        <f t="shared" si="44"/>
        <v/>
      </c>
      <c r="AC277" s="2">
        <f t="shared" si="45"/>
        <v>7.1109720886897002E-2</v>
      </c>
    </row>
    <row r="278" spans="1:29" x14ac:dyDescent="0.35">
      <c r="A278" s="115">
        <v>4179</v>
      </c>
      <c r="B278" t="s">
        <v>280</v>
      </c>
      <c r="C278" s="1">
        <v>1505798</v>
      </c>
      <c r="D278" s="1">
        <v>5971967</v>
      </c>
      <c r="F278" s="1">
        <v>13411396</v>
      </c>
      <c r="H278" s="1">
        <v>0</v>
      </c>
      <c r="I278" s="3">
        <f t="shared" si="37"/>
        <v>20889161</v>
      </c>
      <c r="J278">
        <f>A278-'ESSER III JCF Approved'!A278</f>
        <v>0</v>
      </c>
      <c r="K278" s="1">
        <f>VLOOKUP($A278,'Payments 6.7.21'!$A$4:$E$430,3,FALSE)</f>
        <v>933456.9800000001</v>
      </c>
      <c r="L278" s="1">
        <f>VLOOKUP($A278,'Payments 6.7.21'!$A$4:$E$430,4,FALSE)</f>
        <v>0</v>
      </c>
      <c r="P278" s="1">
        <f>VLOOKUP($A278,'Payments 6.7.21'!$A$4:$E$430,5,FALSE)</f>
        <v>0</v>
      </c>
      <c r="Q278" s="1">
        <f t="shared" si="38"/>
        <v>933456.9800000001</v>
      </c>
      <c r="R278" s="3" t="str">
        <f t="shared" si="39"/>
        <v>yes</v>
      </c>
      <c r="S278" s="3" t="str">
        <f t="shared" si="40"/>
        <v>no</v>
      </c>
      <c r="T278" s="112"/>
      <c r="U278" s="3" t="str">
        <f t="shared" si="41"/>
        <v/>
      </c>
      <c r="W278" s="2">
        <f t="shared" si="42"/>
        <v>0.61990850034333966</v>
      </c>
      <c r="X278" s="2">
        <f t="shared" si="43"/>
        <v>0</v>
      </c>
      <c r="AB278" s="2" t="str">
        <f t="shared" si="44"/>
        <v/>
      </c>
      <c r="AC278" s="2">
        <f t="shared" si="45"/>
        <v>4.4686188210239758E-2</v>
      </c>
    </row>
    <row r="279" spans="1:29" x14ac:dyDescent="0.35">
      <c r="A279" s="115">
        <v>4186</v>
      </c>
      <c r="B279" t="s">
        <v>281</v>
      </c>
      <c r="C279" s="1">
        <v>171569</v>
      </c>
      <c r="D279" s="1">
        <v>691951</v>
      </c>
      <c r="F279" s="1">
        <v>1553933</v>
      </c>
      <c r="H279" s="1">
        <v>118985</v>
      </c>
      <c r="I279" s="3">
        <f t="shared" si="37"/>
        <v>2536438</v>
      </c>
      <c r="J279">
        <f>A279-'ESSER III JCF Approved'!A279</f>
        <v>0</v>
      </c>
      <c r="K279" s="1">
        <f>VLOOKUP($A279,'Payments 6.7.21'!$A$4:$E$430,3,FALSE)</f>
        <v>50785.54</v>
      </c>
      <c r="L279" s="1">
        <f>VLOOKUP($A279,'Payments 6.7.21'!$A$4:$E$430,4,FALSE)</f>
        <v>0</v>
      </c>
      <c r="P279" s="1">
        <f>VLOOKUP($A279,'Payments 6.7.21'!$A$4:$E$430,5,FALSE)</f>
        <v>118985</v>
      </c>
      <c r="Q279" s="1">
        <f t="shared" si="38"/>
        <v>169770.54</v>
      </c>
      <c r="R279" s="3" t="str">
        <f t="shared" si="39"/>
        <v>yes</v>
      </c>
      <c r="S279" s="3" t="str">
        <f t="shared" si="40"/>
        <v>no</v>
      </c>
      <c r="T279" s="112"/>
      <c r="U279" s="3" t="str">
        <f t="shared" si="41"/>
        <v>yes</v>
      </c>
      <c r="W279" s="2">
        <f t="shared" si="42"/>
        <v>0.29600650467158984</v>
      </c>
      <c r="X279" s="2">
        <f t="shared" si="43"/>
        <v>0</v>
      </c>
      <c r="AB279" s="2">
        <f t="shared" si="44"/>
        <v>1</v>
      </c>
      <c r="AC279" s="2">
        <f t="shared" si="45"/>
        <v>6.6932659106983886E-2</v>
      </c>
    </row>
    <row r="280" spans="1:29" x14ac:dyDescent="0.35">
      <c r="A280" s="115">
        <v>4207</v>
      </c>
      <c r="B280" t="s">
        <v>282</v>
      </c>
      <c r="C280" s="1">
        <v>198291</v>
      </c>
      <c r="D280" s="1">
        <v>792437</v>
      </c>
      <c r="F280" s="1">
        <v>1779596</v>
      </c>
      <c r="H280" s="1">
        <v>73333</v>
      </c>
      <c r="I280" s="3">
        <f t="shared" si="37"/>
        <v>2843657</v>
      </c>
      <c r="J280">
        <f>A280-'ESSER III JCF Approved'!A280</f>
        <v>0</v>
      </c>
      <c r="K280" s="1">
        <f>VLOOKUP($A280,'Payments 6.7.21'!$A$4:$E$430,3,FALSE)</f>
        <v>163230.48000000001</v>
      </c>
      <c r="L280" s="1">
        <f>VLOOKUP($A280,'Payments 6.7.21'!$A$4:$E$430,4,FALSE)</f>
        <v>0</v>
      </c>
      <c r="P280" s="1">
        <f>VLOOKUP($A280,'Payments 6.7.21'!$A$4:$E$430,5,FALSE)</f>
        <v>73333</v>
      </c>
      <c r="Q280" s="1">
        <f t="shared" si="38"/>
        <v>236563.48</v>
      </c>
      <c r="R280" s="3" t="str">
        <f t="shared" si="39"/>
        <v>yes</v>
      </c>
      <c r="S280" s="3" t="str">
        <f t="shared" si="40"/>
        <v>no</v>
      </c>
      <c r="T280" s="112"/>
      <c r="U280" s="3" t="str">
        <f t="shared" si="41"/>
        <v>yes</v>
      </c>
      <c r="W280" s="2">
        <f t="shared" si="42"/>
        <v>0.82318652888935961</v>
      </c>
      <c r="X280" s="2">
        <f t="shared" si="43"/>
        <v>0</v>
      </c>
      <c r="AB280" s="2">
        <f t="shared" si="44"/>
        <v>1</v>
      </c>
      <c r="AC280" s="2">
        <f t="shared" si="45"/>
        <v>8.3189878385473356E-2</v>
      </c>
    </row>
    <row r="281" spans="1:29" x14ac:dyDescent="0.35">
      <c r="A281" s="115">
        <v>4221</v>
      </c>
      <c r="B281" t="s">
        <v>283</v>
      </c>
      <c r="C281" s="1">
        <v>88291</v>
      </c>
      <c r="D281" s="1">
        <v>362146</v>
      </c>
      <c r="F281" s="1">
        <v>813280</v>
      </c>
      <c r="H281" s="1">
        <v>0</v>
      </c>
      <c r="I281" s="3">
        <f t="shared" si="37"/>
        <v>1263717</v>
      </c>
      <c r="J281">
        <f>A281-'ESSER III JCF Approved'!A281</f>
        <v>0</v>
      </c>
      <c r="K281" s="1">
        <f>VLOOKUP($A281,'Payments 6.7.21'!$A$4:$E$430,3,FALSE)</f>
        <v>62168.800000000003</v>
      </c>
      <c r="L281" s="1">
        <f>VLOOKUP($A281,'Payments 6.7.21'!$A$4:$E$430,4,FALSE)</f>
        <v>0</v>
      </c>
      <c r="P281" s="1">
        <f>VLOOKUP($A281,'Payments 6.7.21'!$A$4:$E$430,5,FALSE)</f>
        <v>0</v>
      </c>
      <c r="Q281" s="1">
        <f t="shared" si="38"/>
        <v>62168.800000000003</v>
      </c>
      <c r="R281" s="3" t="str">
        <f t="shared" si="39"/>
        <v>yes</v>
      </c>
      <c r="S281" s="3" t="str">
        <f t="shared" si="40"/>
        <v>no</v>
      </c>
      <c r="T281" s="112"/>
      <c r="U281" s="3" t="str">
        <f t="shared" si="41"/>
        <v/>
      </c>
      <c r="W281" s="2">
        <f t="shared" si="42"/>
        <v>0.70413518931714447</v>
      </c>
      <c r="X281" s="2">
        <f t="shared" si="43"/>
        <v>0</v>
      </c>
      <c r="AB281" s="2" t="str">
        <f t="shared" si="44"/>
        <v/>
      </c>
      <c r="AC281" s="2">
        <f t="shared" si="45"/>
        <v>4.9195191644964817E-2</v>
      </c>
    </row>
    <row r="282" spans="1:29" x14ac:dyDescent="0.35">
      <c r="A282" s="115">
        <v>4228</v>
      </c>
      <c r="B282" t="s">
        <v>284</v>
      </c>
      <c r="C282" s="1">
        <v>110083</v>
      </c>
      <c r="D282" s="1">
        <v>439970</v>
      </c>
      <c r="F282" s="1">
        <v>988053</v>
      </c>
      <c r="H282" s="1">
        <v>0</v>
      </c>
      <c r="I282" s="3">
        <f t="shared" si="37"/>
        <v>1538106</v>
      </c>
      <c r="J282">
        <f>A282-'ESSER III JCF Approved'!A282</f>
        <v>0</v>
      </c>
      <c r="K282" s="1">
        <f>VLOOKUP($A282,'Payments 6.7.21'!$A$4:$E$430,3,FALSE)</f>
        <v>107770.25</v>
      </c>
      <c r="L282" s="1">
        <f>VLOOKUP($A282,'Payments 6.7.21'!$A$4:$E$430,4,FALSE)</f>
        <v>180003.35</v>
      </c>
      <c r="P282" s="1">
        <f>VLOOKUP($A282,'Payments 6.7.21'!$A$4:$E$430,5,FALSE)</f>
        <v>0</v>
      </c>
      <c r="Q282" s="1">
        <f t="shared" si="38"/>
        <v>287773.59999999998</v>
      </c>
      <c r="R282" s="3" t="str">
        <f t="shared" si="39"/>
        <v>yes</v>
      </c>
      <c r="S282" s="3" t="str">
        <f t="shared" si="40"/>
        <v>yes</v>
      </c>
      <c r="T282" s="112"/>
      <c r="U282" s="3" t="str">
        <f t="shared" si="41"/>
        <v/>
      </c>
      <c r="W282" s="2">
        <f t="shared" si="42"/>
        <v>0.97899085235685801</v>
      </c>
      <c r="X282" s="2">
        <f t="shared" si="43"/>
        <v>0.40912641771029845</v>
      </c>
      <c r="AB282" s="2" t="str">
        <f t="shared" si="44"/>
        <v/>
      </c>
      <c r="AC282" s="2">
        <f t="shared" si="45"/>
        <v>0.1870960779036035</v>
      </c>
    </row>
    <row r="283" spans="1:29" x14ac:dyDescent="0.35">
      <c r="A283" s="115">
        <v>4235</v>
      </c>
      <c r="B283" t="s">
        <v>285</v>
      </c>
      <c r="C283" s="1">
        <v>40000</v>
      </c>
      <c r="D283" s="1">
        <v>102148</v>
      </c>
      <c r="F283" s="1">
        <v>229397</v>
      </c>
      <c r="H283" s="1">
        <v>0</v>
      </c>
      <c r="I283" s="3">
        <f t="shared" si="37"/>
        <v>371545</v>
      </c>
      <c r="J283">
        <f>A283-'ESSER III JCF Approved'!A283</f>
        <v>0</v>
      </c>
      <c r="K283" s="1">
        <f>VLOOKUP($A283,'Payments 6.7.21'!$A$4:$E$430,3,FALSE)</f>
        <v>40000</v>
      </c>
      <c r="L283" s="1">
        <f>VLOOKUP($A283,'Payments 6.7.21'!$A$4:$E$430,4,FALSE)</f>
        <v>0</v>
      </c>
      <c r="P283" s="1">
        <f>VLOOKUP($A283,'Payments 6.7.21'!$A$4:$E$430,5,FALSE)</f>
        <v>0</v>
      </c>
      <c r="Q283" s="1">
        <f t="shared" si="38"/>
        <v>40000</v>
      </c>
      <c r="R283" s="3" t="str">
        <f t="shared" si="39"/>
        <v>yes</v>
      </c>
      <c r="S283" s="3" t="str">
        <f t="shared" si="40"/>
        <v>no</v>
      </c>
      <c r="T283" s="112"/>
      <c r="U283" s="3" t="str">
        <f t="shared" si="41"/>
        <v/>
      </c>
      <c r="W283" s="2">
        <f t="shared" si="42"/>
        <v>1</v>
      </c>
      <c r="X283" s="2">
        <f t="shared" si="43"/>
        <v>0</v>
      </c>
      <c r="AB283" s="2" t="str">
        <f t="shared" si="44"/>
        <v/>
      </c>
      <c r="AC283" s="2">
        <f t="shared" si="45"/>
        <v>0.10765856087418751</v>
      </c>
    </row>
    <row r="284" spans="1:29" x14ac:dyDescent="0.35">
      <c r="A284" s="115">
        <v>4263</v>
      </c>
      <c r="B284" t="s">
        <v>286</v>
      </c>
      <c r="C284" s="1">
        <v>44751</v>
      </c>
      <c r="D284" s="1">
        <v>172999</v>
      </c>
      <c r="F284" s="1">
        <v>388507</v>
      </c>
      <c r="H284" s="1">
        <v>32464</v>
      </c>
      <c r="I284" s="3">
        <f t="shared" si="37"/>
        <v>638721</v>
      </c>
      <c r="J284">
        <f>A284-'ESSER III JCF Approved'!A284</f>
        <v>0</v>
      </c>
      <c r="K284" s="1">
        <f>VLOOKUP($A284,'Payments 6.7.21'!$A$4:$E$430,3,FALSE)</f>
        <v>44751</v>
      </c>
      <c r="L284" s="1">
        <f>VLOOKUP($A284,'Payments 6.7.21'!$A$4:$E$430,4,FALSE)</f>
        <v>0</v>
      </c>
      <c r="P284" s="1">
        <f>VLOOKUP($A284,'Payments 6.7.21'!$A$4:$E$430,5,FALSE)</f>
        <v>32464</v>
      </c>
      <c r="Q284" s="1">
        <f t="shared" si="38"/>
        <v>77215</v>
      </c>
      <c r="R284" s="3" t="str">
        <f t="shared" si="39"/>
        <v>yes</v>
      </c>
      <c r="S284" s="3" t="str">
        <f t="shared" si="40"/>
        <v>no</v>
      </c>
      <c r="T284" s="112"/>
      <c r="U284" s="3" t="str">
        <f t="shared" si="41"/>
        <v>yes</v>
      </c>
      <c r="W284" s="2">
        <f t="shared" si="42"/>
        <v>1</v>
      </c>
      <c r="X284" s="2">
        <f t="shared" si="43"/>
        <v>0</v>
      </c>
      <c r="AB284" s="2">
        <f t="shared" si="44"/>
        <v>1</v>
      </c>
      <c r="AC284" s="2">
        <f t="shared" si="45"/>
        <v>0.12089002866666354</v>
      </c>
    </row>
    <row r="285" spans="1:29" x14ac:dyDescent="0.35">
      <c r="A285" s="115">
        <v>4270</v>
      </c>
      <c r="B285" t="s">
        <v>287</v>
      </c>
      <c r="C285" s="1">
        <v>40000</v>
      </c>
      <c r="D285" s="1">
        <v>136119</v>
      </c>
      <c r="F285" s="1">
        <v>305685</v>
      </c>
      <c r="H285" s="1">
        <v>0</v>
      </c>
      <c r="I285" s="3">
        <f t="shared" si="37"/>
        <v>481804</v>
      </c>
      <c r="J285">
        <f>A285-'ESSER III JCF Approved'!A285</f>
        <v>0</v>
      </c>
      <c r="K285" s="1">
        <f>VLOOKUP($A285,'Payments 6.7.21'!$A$4:$E$430,3,FALSE)</f>
        <v>40000</v>
      </c>
      <c r="L285" s="1">
        <f>VLOOKUP($A285,'Payments 6.7.21'!$A$4:$E$430,4,FALSE)</f>
        <v>0</v>
      </c>
      <c r="P285" s="1">
        <f>VLOOKUP($A285,'Payments 6.7.21'!$A$4:$E$430,5,FALSE)</f>
        <v>0</v>
      </c>
      <c r="Q285" s="1">
        <f t="shared" si="38"/>
        <v>40000</v>
      </c>
      <c r="R285" s="3" t="str">
        <f t="shared" si="39"/>
        <v>yes</v>
      </c>
      <c r="S285" s="3" t="str">
        <f t="shared" si="40"/>
        <v>no</v>
      </c>
      <c r="T285" s="112"/>
      <c r="U285" s="3" t="str">
        <f t="shared" si="41"/>
        <v/>
      </c>
      <c r="W285" s="2">
        <f t="shared" si="42"/>
        <v>1</v>
      </c>
      <c r="X285" s="2">
        <f t="shared" si="43"/>
        <v>0</v>
      </c>
      <c r="AB285" s="2" t="str">
        <f t="shared" si="44"/>
        <v/>
      </c>
      <c r="AC285" s="2">
        <f t="shared" si="45"/>
        <v>8.3021311570680198E-2</v>
      </c>
    </row>
    <row r="286" spans="1:29" x14ac:dyDescent="0.35">
      <c r="A286" s="115">
        <v>4305</v>
      </c>
      <c r="B286" t="s">
        <v>288</v>
      </c>
      <c r="C286" s="1">
        <v>117237</v>
      </c>
      <c r="D286" s="1">
        <v>466696</v>
      </c>
      <c r="F286" s="1">
        <v>1048071</v>
      </c>
      <c r="H286" s="1">
        <v>0</v>
      </c>
      <c r="I286" s="3">
        <f t="shared" si="37"/>
        <v>1632004</v>
      </c>
      <c r="J286">
        <f>A286-'ESSER III JCF Approved'!A286</f>
        <v>0</v>
      </c>
      <c r="K286" s="1">
        <f>VLOOKUP($A286,'Payments 6.7.21'!$A$4:$E$430,3,FALSE)</f>
        <v>112225.74</v>
      </c>
      <c r="L286" s="1">
        <f>VLOOKUP($A286,'Payments 6.7.21'!$A$4:$E$430,4,FALSE)</f>
        <v>0</v>
      </c>
      <c r="P286" s="1">
        <f>VLOOKUP($A286,'Payments 6.7.21'!$A$4:$E$430,5,FALSE)</f>
        <v>0</v>
      </c>
      <c r="Q286" s="1">
        <f t="shared" si="38"/>
        <v>112225.74</v>
      </c>
      <c r="R286" s="3" t="str">
        <f t="shared" si="39"/>
        <v>yes</v>
      </c>
      <c r="S286" s="3" t="str">
        <f t="shared" si="40"/>
        <v>no</v>
      </c>
      <c r="T286" s="112"/>
      <c r="U286" s="3" t="str">
        <f t="shared" si="41"/>
        <v/>
      </c>
      <c r="W286" s="2">
        <f t="shared" si="42"/>
        <v>0.95725530335986087</v>
      </c>
      <c r="X286" s="2">
        <f t="shared" si="43"/>
        <v>0</v>
      </c>
      <c r="AB286" s="2" t="str">
        <f t="shared" si="44"/>
        <v/>
      </c>
      <c r="AC286" s="2">
        <f t="shared" si="45"/>
        <v>6.8765603515677662E-2</v>
      </c>
    </row>
    <row r="287" spans="1:29" x14ac:dyDescent="0.35">
      <c r="A287" s="115">
        <v>4312</v>
      </c>
      <c r="B287" t="s">
        <v>289</v>
      </c>
      <c r="C287" s="1">
        <v>53903</v>
      </c>
      <c r="D287" s="1">
        <v>186370</v>
      </c>
      <c r="F287" s="1">
        <v>418535</v>
      </c>
      <c r="H287" s="1">
        <v>0</v>
      </c>
      <c r="I287" s="3">
        <f t="shared" si="37"/>
        <v>658808</v>
      </c>
      <c r="J287">
        <f>A287-'ESSER III JCF Approved'!A287</f>
        <v>0</v>
      </c>
      <c r="K287" s="1">
        <f>VLOOKUP($A287,'Payments 6.7.21'!$A$4:$E$430,3,FALSE)</f>
        <v>53903</v>
      </c>
      <c r="L287" s="1">
        <f>VLOOKUP($A287,'Payments 6.7.21'!$A$4:$E$430,4,FALSE)</f>
        <v>0</v>
      </c>
      <c r="P287" s="1">
        <f>VLOOKUP($A287,'Payments 6.7.21'!$A$4:$E$430,5,FALSE)</f>
        <v>0</v>
      </c>
      <c r="Q287" s="1">
        <f t="shared" si="38"/>
        <v>53903</v>
      </c>
      <c r="R287" s="3" t="str">
        <f t="shared" si="39"/>
        <v>yes</v>
      </c>
      <c r="S287" s="3" t="str">
        <f t="shared" si="40"/>
        <v>no</v>
      </c>
      <c r="T287" s="112"/>
      <c r="U287" s="3" t="str">
        <f t="shared" si="41"/>
        <v/>
      </c>
      <c r="W287" s="2">
        <f t="shared" si="42"/>
        <v>1</v>
      </c>
      <c r="X287" s="2">
        <f t="shared" si="43"/>
        <v>0</v>
      </c>
      <c r="AB287" s="2" t="str">
        <f t="shared" si="44"/>
        <v/>
      </c>
      <c r="AC287" s="2">
        <f t="shared" si="45"/>
        <v>8.1818982161722384E-2</v>
      </c>
    </row>
    <row r="288" spans="1:29" x14ac:dyDescent="0.35">
      <c r="A288" s="115">
        <v>4330</v>
      </c>
      <c r="B288" t="s">
        <v>290</v>
      </c>
      <c r="C288" s="1">
        <v>40000</v>
      </c>
      <c r="D288" s="1">
        <v>100000</v>
      </c>
      <c r="F288" s="1">
        <v>220499</v>
      </c>
      <c r="H288" s="1">
        <v>16957</v>
      </c>
      <c r="I288" s="3">
        <f t="shared" si="37"/>
        <v>377456</v>
      </c>
      <c r="J288">
        <f>A288-'ESSER III JCF Approved'!A288</f>
        <v>0</v>
      </c>
      <c r="K288" s="1">
        <f>VLOOKUP($A288,'Payments 6.7.21'!$A$4:$E$430,3,FALSE)</f>
        <v>40000</v>
      </c>
      <c r="L288" s="1">
        <f>VLOOKUP($A288,'Payments 6.7.21'!$A$4:$E$430,4,FALSE)</f>
        <v>0</v>
      </c>
      <c r="P288" s="1">
        <f>VLOOKUP($A288,'Payments 6.7.21'!$A$4:$E$430,5,FALSE)</f>
        <v>16957</v>
      </c>
      <c r="Q288" s="1">
        <f t="shared" si="38"/>
        <v>56957</v>
      </c>
      <c r="R288" s="3" t="str">
        <f t="shared" si="39"/>
        <v>yes</v>
      </c>
      <c r="S288" s="3" t="str">
        <f t="shared" si="40"/>
        <v>no</v>
      </c>
      <c r="T288" s="112"/>
      <c r="U288" s="3" t="str">
        <f t="shared" si="41"/>
        <v>yes</v>
      </c>
      <c r="W288" s="2">
        <f t="shared" si="42"/>
        <v>1</v>
      </c>
      <c r="X288" s="2">
        <f t="shared" si="43"/>
        <v>0</v>
      </c>
      <c r="AB288" s="2">
        <f t="shared" si="44"/>
        <v>1</v>
      </c>
      <c r="AC288" s="2">
        <f t="shared" si="45"/>
        <v>0.15089705820016108</v>
      </c>
    </row>
    <row r="289" spans="1:29" x14ac:dyDescent="0.35">
      <c r="A289" s="115">
        <v>4347</v>
      </c>
      <c r="B289" t="s">
        <v>291</v>
      </c>
      <c r="C289" s="1">
        <v>120526</v>
      </c>
      <c r="D289" s="1">
        <v>502474</v>
      </c>
      <c r="F289" s="1">
        <v>1128419</v>
      </c>
      <c r="H289" s="1">
        <v>110435</v>
      </c>
      <c r="I289" s="3">
        <f t="shared" si="37"/>
        <v>1861854</v>
      </c>
      <c r="J289">
        <f>A289-'ESSER III JCF Approved'!A289</f>
        <v>0</v>
      </c>
      <c r="K289" s="1">
        <f>VLOOKUP($A289,'Payments 6.7.21'!$A$4:$E$430,3,FALSE)</f>
        <v>114778.96</v>
      </c>
      <c r="L289" s="1">
        <f>VLOOKUP($A289,'Payments 6.7.21'!$A$4:$E$430,4,FALSE)</f>
        <v>0</v>
      </c>
      <c r="P289" s="1">
        <f>VLOOKUP($A289,'Payments 6.7.21'!$A$4:$E$430,5,FALSE)</f>
        <v>0</v>
      </c>
      <c r="Q289" s="1">
        <f t="shared" si="38"/>
        <v>114778.96</v>
      </c>
      <c r="R289" s="3" t="str">
        <f t="shared" si="39"/>
        <v>yes</v>
      </c>
      <c r="S289" s="3" t="str">
        <f t="shared" si="40"/>
        <v>no</v>
      </c>
      <c r="T289" s="112"/>
      <c r="U289" s="3" t="str">
        <f t="shared" si="41"/>
        <v>no</v>
      </c>
      <c r="W289" s="2">
        <f t="shared" si="42"/>
        <v>0.95231701043758199</v>
      </c>
      <c r="X289" s="2">
        <f t="shared" si="43"/>
        <v>0</v>
      </c>
      <c r="AB289" s="2">
        <f t="shared" si="44"/>
        <v>0</v>
      </c>
      <c r="AC289" s="2">
        <f t="shared" si="45"/>
        <v>6.1647669473546267E-2</v>
      </c>
    </row>
    <row r="290" spans="1:29" x14ac:dyDescent="0.35">
      <c r="A290" s="115">
        <v>4368</v>
      </c>
      <c r="B290" t="s">
        <v>292</v>
      </c>
      <c r="C290" s="1">
        <v>51611</v>
      </c>
      <c r="D290" s="1">
        <v>214082</v>
      </c>
      <c r="F290" s="1">
        <v>480768</v>
      </c>
      <c r="H290" s="1">
        <v>0</v>
      </c>
      <c r="I290" s="3">
        <f t="shared" si="37"/>
        <v>746461</v>
      </c>
      <c r="J290">
        <f>A290-'ESSER III JCF Approved'!A290</f>
        <v>0</v>
      </c>
      <c r="K290" s="1">
        <f>VLOOKUP($A290,'Payments 6.7.21'!$A$4:$E$430,3,FALSE)</f>
        <v>51611</v>
      </c>
      <c r="L290" s="1">
        <f>VLOOKUP($A290,'Payments 6.7.21'!$A$4:$E$430,4,FALSE)</f>
        <v>0</v>
      </c>
      <c r="P290" s="1">
        <f>VLOOKUP($A290,'Payments 6.7.21'!$A$4:$E$430,5,FALSE)</f>
        <v>0</v>
      </c>
      <c r="Q290" s="1">
        <f t="shared" si="38"/>
        <v>51611</v>
      </c>
      <c r="R290" s="3" t="str">
        <f t="shared" si="39"/>
        <v>yes</v>
      </c>
      <c r="S290" s="3" t="str">
        <f t="shared" si="40"/>
        <v>no</v>
      </c>
      <c r="T290" s="112"/>
      <c r="U290" s="3" t="str">
        <f t="shared" si="41"/>
        <v/>
      </c>
      <c r="W290" s="2">
        <f t="shared" si="42"/>
        <v>1</v>
      </c>
      <c r="X290" s="2">
        <f t="shared" si="43"/>
        <v>0</v>
      </c>
      <c r="AB290" s="2" t="str">
        <f t="shared" si="44"/>
        <v/>
      </c>
      <c r="AC290" s="2">
        <f t="shared" si="45"/>
        <v>6.9140919619377308E-2</v>
      </c>
    </row>
    <row r="291" spans="1:29" x14ac:dyDescent="0.35">
      <c r="A291" s="115">
        <v>4375</v>
      </c>
      <c r="B291" t="s">
        <v>293</v>
      </c>
      <c r="C291" s="1">
        <v>140863</v>
      </c>
      <c r="D291" s="1">
        <v>573008</v>
      </c>
      <c r="F291" s="1">
        <v>1286818</v>
      </c>
      <c r="H291" s="1">
        <v>87101</v>
      </c>
      <c r="I291" s="3">
        <f t="shared" si="37"/>
        <v>2087790</v>
      </c>
      <c r="J291">
        <f>A291-'ESSER III JCF Approved'!A291</f>
        <v>0</v>
      </c>
      <c r="K291" s="1">
        <f>VLOOKUP($A291,'Payments 6.7.21'!$A$4:$E$430,3,FALSE)</f>
        <v>111683.27</v>
      </c>
      <c r="L291" s="1">
        <f>VLOOKUP($A291,'Payments 6.7.21'!$A$4:$E$430,4,FALSE)</f>
        <v>0</v>
      </c>
      <c r="P291" s="1">
        <f>VLOOKUP($A291,'Payments 6.7.21'!$A$4:$E$430,5,FALSE)</f>
        <v>85476.13</v>
      </c>
      <c r="Q291" s="1">
        <f t="shared" si="38"/>
        <v>197159.40000000002</v>
      </c>
      <c r="R291" s="3" t="str">
        <f t="shared" si="39"/>
        <v>yes</v>
      </c>
      <c r="S291" s="3" t="str">
        <f t="shared" si="40"/>
        <v>no</v>
      </c>
      <c r="T291" s="112"/>
      <c r="U291" s="3" t="str">
        <f t="shared" si="41"/>
        <v>yes</v>
      </c>
      <c r="W291" s="2">
        <f t="shared" si="42"/>
        <v>0.79285028715844474</v>
      </c>
      <c r="X291" s="2">
        <f t="shared" si="43"/>
        <v>0</v>
      </c>
      <c r="AB291" s="2">
        <f t="shared" si="44"/>
        <v>0.98134499029861888</v>
      </c>
      <c r="AC291" s="2">
        <f t="shared" si="45"/>
        <v>9.4434497722472102E-2</v>
      </c>
    </row>
    <row r="292" spans="1:29" x14ac:dyDescent="0.35">
      <c r="A292" s="115">
        <v>4389</v>
      </c>
      <c r="B292" t="s">
        <v>294</v>
      </c>
      <c r="C292" s="1">
        <v>234388</v>
      </c>
      <c r="D292" s="1">
        <v>929628</v>
      </c>
      <c r="F292" s="1">
        <v>2087689</v>
      </c>
      <c r="H292" s="1">
        <v>0</v>
      </c>
      <c r="I292" s="3">
        <f t="shared" si="37"/>
        <v>3251705</v>
      </c>
      <c r="J292">
        <f>A292-'ESSER III JCF Approved'!A292</f>
        <v>0</v>
      </c>
      <c r="K292" s="1">
        <f>VLOOKUP($A292,'Payments 6.7.21'!$A$4:$E$430,3,FALSE)</f>
        <v>234388.00000000003</v>
      </c>
      <c r="L292" s="1">
        <f>VLOOKUP($A292,'Payments 6.7.21'!$A$4:$E$430,4,FALSE)</f>
        <v>0</v>
      </c>
      <c r="P292" s="1">
        <f>VLOOKUP($A292,'Payments 6.7.21'!$A$4:$E$430,5,FALSE)</f>
        <v>0</v>
      </c>
      <c r="Q292" s="1">
        <f t="shared" si="38"/>
        <v>234388.00000000003</v>
      </c>
      <c r="R292" s="3" t="str">
        <f t="shared" si="39"/>
        <v>yes</v>
      </c>
      <c r="S292" s="3" t="str">
        <f t="shared" si="40"/>
        <v>no</v>
      </c>
      <c r="T292" s="112"/>
      <c r="U292" s="3" t="str">
        <f t="shared" si="41"/>
        <v/>
      </c>
      <c r="W292" s="2">
        <f t="shared" si="42"/>
        <v>1.0000000000000002</v>
      </c>
      <c r="X292" s="2">
        <f t="shared" si="43"/>
        <v>0</v>
      </c>
      <c r="AB292" s="2" t="str">
        <f t="shared" si="44"/>
        <v/>
      </c>
      <c r="AC292" s="2">
        <f t="shared" si="45"/>
        <v>7.208156951506979E-2</v>
      </c>
    </row>
    <row r="293" spans="1:29" x14ac:dyDescent="0.35">
      <c r="A293" s="115">
        <v>4459</v>
      </c>
      <c r="B293" t="s">
        <v>295</v>
      </c>
      <c r="C293" s="1">
        <v>40000</v>
      </c>
      <c r="D293" s="1">
        <v>100000</v>
      </c>
      <c r="F293" s="1">
        <v>197606</v>
      </c>
      <c r="H293" s="1">
        <v>36667</v>
      </c>
      <c r="I293" s="3">
        <f t="shared" si="37"/>
        <v>374273</v>
      </c>
      <c r="J293">
        <f>A293-'ESSER III JCF Approved'!A293</f>
        <v>0</v>
      </c>
      <c r="K293" s="1">
        <f>VLOOKUP($A293,'Payments 6.7.21'!$A$4:$E$430,3,FALSE)</f>
        <v>12776.1</v>
      </c>
      <c r="L293" s="1">
        <f>VLOOKUP($A293,'Payments 6.7.21'!$A$4:$E$430,4,FALSE)</f>
        <v>0</v>
      </c>
      <c r="P293" s="1">
        <f>VLOOKUP($A293,'Payments 6.7.21'!$A$4:$E$430,5,FALSE)</f>
        <v>5214.38</v>
      </c>
      <c r="Q293" s="1">
        <f t="shared" si="38"/>
        <v>17990.48</v>
      </c>
      <c r="R293" s="3" t="str">
        <f t="shared" si="39"/>
        <v>yes</v>
      </c>
      <c r="S293" s="3" t="str">
        <f t="shared" si="40"/>
        <v>no</v>
      </c>
      <c r="T293" s="112"/>
      <c r="U293" s="3" t="str">
        <f t="shared" si="41"/>
        <v>yes</v>
      </c>
      <c r="W293" s="2">
        <f t="shared" si="42"/>
        <v>0.31940250000000003</v>
      </c>
      <c r="X293" s="2">
        <f t="shared" si="43"/>
        <v>0</v>
      </c>
      <c r="AB293" s="2">
        <f t="shared" si="44"/>
        <v>0.14220907082662884</v>
      </c>
      <c r="AC293" s="2">
        <f t="shared" si="45"/>
        <v>4.8067800776438588E-2</v>
      </c>
    </row>
    <row r="294" spans="1:29" x14ac:dyDescent="0.35">
      <c r="A294" s="115">
        <v>4473</v>
      </c>
      <c r="B294" t="s">
        <v>296</v>
      </c>
      <c r="C294" s="1">
        <v>172588</v>
      </c>
      <c r="D294" s="1">
        <v>688966</v>
      </c>
      <c r="F294" s="1">
        <v>1547228</v>
      </c>
      <c r="H294" s="1">
        <v>0</v>
      </c>
      <c r="I294" s="3">
        <f t="shared" si="37"/>
        <v>2408782</v>
      </c>
      <c r="J294">
        <f>A294-'ESSER III JCF Approved'!A294</f>
        <v>0</v>
      </c>
      <c r="K294" s="1">
        <f>VLOOKUP($A294,'Payments 6.7.21'!$A$4:$E$430,3,FALSE)</f>
        <v>101072</v>
      </c>
      <c r="L294" s="1">
        <f>VLOOKUP($A294,'Payments 6.7.21'!$A$4:$E$430,4,FALSE)</f>
        <v>0</v>
      </c>
      <c r="P294" s="1">
        <f>VLOOKUP($A294,'Payments 6.7.21'!$A$4:$E$430,5,FALSE)</f>
        <v>0</v>
      </c>
      <c r="Q294" s="1">
        <f t="shared" si="38"/>
        <v>101072</v>
      </c>
      <c r="R294" s="3" t="str">
        <f t="shared" si="39"/>
        <v>yes</v>
      </c>
      <c r="S294" s="3" t="str">
        <f t="shared" si="40"/>
        <v>no</v>
      </c>
      <c r="T294" s="112"/>
      <c r="U294" s="3" t="str">
        <f t="shared" si="41"/>
        <v/>
      </c>
      <c r="W294" s="2">
        <f t="shared" si="42"/>
        <v>0.58562588360720325</v>
      </c>
      <c r="X294" s="2">
        <f t="shared" si="43"/>
        <v>0</v>
      </c>
      <c r="AB294" s="2" t="str">
        <f t="shared" si="44"/>
        <v/>
      </c>
      <c r="AC294" s="2">
        <f t="shared" si="45"/>
        <v>4.1959795448488074E-2</v>
      </c>
    </row>
    <row r="295" spans="1:29" x14ac:dyDescent="0.35">
      <c r="A295" s="115">
        <v>4501</v>
      </c>
      <c r="B295" t="s">
        <v>297</v>
      </c>
      <c r="C295" s="1">
        <v>265559</v>
      </c>
      <c r="D295" s="1">
        <v>1002804</v>
      </c>
      <c r="F295" s="1">
        <v>2252022</v>
      </c>
      <c r="H295" s="1">
        <v>0</v>
      </c>
      <c r="I295" s="3">
        <f t="shared" si="37"/>
        <v>3520385</v>
      </c>
      <c r="J295">
        <f>A295-'ESSER III JCF Approved'!A295</f>
        <v>0</v>
      </c>
      <c r="K295" s="1">
        <f>VLOOKUP($A295,'Payments 6.7.21'!$A$4:$E$430,3,FALSE)</f>
        <v>262789.49</v>
      </c>
      <c r="L295" s="1">
        <f>VLOOKUP($A295,'Payments 6.7.21'!$A$4:$E$430,4,FALSE)</f>
        <v>0</v>
      </c>
      <c r="P295" s="1">
        <f>VLOOKUP($A295,'Payments 6.7.21'!$A$4:$E$430,5,FALSE)</f>
        <v>0</v>
      </c>
      <c r="Q295" s="1">
        <f t="shared" si="38"/>
        <v>262789.49</v>
      </c>
      <c r="R295" s="3" t="str">
        <f t="shared" si="39"/>
        <v>yes</v>
      </c>
      <c r="S295" s="3" t="str">
        <f t="shared" si="40"/>
        <v>no</v>
      </c>
      <c r="T295" s="112"/>
      <c r="U295" s="3" t="str">
        <f t="shared" si="41"/>
        <v/>
      </c>
      <c r="W295" s="2">
        <f t="shared" si="42"/>
        <v>0.98957101811650139</v>
      </c>
      <c r="X295" s="2">
        <f t="shared" si="43"/>
        <v>0</v>
      </c>
      <c r="AB295" s="2" t="str">
        <f t="shared" si="44"/>
        <v/>
      </c>
      <c r="AC295" s="2">
        <f t="shared" si="45"/>
        <v>7.4647940495144699E-2</v>
      </c>
    </row>
    <row r="296" spans="1:29" x14ac:dyDescent="0.35">
      <c r="A296" s="115">
        <v>4508</v>
      </c>
      <c r="B296" t="s">
        <v>298</v>
      </c>
      <c r="C296" s="1">
        <v>63595</v>
      </c>
      <c r="D296" s="1">
        <v>252380</v>
      </c>
      <c r="F296" s="1">
        <v>566777</v>
      </c>
      <c r="H296" s="1">
        <v>0</v>
      </c>
      <c r="I296" s="3">
        <f t="shared" si="37"/>
        <v>882752</v>
      </c>
      <c r="J296">
        <f>A296-'ESSER III JCF Approved'!A296</f>
        <v>0</v>
      </c>
      <c r="K296" s="1">
        <f>VLOOKUP($A296,'Payments 6.7.21'!$A$4:$E$430,3,FALSE)</f>
        <v>63595</v>
      </c>
      <c r="L296" s="1">
        <f>VLOOKUP($A296,'Payments 6.7.21'!$A$4:$E$430,4,FALSE)</f>
        <v>0</v>
      </c>
      <c r="P296" s="1">
        <f>VLOOKUP($A296,'Payments 6.7.21'!$A$4:$E$430,5,FALSE)</f>
        <v>0</v>
      </c>
      <c r="Q296" s="1">
        <f t="shared" si="38"/>
        <v>63595</v>
      </c>
      <c r="R296" s="3" t="str">
        <f t="shared" si="39"/>
        <v>yes</v>
      </c>
      <c r="S296" s="3" t="str">
        <f t="shared" si="40"/>
        <v>no</v>
      </c>
      <c r="T296" s="112"/>
      <c r="U296" s="3" t="str">
        <f t="shared" si="41"/>
        <v/>
      </c>
      <c r="W296" s="2">
        <f t="shared" si="42"/>
        <v>1</v>
      </c>
      <c r="X296" s="2">
        <f t="shared" si="43"/>
        <v>0</v>
      </c>
      <c r="AB296" s="2" t="str">
        <f t="shared" si="44"/>
        <v/>
      </c>
      <c r="AC296" s="2">
        <f t="shared" si="45"/>
        <v>7.2041751250634375E-2</v>
      </c>
    </row>
    <row r="297" spans="1:29" x14ac:dyDescent="0.35">
      <c r="A297" s="115">
        <v>4515</v>
      </c>
      <c r="B297" t="s">
        <v>299</v>
      </c>
      <c r="C297" s="1">
        <v>152878</v>
      </c>
      <c r="D297" s="1">
        <v>580365</v>
      </c>
      <c r="F297" s="1">
        <v>1303339</v>
      </c>
      <c r="H297" s="1">
        <v>0</v>
      </c>
      <c r="I297" s="3">
        <f t="shared" si="37"/>
        <v>2036582</v>
      </c>
      <c r="J297">
        <f>A297-'ESSER III JCF Approved'!A297</f>
        <v>0</v>
      </c>
      <c r="K297" s="1">
        <f>VLOOKUP($A297,'Payments 6.7.21'!$A$4:$E$430,3,FALSE)</f>
        <v>152878</v>
      </c>
      <c r="L297" s="1">
        <f>VLOOKUP($A297,'Payments 6.7.21'!$A$4:$E$430,4,FALSE)</f>
        <v>0</v>
      </c>
      <c r="P297" s="1">
        <f>VLOOKUP($A297,'Payments 6.7.21'!$A$4:$E$430,5,FALSE)</f>
        <v>0</v>
      </c>
      <c r="Q297" s="1">
        <f t="shared" si="38"/>
        <v>152878</v>
      </c>
      <c r="R297" s="3" t="str">
        <f t="shared" si="39"/>
        <v>yes</v>
      </c>
      <c r="S297" s="3" t="str">
        <f t="shared" si="40"/>
        <v>no</v>
      </c>
      <c r="T297" s="112"/>
      <c r="U297" s="3" t="str">
        <f t="shared" si="41"/>
        <v/>
      </c>
      <c r="W297" s="2">
        <f t="shared" si="42"/>
        <v>1</v>
      </c>
      <c r="X297" s="2">
        <f t="shared" si="43"/>
        <v>0</v>
      </c>
      <c r="AB297" s="2" t="str">
        <f t="shared" si="44"/>
        <v/>
      </c>
      <c r="AC297" s="2">
        <f t="shared" si="45"/>
        <v>7.5065968372498626E-2</v>
      </c>
    </row>
    <row r="298" spans="1:29" x14ac:dyDescent="0.35">
      <c r="A298" s="115">
        <v>4522</v>
      </c>
      <c r="B298" t="s">
        <v>300</v>
      </c>
      <c r="C298" s="1">
        <v>40000</v>
      </c>
      <c r="D298" s="1">
        <v>150060</v>
      </c>
      <c r="F298" s="1">
        <v>336994</v>
      </c>
      <c r="H298" s="1">
        <v>0</v>
      </c>
      <c r="I298" s="3">
        <f t="shared" si="37"/>
        <v>527054</v>
      </c>
      <c r="J298">
        <f>A298-'ESSER III JCF Approved'!A298</f>
        <v>0</v>
      </c>
      <c r="Q298" s="1">
        <f t="shared" si="38"/>
        <v>0</v>
      </c>
      <c r="R298" s="3" t="str">
        <f t="shared" si="39"/>
        <v>no</v>
      </c>
      <c r="S298" s="3" t="str">
        <f t="shared" si="40"/>
        <v>no</v>
      </c>
      <c r="T298" s="112"/>
      <c r="U298" s="3" t="str">
        <f t="shared" si="41"/>
        <v/>
      </c>
      <c r="W298" s="2">
        <f t="shared" si="42"/>
        <v>0</v>
      </c>
      <c r="X298" s="2">
        <f t="shared" si="43"/>
        <v>0</v>
      </c>
      <c r="AB298" s="2" t="str">
        <f t="shared" si="44"/>
        <v/>
      </c>
      <c r="AC298" s="2">
        <f t="shared" si="45"/>
        <v>0</v>
      </c>
    </row>
    <row r="299" spans="1:29" x14ac:dyDescent="0.35">
      <c r="A299" s="115">
        <v>4529</v>
      </c>
      <c r="B299" t="s">
        <v>301</v>
      </c>
      <c r="C299" s="1">
        <v>56864</v>
      </c>
      <c r="D299" s="1">
        <v>191605</v>
      </c>
      <c r="F299" s="1">
        <v>430293</v>
      </c>
      <c r="H299" s="1">
        <v>0</v>
      </c>
      <c r="I299" s="3">
        <f t="shared" si="37"/>
        <v>678762</v>
      </c>
      <c r="J299">
        <f>A299-'ESSER III JCF Approved'!A299</f>
        <v>0</v>
      </c>
      <c r="K299" s="1">
        <f>VLOOKUP($A299,'Payments 6.7.21'!$A$4:$E$430,3,FALSE)</f>
        <v>20647.16</v>
      </c>
      <c r="L299" s="1">
        <f>VLOOKUP($A299,'Payments 6.7.21'!$A$4:$E$430,4,FALSE)</f>
        <v>0</v>
      </c>
      <c r="P299" s="1">
        <f>VLOOKUP($A299,'Payments 6.7.21'!$A$4:$E$430,5,FALSE)</f>
        <v>0</v>
      </c>
      <c r="Q299" s="1">
        <f t="shared" si="38"/>
        <v>20647.16</v>
      </c>
      <c r="R299" s="3" t="str">
        <f t="shared" si="39"/>
        <v>yes</v>
      </c>
      <c r="S299" s="3" t="str">
        <f t="shared" si="40"/>
        <v>no</v>
      </c>
      <c r="T299" s="112"/>
      <c r="U299" s="3" t="str">
        <f t="shared" si="41"/>
        <v/>
      </c>
      <c r="W299" s="2">
        <f t="shared" si="42"/>
        <v>0.36309721440630277</v>
      </c>
      <c r="X299" s="2">
        <f t="shared" si="43"/>
        <v>0</v>
      </c>
      <c r="AB299" s="2" t="str">
        <f t="shared" si="44"/>
        <v/>
      </c>
      <c r="AC299" s="2">
        <f t="shared" si="45"/>
        <v>3.0418850790114943E-2</v>
      </c>
    </row>
    <row r="300" spans="1:29" x14ac:dyDescent="0.35">
      <c r="A300" s="115">
        <v>4536</v>
      </c>
      <c r="B300" t="s">
        <v>302</v>
      </c>
      <c r="C300" s="1">
        <v>54189</v>
      </c>
      <c r="D300" s="1">
        <v>215071</v>
      </c>
      <c r="F300" s="1">
        <v>482991</v>
      </c>
      <c r="H300" s="1">
        <v>0</v>
      </c>
      <c r="I300" s="3">
        <f t="shared" si="37"/>
        <v>752251</v>
      </c>
      <c r="J300">
        <f>A300-'ESSER III JCF Approved'!A300</f>
        <v>0</v>
      </c>
      <c r="K300" s="1">
        <f>VLOOKUP($A300,'Payments 6.7.21'!$A$4:$E$430,3,FALSE)</f>
        <v>54189</v>
      </c>
      <c r="L300" s="1">
        <f>VLOOKUP($A300,'Payments 6.7.21'!$A$4:$E$430,4,FALSE)</f>
        <v>0</v>
      </c>
      <c r="P300" s="1">
        <f>VLOOKUP($A300,'Payments 6.7.21'!$A$4:$E$430,5,FALSE)</f>
        <v>0</v>
      </c>
      <c r="Q300" s="1">
        <f t="shared" si="38"/>
        <v>54189</v>
      </c>
      <c r="R300" s="3" t="str">
        <f t="shared" si="39"/>
        <v>yes</v>
      </c>
      <c r="S300" s="3" t="str">
        <f t="shared" si="40"/>
        <v>no</v>
      </c>
      <c r="T300" s="112"/>
      <c r="U300" s="3" t="str">
        <f t="shared" si="41"/>
        <v/>
      </c>
      <c r="W300" s="2">
        <f t="shared" si="42"/>
        <v>1</v>
      </c>
      <c r="X300" s="2">
        <f t="shared" si="43"/>
        <v>0</v>
      </c>
      <c r="AB300" s="2" t="str">
        <f t="shared" si="44"/>
        <v/>
      </c>
      <c r="AC300" s="2">
        <f t="shared" si="45"/>
        <v>7.2035796562583493E-2</v>
      </c>
    </row>
    <row r="301" spans="1:29" x14ac:dyDescent="0.35">
      <c r="A301" s="115">
        <v>4543</v>
      </c>
      <c r="B301" t="s">
        <v>303</v>
      </c>
      <c r="C301" s="1">
        <v>194009</v>
      </c>
      <c r="D301" s="1">
        <v>775176</v>
      </c>
      <c r="F301" s="1">
        <v>1740833</v>
      </c>
      <c r="H301" s="1">
        <v>167826</v>
      </c>
      <c r="I301" s="3">
        <f t="shared" si="37"/>
        <v>2877844</v>
      </c>
      <c r="J301">
        <f>A301-'ESSER III JCF Approved'!A301</f>
        <v>0</v>
      </c>
      <c r="K301" s="1">
        <f>VLOOKUP($A301,'Payments 6.7.21'!$A$4:$E$430,3,FALSE)</f>
        <v>77843.86</v>
      </c>
      <c r="L301" s="1">
        <f>VLOOKUP($A301,'Payments 6.7.21'!$A$4:$E$430,4,FALSE)</f>
        <v>0</v>
      </c>
      <c r="P301" s="1">
        <f>VLOOKUP($A301,'Payments 6.7.21'!$A$4:$E$430,5,FALSE)</f>
        <v>0</v>
      </c>
      <c r="Q301" s="1">
        <f t="shared" si="38"/>
        <v>77843.86</v>
      </c>
      <c r="R301" s="3" t="str">
        <f t="shared" si="39"/>
        <v>yes</v>
      </c>
      <c r="S301" s="3" t="str">
        <f t="shared" si="40"/>
        <v>no</v>
      </c>
      <c r="T301" s="112"/>
      <c r="U301" s="3" t="str">
        <f t="shared" si="41"/>
        <v>no</v>
      </c>
      <c r="W301" s="2">
        <f t="shared" si="42"/>
        <v>0.40123839615687934</v>
      </c>
      <c r="X301" s="2">
        <f t="shared" si="43"/>
        <v>0</v>
      </c>
      <c r="AB301" s="2">
        <f t="shared" si="44"/>
        <v>0</v>
      </c>
      <c r="AC301" s="2">
        <f t="shared" si="45"/>
        <v>2.7049367512624035E-2</v>
      </c>
    </row>
    <row r="302" spans="1:29" x14ac:dyDescent="0.35">
      <c r="A302" s="115">
        <v>4557</v>
      </c>
      <c r="B302" t="s">
        <v>304</v>
      </c>
      <c r="C302" s="1">
        <v>41217</v>
      </c>
      <c r="D302" s="1">
        <v>166133</v>
      </c>
      <c r="F302" s="1">
        <v>373090</v>
      </c>
      <c r="H302" s="1">
        <v>0</v>
      </c>
      <c r="I302" s="3">
        <f t="shared" si="37"/>
        <v>580440</v>
      </c>
      <c r="J302">
        <f>A302-'ESSER III JCF Approved'!A302</f>
        <v>0</v>
      </c>
      <c r="K302" s="1">
        <f>VLOOKUP($A302,'Payments 6.7.21'!$A$4:$E$430,3,FALSE)</f>
        <v>41217</v>
      </c>
      <c r="L302" s="1">
        <f>VLOOKUP($A302,'Payments 6.7.21'!$A$4:$E$430,4,FALSE)</f>
        <v>0</v>
      </c>
      <c r="P302" s="1">
        <f>VLOOKUP($A302,'Payments 6.7.21'!$A$4:$E$430,5,FALSE)</f>
        <v>0</v>
      </c>
      <c r="Q302" s="1">
        <f t="shared" si="38"/>
        <v>41217</v>
      </c>
      <c r="R302" s="3" t="str">
        <f t="shared" si="39"/>
        <v>yes</v>
      </c>
      <c r="S302" s="3" t="str">
        <f t="shared" si="40"/>
        <v>no</v>
      </c>
      <c r="T302" s="112"/>
      <c r="U302" s="3" t="str">
        <f t="shared" si="41"/>
        <v/>
      </c>
      <c r="W302" s="2">
        <f t="shared" si="42"/>
        <v>1</v>
      </c>
      <c r="X302" s="2">
        <f t="shared" si="43"/>
        <v>0</v>
      </c>
      <c r="AB302" s="2" t="str">
        <f t="shared" si="44"/>
        <v/>
      </c>
      <c r="AC302" s="2">
        <f t="shared" si="45"/>
        <v>7.1009923506305556E-2</v>
      </c>
    </row>
    <row r="303" spans="1:29" x14ac:dyDescent="0.35">
      <c r="A303" s="115">
        <v>4571</v>
      </c>
      <c r="B303" t="s">
        <v>305</v>
      </c>
      <c r="C303" s="1">
        <v>81277</v>
      </c>
      <c r="D303" s="1">
        <v>312175</v>
      </c>
      <c r="F303" s="1">
        <v>701060</v>
      </c>
      <c r="H303" s="1">
        <v>53043</v>
      </c>
      <c r="I303" s="3">
        <f t="shared" si="37"/>
        <v>1147555</v>
      </c>
      <c r="J303">
        <f>A303-'ESSER III JCF Approved'!A303</f>
        <v>0</v>
      </c>
      <c r="K303" s="1">
        <f>VLOOKUP($A303,'Payments 6.7.21'!$A$4:$E$430,3,FALSE)</f>
        <v>81277</v>
      </c>
      <c r="L303" s="1">
        <f>VLOOKUP($A303,'Payments 6.7.21'!$A$4:$E$430,4,FALSE)</f>
        <v>0</v>
      </c>
      <c r="P303" s="1">
        <f>VLOOKUP($A303,'Payments 6.7.21'!$A$4:$E$430,5,FALSE)</f>
        <v>44134</v>
      </c>
      <c r="Q303" s="1">
        <f t="shared" si="38"/>
        <v>125411</v>
      </c>
      <c r="R303" s="3" t="str">
        <f t="shared" si="39"/>
        <v>yes</v>
      </c>
      <c r="S303" s="3" t="str">
        <f t="shared" si="40"/>
        <v>no</v>
      </c>
      <c r="T303" s="112"/>
      <c r="U303" s="3" t="str">
        <f t="shared" si="41"/>
        <v>yes</v>
      </c>
      <c r="W303" s="2">
        <f t="shared" si="42"/>
        <v>1</v>
      </c>
      <c r="X303" s="2">
        <f t="shared" si="43"/>
        <v>0</v>
      </c>
      <c r="AB303" s="2">
        <f t="shared" si="44"/>
        <v>0.83204192824689405</v>
      </c>
      <c r="AC303" s="2">
        <f t="shared" si="45"/>
        <v>0.10928539372840518</v>
      </c>
    </row>
    <row r="304" spans="1:29" x14ac:dyDescent="0.35">
      <c r="A304" s="115">
        <v>4578</v>
      </c>
      <c r="B304" t="s">
        <v>306</v>
      </c>
      <c r="C304" s="1">
        <v>41015</v>
      </c>
      <c r="D304" s="1">
        <v>141127</v>
      </c>
      <c r="F304" s="1">
        <v>316931</v>
      </c>
      <c r="H304" s="1">
        <v>0</v>
      </c>
      <c r="I304" s="3">
        <f t="shared" si="37"/>
        <v>499073</v>
      </c>
      <c r="J304">
        <f>A304-'ESSER III JCF Approved'!A304</f>
        <v>0</v>
      </c>
      <c r="K304" s="1">
        <f>VLOOKUP($A304,'Payments 6.7.21'!$A$4:$E$430,3,FALSE)</f>
        <v>41014.9</v>
      </c>
      <c r="L304" s="1">
        <f>VLOOKUP($A304,'Payments 6.7.21'!$A$4:$E$430,4,FALSE)</f>
        <v>0</v>
      </c>
      <c r="P304" s="1">
        <f>VLOOKUP($A304,'Payments 6.7.21'!$A$4:$E$430,5,FALSE)</f>
        <v>0</v>
      </c>
      <c r="Q304" s="1">
        <f t="shared" si="38"/>
        <v>41014.9</v>
      </c>
      <c r="R304" s="3" t="str">
        <f t="shared" si="39"/>
        <v>yes</v>
      </c>
      <c r="S304" s="3" t="str">
        <f t="shared" si="40"/>
        <v>no</v>
      </c>
      <c r="T304" s="112"/>
      <c r="U304" s="3" t="str">
        <f t="shared" si="41"/>
        <v/>
      </c>
      <c r="W304" s="2">
        <f t="shared" si="42"/>
        <v>0.99999756186760946</v>
      </c>
      <c r="X304" s="2">
        <f t="shared" si="43"/>
        <v>0</v>
      </c>
      <c r="AB304" s="2" t="str">
        <f t="shared" si="44"/>
        <v/>
      </c>
      <c r="AC304" s="2">
        <f t="shared" si="45"/>
        <v>8.2182165735273205E-2</v>
      </c>
    </row>
    <row r="305" spans="1:29" x14ac:dyDescent="0.35">
      <c r="A305" s="115">
        <v>4606</v>
      </c>
      <c r="B305" t="s">
        <v>307</v>
      </c>
      <c r="C305" s="1">
        <v>44180</v>
      </c>
      <c r="D305" s="1">
        <v>177914</v>
      </c>
      <c r="F305" s="1">
        <v>399546</v>
      </c>
      <c r="H305" s="1">
        <v>47971</v>
      </c>
      <c r="I305" s="3">
        <f t="shared" si="37"/>
        <v>669611</v>
      </c>
      <c r="J305">
        <f>A305-'ESSER III JCF Approved'!A305</f>
        <v>0</v>
      </c>
      <c r="K305" s="1">
        <f>VLOOKUP($A305,'Payments 6.7.21'!$A$4:$E$430,3,FALSE)</f>
        <v>44180</v>
      </c>
      <c r="L305" s="1">
        <f>VLOOKUP($A305,'Payments 6.7.21'!$A$4:$E$430,4,FALSE)</f>
        <v>0</v>
      </c>
      <c r="P305" s="1">
        <f>VLOOKUP($A305,'Payments 6.7.21'!$A$4:$E$430,5,FALSE)</f>
        <v>47971</v>
      </c>
      <c r="Q305" s="1">
        <f t="shared" si="38"/>
        <v>92151</v>
      </c>
      <c r="R305" s="3" t="str">
        <f t="shared" si="39"/>
        <v>yes</v>
      </c>
      <c r="S305" s="3" t="str">
        <f t="shared" si="40"/>
        <v>no</v>
      </c>
      <c r="T305" s="112"/>
      <c r="U305" s="3" t="str">
        <f t="shared" si="41"/>
        <v>yes</v>
      </c>
      <c r="W305" s="2">
        <f t="shared" si="42"/>
        <v>1</v>
      </c>
      <c r="X305" s="2">
        <f t="shared" si="43"/>
        <v>0</v>
      </c>
      <c r="AB305" s="2">
        <f t="shared" si="44"/>
        <v>1</v>
      </c>
      <c r="AC305" s="2">
        <f t="shared" si="45"/>
        <v>0.13761870698062009</v>
      </c>
    </row>
    <row r="306" spans="1:29" x14ac:dyDescent="0.35">
      <c r="A306" s="115">
        <v>4613</v>
      </c>
      <c r="B306" t="s">
        <v>308</v>
      </c>
      <c r="C306" s="1">
        <v>219615</v>
      </c>
      <c r="D306" s="1">
        <v>865099</v>
      </c>
      <c r="F306" s="1">
        <v>1942774</v>
      </c>
      <c r="H306" s="1">
        <v>0</v>
      </c>
      <c r="I306" s="3">
        <f t="shared" si="37"/>
        <v>3027488</v>
      </c>
      <c r="J306">
        <f>A306-'ESSER III JCF Approved'!A306</f>
        <v>0</v>
      </c>
      <c r="K306" s="1">
        <f>VLOOKUP($A306,'Payments 6.7.21'!$A$4:$E$430,3,FALSE)</f>
        <v>121744.31</v>
      </c>
      <c r="L306" s="1">
        <f>VLOOKUP($A306,'Payments 6.7.21'!$A$4:$E$430,4,FALSE)</f>
        <v>0</v>
      </c>
      <c r="P306" s="1">
        <f>VLOOKUP($A306,'Payments 6.7.21'!$A$4:$E$430,5,FALSE)</f>
        <v>0</v>
      </c>
      <c r="Q306" s="1">
        <f t="shared" si="38"/>
        <v>121744.31</v>
      </c>
      <c r="R306" s="3" t="str">
        <f t="shared" si="39"/>
        <v>yes</v>
      </c>
      <c r="S306" s="3" t="str">
        <f t="shared" si="40"/>
        <v>no</v>
      </c>
      <c r="T306" s="112"/>
      <c r="U306" s="3" t="str">
        <f t="shared" si="41"/>
        <v/>
      </c>
      <c r="W306" s="2">
        <f t="shared" si="42"/>
        <v>0.55435334562757554</v>
      </c>
      <c r="X306" s="2">
        <f t="shared" si="43"/>
        <v>0</v>
      </c>
      <c r="AB306" s="2" t="str">
        <f t="shared" si="44"/>
        <v/>
      </c>
      <c r="AC306" s="2">
        <f t="shared" si="45"/>
        <v>4.0212978548552464E-2</v>
      </c>
    </row>
    <row r="307" spans="1:29" x14ac:dyDescent="0.35">
      <c r="A307" s="115">
        <v>4620</v>
      </c>
      <c r="B307" t="s">
        <v>309</v>
      </c>
      <c r="C307" s="1">
        <v>5883184</v>
      </c>
      <c r="D307" s="1">
        <v>23636060</v>
      </c>
      <c r="F307" s="1">
        <v>53080097</v>
      </c>
      <c r="H307" s="1">
        <v>2540433</v>
      </c>
      <c r="I307" s="3">
        <f t="shared" si="37"/>
        <v>85139774</v>
      </c>
      <c r="J307">
        <f>A307-'ESSER III JCF Approved'!A307</f>
        <v>0</v>
      </c>
      <c r="K307" s="1">
        <f>VLOOKUP($A307,'Payments 6.7.21'!$A$4:$E$430,3,FALSE)</f>
        <v>1417767.9100000001</v>
      </c>
      <c r="L307" s="1">
        <f>VLOOKUP($A307,'Payments 6.7.21'!$A$4:$E$430,4,FALSE)</f>
        <v>0</v>
      </c>
      <c r="P307" s="1">
        <f>VLOOKUP($A307,'Payments 6.7.21'!$A$4:$E$430,5,FALSE)</f>
        <v>1318922.8</v>
      </c>
      <c r="Q307" s="1">
        <f t="shared" si="38"/>
        <v>2736690.71</v>
      </c>
      <c r="R307" s="3" t="str">
        <f t="shared" si="39"/>
        <v>yes</v>
      </c>
      <c r="S307" s="3" t="str">
        <f t="shared" si="40"/>
        <v>no</v>
      </c>
      <c r="T307" s="112"/>
      <c r="U307" s="3" t="str">
        <f t="shared" si="41"/>
        <v>yes</v>
      </c>
      <c r="W307" s="2">
        <f t="shared" si="42"/>
        <v>0.24098649812754458</v>
      </c>
      <c r="X307" s="2">
        <f t="shared" si="43"/>
        <v>0</v>
      </c>
      <c r="AB307" s="2">
        <f t="shared" si="44"/>
        <v>0.51917244028872245</v>
      </c>
      <c r="AC307" s="2">
        <f t="shared" si="45"/>
        <v>3.2143504515292701E-2</v>
      </c>
    </row>
    <row r="308" spans="1:29" x14ac:dyDescent="0.35">
      <c r="A308" s="115">
        <v>4627</v>
      </c>
      <c r="B308" t="s">
        <v>310</v>
      </c>
      <c r="C308" s="1">
        <v>72222</v>
      </c>
      <c r="D308" s="1">
        <v>243354</v>
      </c>
      <c r="F308" s="1">
        <v>546506</v>
      </c>
      <c r="H308" s="1">
        <v>0</v>
      </c>
      <c r="I308" s="3">
        <f t="shared" si="37"/>
        <v>862082</v>
      </c>
      <c r="J308">
        <f>A308-'ESSER III JCF Approved'!A308</f>
        <v>0</v>
      </c>
      <c r="K308" s="1">
        <f>VLOOKUP($A308,'Payments 6.7.21'!$A$4:$E$430,3,FALSE)</f>
        <v>22134.379999999997</v>
      </c>
      <c r="L308" s="1">
        <f>VLOOKUP($A308,'Payments 6.7.21'!$A$4:$E$430,4,FALSE)</f>
        <v>0</v>
      </c>
      <c r="P308" s="1">
        <f>VLOOKUP($A308,'Payments 6.7.21'!$A$4:$E$430,5,FALSE)</f>
        <v>0</v>
      </c>
      <c r="Q308" s="1">
        <f t="shared" si="38"/>
        <v>22134.379999999997</v>
      </c>
      <c r="R308" s="3" t="str">
        <f t="shared" si="39"/>
        <v>yes</v>
      </c>
      <c r="S308" s="3" t="str">
        <f t="shared" si="40"/>
        <v>no</v>
      </c>
      <c r="T308" s="112"/>
      <c r="U308" s="3" t="str">
        <f t="shared" si="41"/>
        <v/>
      </c>
      <c r="W308" s="2">
        <f t="shared" si="42"/>
        <v>0.30647697377530386</v>
      </c>
      <c r="X308" s="2">
        <f t="shared" si="43"/>
        <v>0</v>
      </c>
      <c r="AB308" s="2" t="str">
        <f t="shared" si="44"/>
        <v/>
      </c>
      <c r="AC308" s="2">
        <f t="shared" si="45"/>
        <v>2.5675492586552089E-2</v>
      </c>
    </row>
    <row r="309" spans="1:29" x14ac:dyDescent="0.35">
      <c r="A309" s="115">
        <v>4634</v>
      </c>
      <c r="B309" t="s">
        <v>311</v>
      </c>
      <c r="C309" s="1">
        <v>65701</v>
      </c>
      <c r="D309" s="1">
        <v>262139</v>
      </c>
      <c r="F309" s="1">
        <v>588692</v>
      </c>
      <c r="H309" s="1">
        <v>0</v>
      </c>
      <c r="I309" s="3">
        <f t="shared" si="37"/>
        <v>916532</v>
      </c>
      <c r="J309">
        <f>A309-'ESSER III JCF Approved'!A309</f>
        <v>0</v>
      </c>
      <c r="K309" s="1">
        <f>VLOOKUP($A309,'Payments 6.7.21'!$A$4:$E$430,3,FALSE)</f>
        <v>65701</v>
      </c>
      <c r="L309" s="1">
        <f>VLOOKUP($A309,'Payments 6.7.21'!$A$4:$E$430,4,FALSE)</f>
        <v>0</v>
      </c>
      <c r="P309" s="1">
        <f>VLOOKUP($A309,'Payments 6.7.21'!$A$4:$E$430,5,FALSE)</f>
        <v>0</v>
      </c>
      <c r="Q309" s="1">
        <f t="shared" si="38"/>
        <v>65701</v>
      </c>
      <c r="R309" s="3" t="str">
        <f t="shared" si="39"/>
        <v>yes</v>
      </c>
      <c r="S309" s="3" t="str">
        <f t="shared" si="40"/>
        <v>no</v>
      </c>
      <c r="T309" s="112"/>
      <c r="U309" s="3" t="str">
        <f t="shared" si="41"/>
        <v/>
      </c>
      <c r="W309" s="2">
        <f t="shared" si="42"/>
        <v>1</v>
      </c>
      <c r="X309" s="2">
        <f t="shared" si="43"/>
        <v>0</v>
      </c>
      <c r="AB309" s="2" t="str">
        <f t="shared" si="44"/>
        <v/>
      </c>
      <c r="AC309" s="2">
        <f t="shared" si="45"/>
        <v>7.1684349264401023E-2</v>
      </c>
    </row>
    <row r="310" spans="1:29" x14ac:dyDescent="0.35">
      <c r="A310" s="115">
        <v>4641</v>
      </c>
      <c r="B310" t="s">
        <v>312</v>
      </c>
      <c r="C310" s="1">
        <v>55081</v>
      </c>
      <c r="D310" s="1">
        <v>233196</v>
      </c>
      <c r="F310" s="1">
        <v>523695</v>
      </c>
      <c r="H310" s="1">
        <v>0</v>
      </c>
      <c r="I310" s="3">
        <f t="shared" si="37"/>
        <v>811972</v>
      </c>
      <c r="J310">
        <f>A310-'ESSER III JCF Approved'!A310</f>
        <v>0</v>
      </c>
      <c r="K310" s="1">
        <f>VLOOKUP($A310,'Payments 6.7.21'!$A$4:$E$430,3,FALSE)</f>
        <v>54581.33</v>
      </c>
      <c r="L310" s="1">
        <f>VLOOKUP($A310,'Payments 6.7.21'!$A$4:$E$430,4,FALSE)</f>
        <v>0</v>
      </c>
      <c r="P310" s="1">
        <f>VLOOKUP($A310,'Payments 6.7.21'!$A$4:$E$430,5,FALSE)</f>
        <v>0</v>
      </c>
      <c r="Q310" s="1">
        <f t="shared" si="38"/>
        <v>54581.33</v>
      </c>
      <c r="R310" s="3" t="str">
        <f t="shared" si="39"/>
        <v>yes</v>
      </c>
      <c r="S310" s="3" t="str">
        <f t="shared" si="40"/>
        <v>no</v>
      </c>
      <c r="T310" s="112"/>
      <c r="U310" s="3" t="str">
        <f t="shared" si="41"/>
        <v/>
      </c>
      <c r="W310" s="2">
        <f t="shared" si="42"/>
        <v>0.9909284508269639</v>
      </c>
      <c r="X310" s="2">
        <f t="shared" si="43"/>
        <v>0</v>
      </c>
      <c r="AB310" s="2" t="str">
        <f t="shared" si="44"/>
        <v/>
      </c>
      <c r="AC310" s="2">
        <f t="shared" si="45"/>
        <v>6.7220704654840313E-2</v>
      </c>
    </row>
    <row r="311" spans="1:29" x14ac:dyDescent="0.35">
      <c r="A311" s="115">
        <v>4686</v>
      </c>
      <c r="B311" t="s">
        <v>313</v>
      </c>
      <c r="C311" s="1">
        <v>40000</v>
      </c>
      <c r="D311" s="1">
        <v>100000</v>
      </c>
      <c r="F311" s="1">
        <v>125667</v>
      </c>
      <c r="H311" s="1">
        <v>0</v>
      </c>
      <c r="I311" s="3">
        <f t="shared" si="37"/>
        <v>265667</v>
      </c>
      <c r="J311">
        <f>A311-'ESSER III JCF Approved'!A311</f>
        <v>0</v>
      </c>
      <c r="K311" s="1">
        <f>VLOOKUP($A311,'Payments 6.7.21'!$A$4:$E$430,3,FALSE)</f>
        <v>40000</v>
      </c>
      <c r="L311" s="1">
        <f>VLOOKUP($A311,'Payments 6.7.21'!$A$4:$E$430,4,FALSE)</f>
        <v>0</v>
      </c>
      <c r="P311" s="1">
        <f>VLOOKUP($A311,'Payments 6.7.21'!$A$4:$E$430,5,FALSE)</f>
        <v>0</v>
      </c>
      <c r="Q311" s="1">
        <f t="shared" si="38"/>
        <v>40000</v>
      </c>
      <c r="R311" s="3" t="str">
        <f t="shared" si="39"/>
        <v>yes</v>
      </c>
      <c r="S311" s="3" t="str">
        <f t="shared" si="40"/>
        <v>no</v>
      </c>
      <c r="T311" s="112"/>
      <c r="U311" s="3" t="str">
        <f t="shared" si="41"/>
        <v/>
      </c>
      <c r="W311" s="2">
        <f t="shared" si="42"/>
        <v>1</v>
      </c>
      <c r="X311" s="2">
        <f t="shared" si="43"/>
        <v>0</v>
      </c>
      <c r="AB311" s="2" t="str">
        <f t="shared" si="44"/>
        <v/>
      </c>
      <c r="AC311" s="2">
        <f t="shared" si="45"/>
        <v>0.15056442840096812</v>
      </c>
    </row>
    <row r="312" spans="1:29" x14ac:dyDescent="0.35">
      <c r="A312" s="115">
        <v>4690</v>
      </c>
      <c r="B312" t="s">
        <v>314</v>
      </c>
      <c r="C312" s="1">
        <v>40000</v>
      </c>
      <c r="D312" s="1">
        <v>100000</v>
      </c>
      <c r="F312" s="1">
        <v>31339</v>
      </c>
      <c r="H312" s="1">
        <v>0</v>
      </c>
      <c r="I312" s="3">
        <f t="shared" si="37"/>
        <v>171339</v>
      </c>
      <c r="J312">
        <f>A312-'ESSER III JCF Approved'!A312</f>
        <v>0</v>
      </c>
      <c r="K312" s="1">
        <f>VLOOKUP($A312,'Payments 6.7.21'!$A$4:$E$430,3,FALSE)</f>
        <v>40000</v>
      </c>
      <c r="L312" s="1">
        <f>VLOOKUP($A312,'Payments 6.7.21'!$A$4:$E$430,4,FALSE)</f>
        <v>0</v>
      </c>
      <c r="P312" s="1">
        <f>VLOOKUP($A312,'Payments 6.7.21'!$A$4:$E$430,5,FALSE)</f>
        <v>0</v>
      </c>
      <c r="Q312" s="1">
        <f t="shared" si="38"/>
        <v>40000</v>
      </c>
      <c r="R312" s="3" t="str">
        <f t="shared" si="39"/>
        <v>yes</v>
      </c>
      <c r="S312" s="3" t="str">
        <f t="shared" si="40"/>
        <v>no</v>
      </c>
      <c r="T312" s="112"/>
      <c r="U312" s="3" t="str">
        <f t="shared" si="41"/>
        <v/>
      </c>
      <c r="W312" s="2">
        <f t="shared" si="42"/>
        <v>1</v>
      </c>
      <c r="X312" s="2">
        <f t="shared" si="43"/>
        <v>0</v>
      </c>
      <c r="AB312" s="2" t="str">
        <f t="shared" si="44"/>
        <v/>
      </c>
      <c r="AC312" s="2">
        <f t="shared" si="45"/>
        <v>0.23345531373475975</v>
      </c>
    </row>
    <row r="313" spans="1:29" x14ac:dyDescent="0.35">
      <c r="A313" s="115">
        <v>4753</v>
      </c>
      <c r="B313" t="s">
        <v>315</v>
      </c>
      <c r="C313" s="1">
        <v>406485</v>
      </c>
      <c r="D313" s="1">
        <v>1443035</v>
      </c>
      <c r="F313" s="1">
        <v>3240660</v>
      </c>
      <c r="H313" s="1">
        <v>0</v>
      </c>
      <c r="I313" s="3">
        <f t="shared" si="37"/>
        <v>5090180</v>
      </c>
      <c r="J313">
        <f>A313-'ESSER III JCF Approved'!A313</f>
        <v>0</v>
      </c>
      <c r="K313" s="1">
        <f>VLOOKUP($A313,'Payments 6.7.21'!$A$4:$E$430,3,FALSE)</f>
        <v>266535.62</v>
      </c>
      <c r="L313" s="1">
        <f>VLOOKUP($A313,'Payments 6.7.21'!$A$4:$E$430,4,FALSE)</f>
        <v>0</v>
      </c>
      <c r="P313" s="1">
        <f>VLOOKUP($A313,'Payments 6.7.21'!$A$4:$E$430,5,FALSE)</f>
        <v>0</v>
      </c>
      <c r="Q313" s="1">
        <f t="shared" si="38"/>
        <v>266535.62</v>
      </c>
      <c r="R313" s="3" t="str">
        <f t="shared" si="39"/>
        <v>yes</v>
      </c>
      <c r="S313" s="3" t="str">
        <f t="shared" si="40"/>
        <v>no</v>
      </c>
      <c r="T313" s="112"/>
      <c r="U313" s="3" t="str">
        <f t="shared" si="41"/>
        <v/>
      </c>
      <c r="W313" s="2">
        <f t="shared" si="42"/>
        <v>0.65570837792292458</v>
      </c>
      <c r="X313" s="2">
        <f t="shared" si="43"/>
        <v>0</v>
      </c>
      <c r="AB313" s="2" t="str">
        <f t="shared" si="44"/>
        <v/>
      </c>
      <c r="AC313" s="2">
        <f t="shared" si="45"/>
        <v>5.2362710159562134E-2</v>
      </c>
    </row>
    <row r="314" spans="1:29" x14ac:dyDescent="0.35">
      <c r="A314" s="115">
        <v>4760</v>
      </c>
      <c r="B314" t="s">
        <v>316</v>
      </c>
      <c r="C314" s="1">
        <v>94783</v>
      </c>
      <c r="D314" s="1">
        <v>355324</v>
      </c>
      <c r="F314" s="1">
        <v>797959</v>
      </c>
      <c r="H314" s="1">
        <v>0</v>
      </c>
      <c r="I314" s="3">
        <f t="shared" si="37"/>
        <v>1248066</v>
      </c>
      <c r="J314">
        <f>A314-'ESSER III JCF Approved'!A314</f>
        <v>0</v>
      </c>
      <c r="K314" s="1">
        <f>VLOOKUP($A314,'Payments 6.7.21'!$A$4:$E$430,3,FALSE)</f>
        <v>35325.79</v>
      </c>
      <c r="L314" s="1">
        <f>VLOOKUP($A314,'Payments 6.7.21'!$A$4:$E$430,4,FALSE)</f>
        <v>0</v>
      </c>
      <c r="P314" s="1">
        <f>VLOOKUP($A314,'Payments 6.7.21'!$A$4:$E$430,5,FALSE)</f>
        <v>0</v>
      </c>
      <c r="Q314" s="1">
        <f t="shared" si="38"/>
        <v>35325.79</v>
      </c>
      <c r="R314" s="3" t="str">
        <f t="shared" si="39"/>
        <v>yes</v>
      </c>
      <c r="S314" s="3" t="str">
        <f t="shared" si="40"/>
        <v>no</v>
      </c>
      <c r="T314" s="112"/>
      <c r="U314" s="3" t="str">
        <f t="shared" si="41"/>
        <v/>
      </c>
      <c r="W314" s="2">
        <f t="shared" si="42"/>
        <v>0.37270175031387487</v>
      </c>
      <c r="X314" s="2">
        <f t="shared" si="43"/>
        <v>0</v>
      </c>
      <c r="AB314" s="2" t="str">
        <f t="shared" si="44"/>
        <v/>
      </c>
      <c r="AC314" s="2">
        <f t="shared" si="45"/>
        <v>2.8304424605750018E-2</v>
      </c>
    </row>
    <row r="315" spans="1:29" x14ac:dyDescent="0.35">
      <c r="A315" s="115">
        <v>4781</v>
      </c>
      <c r="B315" t="s">
        <v>317</v>
      </c>
      <c r="C315" s="1">
        <v>413132</v>
      </c>
      <c r="D315" s="1">
        <v>1536220</v>
      </c>
      <c r="F315" s="1">
        <v>3449928</v>
      </c>
      <c r="H315" s="1">
        <v>348261</v>
      </c>
      <c r="I315" s="3">
        <f t="shared" si="37"/>
        <v>5747541</v>
      </c>
      <c r="J315">
        <f>A315-'ESSER III JCF Approved'!A315</f>
        <v>0</v>
      </c>
      <c r="K315" s="1">
        <f>VLOOKUP($A315,'Payments 6.7.21'!$A$4:$E$430,3,FALSE)</f>
        <v>368363.59000000008</v>
      </c>
      <c r="L315" s="1">
        <f>VLOOKUP($A315,'Payments 6.7.21'!$A$4:$E$430,4,FALSE)</f>
        <v>0</v>
      </c>
      <c r="P315" s="1">
        <f>VLOOKUP($A315,'Payments 6.7.21'!$A$4:$E$430,5,FALSE)</f>
        <v>0</v>
      </c>
      <c r="Q315" s="1">
        <f t="shared" si="38"/>
        <v>368363.59000000008</v>
      </c>
      <c r="R315" s="3" t="str">
        <f t="shared" si="39"/>
        <v>yes</v>
      </c>
      <c r="S315" s="3" t="str">
        <f t="shared" si="40"/>
        <v>no</v>
      </c>
      <c r="T315" s="112"/>
      <c r="U315" s="3" t="str">
        <f t="shared" si="41"/>
        <v>no</v>
      </c>
      <c r="W315" s="2">
        <f t="shared" si="42"/>
        <v>0.89163654715684115</v>
      </c>
      <c r="X315" s="2">
        <f t="shared" si="43"/>
        <v>0</v>
      </c>
      <c r="AB315" s="2">
        <f t="shared" si="44"/>
        <v>0</v>
      </c>
      <c r="AC315" s="2">
        <f t="shared" si="45"/>
        <v>6.4090641545662755E-2</v>
      </c>
    </row>
    <row r="316" spans="1:29" x14ac:dyDescent="0.35">
      <c r="A316" s="115">
        <v>4795</v>
      </c>
      <c r="B316" t="s">
        <v>318</v>
      </c>
      <c r="C316" s="1">
        <v>75079</v>
      </c>
      <c r="D316" s="1">
        <v>295904</v>
      </c>
      <c r="F316" s="1">
        <v>664520</v>
      </c>
      <c r="H316" s="1">
        <v>0</v>
      </c>
      <c r="I316" s="3">
        <f t="shared" si="37"/>
        <v>1035503</v>
      </c>
      <c r="J316">
        <f>A316-'ESSER III JCF Approved'!A316</f>
        <v>0</v>
      </c>
      <c r="K316" s="1">
        <f>VLOOKUP($A316,'Payments 6.7.21'!$A$4:$E$430,3,FALSE)</f>
        <v>55549.73</v>
      </c>
      <c r="L316" s="1">
        <f>VLOOKUP($A316,'Payments 6.7.21'!$A$4:$E$430,4,FALSE)</f>
        <v>0</v>
      </c>
      <c r="P316" s="1">
        <f>VLOOKUP($A316,'Payments 6.7.21'!$A$4:$E$430,5,FALSE)</f>
        <v>0</v>
      </c>
      <c r="Q316" s="1">
        <f t="shared" si="38"/>
        <v>55549.73</v>
      </c>
      <c r="R316" s="3" t="str">
        <f t="shared" si="39"/>
        <v>yes</v>
      </c>
      <c r="S316" s="3" t="str">
        <f t="shared" si="40"/>
        <v>no</v>
      </c>
      <c r="T316" s="112"/>
      <c r="U316" s="3" t="str">
        <f t="shared" si="41"/>
        <v/>
      </c>
      <c r="W316" s="2">
        <f t="shared" si="42"/>
        <v>0.73988372247898881</v>
      </c>
      <c r="X316" s="2">
        <f t="shared" si="43"/>
        <v>0</v>
      </c>
      <c r="AB316" s="2" t="str">
        <f t="shared" si="44"/>
        <v/>
      </c>
      <c r="AC316" s="2">
        <f t="shared" si="45"/>
        <v>5.3645165682764805E-2</v>
      </c>
    </row>
    <row r="317" spans="1:29" x14ac:dyDescent="0.35">
      <c r="A317" s="115">
        <v>4802</v>
      </c>
      <c r="B317" t="s">
        <v>319</v>
      </c>
      <c r="C317" s="1">
        <v>331973</v>
      </c>
      <c r="D317" s="1">
        <v>1391718</v>
      </c>
      <c r="F317" s="1">
        <v>3125417</v>
      </c>
      <c r="H317" s="1">
        <v>0</v>
      </c>
      <c r="I317" s="3">
        <f t="shared" si="37"/>
        <v>4849108</v>
      </c>
      <c r="J317">
        <f>A317-'ESSER III JCF Approved'!A317</f>
        <v>0</v>
      </c>
      <c r="K317" s="1">
        <f>VLOOKUP($A317,'Payments 6.7.21'!$A$4:$E$430,3,FALSE)</f>
        <v>272496.51</v>
      </c>
      <c r="L317" s="1">
        <f>VLOOKUP($A317,'Payments 6.7.21'!$A$4:$E$430,4,FALSE)</f>
        <v>0</v>
      </c>
      <c r="P317" s="1">
        <f>VLOOKUP($A317,'Payments 6.7.21'!$A$4:$E$430,5,FALSE)</f>
        <v>0</v>
      </c>
      <c r="Q317" s="1">
        <f t="shared" si="38"/>
        <v>272496.51</v>
      </c>
      <c r="R317" s="3" t="str">
        <f t="shared" si="39"/>
        <v>yes</v>
      </c>
      <c r="S317" s="3" t="str">
        <f t="shared" si="40"/>
        <v>no</v>
      </c>
      <c r="T317" s="112"/>
      <c r="U317" s="3" t="str">
        <f t="shared" si="41"/>
        <v/>
      </c>
      <c r="W317" s="2">
        <f t="shared" si="42"/>
        <v>0.82083937549138031</v>
      </c>
      <c r="X317" s="2">
        <f t="shared" si="43"/>
        <v>0</v>
      </c>
      <c r="AB317" s="2" t="str">
        <f t="shared" si="44"/>
        <v/>
      </c>
      <c r="AC317" s="2">
        <f t="shared" si="45"/>
        <v>5.6195182701643275E-2</v>
      </c>
    </row>
    <row r="318" spans="1:29" x14ac:dyDescent="0.35">
      <c r="A318" s="115">
        <v>4851</v>
      </c>
      <c r="B318" t="s">
        <v>320</v>
      </c>
      <c r="C318" s="1">
        <v>343603</v>
      </c>
      <c r="D318" s="1">
        <v>1379617</v>
      </c>
      <c r="F318" s="1">
        <v>3098242</v>
      </c>
      <c r="H318" s="1">
        <v>189420</v>
      </c>
      <c r="I318" s="3">
        <f t="shared" si="37"/>
        <v>5010882</v>
      </c>
      <c r="J318">
        <f>A318-'ESSER III JCF Approved'!A318</f>
        <v>0</v>
      </c>
      <c r="K318" s="1">
        <f>VLOOKUP($A318,'Payments 6.7.21'!$A$4:$E$430,3,FALSE)</f>
        <v>116787.45999999999</v>
      </c>
      <c r="L318" s="1">
        <f>VLOOKUP($A318,'Payments 6.7.21'!$A$4:$E$430,4,FALSE)</f>
        <v>0</v>
      </c>
      <c r="P318" s="1">
        <f>VLOOKUP($A318,'Payments 6.7.21'!$A$4:$E$430,5,FALSE)</f>
        <v>82389.939999999988</v>
      </c>
      <c r="Q318" s="1">
        <f t="shared" si="38"/>
        <v>199177.39999999997</v>
      </c>
      <c r="R318" s="3" t="str">
        <f t="shared" si="39"/>
        <v>yes</v>
      </c>
      <c r="S318" s="3" t="str">
        <f t="shared" si="40"/>
        <v>no</v>
      </c>
      <c r="T318" s="112"/>
      <c r="U318" s="3" t="str">
        <f t="shared" si="41"/>
        <v>yes</v>
      </c>
      <c r="W318" s="2">
        <f t="shared" si="42"/>
        <v>0.33989068779958265</v>
      </c>
      <c r="X318" s="2">
        <f t="shared" si="43"/>
        <v>0</v>
      </c>
      <c r="AB318" s="2">
        <f t="shared" si="44"/>
        <v>0.43495903283708154</v>
      </c>
      <c r="AC318" s="2">
        <f t="shared" si="45"/>
        <v>3.974897034094995E-2</v>
      </c>
    </row>
    <row r="319" spans="1:29" x14ac:dyDescent="0.35">
      <c r="A319" s="115">
        <v>4865</v>
      </c>
      <c r="B319" t="s">
        <v>321</v>
      </c>
      <c r="C319" s="1">
        <v>40498</v>
      </c>
      <c r="D319" s="1">
        <v>137524</v>
      </c>
      <c r="F319" s="1">
        <v>308841</v>
      </c>
      <c r="H319" s="1">
        <v>0</v>
      </c>
      <c r="I319" s="3">
        <f t="shared" si="37"/>
        <v>486863</v>
      </c>
      <c r="J319">
        <f>A319-'ESSER III JCF Approved'!A319</f>
        <v>0</v>
      </c>
      <c r="K319" s="1">
        <f>VLOOKUP($A319,'Payments 6.7.21'!$A$4:$E$430,3,FALSE)</f>
        <v>26041.919999999998</v>
      </c>
      <c r="L319" s="1">
        <f>VLOOKUP($A319,'Payments 6.7.21'!$A$4:$E$430,4,FALSE)</f>
        <v>0</v>
      </c>
      <c r="P319" s="1">
        <f>VLOOKUP($A319,'Payments 6.7.21'!$A$4:$E$430,5,FALSE)</f>
        <v>0</v>
      </c>
      <c r="Q319" s="1">
        <f t="shared" si="38"/>
        <v>26041.919999999998</v>
      </c>
      <c r="R319" s="3" t="str">
        <f t="shared" si="39"/>
        <v>yes</v>
      </c>
      <c r="S319" s="3" t="str">
        <f t="shared" si="40"/>
        <v>no</v>
      </c>
      <c r="T319" s="112"/>
      <c r="U319" s="3" t="str">
        <f t="shared" si="41"/>
        <v/>
      </c>
      <c r="W319" s="2">
        <f t="shared" si="42"/>
        <v>0.64304212553706352</v>
      </c>
      <c r="X319" s="2">
        <f t="shared" si="43"/>
        <v>0</v>
      </c>
      <c r="AB319" s="2" t="str">
        <f t="shared" si="44"/>
        <v/>
      </c>
      <c r="AC319" s="2">
        <f t="shared" si="45"/>
        <v>5.348921565204174E-2</v>
      </c>
    </row>
    <row r="320" spans="1:29" x14ac:dyDescent="0.35">
      <c r="A320" s="115">
        <v>4872</v>
      </c>
      <c r="B320" t="s">
        <v>322</v>
      </c>
      <c r="C320" s="1">
        <v>155277</v>
      </c>
      <c r="D320" s="1">
        <v>610960</v>
      </c>
      <c r="F320" s="1">
        <v>1372048</v>
      </c>
      <c r="H320" s="1">
        <v>0</v>
      </c>
      <c r="I320" s="3">
        <f t="shared" si="37"/>
        <v>2138285</v>
      </c>
      <c r="J320">
        <f>A320-'ESSER III JCF Approved'!A320</f>
        <v>0</v>
      </c>
      <c r="K320" s="1">
        <f>VLOOKUP($A320,'Payments 6.7.21'!$A$4:$E$430,3,FALSE)</f>
        <v>155277</v>
      </c>
      <c r="L320" s="1">
        <f>VLOOKUP($A320,'Payments 6.7.21'!$A$4:$E$430,4,FALSE)</f>
        <v>0</v>
      </c>
      <c r="P320" s="1">
        <f>VLOOKUP($A320,'Payments 6.7.21'!$A$4:$E$430,5,FALSE)</f>
        <v>0</v>
      </c>
      <c r="Q320" s="1">
        <f t="shared" si="38"/>
        <v>155277</v>
      </c>
      <c r="R320" s="3" t="str">
        <f t="shared" si="39"/>
        <v>yes</v>
      </c>
      <c r="S320" s="3" t="str">
        <f t="shared" si="40"/>
        <v>no</v>
      </c>
      <c r="T320" s="112"/>
      <c r="U320" s="3" t="str">
        <f t="shared" si="41"/>
        <v/>
      </c>
      <c r="W320" s="2">
        <f t="shared" si="42"/>
        <v>1</v>
      </c>
      <c r="X320" s="2">
        <f t="shared" si="43"/>
        <v>0</v>
      </c>
      <c r="AB320" s="2" t="str">
        <f t="shared" si="44"/>
        <v/>
      </c>
      <c r="AC320" s="2">
        <f t="shared" si="45"/>
        <v>7.261754162798692E-2</v>
      </c>
    </row>
    <row r="321" spans="1:29" x14ac:dyDescent="0.35">
      <c r="A321" s="115">
        <v>4893</v>
      </c>
      <c r="B321" t="s">
        <v>323</v>
      </c>
      <c r="C321" s="1">
        <v>174091</v>
      </c>
      <c r="D321" s="1">
        <v>684331</v>
      </c>
      <c r="F321" s="1">
        <v>1536819</v>
      </c>
      <c r="H321" s="1">
        <v>0</v>
      </c>
      <c r="I321" s="3">
        <f t="shared" si="37"/>
        <v>2395241</v>
      </c>
      <c r="J321">
        <f>A321-'ESSER III JCF Approved'!A321</f>
        <v>0</v>
      </c>
      <c r="K321" s="1">
        <f>VLOOKUP($A321,'Payments 6.7.21'!$A$4:$E$430,3,FALSE)</f>
        <v>174091</v>
      </c>
      <c r="L321" s="1">
        <f>VLOOKUP($A321,'Payments 6.7.21'!$A$4:$E$430,4,FALSE)</f>
        <v>0</v>
      </c>
      <c r="P321" s="1">
        <f>VLOOKUP($A321,'Payments 6.7.21'!$A$4:$E$430,5,FALSE)</f>
        <v>0</v>
      </c>
      <c r="Q321" s="1">
        <f t="shared" si="38"/>
        <v>174091</v>
      </c>
      <c r="R321" s="3" t="str">
        <f t="shared" si="39"/>
        <v>yes</v>
      </c>
      <c r="S321" s="3" t="str">
        <f t="shared" si="40"/>
        <v>no</v>
      </c>
      <c r="T321" s="112"/>
      <c r="U321" s="3" t="str">
        <f t="shared" si="41"/>
        <v/>
      </c>
      <c r="W321" s="2">
        <f t="shared" si="42"/>
        <v>1</v>
      </c>
      <c r="X321" s="2">
        <f t="shared" si="43"/>
        <v>0</v>
      </c>
      <c r="AB321" s="2" t="str">
        <f t="shared" si="44"/>
        <v/>
      </c>
      <c r="AC321" s="2">
        <f t="shared" si="45"/>
        <v>7.2682039093352191E-2</v>
      </c>
    </row>
    <row r="322" spans="1:29" x14ac:dyDescent="0.35">
      <c r="A322" s="115">
        <v>4904</v>
      </c>
      <c r="B322" t="s">
        <v>324</v>
      </c>
      <c r="C322" s="1">
        <v>144061</v>
      </c>
      <c r="D322" s="1">
        <v>575954</v>
      </c>
      <c r="F322" s="1">
        <v>1293434</v>
      </c>
      <c r="H322" s="1">
        <v>78985</v>
      </c>
      <c r="I322" s="3">
        <f t="shared" si="37"/>
        <v>2092434</v>
      </c>
      <c r="J322">
        <f>A322-'ESSER III JCF Approved'!A322</f>
        <v>0</v>
      </c>
      <c r="Q322" s="1">
        <f t="shared" si="38"/>
        <v>0</v>
      </c>
      <c r="R322" s="3" t="str">
        <f t="shared" si="39"/>
        <v>no</v>
      </c>
      <c r="S322" s="3" t="str">
        <f t="shared" si="40"/>
        <v>no</v>
      </c>
      <c r="T322" s="112"/>
      <c r="U322" s="3" t="str">
        <f t="shared" si="41"/>
        <v>no</v>
      </c>
      <c r="W322" s="2">
        <f t="shared" si="42"/>
        <v>0</v>
      </c>
      <c r="X322" s="2">
        <f t="shared" si="43"/>
        <v>0</v>
      </c>
      <c r="AB322" s="2">
        <f t="shared" si="44"/>
        <v>0</v>
      </c>
      <c r="AC322" s="2">
        <f t="shared" si="45"/>
        <v>0</v>
      </c>
    </row>
    <row r="323" spans="1:29" x14ac:dyDescent="0.35">
      <c r="A323" s="115">
        <v>4956</v>
      </c>
      <c r="B323" t="s">
        <v>325</v>
      </c>
      <c r="C323" s="1">
        <v>40000</v>
      </c>
      <c r="D323" s="1">
        <v>106836</v>
      </c>
      <c r="F323" s="1">
        <v>239925</v>
      </c>
      <c r="H323" s="1">
        <v>0</v>
      </c>
      <c r="I323" s="3">
        <f t="shared" si="37"/>
        <v>386761</v>
      </c>
      <c r="J323">
        <f>A323-'ESSER III JCF Approved'!A323</f>
        <v>0</v>
      </c>
      <c r="K323" s="1">
        <f>VLOOKUP($A323,'Payments 6.7.21'!$A$4:$E$430,3,FALSE)</f>
        <v>38631.240000000005</v>
      </c>
      <c r="L323" s="1">
        <f>VLOOKUP($A323,'Payments 6.7.21'!$A$4:$E$430,4,FALSE)</f>
        <v>106836</v>
      </c>
      <c r="P323" s="1">
        <f>VLOOKUP($A323,'Payments 6.7.21'!$A$4:$E$430,5,FALSE)</f>
        <v>0</v>
      </c>
      <c r="Q323" s="1">
        <f t="shared" si="38"/>
        <v>145467.24</v>
      </c>
      <c r="R323" s="3" t="str">
        <f t="shared" si="39"/>
        <v>yes</v>
      </c>
      <c r="S323" s="3" t="str">
        <f t="shared" si="40"/>
        <v>yes</v>
      </c>
      <c r="T323" s="112"/>
      <c r="U323" s="3" t="str">
        <f t="shared" si="41"/>
        <v/>
      </c>
      <c r="W323" s="2">
        <f t="shared" si="42"/>
        <v>0.96578100000000011</v>
      </c>
      <c r="X323" s="2">
        <f t="shared" si="43"/>
        <v>1</v>
      </c>
      <c r="AB323" s="2" t="str">
        <f t="shared" si="44"/>
        <v/>
      </c>
      <c r="AC323" s="2">
        <f t="shared" si="45"/>
        <v>0.37611661982464623</v>
      </c>
    </row>
    <row r="324" spans="1:29" x14ac:dyDescent="0.35">
      <c r="A324" s="115">
        <v>4963</v>
      </c>
      <c r="B324" t="s">
        <v>326</v>
      </c>
      <c r="C324" s="1">
        <v>43304</v>
      </c>
      <c r="D324" s="1">
        <v>162267</v>
      </c>
      <c r="F324" s="1">
        <v>364407</v>
      </c>
      <c r="H324" s="1">
        <v>0</v>
      </c>
      <c r="I324" s="3">
        <f t="shared" ref="I324:I387" si="46">SUM(C324:H324)</f>
        <v>569978</v>
      </c>
      <c r="J324">
        <f>A324-'ESSER III JCF Approved'!A324</f>
        <v>0</v>
      </c>
      <c r="K324" s="1">
        <f>VLOOKUP($A324,'Payments 6.7.21'!$A$4:$E$430,3,FALSE)</f>
        <v>27091.69</v>
      </c>
      <c r="L324" s="1">
        <f>VLOOKUP($A324,'Payments 6.7.21'!$A$4:$E$430,4,FALSE)</f>
        <v>0</v>
      </c>
      <c r="P324" s="1">
        <f>VLOOKUP($A324,'Payments 6.7.21'!$A$4:$E$430,5,FALSE)</f>
        <v>0</v>
      </c>
      <c r="Q324" s="1">
        <f t="shared" ref="Q324:Q387" si="47">SUM(K324:P324)</f>
        <v>27091.69</v>
      </c>
      <c r="R324" s="3" t="str">
        <f t="shared" ref="R324:R387" si="48">IF(C324=0,"",IF(K324&gt;0,"yes","no"))</f>
        <v>yes</v>
      </c>
      <c r="S324" s="3" t="str">
        <f t="shared" ref="S324:S387" si="49">IF(D324=0,"",IF(L324&gt;0,"yes","no"))</f>
        <v>no</v>
      </c>
      <c r="T324" s="112"/>
      <c r="U324" s="3" t="str">
        <f t="shared" ref="U324:U387" si="50">IF(H324=0,"",IF(P324&gt;0,"yes","no"))</f>
        <v/>
      </c>
      <c r="W324" s="2">
        <f t="shared" ref="W324:W387" si="51">IF(C324=0,"",K324/C324)</f>
        <v>0.62561634029188984</v>
      </c>
      <c r="X324" s="2">
        <f t="shared" ref="X324:X387" si="52">IF(D324=0,"",L324/D324)</f>
        <v>0</v>
      </c>
      <c r="AB324" s="2" t="str">
        <f t="shared" ref="AB324:AB387" si="53">IF(H324=0,"",P324/H324)</f>
        <v/>
      </c>
      <c r="AC324" s="2">
        <f t="shared" ref="AC324:AC387" si="54">Q324/I324</f>
        <v>4.7531115236026648E-2</v>
      </c>
    </row>
    <row r="325" spans="1:29" x14ac:dyDescent="0.35">
      <c r="A325" s="115">
        <v>4970</v>
      </c>
      <c r="B325" t="s">
        <v>327</v>
      </c>
      <c r="C325" s="1">
        <v>549040</v>
      </c>
      <c r="D325" s="1">
        <v>2058683</v>
      </c>
      <c r="F325" s="1">
        <v>4623236</v>
      </c>
      <c r="H325" s="1">
        <v>0</v>
      </c>
      <c r="I325" s="3">
        <f t="shared" si="46"/>
        <v>7230959</v>
      </c>
      <c r="J325">
        <f>A325-'ESSER III JCF Approved'!A325</f>
        <v>0</v>
      </c>
      <c r="K325" s="1">
        <f>VLOOKUP($A325,'Payments 6.7.21'!$A$4:$E$430,3,FALSE)</f>
        <v>523353.73</v>
      </c>
      <c r="L325" s="1">
        <f>VLOOKUP($A325,'Payments 6.7.21'!$A$4:$E$430,4,FALSE)</f>
        <v>0</v>
      </c>
      <c r="P325" s="1">
        <f>VLOOKUP($A325,'Payments 6.7.21'!$A$4:$E$430,5,FALSE)</f>
        <v>0</v>
      </c>
      <c r="Q325" s="1">
        <f t="shared" si="47"/>
        <v>523353.73</v>
      </c>
      <c r="R325" s="3" t="str">
        <f t="shared" si="48"/>
        <v>yes</v>
      </c>
      <c r="S325" s="3" t="str">
        <f t="shared" si="49"/>
        <v>no</v>
      </c>
      <c r="T325" s="112"/>
      <c r="U325" s="3" t="str">
        <f t="shared" si="50"/>
        <v/>
      </c>
      <c r="W325" s="2">
        <f t="shared" si="51"/>
        <v>0.95321603161882551</v>
      </c>
      <c r="X325" s="2">
        <f t="shared" si="52"/>
        <v>0</v>
      </c>
      <c r="AB325" s="2" t="str">
        <f t="shared" si="53"/>
        <v/>
      </c>
      <c r="AC325" s="2">
        <f t="shared" si="54"/>
        <v>7.2376807834202903E-2</v>
      </c>
    </row>
    <row r="326" spans="1:29" x14ac:dyDescent="0.35">
      <c r="A326" s="115">
        <v>5019</v>
      </c>
      <c r="B326" t="s">
        <v>328</v>
      </c>
      <c r="C326" s="1">
        <v>95850</v>
      </c>
      <c r="D326" s="1">
        <v>379100</v>
      </c>
      <c r="F326" s="1">
        <v>851354</v>
      </c>
      <c r="H326" s="1">
        <v>0</v>
      </c>
      <c r="I326" s="3">
        <f t="shared" si="46"/>
        <v>1326304</v>
      </c>
      <c r="J326">
        <f>A326-'ESSER III JCF Approved'!A326</f>
        <v>0</v>
      </c>
      <c r="K326" s="1">
        <f>VLOOKUP($A326,'Payments 6.7.21'!$A$4:$E$430,3,FALSE)</f>
        <v>39897.1</v>
      </c>
      <c r="L326" s="1">
        <f>VLOOKUP($A326,'Payments 6.7.21'!$A$4:$E$430,4,FALSE)</f>
        <v>0</v>
      </c>
      <c r="P326" s="1">
        <f>VLOOKUP($A326,'Payments 6.7.21'!$A$4:$E$430,5,FALSE)</f>
        <v>0</v>
      </c>
      <c r="Q326" s="1">
        <f t="shared" si="47"/>
        <v>39897.1</v>
      </c>
      <c r="R326" s="3" t="str">
        <f t="shared" si="48"/>
        <v>yes</v>
      </c>
      <c r="S326" s="3" t="str">
        <f t="shared" si="49"/>
        <v>no</v>
      </c>
      <c r="T326" s="112"/>
      <c r="U326" s="3" t="str">
        <f t="shared" si="50"/>
        <v/>
      </c>
      <c r="W326" s="2">
        <f t="shared" si="51"/>
        <v>0.41624517475221701</v>
      </c>
      <c r="X326" s="2">
        <f t="shared" si="52"/>
        <v>0</v>
      </c>
      <c r="AB326" s="2" t="str">
        <f t="shared" si="53"/>
        <v/>
      </c>
      <c r="AC326" s="2">
        <f t="shared" si="54"/>
        <v>3.0081414215745408E-2</v>
      </c>
    </row>
    <row r="327" spans="1:29" x14ac:dyDescent="0.35">
      <c r="A327" s="115">
        <v>5026</v>
      </c>
      <c r="B327" t="s">
        <v>329</v>
      </c>
      <c r="C327" s="1">
        <v>130583</v>
      </c>
      <c r="D327" s="1">
        <v>442491</v>
      </c>
      <c r="F327" s="1">
        <v>993713</v>
      </c>
      <c r="H327" s="1">
        <v>0</v>
      </c>
      <c r="I327" s="3">
        <f t="shared" si="46"/>
        <v>1566787</v>
      </c>
      <c r="J327">
        <f>A327-'ESSER III JCF Approved'!A327</f>
        <v>0</v>
      </c>
      <c r="K327" s="1">
        <f>VLOOKUP($A327,'Payments 6.7.21'!$A$4:$E$430,3,FALSE)</f>
        <v>130583</v>
      </c>
      <c r="L327" s="1">
        <f>VLOOKUP($A327,'Payments 6.7.21'!$A$4:$E$430,4,FALSE)</f>
        <v>0</v>
      </c>
      <c r="P327" s="1">
        <f>VLOOKUP($A327,'Payments 6.7.21'!$A$4:$E$430,5,FALSE)</f>
        <v>0</v>
      </c>
      <c r="Q327" s="1">
        <f t="shared" si="47"/>
        <v>130583</v>
      </c>
      <c r="R327" s="3" t="str">
        <f t="shared" si="48"/>
        <v>yes</v>
      </c>
      <c r="S327" s="3" t="str">
        <f t="shared" si="49"/>
        <v>no</v>
      </c>
      <c r="T327" s="112"/>
      <c r="U327" s="3" t="str">
        <f t="shared" si="50"/>
        <v/>
      </c>
      <c r="W327" s="2">
        <f t="shared" si="51"/>
        <v>1</v>
      </c>
      <c r="X327" s="2">
        <f t="shared" si="52"/>
        <v>0</v>
      </c>
      <c r="AB327" s="2" t="str">
        <f t="shared" si="53"/>
        <v/>
      </c>
      <c r="AC327" s="2">
        <f t="shared" si="54"/>
        <v>8.3344449500793658E-2</v>
      </c>
    </row>
    <row r="328" spans="1:29" x14ac:dyDescent="0.35">
      <c r="A328" s="115">
        <v>5054</v>
      </c>
      <c r="B328" t="s">
        <v>330</v>
      </c>
      <c r="C328" s="1">
        <v>72468</v>
      </c>
      <c r="D328" s="1">
        <v>284457</v>
      </c>
      <c r="F328" s="1">
        <v>638812</v>
      </c>
      <c r="H328" s="1">
        <v>0</v>
      </c>
      <c r="I328" s="3">
        <f t="shared" si="46"/>
        <v>995737</v>
      </c>
      <c r="J328">
        <f>A328-'ESSER III JCF Approved'!A328</f>
        <v>0</v>
      </c>
      <c r="K328" s="1">
        <f>VLOOKUP($A328,'Payments 6.7.21'!$A$4:$E$430,3,FALSE)</f>
        <v>39633.31</v>
      </c>
      <c r="L328" s="1">
        <f>VLOOKUP($A328,'Payments 6.7.21'!$A$4:$E$430,4,FALSE)</f>
        <v>0</v>
      </c>
      <c r="P328" s="1">
        <f>VLOOKUP($A328,'Payments 6.7.21'!$A$4:$E$430,5,FALSE)</f>
        <v>0</v>
      </c>
      <c r="Q328" s="1">
        <f t="shared" si="47"/>
        <v>39633.31</v>
      </c>
      <c r="R328" s="3" t="str">
        <f t="shared" si="48"/>
        <v>yes</v>
      </c>
      <c r="S328" s="3" t="str">
        <f t="shared" si="49"/>
        <v>no</v>
      </c>
      <c r="T328" s="112"/>
      <c r="U328" s="3" t="str">
        <f t="shared" si="50"/>
        <v/>
      </c>
      <c r="W328" s="2">
        <f t="shared" si="51"/>
        <v>0.54690773858806641</v>
      </c>
      <c r="X328" s="2">
        <f t="shared" si="52"/>
        <v>0</v>
      </c>
      <c r="AB328" s="2" t="str">
        <f t="shared" si="53"/>
        <v/>
      </c>
      <c r="AC328" s="2">
        <f t="shared" si="54"/>
        <v>3.9802990146996647E-2</v>
      </c>
    </row>
    <row r="329" spans="1:29" x14ac:dyDescent="0.35">
      <c r="A329" s="115">
        <v>5068</v>
      </c>
      <c r="B329" t="s">
        <v>331</v>
      </c>
      <c r="C329" s="1">
        <v>110133</v>
      </c>
      <c r="D329" s="1">
        <v>437226</v>
      </c>
      <c r="F329" s="1">
        <v>981889</v>
      </c>
      <c r="H329" s="1">
        <v>0</v>
      </c>
      <c r="I329" s="3">
        <f t="shared" si="46"/>
        <v>1529248</v>
      </c>
      <c r="J329">
        <f>A329-'ESSER III JCF Approved'!A329</f>
        <v>0</v>
      </c>
      <c r="K329" s="1">
        <f>VLOOKUP($A329,'Payments 6.7.21'!$A$4:$E$430,3,FALSE)</f>
        <v>68480</v>
      </c>
      <c r="L329" s="1">
        <f>VLOOKUP($A329,'Payments 6.7.21'!$A$4:$E$430,4,FALSE)</f>
        <v>0</v>
      </c>
      <c r="P329" s="1">
        <f>VLOOKUP($A329,'Payments 6.7.21'!$A$4:$E$430,5,FALSE)</f>
        <v>0</v>
      </c>
      <c r="Q329" s="1">
        <f t="shared" si="47"/>
        <v>68480</v>
      </c>
      <c r="R329" s="3" t="str">
        <f t="shared" si="48"/>
        <v>yes</v>
      </c>
      <c r="S329" s="3" t="str">
        <f t="shared" si="49"/>
        <v>no</v>
      </c>
      <c r="T329" s="112"/>
      <c r="U329" s="3" t="str">
        <f t="shared" si="50"/>
        <v/>
      </c>
      <c r="W329" s="2">
        <f t="shared" si="51"/>
        <v>0.62179364949651783</v>
      </c>
      <c r="X329" s="2">
        <f t="shared" si="52"/>
        <v>0</v>
      </c>
      <c r="AB329" s="2" t="str">
        <f t="shared" si="53"/>
        <v/>
      </c>
      <c r="AC329" s="2">
        <f t="shared" si="54"/>
        <v>4.4780179539224509E-2</v>
      </c>
    </row>
    <row r="330" spans="1:29" x14ac:dyDescent="0.35">
      <c r="A330" s="115">
        <v>5100</v>
      </c>
      <c r="B330" t="s">
        <v>332</v>
      </c>
      <c r="C330" s="1">
        <v>230370</v>
      </c>
      <c r="D330" s="1">
        <v>920638</v>
      </c>
      <c r="F330" s="1">
        <v>2067500</v>
      </c>
      <c r="H330" s="1">
        <v>0</v>
      </c>
      <c r="I330" s="3">
        <f t="shared" si="46"/>
        <v>3218508</v>
      </c>
      <c r="J330">
        <f>A330-'ESSER III JCF Approved'!A330</f>
        <v>0</v>
      </c>
      <c r="K330" s="1">
        <f>VLOOKUP($A330,'Payments 6.7.21'!$A$4:$E$430,3,FALSE)</f>
        <v>194398.34</v>
      </c>
      <c r="L330" s="1">
        <f>VLOOKUP($A330,'Payments 6.7.21'!$A$4:$E$430,4,FALSE)</f>
        <v>0</v>
      </c>
      <c r="P330" s="1">
        <f>VLOOKUP($A330,'Payments 6.7.21'!$A$4:$E$430,5,FALSE)</f>
        <v>0</v>
      </c>
      <c r="Q330" s="1">
        <f t="shared" si="47"/>
        <v>194398.34</v>
      </c>
      <c r="R330" s="3" t="str">
        <f t="shared" si="48"/>
        <v>yes</v>
      </c>
      <c r="S330" s="3" t="str">
        <f t="shared" si="49"/>
        <v>no</v>
      </c>
      <c r="T330" s="112"/>
      <c r="U330" s="3" t="str">
        <f t="shared" si="50"/>
        <v/>
      </c>
      <c r="W330" s="2">
        <f t="shared" si="51"/>
        <v>0.84385267178886136</v>
      </c>
      <c r="X330" s="2">
        <f t="shared" si="52"/>
        <v>0</v>
      </c>
      <c r="AB330" s="2" t="str">
        <f t="shared" si="53"/>
        <v/>
      </c>
      <c r="AC330" s="2">
        <f t="shared" si="54"/>
        <v>6.0400141929117468E-2</v>
      </c>
    </row>
    <row r="331" spans="1:29" x14ac:dyDescent="0.35">
      <c r="A331" s="115">
        <v>5124</v>
      </c>
      <c r="B331" t="s">
        <v>333</v>
      </c>
      <c r="C331" s="1">
        <v>64030</v>
      </c>
      <c r="D331" s="1">
        <v>271251</v>
      </c>
      <c r="F331" s="1">
        <v>609155</v>
      </c>
      <c r="H331" s="1">
        <v>39275</v>
      </c>
      <c r="I331" s="3">
        <f t="shared" si="46"/>
        <v>983711</v>
      </c>
      <c r="J331">
        <f>A331-'ESSER III JCF Approved'!A331</f>
        <v>0</v>
      </c>
      <c r="K331" s="1">
        <f>VLOOKUP($A331,'Payments 6.7.21'!$A$4:$E$430,3,FALSE)</f>
        <v>34650.369999999995</v>
      </c>
      <c r="L331" s="1">
        <f>VLOOKUP($A331,'Payments 6.7.21'!$A$4:$E$430,4,FALSE)</f>
        <v>0</v>
      </c>
      <c r="P331" s="1">
        <f>VLOOKUP($A331,'Payments 6.7.21'!$A$4:$E$430,5,FALSE)</f>
        <v>0</v>
      </c>
      <c r="Q331" s="1">
        <f t="shared" si="47"/>
        <v>34650.369999999995</v>
      </c>
      <c r="R331" s="3" t="str">
        <f t="shared" si="48"/>
        <v>yes</v>
      </c>
      <c r="S331" s="3" t="str">
        <f t="shared" si="49"/>
        <v>no</v>
      </c>
      <c r="T331" s="112"/>
      <c r="U331" s="3" t="str">
        <f t="shared" si="50"/>
        <v>no</v>
      </c>
      <c r="W331" s="2">
        <f t="shared" si="51"/>
        <v>0.54115836326721845</v>
      </c>
      <c r="X331" s="2">
        <f t="shared" si="52"/>
        <v>0</v>
      </c>
      <c r="AB331" s="2">
        <f t="shared" si="53"/>
        <v>0</v>
      </c>
      <c r="AC331" s="2">
        <f t="shared" si="54"/>
        <v>3.522413595049765E-2</v>
      </c>
    </row>
    <row r="332" spans="1:29" x14ac:dyDescent="0.35">
      <c r="A332" s="115">
        <v>5130</v>
      </c>
      <c r="B332" t="s">
        <v>334</v>
      </c>
      <c r="C332" s="1">
        <v>54208</v>
      </c>
      <c r="D332" s="1">
        <v>198876</v>
      </c>
      <c r="F332" s="1">
        <v>446622</v>
      </c>
      <c r="H332" s="1">
        <v>0</v>
      </c>
      <c r="I332" s="3">
        <f t="shared" si="46"/>
        <v>699706</v>
      </c>
      <c r="J332">
        <f>A332-'ESSER III JCF Approved'!A332</f>
        <v>0</v>
      </c>
      <c r="K332" s="1">
        <f>VLOOKUP($A332,'Payments 6.7.21'!$A$4:$E$430,3,FALSE)</f>
        <v>54208</v>
      </c>
      <c r="L332" s="1">
        <f>VLOOKUP($A332,'Payments 6.7.21'!$A$4:$E$430,4,FALSE)</f>
        <v>0</v>
      </c>
      <c r="P332" s="1">
        <f>VLOOKUP($A332,'Payments 6.7.21'!$A$4:$E$430,5,FALSE)</f>
        <v>0</v>
      </c>
      <c r="Q332" s="1">
        <f t="shared" si="47"/>
        <v>54208</v>
      </c>
      <c r="R332" s="3" t="str">
        <f t="shared" si="48"/>
        <v>yes</v>
      </c>
      <c r="S332" s="3" t="str">
        <f t="shared" si="49"/>
        <v>no</v>
      </c>
      <c r="T332" s="112"/>
      <c r="U332" s="3" t="str">
        <f t="shared" si="50"/>
        <v/>
      </c>
      <c r="W332" s="2">
        <f t="shared" si="51"/>
        <v>1</v>
      </c>
      <c r="X332" s="2">
        <f t="shared" si="52"/>
        <v>0</v>
      </c>
      <c r="AB332" s="2" t="str">
        <f t="shared" si="53"/>
        <v/>
      </c>
      <c r="AC332" s="2">
        <f t="shared" si="54"/>
        <v>7.7472538466155788E-2</v>
      </c>
    </row>
    <row r="333" spans="1:29" x14ac:dyDescent="0.35">
      <c r="A333" s="115">
        <v>5138</v>
      </c>
      <c r="B333" t="s">
        <v>335</v>
      </c>
      <c r="C333" s="1">
        <v>311633</v>
      </c>
      <c r="D333" s="1">
        <v>1050046</v>
      </c>
      <c r="F333" s="1">
        <v>2358115</v>
      </c>
      <c r="H333" s="1">
        <v>0</v>
      </c>
      <c r="I333" s="3">
        <f t="shared" si="46"/>
        <v>3719794</v>
      </c>
      <c r="J333">
        <f>A333-'ESSER III JCF Approved'!A333</f>
        <v>0</v>
      </c>
      <c r="K333" s="1">
        <f>VLOOKUP($A333,'Payments 6.7.21'!$A$4:$E$430,3,FALSE)</f>
        <v>269372.69</v>
      </c>
      <c r="L333" s="1">
        <f>VLOOKUP($A333,'Payments 6.7.21'!$A$4:$E$430,4,FALSE)</f>
        <v>0</v>
      </c>
      <c r="P333" s="1">
        <f>VLOOKUP($A333,'Payments 6.7.21'!$A$4:$E$430,5,FALSE)</f>
        <v>0</v>
      </c>
      <c r="Q333" s="1">
        <f t="shared" si="47"/>
        <v>269372.69</v>
      </c>
      <c r="R333" s="3" t="str">
        <f t="shared" si="48"/>
        <v>yes</v>
      </c>
      <c r="S333" s="3" t="str">
        <f t="shared" si="49"/>
        <v>no</v>
      </c>
      <c r="T333" s="112"/>
      <c r="U333" s="3" t="str">
        <f t="shared" si="50"/>
        <v/>
      </c>
      <c r="W333" s="2">
        <f t="shared" si="51"/>
        <v>0.86439077376272733</v>
      </c>
      <c r="X333" s="2">
        <f t="shared" si="52"/>
        <v>0</v>
      </c>
      <c r="AB333" s="2" t="str">
        <f t="shared" si="53"/>
        <v/>
      </c>
      <c r="AC333" s="2">
        <f t="shared" si="54"/>
        <v>7.2416023575499075E-2</v>
      </c>
    </row>
    <row r="334" spans="1:29" x14ac:dyDescent="0.35">
      <c r="A334" s="115">
        <v>5258</v>
      </c>
      <c r="B334" t="s">
        <v>336</v>
      </c>
      <c r="C334" s="1">
        <v>54064</v>
      </c>
      <c r="D334" s="1">
        <v>224932</v>
      </c>
      <c r="F334" s="1">
        <v>505136</v>
      </c>
      <c r="H334" s="1">
        <v>35652</v>
      </c>
      <c r="I334" s="3">
        <f t="shared" si="46"/>
        <v>819784</v>
      </c>
      <c r="J334">
        <f>A334-'ESSER III JCF Approved'!A334</f>
        <v>0</v>
      </c>
      <c r="K334" s="1">
        <f>VLOOKUP($A334,'Payments 6.7.21'!$A$4:$E$430,3,FALSE)</f>
        <v>43635.560000000005</v>
      </c>
      <c r="L334" s="1">
        <f>VLOOKUP($A334,'Payments 6.7.21'!$A$4:$E$430,4,FALSE)</f>
        <v>198300</v>
      </c>
      <c r="P334" s="1">
        <f>VLOOKUP($A334,'Payments 6.7.21'!$A$4:$E$430,5,FALSE)</f>
        <v>29172.01</v>
      </c>
      <c r="Q334" s="1">
        <f t="shared" si="47"/>
        <v>271107.57</v>
      </c>
      <c r="R334" s="3" t="str">
        <f t="shared" si="48"/>
        <v>yes</v>
      </c>
      <c r="S334" s="3" t="str">
        <f t="shared" si="49"/>
        <v>yes</v>
      </c>
      <c r="T334" s="112"/>
      <c r="U334" s="3" t="str">
        <f t="shared" si="50"/>
        <v>yes</v>
      </c>
      <c r="W334" s="2">
        <f t="shared" si="51"/>
        <v>0.80710935187925426</v>
      </c>
      <c r="X334" s="2">
        <f t="shared" si="52"/>
        <v>0.88159977237565135</v>
      </c>
      <c r="AB334" s="2">
        <f t="shared" si="53"/>
        <v>0.81824329630876247</v>
      </c>
      <c r="AC334" s="2">
        <f t="shared" si="54"/>
        <v>0.33070610063138584</v>
      </c>
    </row>
    <row r="335" spans="1:29" x14ac:dyDescent="0.35">
      <c r="A335" s="115">
        <v>5264</v>
      </c>
      <c r="B335" t="s">
        <v>337</v>
      </c>
      <c r="C335" s="1">
        <v>400537</v>
      </c>
      <c r="D335" s="1">
        <v>1526775</v>
      </c>
      <c r="F335" s="1">
        <v>3428716</v>
      </c>
      <c r="H335" s="1">
        <v>0</v>
      </c>
      <c r="I335" s="3">
        <f t="shared" si="46"/>
        <v>5356028</v>
      </c>
      <c r="J335">
        <f>A335-'ESSER III JCF Approved'!A335</f>
        <v>0</v>
      </c>
      <c r="K335" s="1">
        <f>VLOOKUP($A335,'Payments 6.7.21'!$A$4:$E$430,3,FALSE)</f>
        <v>162190.39999999999</v>
      </c>
      <c r="L335" s="1">
        <f>VLOOKUP($A335,'Payments 6.7.21'!$A$4:$E$430,4,FALSE)</f>
        <v>0</v>
      </c>
      <c r="P335" s="1">
        <f>VLOOKUP($A335,'Payments 6.7.21'!$A$4:$E$430,5,FALSE)</f>
        <v>0</v>
      </c>
      <c r="Q335" s="1">
        <f t="shared" si="47"/>
        <v>162190.39999999999</v>
      </c>
      <c r="R335" s="3" t="str">
        <f t="shared" si="48"/>
        <v>yes</v>
      </c>
      <c r="S335" s="3" t="str">
        <f t="shared" si="49"/>
        <v>no</v>
      </c>
      <c r="T335" s="112"/>
      <c r="U335" s="3" t="str">
        <f t="shared" si="50"/>
        <v/>
      </c>
      <c r="W335" s="2">
        <f t="shared" si="51"/>
        <v>0.40493237828215617</v>
      </c>
      <c r="X335" s="2">
        <f t="shared" si="52"/>
        <v>0</v>
      </c>
      <c r="AB335" s="2" t="str">
        <f t="shared" si="53"/>
        <v/>
      </c>
      <c r="AC335" s="2">
        <f t="shared" si="54"/>
        <v>3.0281843186779456E-2</v>
      </c>
    </row>
    <row r="336" spans="1:29" x14ac:dyDescent="0.35">
      <c r="A336" s="115">
        <v>5271</v>
      </c>
      <c r="B336" t="s">
        <v>338</v>
      </c>
      <c r="C336" s="1">
        <v>1441021</v>
      </c>
      <c r="D336" s="1">
        <v>5763688</v>
      </c>
      <c r="F336" s="1">
        <v>12943660</v>
      </c>
      <c r="H336" s="1">
        <v>1457680</v>
      </c>
      <c r="I336" s="3">
        <f t="shared" si="46"/>
        <v>21606049</v>
      </c>
      <c r="J336">
        <f>A336-'ESSER III JCF Approved'!A336</f>
        <v>0</v>
      </c>
      <c r="K336" s="1">
        <f>VLOOKUP($A336,'Payments 6.7.21'!$A$4:$E$430,3,FALSE)</f>
        <v>1118805.6800000002</v>
      </c>
      <c r="L336" s="1">
        <f>VLOOKUP($A336,'Payments 6.7.21'!$A$4:$E$430,4,FALSE)</f>
        <v>0</v>
      </c>
      <c r="P336" s="1">
        <f>VLOOKUP($A336,'Payments 6.7.21'!$A$4:$E$430,5,FALSE)</f>
        <v>239532.56000000003</v>
      </c>
      <c r="Q336" s="1">
        <f t="shared" si="47"/>
        <v>1358338.2400000002</v>
      </c>
      <c r="R336" s="3" t="str">
        <f t="shared" si="48"/>
        <v>yes</v>
      </c>
      <c r="S336" s="3" t="str">
        <f t="shared" si="49"/>
        <v>no</v>
      </c>
      <c r="T336" s="112"/>
      <c r="U336" s="3" t="str">
        <f t="shared" si="50"/>
        <v>yes</v>
      </c>
      <c r="W336" s="2">
        <f t="shared" si="51"/>
        <v>0.77639790121032248</v>
      </c>
      <c r="X336" s="2">
        <f t="shared" si="52"/>
        <v>0</v>
      </c>
      <c r="AB336" s="2">
        <f t="shared" si="53"/>
        <v>0.16432451566873391</v>
      </c>
      <c r="AC336" s="2">
        <f t="shared" si="54"/>
        <v>6.2868423560457548E-2</v>
      </c>
    </row>
    <row r="337" spans="1:29" x14ac:dyDescent="0.35">
      <c r="A337" s="115">
        <v>5278</v>
      </c>
      <c r="B337" t="s">
        <v>339</v>
      </c>
      <c r="C337" s="1">
        <v>96349</v>
      </c>
      <c r="D337" s="1">
        <v>390148</v>
      </c>
      <c r="F337" s="1">
        <v>876166</v>
      </c>
      <c r="H337" s="1">
        <v>0</v>
      </c>
      <c r="I337" s="3">
        <f t="shared" si="46"/>
        <v>1362663</v>
      </c>
      <c r="J337">
        <f>A337-'ESSER III JCF Approved'!A337</f>
        <v>0</v>
      </c>
      <c r="K337" s="1">
        <f>VLOOKUP($A337,'Payments 6.7.21'!$A$4:$E$430,3,FALSE)</f>
        <v>52505.19</v>
      </c>
      <c r="L337" s="1">
        <f>VLOOKUP($A337,'Payments 6.7.21'!$A$4:$E$430,4,FALSE)</f>
        <v>0</v>
      </c>
      <c r="P337" s="1">
        <f>VLOOKUP($A337,'Payments 6.7.21'!$A$4:$E$430,5,FALSE)</f>
        <v>0</v>
      </c>
      <c r="Q337" s="1">
        <f t="shared" si="47"/>
        <v>52505.19</v>
      </c>
      <c r="R337" s="3" t="str">
        <f t="shared" si="48"/>
        <v>yes</v>
      </c>
      <c r="S337" s="3" t="str">
        <f t="shared" si="49"/>
        <v>no</v>
      </c>
      <c r="T337" s="112"/>
      <c r="U337" s="3" t="str">
        <f t="shared" si="50"/>
        <v/>
      </c>
      <c r="W337" s="2">
        <f t="shared" si="51"/>
        <v>0.5449479496414078</v>
      </c>
      <c r="X337" s="2">
        <f t="shared" si="52"/>
        <v>0</v>
      </c>
      <c r="AB337" s="2" t="str">
        <f t="shared" si="53"/>
        <v/>
      </c>
      <c r="AC337" s="2">
        <f t="shared" si="54"/>
        <v>3.8531309648827332E-2</v>
      </c>
    </row>
    <row r="338" spans="1:29" x14ac:dyDescent="0.35">
      <c r="A338" s="115">
        <v>5306</v>
      </c>
      <c r="B338" t="s">
        <v>340</v>
      </c>
      <c r="C338" s="1">
        <v>104454</v>
      </c>
      <c r="D338" s="1">
        <v>414551</v>
      </c>
      <c r="F338" s="1">
        <v>930968</v>
      </c>
      <c r="H338" s="1">
        <v>98985</v>
      </c>
      <c r="I338" s="3">
        <f t="shared" si="46"/>
        <v>1548958</v>
      </c>
      <c r="J338">
        <f>A338-'ESSER III JCF Approved'!A338</f>
        <v>0</v>
      </c>
      <c r="K338" s="1">
        <f>VLOOKUP($A338,'Payments 6.7.21'!$A$4:$E$430,3,FALSE)</f>
        <v>86327.17</v>
      </c>
      <c r="L338" s="1">
        <f>VLOOKUP($A338,'Payments 6.7.21'!$A$4:$E$430,4,FALSE)</f>
        <v>0</v>
      </c>
      <c r="P338" s="1">
        <f>VLOOKUP($A338,'Payments 6.7.21'!$A$4:$E$430,5,FALSE)</f>
        <v>36028.68</v>
      </c>
      <c r="Q338" s="1">
        <f t="shared" si="47"/>
        <v>122355.85</v>
      </c>
      <c r="R338" s="3" t="str">
        <f t="shared" si="48"/>
        <v>yes</v>
      </c>
      <c r="S338" s="3" t="str">
        <f t="shared" si="49"/>
        <v>no</v>
      </c>
      <c r="T338" s="112"/>
      <c r="U338" s="3" t="str">
        <f t="shared" si="50"/>
        <v>yes</v>
      </c>
      <c r="W338" s="2">
        <f t="shared" si="51"/>
        <v>0.82646112164206254</v>
      </c>
      <c r="X338" s="2">
        <f t="shared" si="52"/>
        <v>0</v>
      </c>
      <c r="AB338" s="2">
        <f t="shared" si="53"/>
        <v>0.36398120927413247</v>
      </c>
      <c r="AC338" s="2">
        <f t="shared" si="54"/>
        <v>7.8992361316446283E-2</v>
      </c>
    </row>
    <row r="339" spans="1:29" x14ac:dyDescent="0.35">
      <c r="A339" s="115">
        <v>5348</v>
      </c>
      <c r="B339" t="s">
        <v>341</v>
      </c>
      <c r="C339" s="1">
        <v>51859</v>
      </c>
      <c r="D339" s="1">
        <v>187656</v>
      </c>
      <c r="F339" s="1">
        <v>421424</v>
      </c>
      <c r="H339" s="1">
        <v>0</v>
      </c>
      <c r="I339" s="3">
        <f t="shared" si="46"/>
        <v>660939</v>
      </c>
      <c r="J339">
        <f>A339-'ESSER III JCF Approved'!A339</f>
        <v>0</v>
      </c>
      <c r="K339" s="1">
        <f>VLOOKUP($A339,'Payments 6.7.21'!$A$4:$E$430,3,FALSE)</f>
        <v>51859</v>
      </c>
      <c r="L339" s="1">
        <f>VLOOKUP($A339,'Payments 6.7.21'!$A$4:$E$430,4,FALSE)</f>
        <v>0</v>
      </c>
      <c r="P339" s="1">
        <f>VLOOKUP($A339,'Payments 6.7.21'!$A$4:$E$430,5,FALSE)</f>
        <v>0</v>
      </c>
      <c r="Q339" s="1">
        <f t="shared" si="47"/>
        <v>51859</v>
      </c>
      <c r="R339" s="3" t="str">
        <f t="shared" si="48"/>
        <v>yes</v>
      </c>
      <c r="S339" s="3" t="str">
        <f t="shared" si="49"/>
        <v>no</v>
      </c>
      <c r="T339" s="112"/>
      <c r="U339" s="3" t="str">
        <f t="shared" si="50"/>
        <v/>
      </c>
      <c r="W339" s="2">
        <f t="shared" si="51"/>
        <v>1</v>
      </c>
      <c r="X339" s="2">
        <f t="shared" si="52"/>
        <v>0</v>
      </c>
      <c r="AB339" s="2" t="str">
        <f t="shared" si="53"/>
        <v/>
      </c>
      <c r="AC339" s="2">
        <f t="shared" si="54"/>
        <v>7.8462611526933651E-2</v>
      </c>
    </row>
    <row r="340" spans="1:29" x14ac:dyDescent="0.35">
      <c r="A340" s="115">
        <v>5355</v>
      </c>
      <c r="B340" t="s">
        <v>342</v>
      </c>
      <c r="C340" s="1">
        <v>138878</v>
      </c>
      <c r="D340" s="1">
        <v>588705</v>
      </c>
      <c r="F340" s="1">
        <v>1322069</v>
      </c>
      <c r="H340" s="1">
        <v>0</v>
      </c>
      <c r="I340" s="3">
        <f t="shared" si="46"/>
        <v>2049652</v>
      </c>
      <c r="J340">
        <f>A340-'ESSER III JCF Approved'!A340</f>
        <v>0</v>
      </c>
      <c r="K340" s="1">
        <f>VLOOKUP($A340,'Payments 6.7.21'!$A$4:$E$430,3,FALSE)</f>
        <v>125653.28</v>
      </c>
      <c r="L340" s="1">
        <f>VLOOKUP($A340,'Payments 6.7.21'!$A$4:$E$430,4,FALSE)</f>
        <v>0</v>
      </c>
      <c r="P340" s="1">
        <f>VLOOKUP($A340,'Payments 6.7.21'!$A$4:$E$430,5,FALSE)</f>
        <v>0</v>
      </c>
      <c r="Q340" s="1">
        <f t="shared" si="47"/>
        <v>125653.28</v>
      </c>
      <c r="R340" s="3" t="str">
        <f t="shared" si="48"/>
        <v>yes</v>
      </c>
      <c r="S340" s="3" t="str">
        <f t="shared" si="49"/>
        <v>no</v>
      </c>
      <c r="T340" s="112"/>
      <c r="U340" s="3" t="str">
        <f t="shared" si="50"/>
        <v/>
      </c>
      <c r="W340" s="2">
        <f t="shared" si="51"/>
        <v>0.90477455032474541</v>
      </c>
      <c r="X340" s="2">
        <f t="shared" si="52"/>
        <v>0</v>
      </c>
      <c r="AB340" s="2" t="str">
        <f t="shared" si="53"/>
        <v/>
      </c>
      <c r="AC340" s="2">
        <f t="shared" si="54"/>
        <v>6.1304689771727101E-2</v>
      </c>
    </row>
    <row r="341" spans="1:29" x14ac:dyDescent="0.35">
      <c r="A341" s="115">
        <v>5362</v>
      </c>
      <c r="B341" t="s">
        <v>343</v>
      </c>
      <c r="C341" s="1">
        <v>66944</v>
      </c>
      <c r="D341" s="1">
        <v>227337</v>
      </c>
      <c r="F341" s="1">
        <v>510537</v>
      </c>
      <c r="H341" s="1">
        <v>0</v>
      </c>
      <c r="I341" s="3">
        <f t="shared" si="46"/>
        <v>804818</v>
      </c>
      <c r="J341">
        <f>A341-'ESSER III JCF Approved'!A341</f>
        <v>0</v>
      </c>
      <c r="K341" s="1">
        <f>VLOOKUP($A341,'Payments 6.7.21'!$A$4:$E$430,3,FALSE)</f>
        <v>59685.22</v>
      </c>
      <c r="L341" s="1">
        <f>VLOOKUP($A341,'Payments 6.7.21'!$A$4:$E$430,4,FALSE)</f>
        <v>0</v>
      </c>
      <c r="P341" s="1">
        <f>VLOOKUP($A341,'Payments 6.7.21'!$A$4:$E$430,5,FALSE)</f>
        <v>0</v>
      </c>
      <c r="Q341" s="1">
        <f t="shared" si="47"/>
        <v>59685.22</v>
      </c>
      <c r="R341" s="3" t="str">
        <f t="shared" si="48"/>
        <v>yes</v>
      </c>
      <c r="S341" s="3" t="str">
        <f t="shared" si="49"/>
        <v>no</v>
      </c>
      <c r="T341" s="112"/>
      <c r="U341" s="3" t="str">
        <f t="shared" si="50"/>
        <v/>
      </c>
      <c r="W341" s="2">
        <f t="shared" si="51"/>
        <v>0.89156937141491399</v>
      </c>
      <c r="X341" s="2">
        <f t="shared" si="52"/>
        <v>0</v>
      </c>
      <c r="AB341" s="2" t="str">
        <f t="shared" si="53"/>
        <v/>
      </c>
      <c r="AC341" s="2">
        <f t="shared" si="54"/>
        <v>7.4159897020195875E-2</v>
      </c>
    </row>
    <row r="342" spans="1:29" x14ac:dyDescent="0.35">
      <c r="A342" s="115">
        <v>5369</v>
      </c>
      <c r="B342" t="s">
        <v>344</v>
      </c>
      <c r="C342" s="1">
        <v>54734</v>
      </c>
      <c r="D342" s="1">
        <v>164411</v>
      </c>
      <c r="F342" s="1">
        <v>369222</v>
      </c>
      <c r="H342" s="1">
        <v>0</v>
      </c>
      <c r="I342" s="3">
        <f t="shared" si="46"/>
        <v>588367</v>
      </c>
      <c r="J342">
        <f>A342-'ESSER III JCF Approved'!A342</f>
        <v>0</v>
      </c>
      <c r="K342" s="1">
        <f>VLOOKUP($A342,'Payments 6.7.21'!$A$4:$E$430,3,FALSE)</f>
        <v>54734</v>
      </c>
      <c r="L342" s="1">
        <f>VLOOKUP($A342,'Payments 6.7.21'!$A$4:$E$430,4,FALSE)</f>
        <v>0</v>
      </c>
      <c r="P342" s="1">
        <f>VLOOKUP($A342,'Payments 6.7.21'!$A$4:$E$430,5,FALSE)</f>
        <v>0</v>
      </c>
      <c r="Q342" s="1">
        <f t="shared" si="47"/>
        <v>54734</v>
      </c>
      <c r="R342" s="3" t="str">
        <f t="shared" si="48"/>
        <v>yes</v>
      </c>
      <c r="S342" s="3" t="str">
        <f t="shared" si="49"/>
        <v>no</v>
      </c>
      <c r="T342" s="112"/>
      <c r="U342" s="3" t="str">
        <f t="shared" si="50"/>
        <v/>
      </c>
      <c r="W342" s="2">
        <f t="shared" si="51"/>
        <v>1</v>
      </c>
      <c r="X342" s="2">
        <f t="shared" si="52"/>
        <v>0</v>
      </c>
      <c r="AB342" s="2" t="str">
        <f t="shared" si="53"/>
        <v/>
      </c>
      <c r="AC342" s="2">
        <f t="shared" si="54"/>
        <v>9.3026971261134628E-2</v>
      </c>
    </row>
    <row r="343" spans="1:29" x14ac:dyDescent="0.35">
      <c r="A343" s="115">
        <v>5376</v>
      </c>
      <c r="B343" t="s">
        <v>345</v>
      </c>
      <c r="C343" s="1">
        <v>96207</v>
      </c>
      <c r="D343" s="1">
        <v>390072</v>
      </c>
      <c r="F343" s="1">
        <v>875995</v>
      </c>
      <c r="H343" s="1">
        <v>64493</v>
      </c>
      <c r="I343" s="3">
        <f t="shared" si="46"/>
        <v>1426767</v>
      </c>
      <c r="J343">
        <f>A343-'ESSER III JCF Approved'!A343</f>
        <v>0</v>
      </c>
      <c r="K343" s="1">
        <f>VLOOKUP($A343,'Payments 6.7.21'!$A$4:$E$430,3,FALSE)</f>
        <v>22900.82</v>
      </c>
      <c r="L343" s="1">
        <f>VLOOKUP($A343,'Payments 6.7.21'!$A$4:$E$430,4,FALSE)</f>
        <v>0</v>
      </c>
      <c r="P343" s="1">
        <f>VLOOKUP($A343,'Payments 6.7.21'!$A$4:$E$430,5,FALSE)</f>
        <v>0</v>
      </c>
      <c r="Q343" s="1">
        <f t="shared" si="47"/>
        <v>22900.82</v>
      </c>
      <c r="R343" s="3" t="str">
        <f t="shared" si="48"/>
        <v>yes</v>
      </c>
      <c r="S343" s="3" t="str">
        <f t="shared" si="49"/>
        <v>no</v>
      </c>
      <c r="T343" s="112"/>
      <c r="U343" s="3" t="str">
        <f t="shared" si="50"/>
        <v>no</v>
      </c>
      <c r="W343" s="2">
        <f t="shared" si="51"/>
        <v>0.2380369411789163</v>
      </c>
      <c r="X343" s="2">
        <f t="shared" si="52"/>
        <v>0</v>
      </c>
      <c r="AB343" s="2">
        <f t="shared" si="53"/>
        <v>0</v>
      </c>
      <c r="AC343" s="2">
        <f t="shared" si="54"/>
        <v>1.6050847825888882E-2</v>
      </c>
    </row>
    <row r="344" spans="1:29" x14ac:dyDescent="0.35">
      <c r="A344" s="115">
        <v>5390</v>
      </c>
      <c r="B344" t="s">
        <v>346</v>
      </c>
      <c r="C344" s="1">
        <v>58966</v>
      </c>
      <c r="D344" s="1">
        <v>212449</v>
      </c>
      <c r="F344" s="1">
        <v>477101</v>
      </c>
      <c r="H344" s="1">
        <v>0</v>
      </c>
      <c r="I344" s="3">
        <f t="shared" si="46"/>
        <v>748516</v>
      </c>
      <c r="J344">
        <f>A344-'ESSER III JCF Approved'!A344</f>
        <v>0</v>
      </c>
      <c r="K344" s="1">
        <f>VLOOKUP($A344,'Payments 6.7.21'!$A$4:$E$430,3,FALSE)</f>
        <v>58966</v>
      </c>
      <c r="L344" s="1">
        <f>VLOOKUP($A344,'Payments 6.7.21'!$A$4:$E$430,4,FALSE)</f>
        <v>0</v>
      </c>
      <c r="P344" s="1">
        <f>VLOOKUP($A344,'Payments 6.7.21'!$A$4:$E$430,5,FALSE)</f>
        <v>0</v>
      </c>
      <c r="Q344" s="1">
        <f t="shared" si="47"/>
        <v>58966</v>
      </c>
      <c r="R344" s="3" t="str">
        <f t="shared" si="48"/>
        <v>yes</v>
      </c>
      <c r="S344" s="3" t="str">
        <f t="shared" si="49"/>
        <v>no</v>
      </c>
      <c r="T344" s="112"/>
      <c r="U344" s="3" t="str">
        <f t="shared" si="50"/>
        <v/>
      </c>
      <c r="W344" s="2">
        <f t="shared" si="51"/>
        <v>1</v>
      </c>
      <c r="X344" s="2">
        <f t="shared" si="52"/>
        <v>0</v>
      </c>
      <c r="AB344" s="2" t="str">
        <f t="shared" si="53"/>
        <v/>
      </c>
      <c r="AC344" s="2">
        <f t="shared" si="54"/>
        <v>7.8777207167248259E-2</v>
      </c>
    </row>
    <row r="345" spans="1:29" x14ac:dyDescent="0.35">
      <c r="A345" s="115">
        <v>5397</v>
      </c>
      <c r="B345" t="s">
        <v>347</v>
      </c>
      <c r="C345" s="1">
        <v>40000</v>
      </c>
      <c r="D345" s="1">
        <v>150278</v>
      </c>
      <c r="F345" s="1">
        <v>337483</v>
      </c>
      <c r="H345" s="1">
        <v>0</v>
      </c>
      <c r="I345" s="3">
        <f t="shared" si="46"/>
        <v>527761</v>
      </c>
      <c r="J345">
        <f>A345-'ESSER III JCF Approved'!A345</f>
        <v>0</v>
      </c>
      <c r="K345" s="1">
        <f>VLOOKUP($A345,'Payments 6.7.21'!$A$4:$E$430,3,FALSE)</f>
        <v>24476.65</v>
      </c>
      <c r="L345" s="1">
        <f>VLOOKUP($A345,'Payments 6.7.21'!$A$4:$E$430,4,FALSE)</f>
        <v>0</v>
      </c>
      <c r="P345" s="1">
        <f>VLOOKUP($A345,'Payments 6.7.21'!$A$4:$E$430,5,FALSE)</f>
        <v>0</v>
      </c>
      <c r="Q345" s="1">
        <f t="shared" si="47"/>
        <v>24476.65</v>
      </c>
      <c r="R345" s="3" t="str">
        <f t="shared" si="48"/>
        <v>yes</v>
      </c>
      <c r="S345" s="3" t="str">
        <f t="shared" si="49"/>
        <v>no</v>
      </c>
      <c r="T345" s="112"/>
      <c r="U345" s="3" t="str">
        <f t="shared" si="50"/>
        <v/>
      </c>
      <c r="W345" s="2">
        <f t="shared" si="51"/>
        <v>0.61191625000000005</v>
      </c>
      <c r="X345" s="2">
        <f t="shared" si="52"/>
        <v>0</v>
      </c>
      <c r="AB345" s="2" t="str">
        <f t="shared" si="53"/>
        <v/>
      </c>
      <c r="AC345" s="2">
        <f t="shared" si="54"/>
        <v>4.6378284867582109E-2</v>
      </c>
    </row>
    <row r="346" spans="1:29" x14ac:dyDescent="0.35">
      <c r="A346" s="115">
        <v>5432</v>
      </c>
      <c r="B346" t="s">
        <v>348</v>
      </c>
      <c r="C346" s="1">
        <v>40167</v>
      </c>
      <c r="D346" s="1">
        <v>143122</v>
      </c>
      <c r="F346" s="1">
        <v>321414</v>
      </c>
      <c r="H346" s="1">
        <v>0</v>
      </c>
      <c r="I346" s="3">
        <f t="shared" si="46"/>
        <v>504703</v>
      </c>
      <c r="J346">
        <f>A346-'ESSER III JCF Approved'!A346</f>
        <v>0</v>
      </c>
      <c r="K346" s="1">
        <f>VLOOKUP($A346,'Payments 6.7.21'!$A$4:$E$430,3,FALSE)</f>
        <v>36462.32</v>
      </c>
      <c r="L346" s="1">
        <f>VLOOKUP($A346,'Payments 6.7.21'!$A$4:$E$430,4,FALSE)</f>
        <v>0</v>
      </c>
      <c r="P346" s="1">
        <f>VLOOKUP($A346,'Payments 6.7.21'!$A$4:$E$430,5,FALSE)</f>
        <v>0</v>
      </c>
      <c r="Q346" s="1">
        <f t="shared" si="47"/>
        <v>36462.32</v>
      </c>
      <c r="R346" s="3" t="str">
        <f t="shared" si="48"/>
        <v>yes</v>
      </c>
      <c r="S346" s="3" t="str">
        <f t="shared" si="49"/>
        <v>no</v>
      </c>
      <c r="T346" s="112"/>
      <c r="U346" s="3" t="str">
        <f t="shared" si="50"/>
        <v/>
      </c>
      <c r="W346" s="2">
        <f t="shared" si="51"/>
        <v>0.90776806831478574</v>
      </c>
      <c r="X346" s="2">
        <f t="shared" si="52"/>
        <v>0</v>
      </c>
      <c r="AB346" s="2" t="str">
        <f t="shared" si="53"/>
        <v/>
      </c>
      <c r="AC346" s="2">
        <f t="shared" si="54"/>
        <v>7.2245102565271058E-2</v>
      </c>
    </row>
    <row r="347" spans="1:29" x14ac:dyDescent="0.35">
      <c r="A347" s="115">
        <v>5439</v>
      </c>
      <c r="B347" t="s">
        <v>349</v>
      </c>
      <c r="C347" s="1">
        <v>549909</v>
      </c>
      <c r="D347" s="1">
        <v>2490990</v>
      </c>
      <c r="F347" s="1">
        <v>5594078</v>
      </c>
      <c r="H347" s="1">
        <v>437826</v>
      </c>
      <c r="I347" s="3">
        <f t="shared" si="46"/>
        <v>9072803</v>
      </c>
      <c r="J347">
        <f>A347-'ESSER III JCF Approved'!A347</f>
        <v>0</v>
      </c>
      <c r="K347" s="1">
        <f>VLOOKUP($A347,'Payments 6.7.21'!$A$4:$E$430,3,FALSE)</f>
        <v>176727.79</v>
      </c>
      <c r="L347" s="1">
        <f>VLOOKUP($A347,'Payments 6.7.21'!$A$4:$E$430,4,FALSE)</f>
        <v>0</v>
      </c>
      <c r="P347" s="1">
        <f>VLOOKUP($A347,'Payments 6.7.21'!$A$4:$E$430,5,FALSE)</f>
        <v>241290.81</v>
      </c>
      <c r="Q347" s="1">
        <f t="shared" si="47"/>
        <v>418018.6</v>
      </c>
      <c r="R347" s="3" t="str">
        <f t="shared" si="48"/>
        <v>yes</v>
      </c>
      <c r="S347" s="3" t="str">
        <f t="shared" si="49"/>
        <v>no</v>
      </c>
      <c r="T347" s="112"/>
      <c r="U347" s="3" t="str">
        <f t="shared" si="50"/>
        <v>yes</v>
      </c>
      <c r="W347" s="2">
        <f t="shared" si="51"/>
        <v>0.32137642773622549</v>
      </c>
      <c r="X347" s="2">
        <f t="shared" si="52"/>
        <v>0</v>
      </c>
      <c r="AB347" s="2">
        <f t="shared" si="53"/>
        <v>0.55111119485823135</v>
      </c>
      <c r="AC347" s="2">
        <f t="shared" si="54"/>
        <v>4.6073809824813787E-2</v>
      </c>
    </row>
    <row r="348" spans="1:29" x14ac:dyDescent="0.35">
      <c r="A348" s="115">
        <v>5457</v>
      </c>
      <c r="B348" t="s">
        <v>350</v>
      </c>
      <c r="C348" s="1">
        <v>101964</v>
      </c>
      <c r="D348" s="1">
        <v>419770</v>
      </c>
      <c r="F348" s="1">
        <v>942689</v>
      </c>
      <c r="H348" s="1">
        <v>0</v>
      </c>
      <c r="I348" s="3">
        <f t="shared" si="46"/>
        <v>1464423</v>
      </c>
      <c r="J348">
        <f>A348-'ESSER III JCF Approved'!A348</f>
        <v>0</v>
      </c>
      <c r="K348" s="1">
        <f>VLOOKUP($A348,'Payments 6.7.21'!$A$4:$E$430,3,FALSE)</f>
        <v>101964</v>
      </c>
      <c r="L348" s="1">
        <f>VLOOKUP($A348,'Payments 6.7.21'!$A$4:$E$430,4,FALSE)</f>
        <v>97358.69</v>
      </c>
      <c r="P348" s="1">
        <f>VLOOKUP($A348,'Payments 6.7.21'!$A$4:$E$430,5,FALSE)</f>
        <v>0</v>
      </c>
      <c r="Q348" s="1">
        <f t="shared" si="47"/>
        <v>199322.69</v>
      </c>
      <c r="R348" s="3" t="str">
        <f t="shared" si="48"/>
        <v>yes</v>
      </c>
      <c r="S348" s="3" t="str">
        <f t="shared" si="49"/>
        <v>yes</v>
      </c>
      <c r="T348" s="112"/>
      <c r="U348" s="3" t="str">
        <f t="shared" si="50"/>
        <v/>
      </c>
      <c r="W348" s="2">
        <f t="shared" si="51"/>
        <v>1</v>
      </c>
      <c r="X348" s="2">
        <f t="shared" si="52"/>
        <v>0.23193341591824096</v>
      </c>
      <c r="AB348" s="2" t="str">
        <f t="shared" si="53"/>
        <v/>
      </c>
      <c r="AC348" s="2">
        <f t="shared" si="54"/>
        <v>0.13611005153565603</v>
      </c>
    </row>
    <row r="349" spans="1:29" x14ac:dyDescent="0.35">
      <c r="A349" s="115">
        <v>5460</v>
      </c>
      <c r="B349" t="s">
        <v>351</v>
      </c>
      <c r="C349" s="1">
        <v>485586</v>
      </c>
      <c r="D349" s="1">
        <v>1982953</v>
      </c>
      <c r="F349" s="1">
        <v>4453168</v>
      </c>
      <c r="H349" s="1">
        <v>428840</v>
      </c>
      <c r="I349" s="3">
        <f t="shared" si="46"/>
        <v>7350547</v>
      </c>
      <c r="J349">
        <f>A349-'ESSER III JCF Approved'!A349</f>
        <v>0</v>
      </c>
      <c r="K349" s="1">
        <f>VLOOKUP($A349,'Payments 6.7.21'!$A$4:$E$430,3,FALSE)</f>
        <v>327622.65000000002</v>
      </c>
      <c r="L349" s="1">
        <f>VLOOKUP($A349,'Payments 6.7.21'!$A$4:$E$430,4,FALSE)</f>
        <v>0</v>
      </c>
      <c r="P349" s="1">
        <f>VLOOKUP($A349,'Payments 6.7.21'!$A$4:$E$430,5,FALSE)</f>
        <v>315854.81</v>
      </c>
      <c r="Q349" s="1">
        <f t="shared" si="47"/>
        <v>643477.46</v>
      </c>
      <c r="R349" s="3" t="str">
        <f t="shared" si="48"/>
        <v>yes</v>
      </c>
      <c r="S349" s="3" t="str">
        <f t="shared" si="49"/>
        <v>no</v>
      </c>
      <c r="T349" s="112"/>
      <c r="U349" s="3" t="str">
        <f t="shared" si="50"/>
        <v>yes</v>
      </c>
      <c r="W349" s="2">
        <f t="shared" si="51"/>
        <v>0.67469541955492951</v>
      </c>
      <c r="X349" s="2">
        <f t="shared" si="52"/>
        <v>0</v>
      </c>
      <c r="AB349" s="2">
        <f t="shared" si="53"/>
        <v>0.73653299598918009</v>
      </c>
      <c r="AC349" s="2">
        <f t="shared" si="54"/>
        <v>8.7541438752789413E-2</v>
      </c>
    </row>
    <row r="350" spans="1:29" x14ac:dyDescent="0.35">
      <c r="A350" s="115">
        <v>5467</v>
      </c>
      <c r="B350" t="s">
        <v>352</v>
      </c>
      <c r="C350" s="1">
        <v>80138</v>
      </c>
      <c r="D350" s="1">
        <v>271290</v>
      </c>
      <c r="F350" s="1">
        <v>609244</v>
      </c>
      <c r="H350" s="1">
        <v>0</v>
      </c>
      <c r="I350" s="3">
        <f t="shared" si="46"/>
        <v>960672</v>
      </c>
      <c r="J350">
        <f>A350-'ESSER III JCF Approved'!A350</f>
        <v>0</v>
      </c>
      <c r="K350" s="1">
        <f>VLOOKUP($A350,'Payments 6.7.21'!$A$4:$E$430,3,FALSE)</f>
        <v>80138</v>
      </c>
      <c r="L350" s="1">
        <f>VLOOKUP($A350,'Payments 6.7.21'!$A$4:$E$430,4,FALSE)</f>
        <v>0</v>
      </c>
      <c r="P350" s="1">
        <f>VLOOKUP($A350,'Payments 6.7.21'!$A$4:$E$430,5,FALSE)</f>
        <v>0</v>
      </c>
      <c r="Q350" s="1">
        <f t="shared" si="47"/>
        <v>80138</v>
      </c>
      <c r="R350" s="3" t="str">
        <f t="shared" si="48"/>
        <v>yes</v>
      </c>
      <c r="S350" s="3" t="str">
        <f t="shared" si="49"/>
        <v>no</v>
      </c>
      <c r="T350" s="112"/>
      <c r="U350" s="3" t="str">
        <f t="shared" si="50"/>
        <v/>
      </c>
      <c r="W350" s="2">
        <f t="shared" si="51"/>
        <v>1</v>
      </c>
      <c r="X350" s="2">
        <f t="shared" si="52"/>
        <v>0</v>
      </c>
      <c r="AB350" s="2" t="str">
        <f t="shared" si="53"/>
        <v/>
      </c>
      <c r="AC350" s="2">
        <f t="shared" si="54"/>
        <v>8.3418690250158217E-2</v>
      </c>
    </row>
    <row r="351" spans="1:29" x14ac:dyDescent="0.35">
      <c r="A351" s="115">
        <v>5474</v>
      </c>
      <c r="B351" t="s">
        <v>353</v>
      </c>
      <c r="C351" s="1">
        <v>247403</v>
      </c>
      <c r="D351" s="1">
        <v>979902</v>
      </c>
      <c r="F351" s="1">
        <v>2200591</v>
      </c>
      <c r="H351" s="1">
        <v>161014</v>
      </c>
      <c r="I351" s="3">
        <f t="shared" si="46"/>
        <v>3588910</v>
      </c>
      <c r="J351">
        <f>A351-'ESSER III JCF Approved'!A351</f>
        <v>0</v>
      </c>
      <c r="K351" s="1">
        <f>VLOOKUP($A351,'Payments 6.7.21'!$A$4:$E$430,3,FALSE)</f>
        <v>225849</v>
      </c>
      <c r="L351" s="1">
        <f>VLOOKUP($A351,'Payments 6.7.21'!$A$4:$E$430,4,FALSE)</f>
        <v>0</v>
      </c>
      <c r="P351" s="1">
        <f>VLOOKUP($A351,'Payments 6.7.21'!$A$4:$E$430,5,FALSE)</f>
        <v>0</v>
      </c>
      <c r="Q351" s="1">
        <f t="shared" si="47"/>
        <v>225849</v>
      </c>
      <c r="R351" s="3" t="str">
        <f t="shared" si="48"/>
        <v>yes</v>
      </c>
      <c r="S351" s="3" t="str">
        <f t="shared" si="49"/>
        <v>no</v>
      </c>
      <c r="T351" s="112"/>
      <c r="U351" s="3" t="str">
        <f t="shared" si="50"/>
        <v>no</v>
      </c>
      <c r="W351" s="2">
        <f t="shared" si="51"/>
        <v>0.91287898691608427</v>
      </c>
      <c r="X351" s="2">
        <f t="shared" si="52"/>
        <v>0</v>
      </c>
      <c r="AB351" s="2">
        <f t="shared" si="53"/>
        <v>0</v>
      </c>
      <c r="AC351" s="2">
        <f t="shared" si="54"/>
        <v>6.2929691744847319E-2</v>
      </c>
    </row>
    <row r="352" spans="1:29" x14ac:dyDescent="0.35">
      <c r="A352" s="115">
        <v>5523</v>
      </c>
      <c r="B352" t="s">
        <v>354</v>
      </c>
      <c r="C352" s="1">
        <v>159683</v>
      </c>
      <c r="D352" s="1">
        <v>570306</v>
      </c>
      <c r="F352" s="1">
        <v>1280750</v>
      </c>
      <c r="H352" s="1">
        <v>0</v>
      </c>
      <c r="I352" s="3">
        <f t="shared" si="46"/>
        <v>2010739</v>
      </c>
      <c r="J352">
        <f>A352-'ESSER III JCF Approved'!A352</f>
        <v>0</v>
      </c>
      <c r="K352" s="1">
        <f>VLOOKUP($A352,'Payments 6.7.21'!$A$4:$E$430,3,FALSE)</f>
        <v>159582.99000000002</v>
      </c>
      <c r="L352" s="1">
        <f>VLOOKUP($A352,'Payments 6.7.21'!$A$4:$E$430,4,FALSE)</f>
        <v>0</v>
      </c>
      <c r="P352" s="1">
        <f>VLOOKUP($A352,'Payments 6.7.21'!$A$4:$E$430,5,FALSE)</f>
        <v>0</v>
      </c>
      <c r="Q352" s="1">
        <f t="shared" si="47"/>
        <v>159582.99000000002</v>
      </c>
      <c r="R352" s="3" t="str">
        <f t="shared" si="48"/>
        <v>yes</v>
      </c>
      <c r="S352" s="3" t="str">
        <f t="shared" si="49"/>
        <v>no</v>
      </c>
      <c r="T352" s="112"/>
      <c r="U352" s="3" t="str">
        <f t="shared" si="50"/>
        <v/>
      </c>
      <c r="W352" s="2">
        <f t="shared" si="51"/>
        <v>0.99937369663646114</v>
      </c>
      <c r="X352" s="2">
        <f t="shared" si="52"/>
        <v>0</v>
      </c>
      <c r="AB352" s="2" t="str">
        <f t="shared" si="53"/>
        <v/>
      </c>
      <c r="AC352" s="2">
        <f t="shared" si="54"/>
        <v>7.9365342791879012E-2</v>
      </c>
    </row>
    <row r="353" spans="1:29" x14ac:dyDescent="0.35">
      <c r="A353" s="115">
        <v>5586</v>
      </c>
      <c r="B353" t="s">
        <v>355</v>
      </c>
      <c r="C353" s="1">
        <v>72371</v>
      </c>
      <c r="D353" s="1">
        <v>258467</v>
      </c>
      <c r="F353" s="1">
        <v>580446</v>
      </c>
      <c r="H353" s="1">
        <v>0</v>
      </c>
      <c r="I353" s="3">
        <f t="shared" si="46"/>
        <v>911284</v>
      </c>
      <c r="J353">
        <f>A353-'ESSER III JCF Approved'!A353</f>
        <v>0</v>
      </c>
      <c r="K353" s="1">
        <f>VLOOKUP($A353,'Payments 6.7.21'!$A$4:$E$430,3,FALSE)</f>
        <v>68371</v>
      </c>
      <c r="L353" s="1">
        <f>VLOOKUP($A353,'Payments 6.7.21'!$A$4:$E$430,4,FALSE)</f>
        <v>0</v>
      </c>
      <c r="P353" s="1">
        <f>VLOOKUP($A353,'Payments 6.7.21'!$A$4:$E$430,5,FALSE)</f>
        <v>0</v>
      </c>
      <c r="Q353" s="1">
        <f t="shared" si="47"/>
        <v>68371</v>
      </c>
      <c r="R353" s="3" t="str">
        <f t="shared" si="48"/>
        <v>yes</v>
      </c>
      <c r="S353" s="3" t="str">
        <f t="shared" si="49"/>
        <v>no</v>
      </c>
      <c r="T353" s="112"/>
      <c r="U353" s="3" t="str">
        <f t="shared" si="50"/>
        <v/>
      </c>
      <c r="W353" s="2">
        <f t="shared" si="51"/>
        <v>0.94472924237608991</v>
      </c>
      <c r="X353" s="2">
        <f t="shared" si="52"/>
        <v>0</v>
      </c>
      <c r="AB353" s="2" t="str">
        <f t="shared" si="53"/>
        <v/>
      </c>
      <c r="AC353" s="2">
        <f t="shared" si="54"/>
        <v>7.5027104612832005E-2</v>
      </c>
    </row>
    <row r="354" spans="1:29" x14ac:dyDescent="0.35">
      <c r="A354" s="115">
        <v>5593</v>
      </c>
      <c r="B354" t="s">
        <v>356</v>
      </c>
      <c r="C354" s="1">
        <v>186717</v>
      </c>
      <c r="D354" s="1">
        <v>772983</v>
      </c>
      <c r="F354" s="1">
        <v>1735907</v>
      </c>
      <c r="H354" s="1">
        <v>160000</v>
      </c>
      <c r="I354" s="3">
        <f t="shared" si="46"/>
        <v>2855607</v>
      </c>
      <c r="J354">
        <f>A354-'ESSER III JCF Approved'!A354</f>
        <v>0</v>
      </c>
      <c r="K354" s="1">
        <f>VLOOKUP($A354,'Payments 6.7.21'!$A$4:$E$430,3,FALSE)</f>
        <v>95269.36</v>
      </c>
      <c r="L354" s="1">
        <f>VLOOKUP($A354,'Payments 6.7.21'!$A$4:$E$430,4,FALSE)</f>
        <v>0</v>
      </c>
      <c r="P354" s="1">
        <f>VLOOKUP($A354,'Payments 6.7.21'!$A$4:$E$430,5,FALSE)</f>
        <v>156298.93</v>
      </c>
      <c r="Q354" s="1">
        <f t="shared" si="47"/>
        <v>251568.28999999998</v>
      </c>
      <c r="R354" s="3" t="str">
        <f t="shared" si="48"/>
        <v>yes</v>
      </c>
      <c r="S354" s="3" t="str">
        <f t="shared" si="49"/>
        <v>no</v>
      </c>
      <c r="T354" s="112"/>
      <c r="U354" s="3" t="str">
        <f t="shared" si="50"/>
        <v>yes</v>
      </c>
      <c r="W354" s="2">
        <f t="shared" si="51"/>
        <v>0.51023399047756768</v>
      </c>
      <c r="X354" s="2">
        <f t="shared" si="52"/>
        <v>0</v>
      </c>
      <c r="AB354" s="2">
        <f t="shared" si="53"/>
        <v>0.97686831249999995</v>
      </c>
      <c r="AC354" s="2">
        <f t="shared" si="54"/>
        <v>8.809625764329615E-2</v>
      </c>
    </row>
    <row r="355" spans="1:29" x14ac:dyDescent="0.35">
      <c r="A355" s="115">
        <v>5607</v>
      </c>
      <c r="B355" t="s">
        <v>357</v>
      </c>
      <c r="C355" s="1">
        <v>701553</v>
      </c>
      <c r="D355" s="1">
        <v>2761937</v>
      </c>
      <c r="F355" s="1">
        <v>6202551</v>
      </c>
      <c r="H355" s="1">
        <v>0</v>
      </c>
      <c r="I355" s="3">
        <f t="shared" si="46"/>
        <v>9666041</v>
      </c>
      <c r="J355">
        <f>A355-'ESSER III JCF Approved'!A355</f>
        <v>0</v>
      </c>
      <c r="K355" s="1">
        <f>VLOOKUP($A355,'Payments 6.7.21'!$A$4:$E$430,3,FALSE)</f>
        <v>701495.29999999993</v>
      </c>
      <c r="L355" s="1">
        <f>VLOOKUP($A355,'Payments 6.7.21'!$A$4:$E$430,4,FALSE)</f>
        <v>0</v>
      </c>
      <c r="P355" s="1">
        <f>VLOOKUP($A355,'Payments 6.7.21'!$A$4:$E$430,5,FALSE)</f>
        <v>0</v>
      </c>
      <c r="Q355" s="1">
        <f t="shared" si="47"/>
        <v>701495.29999999993</v>
      </c>
      <c r="R355" s="3" t="str">
        <f t="shared" si="48"/>
        <v>yes</v>
      </c>
      <c r="S355" s="3" t="str">
        <f t="shared" si="49"/>
        <v>no</v>
      </c>
      <c r="T355" s="112"/>
      <c r="U355" s="3" t="str">
        <f t="shared" si="50"/>
        <v/>
      </c>
      <c r="W355" s="2">
        <f t="shared" si="51"/>
        <v>0.99991775389742465</v>
      </c>
      <c r="X355" s="2">
        <f t="shared" si="52"/>
        <v>0</v>
      </c>
      <c r="AB355" s="2" t="str">
        <f t="shared" si="53"/>
        <v/>
      </c>
      <c r="AC355" s="2">
        <f t="shared" si="54"/>
        <v>7.2573176546633714E-2</v>
      </c>
    </row>
    <row r="356" spans="1:29" x14ac:dyDescent="0.35">
      <c r="A356" s="115">
        <v>5614</v>
      </c>
      <c r="B356" t="s">
        <v>358</v>
      </c>
      <c r="C356" s="1">
        <v>40000</v>
      </c>
      <c r="D356" s="1">
        <v>100000</v>
      </c>
      <c r="F356" s="1">
        <v>81392</v>
      </c>
      <c r="H356" s="1">
        <v>0</v>
      </c>
      <c r="I356" s="3">
        <f t="shared" si="46"/>
        <v>221392</v>
      </c>
      <c r="J356">
        <f>A356-'ESSER III JCF Approved'!A356</f>
        <v>0</v>
      </c>
      <c r="K356" s="1">
        <f>VLOOKUP($A356,'Payments 6.7.21'!$A$4:$E$430,3,FALSE)</f>
        <v>24192.730000000003</v>
      </c>
      <c r="L356" s="1">
        <f>VLOOKUP($A356,'Payments 6.7.21'!$A$4:$E$430,4,FALSE)</f>
        <v>0</v>
      </c>
      <c r="P356" s="1">
        <f>VLOOKUP($A356,'Payments 6.7.21'!$A$4:$E$430,5,FALSE)</f>
        <v>0</v>
      </c>
      <c r="Q356" s="1">
        <f t="shared" si="47"/>
        <v>24192.730000000003</v>
      </c>
      <c r="R356" s="3" t="str">
        <f t="shared" si="48"/>
        <v>yes</v>
      </c>
      <c r="S356" s="3" t="str">
        <f t="shared" si="49"/>
        <v>no</v>
      </c>
      <c r="T356" s="112"/>
      <c r="U356" s="3" t="str">
        <f t="shared" si="50"/>
        <v/>
      </c>
      <c r="W356" s="2">
        <f t="shared" si="51"/>
        <v>0.60481825000000011</v>
      </c>
      <c r="X356" s="2">
        <f t="shared" si="52"/>
        <v>0</v>
      </c>
      <c r="AB356" s="2" t="str">
        <f t="shared" si="53"/>
        <v/>
      </c>
      <c r="AC356" s="2">
        <f t="shared" si="54"/>
        <v>0.1092755384115054</v>
      </c>
    </row>
    <row r="357" spans="1:29" x14ac:dyDescent="0.35">
      <c r="A357" s="115">
        <v>5621</v>
      </c>
      <c r="B357" t="s">
        <v>359</v>
      </c>
      <c r="C357" s="1">
        <v>262795</v>
      </c>
      <c r="D357" s="1">
        <v>1020084</v>
      </c>
      <c r="F357" s="1">
        <v>2290829</v>
      </c>
      <c r="H357" s="1">
        <v>0</v>
      </c>
      <c r="I357" s="3">
        <f t="shared" si="46"/>
        <v>3573708</v>
      </c>
      <c r="J357">
        <f>A357-'ESSER III JCF Approved'!A357</f>
        <v>0</v>
      </c>
      <c r="K357" s="1">
        <f>VLOOKUP($A357,'Payments 6.7.21'!$A$4:$E$430,3,FALSE)</f>
        <v>251318.87</v>
      </c>
      <c r="L357" s="1">
        <f>VLOOKUP($A357,'Payments 6.7.21'!$A$4:$E$430,4,FALSE)</f>
        <v>0</v>
      </c>
      <c r="P357" s="1">
        <f>VLOOKUP($A357,'Payments 6.7.21'!$A$4:$E$430,5,FALSE)</f>
        <v>0</v>
      </c>
      <c r="Q357" s="1">
        <f t="shared" si="47"/>
        <v>251318.87</v>
      </c>
      <c r="R357" s="3" t="str">
        <f t="shared" si="48"/>
        <v>yes</v>
      </c>
      <c r="S357" s="3" t="str">
        <f t="shared" si="49"/>
        <v>no</v>
      </c>
      <c r="T357" s="112"/>
      <c r="U357" s="3" t="str">
        <f t="shared" si="50"/>
        <v/>
      </c>
      <c r="W357" s="2">
        <f t="shared" si="51"/>
        <v>0.95633048573983526</v>
      </c>
      <c r="X357" s="2">
        <f t="shared" si="52"/>
        <v>0</v>
      </c>
      <c r="AB357" s="2" t="str">
        <f t="shared" si="53"/>
        <v/>
      </c>
      <c r="AC357" s="2">
        <f t="shared" si="54"/>
        <v>7.0324399755100298E-2</v>
      </c>
    </row>
    <row r="358" spans="1:29" x14ac:dyDescent="0.35">
      <c r="A358" s="115">
        <v>5628</v>
      </c>
      <c r="B358" t="s">
        <v>360</v>
      </c>
      <c r="C358" s="1">
        <v>71282</v>
      </c>
      <c r="D358" s="1">
        <v>256623</v>
      </c>
      <c r="F358" s="1">
        <v>576304</v>
      </c>
      <c r="H358" s="1">
        <v>0</v>
      </c>
      <c r="I358" s="3">
        <f t="shared" si="46"/>
        <v>904209</v>
      </c>
      <c r="J358">
        <f>A358-'ESSER III JCF Approved'!A358</f>
        <v>0</v>
      </c>
      <c r="K358" s="1">
        <f>VLOOKUP($A358,'Payments 6.7.21'!$A$4:$E$430,3,FALSE)</f>
        <v>17421</v>
      </c>
      <c r="L358" s="1">
        <f>VLOOKUP($A358,'Payments 6.7.21'!$A$4:$E$430,4,FALSE)</f>
        <v>0</v>
      </c>
      <c r="P358" s="1">
        <f>VLOOKUP($A358,'Payments 6.7.21'!$A$4:$E$430,5,FALSE)</f>
        <v>0</v>
      </c>
      <c r="Q358" s="1">
        <f t="shared" si="47"/>
        <v>17421</v>
      </c>
      <c r="R358" s="3" t="str">
        <f t="shared" si="48"/>
        <v>yes</v>
      </c>
      <c r="S358" s="3" t="str">
        <f t="shared" si="49"/>
        <v>no</v>
      </c>
      <c r="T358" s="112"/>
      <c r="U358" s="3" t="str">
        <f t="shared" si="50"/>
        <v/>
      </c>
      <c r="W358" s="2">
        <f t="shared" si="51"/>
        <v>0.24439549956510759</v>
      </c>
      <c r="X358" s="2">
        <f t="shared" si="52"/>
        <v>0</v>
      </c>
      <c r="AB358" s="2" t="str">
        <f t="shared" si="53"/>
        <v/>
      </c>
      <c r="AC358" s="2">
        <f t="shared" si="54"/>
        <v>1.9266563371963783E-2</v>
      </c>
    </row>
    <row r="359" spans="1:29" x14ac:dyDescent="0.35">
      <c r="A359" s="115">
        <v>5642</v>
      </c>
      <c r="B359" t="s">
        <v>361</v>
      </c>
      <c r="C359" s="1">
        <v>149449</v>
      </c>
      <c r="D359" s="1">
        <v>598150</v>
      </c>
      <c r="F359" s="1">
        <v>1343280</v>
      </c>
      <c r="H359" s="1">
        <v>0</v>
      </c>
      <c r="I359" s="3">
        <f t="shared" si="46"/>
        <v>2090879</v>
      </c>
      <c r="J359">
        <f>A359-'ESSER III JCF Approved'!A359</f>
        <v>0</v>
      </c>
      <c r="K359" s="1">
        <f>VLOOKUP($A359,'Payments 6.7.21'!$A$4:$E$430,3,FALSE)</f>
        <v>110528.15</v>
      </c>
      <c r="L359" s="1">
        <f>VLOOKUP($A359,'Payments 6.7.21'!$A$4:$E$430,4,FALSE)</f>
        <v>0</v>
      </c>
      <c r="P359" s="1">
        <f>VLOOKUP($A359,'Payments 6.7.21'!$A$4:$E$430,5,FALSE)</f>
        <v>0</v>
      </c>
      <c r="Q359" s="1">
        <f t="shared" si="47"/>
        <v>110528.15</v>
      </c>
      <c r="R359" s="3" t="str">
        <f t="shared" si="48"/>
        <v>yes</v>
      </c>
      <c r="S359" s="3" t="str">
        <f t="shared" si="49"/>
        <v>no</v>
      </c>
      <c r="T359" s="112"/>
      <c r="U359" s="3" t="str">
        <f t="shared" si="50"/>
        <v/>
      </c>
      <c r="W359" s="2">
        <f t="shared" si="51"/>
        <v>0.73957102422900112</v>
      </c>
      <c r="X359" s="2">
        <f t="shared" si="52"/>
        <v>0</v>
      </c>
      <c r="AB359" s="2" t="str">
        <f t="shared" si="53"/>
        <v/>
      </c>
      <c r="AC359" s="2">
        <f t="shared" si="54"/>
        <v>5.2862049884283113E-2</v>
      </c>
    </row>
    <row r="360" spans="1:29" x14ac:dyDescent="0.35">
      <c r="A360" s="115">
        <v>5656</v>
      </c>
      <c r="B360" t="s">
        <v>362</v>
      </c>
      <c r="C360" s="1">
        <v>651600</v>
      </c>
      <c r="D360" s="1">
        <v>2235287</v>
      </c>
      <c r="F360" s="1">
        <v>5019841</v>
      </c>
      <c r="H360" s="1">
        <v>0</v>
      </c>
      <c r="I360" s="3">
        <f t="shared" si="46"/>
        <v>7906728</v>
      </c>
      <c r="J360">
        <f>A360-'ESSER III JCF Approved'!A360</f>
        <v>0</v>
      </c>
      <c r="K360" s="1">
        <f>VLOOKUP($A360,'Payments 6.7.21'!$A$4:$E$430,3,FALSE)</f>
        <v>625268.39</v>
      </c>
      <c r="L360" s="1">
        <f>VLOOKUP($A360,'Payments 6.7.21'!$A$4:$E$430,4,FALSE)</f>
        <v>0</v>
      </c>
      <c r="P360" s="1">
        <f>VLOOKUP($A360,'Payments 6.7.21'!$A$4:$E$430,5,FALSE)</f>
        <v>0</v>
      </c>
      <c r="Q360" s="1">
        <f t="shared" si="47"/>
        <v>625268.39</v>
      </c>
      <c r="R360" s="3" t="str">
        <f t="shared" si="48"/>
        <v>yes</v>
      </c>
      <c r="S360" s="3" t="str">
        <f t="shared" si="49"/>
        <v>no</v>
      </c>
      <c r="T360" s="112"/>
      <c r="U360" s="3" t="str">
        <f t="shared" si="50"/>
        <v/>
      </c>
      <c r="W360" s="2">
        <f t="shared" si="51"/>
        <v>0.95958930325352976</v>
      </c>
      <c r="X360" s="2">
        <f t="shared" si="52"/>
        <v>0</v>
      </c>
      <c r="AB360" s="2" t="str">
        <f t="shared" si="53"/>
        <v/>
      </c>
      <c r="AC360" s="2">
        <f t="shared" si="54"/>
        <v>7.9080548869266784E-2</v>
      </c>
    </row>
    <row r="361" spans="1:29" x14ac:dyDescent="0.35">
      <c r="A361" s="115">
        <v>5663</v>
      </c>
      <c r="B361" t="s">
        <v>363</v>
      </c>
      <c r="C361" s="1">
        <v>882058</v>
      </c>
      <c r="D361" s="1">
        <v>3117894</v>
      </c>
      <c r="F361" s="1">
        <v>7001933</v>
      </c>
      <c r="H361" s="1">
        <v>657681</v>
      </c>
      <c r="I361" s="3">
        <f t="shared" si="46"/>
        <v>11659566</v>
      </c>
      <c r="J361">
        <f>A361-'ESSER III JCF Approved'!A361</f>
        <v>0</v>
      </c>
      <c r="K361" s="1">
        <f>VLOOKUP($A361,'Payments 6.7.21'!$A$4:$E$430,3,FALSE)</f>
        <v>249390.62999999998</v>
      </c>
      <c r="L361" s="1">
        <f>VLOOKUP($A361,'Payments 6.7.21'!$A$4:$E$430,4,FALSE)</f>
        <v>0</v>
      </c>
      <c r="P361" s="1">
        <f>VLOOKUP($A361,'Payments 6.7.21'!$A$4:$E$430,5,FALSE)</f>
        <v>626719.17999999993</v>
      </c>
      <c r="Q361" s="1">
        <f t="shared" si="47"/>
        <v>876109.80999999994</v>
      </c>
      <c r="R361" s="3" t="str">
        <f t="shared" si="48"/>
        <v>yes</v>
      </c>
      <c r="S361" s="3" t="str">
        <f t="shared" si="49"/>
        <v>no</v>
      </c>
      <c r="T361" s="112"/>
      <c r="U361" s="3" t="str">
        <f t="shared" si="50"/>
        <v>yes</v>
      </c>
      <c r="W361" s="2">
        <f t="shared" si="51"/>
        <v>0.28273722362928511</v>
      </c>
      <c r="X361" s="2">
        <f t="shared" si="52"/>
        <v>0</v>
      </c>
      <c r="AB361" s="2">
        <f t="shared" si="53"/>
        <v>0.95292273913949155</v>
      </c>
      <c r="AC361" s="2">
        <f t="shared" si="54"/>
        <v>7.5140859445368718E-2</v>
      </c>
    </row>
    <row r="362" spans="1:29" x14ac:dyDescent="0.35">
      <c r="A362" s="115">
        <v>5670</v>
      </c>
      <c r="B362" t="s">
        <v>364</v>
      </c>
      <c r="C362" s="1">
        <v>83493</v>
      </c>
      <c r="D362" s="1">
        <v>344325</v>
      </c>
      <c r="F362" s="1">
        <v>773258</v>
      </c>
      <c r="H362" s="1">
        <v>55652</v>
      </c>
      <c r="I362" s="3">
        <f t="shared" si="46"/>
        <v>1256728</v>
      </c>
      <c r="J362">
        <f>A362-'ESSER III JCF Approved'!A362</f>
        <v>0</v>
      </c>
      <c r="K362" s="1">
        <f>VLOOKUP($A362,'Payments 6.7.21'!$A$4:$E$430,3,FALSE)</f>
        <v>47574.67</v>
      </c>
      <c r="L362" s="1">
        <f>VLOOKUP($A362,'Payments 6.7.21'!$A$4:$E$430,4,FALSE)</f>
        <v>0</v>
      </c>
      <c r="P362" s="1">
        <f>VLOOKUP($A362,'Payments 6.7.21'!$A$4:$E$430,5,FALSE)</f>
        <v>0</v>
      </c>
      <c r="Q362" s="1">
        <f t="shared" si="47"/>
        <v>47574.67</v>
      </c>
      <c r="R362" s="3" t="str">
        <f t="shared" si="48"/>
        <v>yes</v>
      </c>
      <c r="S362" s="3" t="str">
        <f t="shared" si="49"/>
        <v>no</v>
      </c>
      <c r="T362" s="112"/>
      <c r="U362" s="3" t="str">
        <f t="shared" si="50"/>
        <v>no</v>
      </c>
      <c r="W362" s="2">
        <f t="shared" si="51"/>
        <v>0.56980429497083585</v>
      </c>
      <c r="X362" s="2">
        <f t="shared" si="52"/>
        <v>0</v>
      </c>
      <c r="AB362" s="2">
        <f t="shared" si="53"/>
        <v>0</v>
      </c>
      <c r="AC362" s="2">
        <f t="shared" si="54"/>
        <v>3.785597997339122E-2</v>
      </c>
    </row>
    <row r="363" spans="1:29" x14ac:dyDescent="0.35">
      <c r="A363" s="115">
        <v>5726</v>
      </c>
      <c r="B363" t="s">
        <v>365</v>
      </c>
      <c r="C363" s="1">
        <v>192978</v>
      </c>
      <c r="D363" s="1">
        <v>760153</v>
      </c>
      <c r="F363" s="1">
        <v>1707094</v>
      </c>
      <c r="H363" s="1">
        <v>88985</v>
      </c>
      <c r="I363" s="3">
        <f t="shared" si="46"/>
        <v>2749210</v>
      </c>
      <c r="J363">
        <f>A363-'ESSER III JCF Approved'!A363</f>
        <v>0</v>
      </c>
      <c r="K363" s="1">
        <f>VLOOKUP($A363,'Payments 6.7.21'!$A$4:$E$430,3,FALSE)</f>
        <v>119791.35999999999</v>
      </c>
      <c r="L363" s="1">
        <f>VLOOKUP($A363,'Payments 6.7.21'!$A$4:$E$430,4,FALSE)</f>
        <v>0</v>
      </c>
      <c r="P363" s="1">
        <f>VLOOKUP($A363,'Payments 6.7.21'!$A$4:$E$430,5,FALSE)</f>
        <v>85066.09</v>
      </c>
      <c r="Q363" s="1">
        <f t="shared" si="47"/>
        <v>204857.44999999998</v>
      </c>
      <c r="R363" s="3" t="str">
        <f t="shared" si="48"/>
        <v>yes</v>
      </c>
      <c r="S363" s="3" t="str">
        <f t="shared" si="49"/>
        <v>no</v>
      </c>
      <c r="T363" s="112"/>
      <c r="U363" s="3" t="str">
        <f t="shared" si="50"/>
        <v>yes</v>
      </c>
      <c r="W363" s="2">
        <f t="shared" si="51"/>
        <v>0.62075138098643357</v>
      </c>
      <c r="X363" s="2">
        <f t="shared" si="52"/>
        <v>0</v>
      </c>
      <c r="AB363" s="2">
        <f t="shared" si="53"/>
        <v>0.95595988087879979</v>
      </c>
      <c r="AC363" s="2">
        <f t="shared" si="54"/>
        <v>7.4515024316076248E-2</v>
      </c>
    </row>
    <row r="364" spans="1:29" x14ac:dyDescent="0.35">
      <c r="A364" s="115">
        <v>5733</v>
      </c>
      <c r="B364" t="s">
        <v>366</v>
      </c>
      <c r="C364" s="1">
        <v>67211</v>
      </c>
      <c r="D364" s="1">
        <v>288996</v>
      </c>
      <c r="F364" s="1">
        <v>649006</v>
      </c>
      <c r="H364" s="1">
        <v>0</v>
      </c>
      <c r="I364" s="3">
        <f t="shared" si="46"/>
        <v>1005213</v>
      </c>
      <c r="J364">
        <f>A364-'ESSER III JCF Approved'!A364</f>
        <v>0</v>
      </c>
      <c r="K364" s="1">
        <f>VLOOKUP($A364,'Payments 6.7.21'!$A$4:$E$430,3,FALSE)</f>
        <v>67135.989999999991</v>
      </c>
      <c r="L364" s="1">
        <f>VLOOKUP($A364,'Payments 6.7.21'!$A$4:$E$430,4,FALSE)</f>
        <v>0</v>
      </c>
      <c r="P364" s="1">
        <f>VLOOKUP($A364,'Payments 6.7.21'!$A$4:$E$430,5,FALSE)</f>
        <v>0</v>
      </c>
      <c r="Q364" s="1">
        <f t="shared" si="47"/>
        <v>67135.989999999991</v>
      </c>
      <c r="R364" s="3" t="str">
        <f t="shared" si="48"/>
        <v>yes</v>
      </c>
      <c r="S364" s="3" t="str">
        <f t="shared" si="49"/>
        <v>no</v>
      </c>
      <c r="T364" s="112"/>
      <c r="U364" s="3" t="str">
        <f t="shared" si="50"/>
        <v/>
      </c>
      <c r="W364" s="2">
        <f t="shared" si="51"/>
        <v>0.99888396244662314</v>
      </c>
      <c r="X364" s="2">
        <f t="shared" si="52"/>
        <v>0</v>
      </c>
      <c r="AB364" s="2" t="str">
        <f t="shared" si="53"/>
        <v/>
      </c>
      <c r="AC364" s="2">
        <f t="shared" si="54"/>
        <v>6.6787825067920914E-2</v>
      </c>
    </row>
    <row r="365" spans="1:29" x14ac:dyDescent="0.35">
      <c r="A365" s="115">
        <v>5740</v>
      </c>
      <c r="B365" t="s">
        <v>367</v>
      </c>
      <c r="C365" s="1">
        <v>58468</v>
      </c>
      <c r="D365" s="1">
        <v>225133</v>
      </c>
      <c r="F365" s="1">
        <v>505588</v>
      </c>
      <c r="H365" s="1">
        <v>36667</v>
      </c>
      <c r="I365" s="3">
        <f t="shared" si="46"/>
        <v>825856</v>
      </c>
      <c r="J365">
        <f>A365-'ESSER III JCF Approved'!A365</f>
        <v>0</v>
      </c>
      <c r="K365" s="1">
        <f>VLOOKUP($A365,'Payments 6.7.21'!$A$4:$E$430,3,FALSE)</f>
        <v>57664.83</v>
      </c>
      <c r="L365" s="1">
        <f>VLOOKUP($A365,'Payments 6.7.21'!$A$4:$E$430,4,FALSE)</f>
        <v>0</v>
      </c>
      <c r="P365" s="1">
        <f>VLOOKUP($A365,'Payments 6.7.21'!$A$4:$E$430,5,FALSE)</f>
        <v>23038.44</v>
      </c>
      <c r="Q365" s="1">
        <f t="shared" si="47"/>
        <v>80703.27</v>
      </c>
      <c r="R365" s="3" t="str">
        <f t="shared" si="48"/>
        <v>yes</v>
      </c>
      <c r="S365" s="3" t="str">
        <f t="shared" si="49"/>
        <v>no</v>
      </c>
      <c r="T365" s="112"/>
      <c r="U365" s="3" t="str">
        <f t="shared" si="50"/>
        <v>yes</v>
      </c>
      <c r="W365" s="2">
        <f t="shared" si="51"/>
        <v>0.9862630840801806</v>
      </c>
      <c r="X365" s="2">
        <f t="shared" si="52"/>
        <v>0</v>
      </c>
      <c r="AB365" s="2">
        <f t="shared" si="53"/>
        <v>0.62831537895110046</v>
      </c>
      <c r="AC365" s="2">
        <f t="shared" si="54"/>
        <v>9.7720752770458774E-2</v>
      </c>
    </row>
    <row r="366" spans="1:29" x14ac:dyDescent="0.35">
      <c r="A366" s="115">
        <v>5747</v>
      </c>
      <c r="B366" t="s">
        <v>368</v>
      </c>
      <c r="C366" s="1">
        <v>547040</v>
      </c>
      <c r="D366" s="1">
        <v>2181051</v>
      </c>
      <c r="F366" s="1">
        <v>4898041</v>
      </c>
      <c r="H366" s="1">
        <v>454493</v>
      </c>
      <c r="I366" s="3">
        <f t="shared" si="46"/>
        <v>8080625</v>
      </c>
      <c r="J366">
        <f>A366-'ESSER III JCF Approved'!A366</f>
        <v>0</v>
      </c>
      <c r="K366" s="1">
        <f>VLOOKUP($A366,'Payments 6.7.21'!$A$4:$E$430,3,FALSE)</f>
        <v>442756.45999999996</v>
      </c>
      <c r="L366" s="1">
        <f>VLOOKUP($A366,'Payments 6.7.21'!$A$4:$E$430,4,FALSE)</f>
        <v>0</v>
      </c>
      <c r="P366" s="1">
        <f>VLOOKUP($A366,'Payments 6.7.21'!$A$4:$E$430,5,FALSE)</f>
        <v>230456.36</v>
      </c>
      <c r="Q366" s="1">
        <f t="shared" si="47"/>
        <v>673212.82</v>
      </c>
      <c r="R366" s="3" t="str">
        <f t="shared" si="48"/>
        <v>yes</v>
      </c>
      <c r="S366" s="3" t="str">
        <f t="shared" si="49"/>
        <v>no</v>
      </c>
      <c r="T366" s="112"/>
      <c r="U366" s="3" t="str">
        <f t="shared" si="50"/>
        <v>yes</v>
      </c>
      <c r="W366" s="2">
        <f t="shared" si="51"/>
        <v>0.80936761479964892</v>
      </c>
      <c r="X366" s="2">
        <f t="shared" si="52"/>
        <v>0</v>
      </c>
      <c r="AB366" s="2">
        <f t="shared" si="53"/>
        <v>0.50706250701330935</v>
      </c>
      <c r="AC366" s="2">
        <f t="shared" si="54"/>
        <v>8.3311974011911205E-2</v>
      </c>
    </row>
    <row r="367" spans="1:29" x14ac:dyDescent="0.35">
      <c r="A367" s="115">
        <v>5754</v>
      </c>
      <c r="B367" t="s">
        <v>369</v>
      </c>
      <c r="C367" s="1">
        <v>156171</v>
      </c>
      <c r="D367" s="1">
        <v>544953</v>
      </c>
      <c r="F367" s="1">
        <v>1223814</v>
      </c>
      <c r="H367" s="1">
        <v>0</v>
      </c>
      <c r="I367" s="3">
        <f t="shared" si="46"/>
        <v>1924938</v>
      </c>
      <c r="J367">
        <f>A367-'ESSER III JCF Approved'!A367</f>
        <v>0</v>
      </c>
      <c r="K367" s="1">
        <f>VLOOKUP($A367,'Payments 6.7.21'!$A$4:$E$430,3,FALSE)</f>
        <v>156165.75</v>
      </c>
      <c r="L367" s="1">
        <f>VLOOKUP($A367,'Payments 6.7.21'!$A$4:$E$430,4,FALSE)</f>
        <v>0</v>
      </c>
      <c r="P367" s="1">
        <f>VLOOKUP($A367,'Payments 6.7.21'!$A$4:$E$430,5,FALSE)</f>
        <v>0</v>
      </c>
      <c r="Q367" s="1">
        <f t="shared" si="47"/>
        <v>156165.75</v>
      </c>
      <c r="R367" s="3" t="str">
        <f t="shared" si="48"/>
        <v>yes</v>
      </c>
      <c r="S367" s="3" t="str">
        <f t="shared" si="49"/>
        <v>no</v>
      </c>
      <c r="T367" s="112"/>
      <c r="U367" s="3" t="str">
        <f t="shared" si="50"/>
        <v/>
      </c>
      <c r="W367" s="2">
        <f t="shared" si="51"/>
        <v>0.99996638300324647</v>
      </c>
      <c r="X367" s="2">
        <f t="shared" si="52"/>
        <v>0</v>
      </c>
      <c r="AB367" s="2" t="str">
        <f t="shared" si="53"/>
        <v/>
      </c>
      <c r="AC367" s="2">
        <f t="shared" si="54"/>
        <v>8.1127677878456345E-2</v>
      </c>
    </row>
    <row r="368" spans="1:29" x14ac:dyDescent="0.35">
      <c r="A368" s="115">
        <v>5757</v>
      </c>
      <c r="B368" t="s">
        <v>370</v>
      </c>
      <c r="C368" s="1">
        <v>192256</v>
      </c>
      <c r="D368" s="1">
        <v>804983</v>
      </c>
      <c r="F368" s="1">
        <v>1807771</v>
      </c>
      <c r="H368" s="1">
        <v>77826</v>
      </c>
      <c r="I368" s="3">
        <f t="shared" si="46"/>
        <v>2882836</v>
      </c>
      <c r="J368">
        <f>A368-'ESSER III JCF Approved'!A368</f>
        <v>0</v>
      </c>
      <c r="K368" s="1">
        <f>VLOOKUP($A368,'Payments 6.7.21'!$A$4:$E$430,3,FALSE)</f>
        <v>129724.11</v>
      </c>
      <c r="L368" s="1">
        <f>VLOOKUP($A368,'Payments 6.7.21'!$A$4:$E$430,4,FALSE)</f>
        <v>0</v>
      </c>
      <c r="P368" s="1">
        <f>VLOOKUP($A368,'Payments 6.7.21'!$A$4:$E$430,5,FALSE)</f>
        <v>42397.8</v>
      </c>
      <c r="Q368" s="1">
        <f t="shared" si="47"/>
        <v>172121.91</v>
      </c>
      <c r="R368" s="3" t="str">
        <f t="shared" si="48"/>
        <v>yes</v>
      </c>
      <c r="S368" s="3" t="str">
        <f t="shared" si="49"/>
        <v>no</v>
      </c>
      <c r="T368" s="112"/>
      <c r="U368" s="3" t="str">
        <f t="shared" si="50"/>
        <v>yes</v>
      </c>
      <c r="W368" s="2">
        <f t="shared" si="51"/>
        <v>0.67474674392476697</v>
      </c>
      <c r="X368" s="2">
        <f t="shared" si="52"/>
        <v>0</v>
      </c>
      <c r="AB368" s="2">
        <f t="shared" si="53"/>
        <v>0.54477680980649146</v>
      </c>
      <c r="AC368" s="2">
        <f t="shared" si="54"/>
        <v>5.9705758496147544E-2</v>
      </c>
    </row>
    <row r="369" spans="1:29" x14ac:dyDescent="0.35">
      <c r="A369" s="115">
        <v>5780</v>
      </c>
      <c r="B369" t="s">
        <v>371</v>
      </c>
      <c r="C369" s="1">
        <v>63330</v>
      </c>
      <c r="D369" s="1">
        <v>201453</v>
      </c>
      <c r="F369" s="1">
        <v>452408</v>
      </c>
      <c r="H369" s="1">
        <v>0</v>
      </c>
      <c r="I369" s="3">
        <f t="shared" si="46"/>
        <v>717191</v>
      </c>
      <c r="J369">
        <f>A369-'ESSER III JCF Approved'!A369</f>
        <v>0</v>
      </c>
      <c r="K369" s="1">
        <f>VLOOKUP($A369,'Payments 6.7.21'!$A$4:$E$430,3,FALSE)</f>
        <v>6327.15</v>
      </c>
      <c r="L369" s="1">
        <f>VLOOKUP($A369,'Payments 6.7.21'!$A$4:$E$430,4,FALSE)</f>
        <v>0</v>
      </c>
      <c r="P369" s="1">
        <f>VLOOKUP($A369,'Payments 6.7.21'!$A$4:$E$430,5,FALSE)</f>
        <v>0</v>
      </c>
      <c r="Q369" s="1">
        <f t="shared" si="47"/>
        <v>6327.15</v>
      </c>
      <c r="R369" s="3" t="str">
        <f t="shared" si="48"/>
        <v>yes</v>
      </c>
      <c r="S369" s="3" t="str">
        <f t="shared" si="49"/>
        <v>no</v>
      </c>
      <c r="T369" s="112"/>
      <c r="U369" s="3" t="str">
        <f t="shared" si="50"/>
        <v/>
      </c>
      <c r="W369" s="2">
        <f t="shared" si="51"/>
        <v>9.9907626717195636E-2</v>
      </c>
      <c r="X369" s="2">
        <f t="shared" si="52"/>
        <v>0</v>
      </c>
      <c r="AB369" s="2" t="str">
        <f t="shared" si="53"/>
        <v/>
      </c>
      <c r="AC369" s="2">
        <f t="shared" si="54"/>
        <v>8.822126881123717E-3</v>
      </c>
    </row>
    <row r="370" spans="1:29" x14ac:dyDescent="0.35">
      <c r="A370" s="115">
        <v>5810</v>
      </c>
      <c r="B370" t="s">
        <v>372</v>
      </c>
      <c r="C370" s="1">
        <v>69306</v>
      </c>
      <c r="D370" s="1">
        <v>296231</v>
      </c>
      <c r="F370" s="1">
        <v>665254</v>
      </c>
      <c r="H370" s="1">
        <v>67971</v>
      </c>
      <c r="I370" s="3">
        <f t="shared" si="46"/>
        <v>1098762</v>
      </c>
      <c r="J370">
        <f>A370-'ESSER III JCF Approved'!A370</f>
        <v>0</v>
      </c>
      <c r="K370" s="1">
        <f>VLOOKUP($A370,'Payments 6.7.21'!$A$4:$E$430,3,FALSE)</f>
        <v>54334.98</v>
      </c>
      <c r="L370" s="1">
        <f>VLOOKUP($A370,'Payments 6.7.21'!$A$4:$E$430,4,FALSE)</f>
        <v>0</v>
      </c>
      <c r="P370" s="1">
        <f>VLOOKUP($A370,'Payments 6.7.21'!$A$4:$E$430,5,FALSE)</f>
        <v>22669.63</v>
      </c>
      <c r="Q370" s="1">
        <f t="shared" si="47"/>
        <v>77004.61</v>
      </c>
      <c r="R370" s="3" t="str">
        <f t="shared" si="48"/>
        <v>yes</v>
      </c>
      <c r="S370" s="3" t="str">
        <f t="shared" si="49"/>
        <v>no</v>
      </c>
      <c r="T370" s="112"/>
      <c r="U370" s="3" t="str">
        <f t="shared" si="50"/>
        <v>yes</v>
      </c>
      <c r="W370" s="2">
        <f t="shared" si="51"/>
        <v>0.78398666782096793</v>
      </c>
      <c r="X370" s="2">
        <f t="shared" si="52"/>
        <v>0</v>
      </c>
      <c r="AB370" s="2">
        <f t="shared" si="53"/>
        <v>0.33351914787188658</v>
      </c>
      <c r="AC370" s="2">
        <f t="shared" si="54"/>
        <v>7.0083066214521428E-2</v>
      </c>
    </row>
    <row r="371" spans="1:29" x14ac:dyDescent="0.35">
      <c r="A371" s="115">
        <v>5817</v>
      </c>
      <c r="B371" t="s">
        <v>373</v>
      </c>
      <c r="C371" s="1">
        <v>82809</v>
      </c>
      <c r="D371" s="1">
        <v>328694</v>
      </c>
      <c r="F371" s="1">
        <v>738156</v>
      </c>
      <c r="H371" s="1">
        <v>0</v>
      </c>
      <c r="I371" s="3">
        <f t="shared" si="46"/>
        <v>1149659</v>
      </c>
      <c r="J371">
        <f>A371-'ESSER III JCF Approved'!A371</f>
        <v>0</v>
      </c>
      <c r="K371" s="1">
        <f>VLOOKUP($A371,'Payments 6.7.21'!$A$4:$E$430,3,FALSE)</f>
        <v>82809</v>
      </c>
      <c r="L371" s="1">
        <f>VLOOKUP($A371,'Payments 6.7.21'!$A$4:$E$430,4,FALSE)</f>
        <v>0</v>
      </c>
      <c r="P371" s="1">
        <f>VLOOKUP($A371,'Payments 6.7.21'!$A$4:$E$430,5,FALSE)</f>
        <v>0</v>
      </c>
      <c r="Q371" s="1">
        <f t="shared" si="47"/>
        <v>82809</v>
      </c>
      <c r="R371" s="3" t="str">
        <f t="shared" si="48"/>
        <v>yes</v>
      </c>
      <c r="S371" s="3" t="str">
        <f t="shared" si="49"/>
        <v>no</v>
      </c>
      <c r="T371" s="112"/>
      <c r="U371" s="3" t="str">
        <f t="shared" si="50"/>
        <v/>
      </c>
      <c r="W371" s="2">
        <f t="shared" si="51"/>
        <v>1</v>
      </c>
      <c r="X371" s="2">
        <f t="shared" si="52"/>
        <v>0</v>
      </c>
      <c r="AB371" s="2" t="str">
        <f t="shared" si="53"/>
        <v/>
      </c>
      <c r="AC371" s="2">
        <f t="shared" si="54"/>
        <v>7.2029184305955077E-2</v>
      </c>
    </row>
    <row r="372" spans="1:29" x14ac:dyDescent="0.35">
      <c r="A372" s="115">
        <v>5824</v>
      </c>
      <c r="B372" t="s">
        <v>374</v>
      </c>
      <c r="C372" s="1">
        <v>243561</v>
      </c>
      <c r="D372" s="1">
        <v>1008320</v>
      </c>
      <c r="F372" s="1">
        <v>2264410</v>
      </c>
      <c r="H372" s="1">
        <v>0</v>
      </c>
      <c r="I372" s="3">
        <f t="shared" si="46"/>
        <v>3516291</v>
      </c>
      <c r="J372">
        <f>A372-'ESSER III JCF Approved'!A372</f>
        <v>0</v>
      </c>
      <c r="K372" s="1">
        <f>VLOOKUP($A372,'Payments 6.7.21'!$A$4:$E$430,3,FALSE)</f>
        <v>145711.04000000001</v>
      </c>
      <c r="L372" s="1">
        <f>VLOOKUP($A372,'Payments 6.7.21'!$A$4:$E$430,4,FALSE)</f>
        <v>0</v>
      </c>
      <c r="P372" s="1">
        <f>VLOOKUP($A372,'Payments 6.7.21'!$A$4:$E$430,5,FALSE)</f>
        <v>0</v>
      </c>
      <c r="Q372" s="1">
        <f t="shared" si="47"/>
        <v>145711.04000000001</v>
      </c>
      <c r="R372" s="3" t="str">
        <f t="shared" si="48"/>
        <v>yes</v>
      </c>
      <c r="S372" s="3" t="str">
        <f t="shared" si="49"/>
        <v>no</v>
      </c>
      <c r="T372" s="112"/>
      <c r="U372" s="3" t="str">
        <f t="shared" si="50"/>
        <v/>
      </c>
      <c r="W372" s="2">
        <f t="shared" si="51"/>
        <v>0.59825275803597455</v>
      </c>
      <c r="X372" s="2">
        <f t="shared" si="52"/>
        <v>0</v>
      </c>
      <c r="AB372" s="2" t="str">
        <f t="shared" si="53"/>
        <v/>
      </c>
      <c r="AC372" s="2">
        <f t="shared" si="54"/>
        <v>4.1438845647302797E-2</v>
      </c>
    </row>
    <row r="373" spans="1:29" x14ac:dyDescent="0.35">
      <c r="A373" s="115">
        <v>5852</v>
      </c>
      <c r="B373" t="s">
        <v>375</v>
      </c>
      <c r="C373" s="1">
        <v>40000</v>
      </c>
      <c r="D373" s="1">
        <v>109848</v>
      </c>
      <c r="F373" s="1">
        <v>246689</v>
      </c>
      <c r="H373" s="1">
        <v>0</v>
      </c>
      <c r="I373" s="3">
        <f t="shared" si="46"/>
        <v>396537</v>
      </c>
      <c r="J373">
        <f>A373-'ESSER III JCF Approved'!A373</f>
        <v>0</v>
      </c>
      <c r="K373" s="1">
        <f>VLOOKUP($A373,'Payments 6.7.21'!$A$4:$E$430,3,FALSE)</f>
        <v>40000</v>
      </c>
      <c r="L373" s="1">
        <f>VLOOKUP($A373,'Payments 6.7.21'!$A$4:$E$430,4,FALSE)</f>
        <v>0</v>
      </c>
      <c r="P373" s="1">
        <f>VLOOKUP($A373,'Payments 6.7.21'!$A$4:$E$430,5,FALSE)</f>
        <v>0</v>
      </c>
      <c r="Q373" s="1">
        <f t="shared" si="47"/>
        <v>40000</v>
      </c>
      <c r="R373" s="3" t="str">
        <f t="shared" si="48"/>
        <v>yes</v>
      </c>
      <c r="S373" s="3" t="str">
        <f t="shared" si="49"/>
        <v>no</v>
      </c>
      <c r="T373" s="112"/>
      <c r="U373" s="3" t="str">
        <f t="shared" si="50"/>
        <v/>
      </c>
      <c r="W373" s="2">
        <f t="shared" si="51"/>
        <v>1</v>
      </c>
      <c r="X373" s="2">
        <f t="shared" si="52"/>
        <v>0</v>
      </c>
      <c r="AB373" s="2" t="str">
        <f t="shared" si="53"/>
        <v/>
      </c>
      <c r="AC373" s="2">
        <f t="shared" si="54"/>
        <v>0.10087331068727508</v>
      </c>
    </row>
    <row r="374" spans="1:29" x14ac:dyDescent="0.35">
      <c r="A374" s="115">
        <v>5859</v>
      </c>
      <c r="B374" t="s">
        <v>376</v>
      </c>
      <c r="C374" s="1">
        <v>56735</v>
      </c>
      <c r="D374" s="1">
        <v>240678</v>
      </c>
      <c r="F374" s="1">
        <v>540498</v>
      </c>
      <c r="H374" s="1">
        <v>0</v>
      </c>
      <c r="I374" s="3">
        <f t="shared" si="46"/>
        <v>837911</v>
      </c>
      <c r="J374">
        <f>A374-'ESSER III JCF Approved'!A374</f>
        <v>0</v>
      </c>
      <c r="K374" s="1">
        <f>VLOOKUP($A374,'Payments 6.7.21'!$A$4:$E$430,3,FALSE)</f>
        <v>56735</v>
      </c>
      <c r="L374" s="1">
        <f>VLOOKUP($A374,'Payments 6.7.21'!$A$4:$E$430,4,FALSE)</f>
        <v>0</v>
      </c>
      <c r="P374" s="1">
        <f>VLOOKUP($A374,'Payments 6.7.21'!$A$4:$E$430,5,FALSE)</f>
        <v>0</v>
      </c>
      <c r="Q374" s="1">
        <f t="shared" si="47"/>
        <v>56735</v>
      </c>
      <c r="R374" s="3" t="str">
        <f t="shared" si="48"/>
        <v>yes</v>
      </c>
      <c r="S374" s="3" t="str">
        <f t="shared" si="49"/>
        <v>no</v>
      </c>
      <c r="T374" s="112"/>
      <c r="U374" s="3" t="str">
        <f t="shared" si="50"/>
        <v/>
      </c>
      <c r="W374" s="2">
        <f t="shared" si="51"/>
        <v>1</v>
      </c>
      <c r="X374" s="2">
        <f t="shared" si="52"/>
        <v>0</v>
      </c>
      <c r="AB374" s="2" t="str">
        <f t="shared" si="53"/>
        <v/>
      </c>
      <c r="AC374" s="2">
        <f t="shared" si="54"/>
        <v>6.7710055125186325E-2</v>
      </c>
    </row>
    <row r="375" spans="1:29" x14ac:dyDescent="0.35">
      <c r="A375" s="115">
        <v>5866</v>
      </c>
      <c r="B375" t="s">
        <v>377</v>
      </c>
      <c r="C375" s="1">
        <v>78400</v>
      </c>
      <c r="D375" s="1">
        <v>310496</v>
      </c>
      <c r="F375" s="1">
        <v>697289</v>
      </c>
      <c r="H375" s="1">
        <v>0</v>
      </c>
      <c r="I375" s="3">
        <f t="shared" si="46"/>
        <v>1086185</v>
      </c>
      <c r="J375">
        <f>A375-'ESSER III JCF Approved'!A375</f>
        <v>0</v>
      </c>
      <c r="K375" s="1">
        <f>VLOOKUP($A375,'Payments 6.7.21'!$A$4:$E$430,3,FALSE)</f>
        <v>72800</v>
      </c>
      <c r="L375" s="1">
        <f>VLOOKUP($A375,'Payments 6.7.21'!$A$4:$E$430,4,FALSE)</f>
        <v>0</v>
      </c>
      <c r="P375" s="1">
        <f>VLOOKUP($A375,'Payments 6.7.21'!$A$4:$E$430,5,FALSE)</f>
        <v>0</v>
      </c>
      <c r="Q375" s="1">
        <f t="shared" si="47"/>
        <v>72800</v>
      </c>
      <c r="R375" s="3" t="str">
        <f t="shared" si="48"/>
        <v>yes</v>
      </c>
      <c r="S375" s="3" t="str">
        <f t="shared" si="49"/>
        <v>no</v>
      </c>
      <c r="T375" s="112"/>
      <c r="U375" s="3" t="str">
        <f t="shared" si="50"/>
        <v/>
      </c>
      <c r="W375" s="2">
        <f t="shared" si="51"/>
        <v>0.9285714285714286</v>
      </c>
      <c r="X375" s="2">
        <f t="shared" si="52"/>
        <v>0</v>
      </c>
      <c r="AB375" s="2" t="str">
        <f t="shared" si="53"/>
        <v/>
      </c>
      <c r="AC375" s="2">
        <f t="shared" si="54"/>
        <v>6.7023573332351302E-2</v>
      </c>
    </row>
    <row r="376" spans="1:29" x14ac:dyDescent="0.35">
      <c r="A376" s="115">
        <v>5901</v>
      </c>
      <c r="B376" t="s">
        <v>378</v>
      </c>
      <c r="C376" s="1">
        <v>415787</v>
      </c>
      <c r="D376" s="1">
        <v>1412390</v>
      </c>
      <c r="F376" s="1">
        <v>3171840</v>
      </c>
      <c r="H376" s="1">
        <v>0</v>
      </c>
      <c r="I376" s="3">
        <f t="shared" si="46"/>
        <v>5000017</v>
      </c>
      <c r="J376">
        <f>A376-'ESSER III JCF Approved'!A376</f>
        <v>0</v>
      </c>
      <c r="K376" s="1">
        <f>VLOOKUP($A376,'Payments 6.7.21'!$A$4:$E$430,3,FALSE)</f>
        <v>415786.32</v>
      </c>
      <c r="L376" s="1">
        <f>VLOOKUP($A376,'Payments 6.7.21'!$A$4:$E$430,4,FALSE)</f>
        <v>0</v>
      </c>
      <c r="P376" s="1">
        <f>VLOOKUP($A376,'Payments 6.7.21'!$A$4:$E$430,5,FALSE)</f>
        <v>0</v>
      </c>
      <c r="Q376" s="1">
        <f t="shared" si="47"/>
        <v>415786.32</v>
      </c>
      <c r="R376" s="3" t="str">
        <f t="shared" si="48"/>
        <v>yes</v>
      </c>
      <c r="S376" s="3" t="str">
        <f t="shared" si="49"/>
        <v>no</v>
      </c>
      <c r="T376" s="112"/>
      <c r="U376" s="3" t="str">
        <f t="shared" si="50"/>
        <v/>
      </c>
      <c r="W376" s="2">
        <f t="shared" si="51"/>
        <v>0.99999836454723212</v>
      </c>
      <c r="X376" s="2">
        <f t="shared" si="52"/>
        <v>0</v>
      </c>
      <c r="AB376" s="2" t="str">
        <f t="shared" si="53"/>
        <v/>
      </c>
      <c r="AC376" s="2">
        <f t="shared" si="54"/>
        <v>8.3156981266263696E-2</v>
      </c>
    </row>
    <row r="377" spans="1:29" x14ac:dyDescent="0.35">
      <c r="A377" s="115">
        <v>5960</v>
      </c>
      <c r="B377" t="s">
        <v>379</v>
      </c>
      <c r="C377" s="1">
        <v>177149</v>
      </c>
      <c r="D377" s="1">
        <v>725377</v>
      </c>
      <c r="F377" s="1">
        <v>1628998</v>
      </c>
      <c r="H377" s="1">
        <v>73188</v>
      </c>
      <c r="I377" s="3">
        <f t="shared" si="46"/>
        <v>2604712</v>
      </c>
      <c r="J377">
        <f>A377-'ESSER III JCF Approved'!A377</f>
        <v>0</v>
      </c>
      <c r="K377" s="1">
        <f>VLOOKUP($A377,'Payments 6.7.21'!$A$4:$E$430,3,FALSE)</f>
        <v>162208.04</v>
      </c>
      <c r="L377" s="1">
        <f>VLOOKUP($A377,'Payments 6.7.21'!$A$4:$E$430,4,FALSE)</f>
        <v>0</v>
      </c>
      <c r="P377" s="1">
        <f>VLOOKUP($A377,'Payments 6.7.21'!$A$4:$E$430,5,FALSE)</f>
        <v>58331.22</v>
      </c>
      <c r="Q377" s="1">
        <f t="shared" si="47"/>
        <v>220539.26</v>
      </c>
      <c r="R377" s="3" t="str">
        <f t="shared" si="48"/>
        <v>yes</v>
      </c>
      <c r="S377" s="3" t="str">
        <f t="shared" si="49"/>
        <v>no</v>
      </c>
      <c r="T377" s="112"/>
      <c r="U377" s="3" t="str">
        <f t="shared" si="50"/>
        <v>yes</v>
      </c>
      <c r="W377" s="2">
        <f t="shared" si="51"/>
        <v>0.91565879570305231</v>
      </c>
      <c r="X377" s="2">
        <f t="shared" si="52"/>
        <v>0</v>
      </c>
      <c r="AB377" s="2">
        <f t="shared" si="53"/>
        <v>0.79700524676176421</v>
      </c>
      <c r="AC377" s="2">
        <f t="shared" si="54"/>
        <v>8.4669345401718124E-2</v>
      </c>
    </row>
    <row r="378" spans="1:29" x14ac:dyDescent="0.35">
      <c r="A378" s="115">
        <v>5985</v>
      </c>
      <c r="B378" t="s">
        <v>380</v>
      </c>
      <c r="C378" s="1">
        <v>362770</v>
      </c>
      <c r="D378" s="1">
        <v>1495193</v>
      </c>
      <c r="F378" s="1">
        <v>3357792</v>
      </c>
      <c r="H378" s="1">
        <v>167391</v>
      </c>
      <c r="I378" s="3">
        <f t="shared" si="46"/>
        <v>5383146</v>
      </c>
      <c r="J378">
        <f>A378-'ESSER III JCF Approved'!A378</f>
        <v>0</v>
      </c>
      <c r="K378" s="1">
        <f>VLOOKUP($A378,'Payments 6.7.21'!$A$4:$E$430,3,FALSE)</f>
        <v>335751.18</v>
      </c>
      <c r="L378" s="1">
        <f>VLOOKUP($A378,'Payments 6.7.21'!$A$4:$E$430,4,FALSE)</f>
        <v>0</v>
      </c>
      <c r="P378" s="1">
        <f>VLOOKUP($A378,'Payments 6.7.21'!$A$4:$E$430,5,FALSE)</f>
        <v>163707.37</v>
      </c>
      <c r="Q378" s="1">
        <f t="shared" si="47"/>
        <v>499458.55</v>
      </c>
      <c r="R378" s="3" t="str">
        <f t="shared" si="48"/>
        <v>yes</v>
      </c>
      <c r="S378" s="3" t="str">
        <f t="shared" si="49"/>
        <v>no</v>
      </c>
      <c r="T378" s="112"/>
      <c r="U378" s="3" t="str">
        <f t="shared" si="50"/>
        <v>yes</v>
      </c>
      <c r="W378" s="2">
        <f t="shared" si="51"/>
        <v>0.92552079830195444</v>
      </c>
      <c r="X378" s="2">
        <f t="shared" si="52"/>
        <v>0</v>
      </c>
      <c r="AB378" s="2">
        <f t="shared" si="53"/>
        <v>0.97799385869013267</v>
      </c>
      <c r="AC378" s="2">
        <f t="shared" si="54"/>
        <v>9.2781906714029305E-2</v>
      </c>
    </row>
    <row r="379" spans="1:29" x14ac:dyDescent="0.35">
      <c r="A379" s="115">
        <v>5992</v>
      </c>
      <c r="B379" t="s">
        <v>381</v>
      </c>
      <c r="C379" s="1">
        <v>65053</v>
      </c>
      <c r="D379" s="1">
        <v>266266</v>
      </c>
      <c r="F379" s="1">
        <v>597960</v>
      </c>
      <c r="H379" s="1">
        <v>55072</v>
      </c>
      <c r="I379" s="3">
        <f t="shared" si="46"/>
        <v>984351</v>
      </c>
      <c r="J379">
        <f>A379-'ESSER III JCF Approved'!A379</f>
        <v>0</v>
      </c>
      <c r="K379" s="1">
        <f>VLOOKUP($A379,'Payments 6.7.21'!$A$4:$E$430,3,FALSE)</f>
        <v>64661.37</v>
      </c>
      <c r="L379" s="1">
        <f>VLOOKUP($A379,'Payments 6.7.21'!$A$4:$E$430,4,FALSE)</f>
        <v>0</v>
      </c>
      <c r="P379" s="1">
        <f>VLOOKUP($A379,'Payments 6.7.21'!$A$4:$E$430,5,FALSE)</f>
        <v>50755.23</v>
      </c>
      <c r="Q379" s="1">
        <f t="shared" si="47"/>
        <v>115416.6</v>
      </c>
      <c r="R379" s="3" t="str">
        <f t="shared" si="48"/>
        <v>yes</v>
      </c>
      <c r="S379" s="3" t="str">
        <f t="shared" si="49"/>
        <v>no</v>
      </c>
      <c r="T379" s="112"/>
      <c r="U379" s="3" t="str">
        <f t="shared" si="50"/>
        <v>yes</v>
      </c>
      <c r="W379" s="2">
        <f t="shared" si="51"/>
        <v>0.99397983182943139</v>
      </c>
      <c r="X379" s="2">
        <f t="shared" si="52"/>
        <v>0</v>
      </c>
      <c r="AB379" s="2">
        <f t="shared" si="53"/>
        <v>0.92161588466008137</v>
      </c>
      <c r="AC379" s="2">
        <f t="shared" si="54"/>
        <v>0.11725146822627296</v>
      </c>
    </row>
    <row r="380" spans="1:29" x14ac:dyDescent="0.35">
      <c r="A380" s="115">
        <v>6013</v>
      </c>
      <c r="B380" t="s">
        <v>382</v>
      </c>
      <c r="C380" s="1">
        <v>45637</v>
      </c>
      <c r="D380" s="1">
        <v>155359</v>
      </c>
      <c r="F380" s="1">
        <v>348893</v>
      </c>
      <c r="H380" s="1">
        <v>0</v>
      </c>
      <c r="I380" s="3">
        <f t="shared" si="46"/>
        <v>549889</v>
      </c>
      <c r="J380">
        <f>A380-'ESSER III JCF Approved'!A380</f>
        <v>0</v>
      </c>
      <c r="K380" s="1">
        <f>VLOOKUP($A380,'Payments 6.7.21'!$A$4:$E$430,3,FALSE)</f>
        <v>45637</v>
      </c>
      <c r="L380" s="1">
        <f>VLOOKUP($A380,'Payments 6.7.21'!$A$4:$E$430,4,FALSE)</f>
        <v>0</v>
      </c>
      <c r="P380" s="1">
        <f>VLOOKUP($A380,'Payments 6.7.21'!$A$4:$E$430,5,FALSE)</f>
        <v>0</v>
      </c>
      <c r="Q380" s="1">
        <f t="shared" si="47"/>
        <v>45637</v>
      </c>
      <c r="R380" s="3" t="str">
        <f t="shared" si="48"/>
        <v>yes</v>
      </c>
      <c r="S380" s="3" t="str">
        <f t="shared" si="49"/>
        <v>no</v>
      </c>
      <c r="T380" s="112"/>
      <c r="U380" s="3" t="str">
        <f t="shared" si="50"/>
        <v/>
      </c>
      <c r="W380" s="2">
        <f t="shared" si="51"/>
        <v>1</v>
      </c>
      <c r="X380" s="2">
        <f t="shared" si="52"/>
        <v>0</v>
      </c>
      <c r="AB380" s="2" t="str">
        <f t="shared" si="53"/>
        <v/>
      </c>
      <c r="AC380" s="2">
        <f t="shared" si="54"/>
        <v>8.2993113155564124E-2</v>
      </c>
    </row>
    <row r="381" spans="1:29" x14ac:dyDescent="0.35">
      <c r="A381" s="115">
        <v>6022</v>
      </c>
      <c r="B381" t="s">
        <v>383</v>
      </c>
      <c r="C381" s="1">
        <v>90271</v>
      </c>
      <c r="D381" s="1">
        <v>356379</v>
      </c>
      <c r="F381" s="1">
        <v>800330</v>
      </c>
      <c r="H381" s="1">
        <v>61739</v>
      </c>
      <c r="I381" s="3">
        <f t="shared" si="46"/>
        <v>1308719</v>
      </c>
      <c r="J381">
        <f>A381-'ESSER III JCF Approved'!A381</f>
        <v>0</v>
      </c>
      <c r="K381" s="1">
        <f>VLOOKUP($A381,'Payments 6.7.21'!$A$4:$E$430,3,FALSE)</f>
        <v>34567.67</v>
      </c>
      <c r="L381" s="1">
        <f>VLOOKUP($A381,'Payments 6.7.21'!$A$4:$E$430,4,FALSE)</f>
        <v>0</v>
      </c>
      <c r="P381" s="1">
        <f>VLOOKUP($A381,'Payments 6.7.21'!$A$4:$E$430,5,FALSE)</f>
        <v>16864.27</v>
      </c>
      <c r="Q381" s="1">
        <f t="shared" si="47"/>
        <v>51431.94</v>
      </c>
      <c r="R381" s="3" t="str">
        <f t="shared" si="48"/>
        <v>yes</v>
      </c>
      <c r="S381" s="3" t="str">
        <f t="shared" si="49"/>
        <v>no</v>
      </c>
      <c r="T381" s="112"/>
      <c r="U381" s="3" t="str">
        <f t="shared" si="50"/>
        <v>yes</v>
      </c>
      <c r="W381" s="2">
        <f t="shared" si="51"/>
        <v>0.38293217090760046</v>
      </c>
      <c r="X381" s="2">
        <f t="shared" si="52"/>
        <v>0</v>
      </c>
      <c r="AB381" s="2">
        <f t="shared" si="53"/>
        <v>0.27315424610051992</v>
      </c>
      <c r="AC381" s="2">
        <f t="shared" si="54"/>
        <v>3.9299452365251827E-2</v>
      </c>
    </row>
    <row r="382" spans="1:29" x14ac:dyDescent="0.35">
      <c r="A382" s="115">
        <v>6027</v>
      </c>
      <c r="B382" t="s">
        <v>384</v>
      </c>
      <c r="C382" s="1">
        <v>117081</v>
      </c>
      <c r="D382" s="1">
        <v>473591</v>
      </c>
      <c r="F382" s="1">
        <v>1063555</v>
      </c>
      <c r="H382" s="1">
        <v>0</v>
      </c>
      <c r="I382" s="3">
        <f t="shared" si="46"/>
        <v>1654227</v>
      </c>
      <c r="J382">
        <f>A382-'ESSER III JCF Approved'!A382</f>
        <v>0</v>
      </c>
      <c r="K382" s="1">
        <f>VLOOKUP($A382,'Payments 6.7.21'!$A$4:$E$430,3,FALSE)</f>
        <v>115346.84</v>
      </c>
      <c r="L382" s="1">
        <f>VLOOKUP($A382,'Payments 6.7.21'!$A$4:$E$430,4,FALSE)</f>
        <v>0</v>
      </c>
      <c r="P382" s="1">
        <f>VLOOKUP($A382,'Payments 6.7.21'!$A$4:$E$430,5,FALSE)</f>
        <v>0</v>
      </c>
      <c r="Q382" s="1">
        <f t="shared" si="47"/>
        <v>115346.84</v>
      </c>
      <c r="R382" s="3" t="str">
        <f t="shared" si="48"/>
        <v>yes</v>
      </c>
      <c r="S382" s="3" t="str">
        <f t="shared" si="49"/>
        <v>no</v>
      </c>
      <c r="T382" s="112"/>
      <c r="U382" s="3" t="str">
        <f t="shared" si="50"/>
        <v/>
      </c>
      <c r="W382" s="2">
        <f t="shared" si="51"/>
        <v>0.98518837386083136</v>
      </c>
      <c r="X382" s="2">
        <f t="shared" si="52"/>
        <v>0</v>
      </c>
      <c r="AB382" s="2" t="str">
        <f t="shared" si="53"/>
        <v/>
      </c>
      <c r="AC382" s="2">
        <f t="shared" si="54"/>
        <v>6.9728543906005649E-2</v>
      </c>
    </row>
    <row r="383" spans="1:29" x14ac:dyDescent="0.35">
      <c r="A383" s="115">
        <v>6069</v>
      </c>
      <c r="B383" t="s">
        <v>385</v>
      </c>
      <c r="C383" s="1">
        <v>40000</v>
      </c>
      <c r="D383" s="1">
        <v>100000</v>
      </c>
      <c r="F383" s="1">
        <v>140818</v>
      </c>
      <c r="H383" s="1">
        <v>0</v>
      </c>
      <c r="I383" s="3">
        <f t="shared" si="46"/>
        <v>280818</v>
      </c>
      <c r="J383">
        <f>A383-'ESSER III JCF Approved'!A383</f>
        <v>0</v>
      </c>
      <c r="K383" s="1">
        <f>VLOOKUP($A383,'Payments 6.7.21'!$A$4:$E$430,3,FALSE)</f>
        <v>5648.98</v>
      </c>
      <c r="L383" s="1">
        <f>VLOOKUP($A383,'Payments 6.7.21'!$A$4:$E$430,4,FALSE)</f>
        <v>0</v>
      </c>
      <c r="P383" s="1">
        <f>VLOOKUP($A383,'Payments 6.7.21'!$A$4:$E$430,5,FALSE)</f>
        <v>0</v>
      </c>
      <c r="Q383" s="1">
        <f t="shared" si="47"/>
        <v>5648.98</v>
      </c>
      <c r="R383" s="3" t="str">
        <f t="shared" si="48"/>
        <v>yes</v>
      </c>
      <c r="S383" s="3" t="str">
        <f t="shared" si="49"/>
        <v>no</v>
      </c>
      <c r="T383" s="112"/>
      <c r="U383" s="3" t="str">
        <f t="shared" si="50"/>
        <v/>
      </c>
      <c r="W383" s="2">
        <f t="shared" si="51"/>
        <v>0.1412245</v>
      </c>
      <c r="X383" s="2">
        <f t="shared" si="52"/>
        <v>0</v>
      </c>
      <c r="AB383" s="2" t="str">
        <f t="shared" si="53"/>
        <v/>
      </c>
      <c r="AC383" s="2">
        <f t="shared" si="54"/>
        <v>2.0116160644972899E-2</v>
      </c>
    </row>
    <row r="384" spans="1:29" x14ac:dyDescent="0.35">
      <c r="A384" s="115">
        <v>6083</v>
      </c>
      <c r="B384" t="s">
        <v>386</v>
      </c>
      <c r="C384" s="1">
        <v>40000</v>
      </c>
      <c r="D384" s="1">
        <v>100000</v>
      </c>
      <c r="F384" s="1">
        <v>190842</v>
      </c>
      <c r="H384" s="1">
        <v>0</v>
      </c>
      <c r="I384" s="3">
        <f t="shared" si="46"/>
        <v>330842</v>
      </c>
      <c r="J384">
        <f>A384-'ESSER III JCF Approved'!A384</f>
        <v>0</v>
      </c>
      <c r="K384" s="1">
        <f>VLOOKUP($A384,'Payments 6.7.21'!$A$4:$E$430,3,FALSE)</f>
        <v>40000</v>
      </c>
      <c r="L384" s="1">
        <f>VLOOKUP($A384,'Payments 6.7.21'!$A$4:$E$430,4,FALSE)</f>
        <v>100000</v>
      </c>
      <c r="P384" s="1">
        <f>VLOOKUP($A384,'Payments 6.7.21'!$A$4:$E$430,5,FALSE)</f>
        <v>0</v>
      </c>
      <c r="Q384" s="1">
        <f t="shared" si="47"/>
        <v>140000</v>
      </c>
      <c r="R384" s="3" t="str">
        <f t="shared" si="48"/>
        <v>yes</v>
      </c>
      <c r="S384" s="3" t="str">
        <f t="shared" si="49"/>
        <v>yes</v>
      </c>
      <c r="T384" s="112"/>
      <c r="U384" s="3" t="str">
        <f t="shared" si="50"/>
        <v/>
      </c>
      <c r="W384" s="2">
        <f t="shared" si="51"/>
        <v>1</v>
      </c>
      <c r="X384" s="2">
        <f t="shared" si="52"/>
        <v>1</v>
      </c>
      <c r="AB384" s="2" t="str">
        <f t="shared" si="53"/>
        <v/>
      </c>
      <c r="AC384" s="2">
        <f t="shared" si="54"/>
        <v>0.42316271815549417</v>
      </c>
    </row>
    <row r="385" spans="1:29" x14ac:dyDescent="0.35">
      <c r="A385" s="115">
        <v>6104</v>
      </c>
      <c r="B385" t="s">
        <v>387</v>
      </c>
      <c r="C385" s="1">
        <v>40000</v>
      </c>
      <c r="D385" s="1">
        <v>100000</v>
      </c>
      <c r="F385" s="1">
        <v>0</v>
      </c>
      <c r="H385" s="1">
        <v>0</v>
      </c>
      <c r="I385" s="3">
        <f t="shared" si="46"/>
        <v>140000</v>
      </c>
      <c r="J385">
        <f>A385-'ESSER III JCF Approved'!A385</f>
        <v>0</v>
      </c>
      <c r="K385" s="1">
        <f>VLOOKUP($A385,'Payments 6.7.21'!$A$4:$E$430,3,FALSE)</f>
        <v>23742.36</v>
      </c>
      <c r="L385" s="1">
        <f>VLOOKUP($A385,'Payments 6.7.21'!$A$4:$E$430,4,FALSE)</f>
        <v>0</v>
      </c>
      <c r="P385" s="1">
        <f>VLOOKUP($A385,'Payments 6.7.21'!$A$4:$E$430,5,FALSE)</f>
        <v>0</v>
      </c>
      <c r="Q385" s="1">
        <f t="shared" si="47"/>
        <v>23742.36</v>
      </c>
      <c r="R385" s="3" t="str">
        <f t="shared" si="48"/>
        <v>yes</v>
      </c>
      <c r="S385" s="3" t="str">
        <f t="shared" si="49"/>
        <v>no</v>
      </c>
      <c r="T385" s="112"/>
      <c r="U385" s="3" t="str">
        <f t="shared" si="50"/>
        <v/>
      </c>
      <c r="W385" s="2">
        <f t="shared" si="51"/>
        <v>0.59355900000000006</v>
      </c>
      <c r="X385" s="2">
        <f t="shared" si="52"/>
        <v>0</v>
      </c>
      <c r="AB385" s="2" t="str">
        <f t="shared" si="53"/>
        <v/>
      </c>
      <c r="AC385" s="2">
        <f t="shared" si="54"/>
        <v>0.16958828571428572</v>
      </c>
    </row>
    <row r="386" spans="1:29" x14ac:dyDescent="0.35">
      <c r="A386" s="115">
        <v>6113</v>
      </c>
      <c r="B386" t="s">
        <v>388</v>
      </c>
      <c r="C386" s="1">
        <v>103067</v>
      </c>
      <c r="D386" s="1">
        <v>363221</v>
      </c>
      <c r="F386" s="1">
        <v>815696</v>
      </c>
      <c r="H386" s="1">
        <v>0</v>
      </c>
      <c r="I386" s="3">
        <f t="shared" si="46"/>
        <v>1281984</v>
      </c>
      <c r="J386">
        <f>A386-'ESSER III JCF Approved'!A386</f>
        <v>0</v>
      </c>
      <c r="K386" s="1">
        <f>VLOOKUP($A386,'Payments 6.7.21'!$A$4:$E$430,3,FALSE)</f>
        <v>103067</v>
      </c>
      <c r="L386" s="1">
        <f>VLOOKUP($A386,'Payments 6.7.21'!$A$4:$E$430,4,FALSE)</f>
        <v>0</v>
      </c>
      <c r="P386" s="1">
        <f>VLOOKUP($A386,'Payments 6.7.21'!$A$4:$E$430,5,FALSE)</f>
        <v>0</v>
      </c>
      <c r="Q386" s="1">
        <f t="shared" si="47"/>
        <v>103067</v>
      </c>
      <c r="R386" s="3" t="str">
        <f t="shared" si="48"/>
        <v>yes</v>
      </c>
      <c r="S386" s="3" t="str">
        <f t="shared" si="49"/>
        <v>no</v>
      </c>
      <c r="T386" s="112"/>
      <c r="U386" s="3" t="str">
        <f t="shared" si="50"/>
        <v/>
      </c>
      <c r="W386" s="2">
        <f t="shared" si="51"/>
        <v>1</v>
      </c>
      <c r="X386" s="2">
        <f t="shared" si="52"/>
        <v>0</v>
      </c>
      <c r="AB386" s="2" t="str">
        <f t="shared" si="53"/>
        <v/>
      </c>
      <c r="AC386" s="2">
        <f t="shared" si="54"/>
        <v>8.0396479207228796E-2</v>
      </c>
    </row>
    <row r="387" spans="1:29" x14ac:dyDescent="0.35">
      <c r="A387" s="115">
        <v>6118</v>
      </c>
      <c r="B387" t="s">
        <v>389</v>
      </c>
      <c r="C387" s="1">
        <v>70220</v>
      </c>
      <c r="D387" s="1">
        <v>279528</v>
      </c>
      <c r="F387" s="1">
        <v>627743</v>
      </c>
      <c r="H387" s="1">
        <v>0</v>
      </c>
      <c r="I387" s="3">
        <f t="shared" si="46"/>
        <v>977491</v>
      </c>
      <c r="J387">
        <f>A387-'ESSER III JCF Approved'!A387</f>
        <v>0</v>
      </c>
      <c r="K387" s="1">
        <f>VLOOKUP($A387,'Payments 6.7.21'!$A$4:$E$430,3,FALSE)</f>
        <v>70220</v>
      </c>
      <c r="L387" s="1">
        <f>VLOOKUP($A387,'Payments 6.7.21'!$A$4:$E$430,4,FALSE)</f>
        <v>0</v>
      </c>
      <c r="P387" s="1">
        <f>VLOOKUP($A387,'Payments 6.7.21'!$A$4:$E$430,5,FALSE)</f>
        <v>0</v>
      </c>
      <c r="Q387" s="1">
        <f t="shared" si="47"/>
        <v>70220</v>
      </c>
      <c r="R387" s="3" t="str">
        <f t="shared" si="48"/>
        <v>yes</v>
      </c>
      <c r="S387" s="3" t="str">
        <f t="shared" si="49"/>
        <v>no</v>
      </c>
      <c r="T387" s="112"/>
      <c r="U387" s="3" t="str">
        <f t="shared" si="50"/>
        <v/>
      </c>
      <c r="W387" s="2">
        <f t="shared" si="51"/>
        <v>1</v>
      </c>
      <c r="X387" s="2">
        <f t="shared" si="52"/>
        <v>0</v>
      </c>
      <c r="AB387" s="2" t="str">
        <f t="shared" si="53"/>
        <v/>
      </c>
      <c r="AC387" s="2">
        <f t="shared" si="54"/>
        <v>7.1836978550186142E-2</v>
      </c>
    </row>
    <row r="388" spans="1:29" x14ac:dyDescent="0.35">
      <c r="A388" s="115">
        <v>6125</v>
      </c>
      <c r="B388" t="s">
        <v>390</v>
      </c>
      <c r="C388" s="1">
        <v>517830</v>
      </c>
      <c r="D388" s="1">
        <v>2106351</v>
      </c>
      <c r="F388" s="1">
        <v>4730285</v>
      </c>
      <c r="H388" s="1">
        <v>0</v>
      </c>
      <c r="I388" s="3">
        <f t="shared" ref="I388:I448" si="55">SUM(C388:H388)</f>
        <v>7354466</v>
      </c>
      <c r="J388">
        <f>A388-'ESSER III JCF Approved'!A388</f>
        <v>0</v>
      </c>
      <c r="K388" s="1">
        <f>VLOOKUP($A388,'Payments 6.7.21'!$A$4:$E$430,3,FALSE)</f>
        <v>471463.64</v>
      </c>
      <c r="L388" s="1">
        <f>VLOOKUP($A388,'Payments 6.7.21'!$A$4:$E$430,4,FALSE)</f>
        <v>0</v>
      </c>
      <c r="P388" s="1">
        <f>VLOOKUP($A388,'Payments 6.7.21'!$A$4:$E$430,5,FALSE)</f>
        <v>0</v>
      </c>
      <c r="Q388" s="1">
        <f t="shared" ref="Q388:Q447" si="56">SUM(K388:P388)</f>
        <v>471463.64</v>
      </c>
      <c r="R388" s="3" t="str">
        <f t="shared" ref="R388:R447" si="57">IF(C388=0,"",IF(K388&gt;0,"yes","no"))</f>
        <v>yes</v>
      </c>
      <c r="S388" s="3" t="str">
        <f t="shared" ref="S388:S447" si="58">IF(D388=0,"",IF(L388&gt;0,"yes","no"))</f>
        <v>no</v>
      </c>
      <c r="T388" s="112"/>
      <c r="U388" s="3" t="str">
        <f t="shared" ref="U388:U447" si="59">IF(H388=0,"",IF(P388&gt;0,"yes","no"))</f>
        <v/>
      </c>
      <c r="W388" s="2">
        <f t="shared" ref="W388:W447" si="60">IF(C388=0,"",K388/C388)</f>
        <v>0.91046026688295389</v>
      </c>
      <c r="X388" s="2">
        <f t="shared" ref="X388:X447" si="61">IF(D388=0,"",L388/D388)</f>
        <v>0</v>
      </c>
      <c r="AB388" s="2" t="str">
        <f t="shared" ref="AB388:AB447" si="62">IF(H388=0,"",P388/H388)</f>
        <v/>
      </c>
      <c r="AC388" s="2">
        <f t="shared" ref="AC388:AC447" si="63">Q388/I388</f>
        <v>6.4105761043697806E-2</v>
      </c>
    </row>
    <row r="389" spans="1:29" x14ac:dyDescent="0.35">
      <c r="A389" s="115">
        <v>6174</v>
      </c>
      <c r="B389" t="s">
        <v>391</v>
      </c>
      <c r="C389" s="1">
        <v>1205884</v>
      </c>
      <c r="D389" s="1">
        <v>4807384</v>
      </c>
      <c r="F389" s="1">
        <v>10796064</v>
      </c>
      <c r="H389" s="1">
        <v>0</v>
      </c>
      <c r="I389" s="3">
        <f t="shared" si="55"/>
        <v>16809332</v>
      </c>
      <c r="J389">
        <f>A389-'ESSER III JCF Approved'!A389</f>
        <v>0</v>
      </c>
      <c r="K389" s="1">
        <f>VLOOKUP($A389,'Payments 6.7.21'!$A$4:$E$430,3,FALSE)</f>
        <v>179586.03</v>
      </c>
      <c r="L389" s="1">
        <f>VLOOKUP($A389,'Payments 6.7.21'!$A$4:$E$430,4,FALSE)</f>
        <v>0</v>
      </c>
      <c r="P389" s="1">
        <f>VLOOKUP($A389,'Payments 6.7.21'!$A$4:$E$430,5,FALSE)</f>
        <v>0</v>
      </c>
      <c r="Q389" s="1">
        <f t="shared" si="56"/>
        <v>179586.03</v>
      </c>
      <c r="R389" s="3" t="str">
        <f t="shared" si="57"/>
        <v>yes</v>
      </c>
      <c r="S389" s="3" t="str">
        <f t="shared" si="58"/>
        <v>no</v>
      </c>
      <c r="T389" s="112"/>
      <c r="U389" s="3" t="str">
        <f t="shared" si="59"/>
        <v/>
      </c>
      <c r="W389" s="2">
        <f t="shared" si="60"/>
        <v>0.14892479707832595</v>
      </c>
      <c r="X389" s="2">
        <f t="shared" si="61"/>
        <v>0</v>
      </c>
      <c r="AB389" s="2" t="str">
        <f t="shared" si="62"/>
        <v/>
      </c>
      <c r="AC389" s="2">
        <f t="shared" si="63"/>
        <v>1.0683710096272713E-2</v>
      </c>
    </row>
    <row r="390" spans="1:29" x14ac:dyDescent="0.35">
      <c r="A390" s="115">
        <v>6181</v>
      </c>
      <c r="B390" t="s">
        <v>392</v>
      </c>
      <c r="C390" s="1">
        <v>63224</v>
      </c>
      <c r="D390" s="1">
        <v>248646</v>
      </c>
      <c r="F390" s="1">
        <v>558390</v>
      </c>
      <c r="H390" s="1">
        <v>0</v>
      </c>
      <c r="I390" s="3">
        <f t="shared" si="55"/>
        <v>870260</v>
      </c>
      <c r="J390">
        <f>A390-'ESSER III JCF Approved'!A390</f>
        <v>0</v>
      </c>
      <c r="K390" s="1">
        <f>VLOOKUP($A390,'Payments 6.7.21'!$A$4:$E$430,3,FALSE)</f>
        <v>63224.000000000007</v>
      </c>
      <c r="L390" s="1">
        <f>VLOOKUP($A390,'Payments 6.7.21'!$A$4:$E$430,4,FALSE)</f>
        <v>0</v>
      </c>
      <c r="P390" s="1">
        <f>VLOOKUP($A390,'Payments 6.7.21'!$A$4:$E$430,5,FALSE)</f>
        <v>0</v>
      </c>
      <c r="Q390" s="1">
        <f t="shared" si="56"/>
        <v>63224.000000000007</v>
      </c>
      <c r="R390" s="3" t="str">
        <f t="shared" si="57"/>
        <v>yes</v>
      </c>
      <c r="S390" s="3" t="str">
        <f t="shared" si="58"/>
        <v>no</v>
      </c>
      <c r="T390" s="112"/>
      <c r="U390" s="3" t="str">
        <f t="shared" si="59"/>
        <v/>
      </c>
      <c r="W390" s="2">
        <f t="shared" si="60"/>
        <v>1.0000000000000002</v>
      </c>
      <c r="X390" s="2">
        <f t="shared" si="61"/>
        <v>0</v>
      </c>
      <c r="AB390" s="2" t="str">
        <f t="shared" si="62"/>
        <v/>
      </c>
      <c r="AC390" s="2">
        <f t="shared" si="63"/>
        <v>7.2649553007147302E-2</v>
      </c>
    </row>
    <row r="391" spans="1:29" x14ac:dyDescent="0.35">
      <c r="A391" s="115">
        <v>6195</v>
      </c>
      <c r="B391" t="s">
        <v>393</v>
      </c>
      <c r="C391" s="1">
        <v>280937</v>
      </c>
      <c r="D391" s="1">
        <v>1070431</v>
      </c>
      <c r="F391" s="1">
        <v>2403894</v>
      </c>
      <c r="H391" s="1">
        <v>0</v>
      </c>
      <c r="I391" s="3">
        <f t="shared" si="55"/>
        <v>3755262</v>
      </c>
      <c r="J391">
        <f>A391-'ESSER III JCF Approved'!A391</f>
        <v>0</v>
      </c>
      <c r="K391" s="1">
        <f>VLOOKUP($A391,'Payments 6.7.21'!$A$4:$E$430,3,FALSE)</f>
        <v>275424.74</v>
      </c>
      <c r="L391" s="1">
        <f>VLOOKUP($A391,'Payments 6.7.21'!$A$4:$E$430,4,FALSE)</f>
        <v>507924.79</v>
      </c>
      <c r="P391" s="1">
        <f>VLOOKUP($A391,'Payments 6.7.21'!$A$4:$E$430,5,FALSE)</f>
        <v>0</v>
      </c>
      <c r="Q391" s="1">
        <f t="shared" si="56"/>
        <v>783349.53</v>
      </c>
      <c r="R391" s="3" t="str">
        <f t="shared" si="57"/>
        <v>yes</v>
      </c>
      <c r="S391" s="3" t="str">
        <f t="shared" si="58"/>
        <v>yes</v>
      </c>
      <c r="T391" s="112"/>
      <c r="U391" s="3" t="str">
        <f t="shared" si="59"/>
        <v/>
      </c>
      <c r="W391" s="2">
        <f t="shared" si="60"/>
        <v>0.98037901735976385</v>
      </c>
      <c r="X391" s="2">
        <f t="shared" si="61"/>
        <v>0.47450493305967406</v>
      </c>
      <c r="AB391" s="2" t="str">
        <f t="shared" si="62"/>
        <v/>
      </c>
      <c r="AC391" s="2">
        <f t="shared" si="63"/>
        <v>0.20860049977871051</v>
      </c>
    </row>
    <row r="392" spans="1:29" x14ac:dyDescent="0.35">
      <c r="A392" s="115">
        <v>6216</v>
      </c>
      <c r="B392" t="s">
        <v>394</v>
      </c>
      <c r="C392" s="1">
        <v>164447</v>
      </c>
      <c r="D392" s="1">
        <v>672322</v>
      </c>
      <c r="F392" s="1">
        <v>1509851</v>
      </c>
      <c r="H392" s="1">
        <v>0</v>
      </c>
      <c r="I392" s="3">
        <f t="shared" si="55"/>
        <v>2346620</v>
      </c>
      <c r="J392">
        <f>A392-'ESSER III JCF Approved'!A392</f>
        <v>0</v>
      </c>
      <c r="K392" s="1">
        <f>VLOOKUP($A392,'Payments 6.7.21'!$A$4:$E$430,3,FALSE)</f>
        <v>137038.31</v>
      </c>
      <c r="L392" s="1">
        <f>VLOOKUP($A392,'Payments 6.7.21'!$A$4:$E$430,4,FALSE)</f>
        <v>0</v>
      </c>
      <c r="P392" s="1">
        <f>VLOOKUP($A392,'Payments 6.7.21'!$A$4:$E$430,5,FALSE)</f>
        <v>0</v>
      </c>
      <c r="Q392" s="1">
        <f t="shared" si="56"/>
        <v>137038.31</v>
      </c>
      <c r="R392" s="3" t="str">
        <f t="shared" si="57"/>
        <v>yes</v>
      </c>
      <c r="S392" s="3" t="str">
        <f t="shared" si="58"/>
        <v>no</v>
      </c>
      <c r="T392" s="112"/>
      <c r="U392" s="3" t="str">
        <f t="shared" si="59"/>
        <v/>
      </c>
      <c r="W392" s="2">
        <f t="shared" si="60"/>
        <v>0.83332812395483047</v>
      </c>
      <c r="X392" s="2">
        <f t="shared" si="61"/>
        <v>0</v>
      </c>
      <c r="AB392" s="2" t="str">
        <f t="shared" si="62"/>
        <v/>
      </c>
      <c r="AC392" s="2">
        <f t="shared" si="63"/>
        <v>5.8398168429485815E-2</v>
      </c>
    </row>
    <row r="393" spans="1:29" x14ac:dyDescent="0.35">
      <c r="A393" s="115">
        <v>6223</v>
      </c>
      <c r="B393" t="s">
        <v>395</v>
      </c>
      <c r="C393" s="1">
        <v>1353186</v>
      </c>
      <c r="D393" s="1">
        <v>4694771</v>
      </c>
      <c r="F393" s="1">
        <v>10543166</v>
      </c>
      <c r="H393" s="1">
        <v>0</v>
      </c>
      <c r="I393" s="3">
        <f t="shared" si="55"/>
        <v>16591123</v>
      </c>
      <c r="J393">
        <f>A393-'ESSER III JCF Approved'!A393</f>
        <v>0</v>
      </c>
      <c r="K393" s="1">
        <f>VLOOKUP($A393,'Payments 6.7.21'!$A$4:$E$430,3,FALSE)</f>
        <v>882720.94000000006</v>
      </c>
      <c r="L393" s="1">
        <f>VLOOKUP($A393,'Payments 6.7.21'!$A$4:$E$430,4,FALSE)</f>
        <v>0</v>
      </c>
      <c r="P393" s="1">
        <f>VLOOKUP($A393,'Payments 6.7.21'!$A$4:$E$430,5,FALSE)</f>
        <v>0</v>
      </c>
      <c r="Q393" s="1">
        <f t="shared" si="56"/>
        <v>882720.94000000006</v>
      </c>
      <c r="R393" s="3" t="str">
        <f t="shared" si="57"/>
        <v>yes</v>
      </c>
      <c r="S393" s="3" t="str">
        <f t="shared" si="58"/>
        <v>no</v>
      </c>
      <c r="T393" s="112"/>
      <c r="U393" s="3" t="str">
        <f t="shared" si="59"/>
        <v/>
      </c>
      <c r="W393" s="2">
        <f t="shared" si="60"/>
        <v>0.65232786919167063</v>
      </c>
      <c r="X393" s="2">
        <f t="shared" si="61"/>
        <v>0</v>
      </c>
      <c r="AB393" s="2" t="str">
        <f t="shared" si="62"/>
        <v/>
      </c>
      <c r="AC393" s="2">
        <f t="shared" si="63"/>
        <v>5.3204411780926469E-2</v>
      </c>
    </row>
    <row r="394" spans="1:29" x14ac:dyDescent="0.35">
      <c r="A394" s="115">
        <v>6230</v>
      </c>
      <c r="B394" t="s">
        <v>396</v>
      </c>
      <c r="C394" s="1">
        <v>103114</v>
      </c>
      <c r="D394" s="1">
        <v>421717</v>
      </c>
      <c r="F394" s="1">
        <v>947060</v>
      </c>
      <c r="H394" s="1">
        <v>57536</v>
      </c>
      <c r="I394" s="3">
        <f t="shared" si="55"/>
        <v>1529427</v>
      </c>
      <c r="J394">
        <f>A394-'ESSER III JCF Approved'!A394</f>
        <v>0</v>
      </c>
      <c r="K394" s="1">
        <f>VLOOKUP($A394,'Payments 6.7.21'!$A$4:$E$430,3,FALSE)</f>
        <v>65659.33</v>
      </c>
      <c r="L394" s="1">
        <f>VLOOKUP($A394,'Payments 6.7.21'!$A$4:$E$430,4,FALSE)</f>
        <v>0</v>
      </c>
      <c r="P394" s="1">
        <f>VLOOKUP($A394,'Payments 6.7.21'!$A$4:$E$430,5,FALSE)</f>
        <v>50827.7</v>
      </c>
      <c r="Q394" s="1">
        <f t="shared" si="56"/>
        <v>116487.03</v>
      </c>
      <c r="R394" s="3" t="str">
        <f t="shared" si="57"/>
        <v>yes</v>
      </c>
      <c r="S394" s="3" t="str">
        <f t="shared" si="58"/>
        <v>no</v>
      </c>
      <c r="T394" s="112"/>
      <c r="U394" s="3" t="str">
        <f t="shared" si="59"/>
        <v>yes</v>
      </c>
      <c r="W394" s="2">
        <f t="shared" si="60"/>
        <v>0.63676445487518674</v>
      </c>
      <c r="X394" s="2">
        <f t="shared" si="61"/>
        <v>0</v>
      </c>
      <c r="AB394" s="2">
        <f t="shared" si="62"/>
        <v>0.88340691045606223</v>
      </c>
      <c r="AC394" s="2">
        <f t="shared" si="63"/>
        <v>7.6163837829461623E-2</v>
      </c>
    </row>
    <row r="395" spans="1:29" x14ac:dyDescent="0.35">
      <c r="A395" s="115">
        <v>6237</v>
      </c>
      <c r="B395" t="s">
        <v>397</v>
      </c>
      <c r="C395" s="1">
        <v>314954</v>
      </c>
      <c r="D395" s="1">
        <v>1205151</v>
      </c>
      <c r="F395" s="1">
        <v>2706438</v>
      </c>
      <c r="H395" s="1">
        <v>196811</v>
      </c>
      <c r="I395" s="3">
        <f t="shared" si="55"/>
        <v>4423354</v>
      </c>
      <c r="J395">
        <f>A395-'ESSER III JCF Approved'!A395</f>
        <v>0</v>
      </c>
      <c r="K395" s="1">
        <f>VLOOKUP($A395,'Payments 6.7.21'!$A$4:$E$430,3,FALSE)</f>
        <v>314953.99999999994</v>
      </c>
      <c r="L395" s="1">
        <f>VLOOKUP($A395,'Payments 6.7.21'!$A$4:$E$430,4,FALSE)</f>
        <v>0</v>
      </c>
      <c r="P395" s="1">
        <f>VLOOKUP($A395,'Payments 6.7.21'!$A$4:$E$430,5,FALSE)</f>
        <v>0</v>
      </c>
      <c r="Q395" s="1">
        <f t="shared" si="56"/>
        <v>314953.99999999994</v>
      </c>
      <c r="R395" s="3" t="str">
        <f t="shared" si="57"/>
        <v>yes</v>
      </c>
      <c r="S395" s="3" t="str">
        <f t="shared" si="58"/>
        <v>no</v>
      </c>
      <c r="T395" s="112"/>
      <c r="U395" s="3" t="str">
        <f t="shared" si="59"/>
        <v>no</v>
      </c>
      <c r="W395" s="2">
        <f t="shared" si="60"/>
        <v>0.99999999999999978</v>
      </c>
      <c r="X395" s="2">
        <f t="shared" si="61"/>
        <v>0</v>
      </c>
      <c r="AB395" s="2">
        <f t="shared" si="62"/>
        <v>0</v>
      </c>
      <c r="AC395" s="2">
        <f t="shared" si="63"/>
        <v>7.1202530930149374E-2</v>
      </c>
    </row>
    <row r="396" spans="1:29" x14ac:dyDescent="0.35">
      <c r="A396" s="115">
        <v>6244</v>
      </c>
      <c r="B396" t="s">
        <v>398</v>
      </c>
      <c r="C396" s="1">
        <v>333388</v>
      </c>
      <c r="D396" s="1">
        <v>1351305</v>
      </c>
      <c r="F396" s="1">
        <v>3034660</v>
      </c>
      <c r="H396" s="1">
        <v>0</v>
      </c>
      <c r="I396" s="3">
        <f t="shared" si="55"/>
        <v>4719353</v>
      </c>
      <c r="J396">
        <f>A396-'ESSER III JCF Approved'!A396</f>
        <v>0</v>
      </c>
      <c r="K396" s="1">
        <f>VLOOKUP($A396,'Payments 6.7.21'!$A$4:$E$430,3,FALSE)</f>
        <v>217422.93</v>
      </c>
      <c r="L396" s="1">
        <f>VLOOKUP($A396,'Payments 6.7.21'!$A$4:$E$430,4,FALSE)</f>
        <v>0</v>
      </c>
      <c r="P396" s="1">
        <f>VLOOKUP($A396,'Payments 6.7.21'!$A$4:$E$430,5,FALSE)</f>
        <v>0</v>
      </c>
      <c r="Q396" s="1">
        <f t="shared" si="56"/>
        <v>217422.93</v>
      </c>
      <c r="R396" s="3" t="str">
        <f t="shared" si="57"/>
        <v>yes</v>
      </c>
      <c r="S396" s="3" t="str">
        <f t="shared" si="58"/>
        <v>no</v>
      </c>
      <c r="T396" s="112"/>
      <c r="U396" s="3" t="str">
        <f t="shared" si="59"/>
        <v/>
      </c>
      <c r="W396" s="2">
        <f t="shared" si="60"/>
        <v>0.65216183545898465</v>
      </c>
      <c r="X396" s="2">
        <f t="shared" si="61"/>
        <v>0</v>
      </c>
      <c r="AB396" s="2" t="str">
        <f t="shared" si="62"/>
        <v/>
      </c>
      <c r="AC396" s="2">
        <f t="shared" si="63"/>
        <v>4.6070495256447228E-2</v>
      </c>
    </row>
    <row r="397" spans="1:29" x14ac:dyDescent="0.35">
      <c r="A397" s="115">
        <v>6251</v>
      </c>
      <c r="B397" t="s">
        <v>399</v>
      </c>
      <c r="C397" s="1">
        <v>47418</v>
      </c>
      <c r="D397" s="1">
        <v>179564</v>
      </c>
      <c r="F397" s="1">
        <v>403251</v>
      </c>
      <c r="H397" s="1">
        <v>36957</v>
      </c>
      <c r="I397" s="3">
        <f t="shared" si="55"/>
        <v>667190</v>
      </c>
      <c r="J397">
        <f>A397-'ESSER III JCF Approved'!A397</f>
        <v>0</v>
      </c>
      <c r="K397" s="1">
        <f>VLOOKUP($A397,'Payments 6.7.21'!$A$4:$E$430,3,FALSE)</f>
        <v>46923.450000000012</v>
      </c>
      <c r="L397" s="1">
        <f>VLOOKUP($A397,'Payments 6.7.21'!$A$4:$E$430,4,FALSE)</f>
        <v>0</v>
      </c>
      <c r="P397" s="1">
        <f>VLOOKUP($A397,'Payments 6.7.21'!$A$4:$E$430,5,FALSE)</f>
        <v>32543.859999999997</v>
      </c>
      <c r="Q397" s="1">
        <f t="shared" si="56"/>
        <v>79467.310000000012</v>
      </c>
      <c r="R397" s="3" t="str">
        <f t="shared" si="57"/>
        <v>yes</v>
      </c>
      <c r="S397" s="3" t="str">
        <f t="shared" si="58"/>
        <v>no</v>
      </c>
      <c r="T397" s="112"/>
      <c r="U397" s="3" t="str">
        <f t="shared" si="59"/>
        <v>yes</v>
      </c>
      <c r="W397" s="2">
        <f t="shared" si="60"/>
        <v>0.98957041629760878</v>
      </c>
      <c r="X397" s="2">
        <f t="shared" si="61"/>
        <v>0</v>
      </c>
      <c r="AB397" s="2">
        <f t="shared" si="62"/>
        <v>0.88058716887193211</v>
      </c>
      <c r="AC397" s="2">
        <f t="shared" si="63"/>
        <v>0.11910746563947303</v>
      </c>
    </row>
    <row r="398" spans="1:29" x14ac:dyDescent="0.35">
      <c r="A398" s="115">
        <v>6293</v>
      </c>
      <c r="B398" t="s">
        <v>400</v>
      </c>
      <c r="C398" s="1">
        <v>128200</v>
      </c>
      <c r="D398" s="1">
        <v>508927</v>
      </c>
      <c r="F398" s="1">
        <v>1142910</v>
      </c>
      <c r="H398" s="1">
        <v>100435</v>
      </c>
      <c r="I398" s="3">
        <f t="shared" si="55"/>
        <v>1880472</v>
      </c>
      <c r="J398">
        <f>A398-'ESSER III JCF Approved'!A398</f>
        <v>0</v>
      </c>
      <c r="K398" s="1">
        <f>VLOOKUP($A398,'Payments 6.7.21'!$A$4:$E$430,3,FALSE)</f>
        <v>81571.360000000001</v>
      </c>
      <c r="L398" s="1">
        <f>VLOOKUP($A398,'Payments 6.7.21'!$A$4:$E$430,4,FALSE)</f>
        <v>0</v>
      </c>
      <c r="P398" s="1">
        <f>VLOOKUP($A398,'Payments 6.7.21'!$A$4:$E$430,5,FALSE)</f>
        <v>46982.16</v>
      </c>
      <c r="Q398" s="1">
        <f t="shared" si="56"/>
        <v>128553.52</v>
      </c>
      <c r="R398" s="3" t="str">
        <f t="shared" si="57"/>
        <v>yes</v>
      </c>
      <c r="S398" s="3" t="str">
        <f t="shared" si="58"/>
        <v>no</v>
      </c>
      <c r="T398" s="112"/>
      <c r="U398" s="3" t="str">
        <f t="shared" si="59"/>
        <v>yes</v>
      </c>
      <c r="W398" s="2">
        <f t="shared" si="60"/>
        <v>0.63628205928237125</v>
      </c>
      <c r="X398" s="2">
        <f t="shared" si="61"/>
        <v>0</v>
      </c>
      <c r="AB398" s="2">
        <f t="shared" si="62"/>
        <v>0.46778672773435559</v>
      </c>
      <c r="AC398" s="2">
        <f t="shared" si="63"/>
        <v>6.8362368596820378E-2</v>
      </c>
    </row>
    <row r="399" spans="1:29" x14ac:dyDescent="0.35">
      <c r="A399" s="115">
        <v>6300</v>
      </c>
      <c r="B399" t="s">
        <v>401</v>
      </c>
      <c r="C399" s="1">
        <v>1666383</v>
      </c>
      <c r="D399" s="1">
        <v>6618434</v>
      </c>
      <c r="F399" s="1">
        <v>14863185</v>
      </c>
      <c r="H399" s="1">
        <v>1162318</v>
      </c>
      <c r="I399" s="3">
        <f t="shared" si="55"/>
        <v>24310320</v>
      </c>
      <c r="J399">
        <f>A399-'ESSER III JCF Approved'!A399</f>
        <v>0</v>
      </c>
      <c r="K399" s="1">
        <f>VLOOKUP($A399,'Payments 6.7.21'!$A$4:$E$430,3,FALSE)</f>
        <v>255867.62999999998</v>
      </c>
      <c r="L399" s="1">
        <f>VLOOKUP($A399,'Payments 6.7.21'!$A$4:$E$430,4,FALSE)</f>
        <v>0</v>
      </c>
      <c r="P399" s="1">
        <f>VLOOKUP($A399,'Payments 6.7.21'!$A$4:$E$430,5,FALSE)</f>
        <v>360035.93</v>
      </c>
      <c r="Q399" s="1">
        <f t="shared" si="56"/>
        <v>615903.55999999994</v>
      </c>
      <c r="R399" s="3" t="str">
        <f t="shared" si="57"/>
        <v>yes</v>
      </c>
      <c r="S399" s="3" t="str">
        <f t="shared" si="58"/>
        <v>no</v>
      </c>
      <c r="T399" s="112"/>
      <c r="U399" s="3" t="str">
        <f t="shared" si="59"/>
        <v>yes</v>
      </c>
      <c r="W399" s="2">
        <f t="shared" si="60"/>
        <v>0.15354671165032288</v>
      </c>
      <c r="X399" s="2">
        <f t="shared" si="61"/>
        <v>0</v>
      </c>
      <c r="AB399" s="2">
        <f t="shared" si="62"/>
        <v>0.30975682214333772</v>
      </c>
      <c r="AC399" s="2">
        <f t="shared" si="63"/>
        <v>2.5335065930847472E-2</v>
      </c>
    </row>
    <row r="400" spans="1:29" x14ac:dyDescent="0.35">
      <c r="A400" s="115">
        <v>6307</v>
      </c>
      <c r="B400" t="s">
        <v>402</v>
      </c>
      <c r="C400" s="1">
        <v>498664</v>
      </c>
      <c r="D400" s="1">
        <v>1816104</v>
      </c>
      <c r="F400" s="1">
        <v>4078471</v>
      </c>
      <c r="H400" s="1">
        <v>0</v>
      </c>
      <c r="I400" s="3">
        <f t="shared" si="55"/>
        <v>6393239</v>
      </c>
      <c r="J400">
        <f>A400-'ESSER III JCF Approved'!A400</f>
        <v>0</v>
      </c>
      <c r="K400" s="1">
        <f>VLOOKUP($A400,'Payments 6.7.21'!$A$4:$E$430,3,FALSE)</f>
        <v>200945.80000000002</v>
      </c>
      <c r="L400" s="1">
        <f>VLOOKUP($A400,'Payments 6.7.21'!$A$4:$E$430,4,FALSE)</f>
        <v>0</v>
      </c>
      <c r="P400" s="1">
        <f>VLOOKUP($A400,'Payments 6.7.21'!$A$4:$E$430,5,FALSE)</f>
        <v>0</v>
      </c>
      <c r="Q400" s="1">
        <f t="shared" si="56"/>
        <v>200945.80000000002</v>
      </c>
      <c r="R400" s="3" t="str">
        <f t="shared" si="57"/>
        <v>yes</v>
      </c>
      <c r="S400" s="3" t="str">
        <f t="shared" si="58"/>
        <v>no</v>
      </c>
      <c r="T400" s="112"/>
      <c r="U400" s="3" t="str">
        <f t="shared" si="59"/>
        <v/>
      </c>
      <c r="W400" s="2">
        <f t="shared" si="60"/>
        <v>0.40296833138145127</v>
      </c>
      <c r="X400" s="2">
        <f t="shared" si="61"/>
        <v>0</v>
      </c>
      <c r="AB400" s="2" t="str">
        <f t="shared" si="62"/>
        <v/>
      </c>
      <c r="AC400" s="2">
        <f t="shared" si="63"/>
        <v>3.1430985139144656E-2</v>
      </c>
    </row>
    <row r="401" spans="1:29" x14ac:dyDescent="0.35">
      <c r="A401" s="115">
        <v>6321</v>
      </c>
      <c r="B401" t="s">
        <v>403</v>
      </c>
      <c r="C401" s="1">
        <v>320959</v>
      </c>
      <c r="D401" s="1">
        <v>1288151</v>
      </c>
      <c r="F401" s="1">
        <v>2892834</v>
      </c>
      <c r="H401" s="1">
        <v>153768</v>
      </c>
      <c r="I401" s="3">
        <f t="shared" si="55"/>
        <v>4655712</v>
      </c>
      <c r="J401">
        <f>A401-'ESSER III JCF Approved'!A401</f>
        <v>0</v>
      </c>
      <c r="K401" s="1">
        <f>VLOOKUP($A401,'Payments 6.7.21'!$A$4:$E$430,3,FALSE)</f>
        <v>83095.360000000001</v>
      </c>
      <c r="L401" s="1">
        <f>VLOOKUP($A401,'Payments 6.7.21'!$A$4:$E$430,4,FALSE)</f>
        <v>0</v>
      </c>
      <c r="P401" s="1">
        <f>VLOOKUP($A401,'Payments 6.7.21'!$A$4:$E$430,5,FALSE)</f>
        <v>0</v>
      </c>
      <c r="Q401" s="1">
        <f t="shared" si="56"/>
        <v>83095.360000000001</v>
      </c>
      <c r="R401" s="3" t="str">
        <f t="shared" si="57"/>
        <v>yes</v>
      </c>
      <c r="S401" s="3" t="str">
        <f t="shared" si="58"/>
        <v>no</v>
      </c>
      <c r="T401" s="112"/>
      <c r="U401" s="3" t="str">
        <f t="shared" si="59"/>
        <v>no</v>
      </c>
      <c r="W401" s="2">
        <f t="shared" si="60"/>
        <v>0.25889711770039164</v>
      </c>
      <c r="X401" s="2">
        <f t="shared" si="61"/>
        <v>0</v>
      </c>
      <c r="AB401" s="2">
        <f t="shared" si="62"/>
        <v>0</v>
      </c>
      <c r="AC401" s="2">
        <f t="shared" si="63"/>
        <v>1.7848045583575615E-2</v>
      </c>
    </row>
    <row r="402" spans="1:29" x14ac:dyDescent="0.35">
      <c r="A402" s="115">
        <v>6328</v>
      </c>
      <c r="B402" t="s">
        <v>404</v>
      </c>
      <c r="C402" s="1">
        <v>202317</v>
      </c>
      <c r="D402" s="1">
        <v>761974</v>
      </c>
      <c r="F402" s="1">
        <v>1711184</v>
      </c>
      <c r="H402" s="1">
        <v>0</v>
      </c>
      <c r="I402" s="3">
        <f t="shared" si="55"/>
        <v>2675475</v>
      </c>
      <c r="J402">
        <f>A402-'ESSER III JCF Approved'!A402</f>
        <v>0</v>
      </c>
      <c r="K402" s="1">
        <f>VLOOKUP($A402,'Payments 6.7.21'!$A$4:$E$430,3,FALSE)</f>
        <v>198662.47</v>
      </c>
      <c r="L402" s="1">
        <f>VLOOKUP($A402,'Payments 6.7.21'!$A$4:$E$430,4,FALSE)</f>
        <v>0</v>
      </c>
      <c r="P402" s="1">
        <f>VLOOKUP($A402,'Payments 6.7.21'!$A$4:$E$430,5,FALSE)</f>
        <v>0</v>
      </c>
      <c r="Q402" s="1">
        <f t="shared" si="56"/>
        <v>198662.47</v>
      </c>
      <c r="R402" s="3" t="str">
        <f t="shared" si="57"/>
        <v>yes</v>
      </c>
      <c r="S402" s="3" t="str">
        <f t="shared" si="58"/>
        <v>no</v>
      </c>
      <c r="T402" s="112"/>
      <c r="U402" s="3" t="str">
        <f t="shared" si="59"/>
        <v/>
      </c>
      <c r="W402" s="2">
        <f t="shared" si="60"/>
        <v>0.98193661432306723</v>
      </c>
      <c r="X402" s="2">
        <f t="shared" si="61"/>
        <v>0</v>
      </c>
      <c r="AB402" s="2" t="str">
        <f t="shared" si="62"/>
        <v/>
      </c>
      <c r="AC402" s="2">
        <f t="shared" si="63"/>
        <v>7.4253158784888668E-2</v>
      </c>
    </row>
    <row r="403" spans="1:29" x14ac:dyDescent="0.35">
      <c r="A403" s="115">
        <v>6335</v>
      </c>
      <c r="B403" t="s">
        <v>405</v>
      </c>
      <c r="C403" s="1">
        <v>240261</v>
      </c>
      <c r="D403" s="1">
        <v>959491</v>
      </c>
      <c r="F403" s="1">
        <v>2154753</v>
      </c>
      <c r="H403" s="1">
        <v>151884</v>
      </c>
      <c r="I403" s="3">
        <f t="shared" si="55"/>
        <v>3506389</v>
      </c>
      <c r="J403">
        <f>A403-'ESSER III JCF Approved'!A403</f>
        <v>0</v>
      </c>
      <c r="K403" s="1">
        <f>VLOOKUP($A403,'Payments 6.7.21'!$A$4:$E$430,3,FALSE)</f>
        <v>240261</v>
      </c>
      <c r="L403" s="1">
        <f>VLOOKUP($A403,'Payments 6.7.21'!$A$4:$E$430,4,FALSE)</f>
        <v>0</v>
      </c>
      <c r="P403" s="1">
        <f>VLOOKUP($A403,'Payments 6.7.21'!$A$4:$E$430,5,FALSE)</f>
        <v>119168.95</v>
      </c>
      <c r="Q403" s="1">
        <f t="shared" si="56"/>
        <v>359429.95</v>
      </c>
      <c r="R403" s="3" t="str">
        <f t="shared" si="57"/>
        <v>yes</v>
      </c>
      <c r="S403" s="3" t="str">
        <f t="shared" si="58"/>
        <v>no</v>
      </c>
      <c r="T403" s="112"/>
      <c r="U403" s="3" t="str">
        <f t="shared" si="59"/>
        <v>yes</v>
      </c>
      <c r="W403" s="2">
        <f t="shared" si="60"/>
        <v>1</v>
      </c>
      <c r="X403" s="2">
        <f t="shared" si="61"/>
        <v>0</v>
      </c>
      <c r="AB403" s="2">
        <f t="shared" si="62"/>
        <v>0.78460502752100281</v>
      </c>
      <c r="AC403" s="2">
        <f t="shared" si="63"/>
        <v>0.10250715194463593</v>
      </c>
    </row>
    <row r="404" spans="1:29" x14ac:dyDescent="0.35">
      <c r="A404" s="115">
        <v>6354</v>
      </c>
      <c r="B404" t="s">
        <v>406</v>
      </c>
      <c r="C404" s="1">
        <v>109680</v>
      </c>
      <c r="D404" s="1">
        <v>435302</v>
      </c>
      <c r="F404" s="1">
        <v>977569</v>
      </c>
      <c r="H404" s="1">
        <v>42899</v>
      </c>
      <c r="I404" s="3">
        <f t="shared" si="55"/>
        <v>1565450</v>
      </c>
      <c r="J404">
        <f>A404-'ESSER III JCF Approved'!A404</f>
        <v>0</v>
      </c>
      <c r="K404" s="1">
        <f>VLOOKUP($A404,'Payments 6.7.21'!$A$4:$E$430,3,FALSE)</f>
        <v>109680</v>
      </c>
      <c r="L404" s="1">
        <f>VLOOKUP($A404,'Payments 6.7.21'!$A$4:$E$430,4,FALSE)</f>
        <v>0</v>
      </c>
      <c r="P404" s="1">
        <f>VLOOKUP($A404,'Payments 6.7.21'!$A$4:$E$430,5,FALSE)</f>
        <v>42899</v>
      </c>
      <c r="Q404" s="1">
        <f t="shared" si="56"/>
        <v>152579</v>
      </c>
      <c r="R404" s="3" t="str">
        <f t="shared" si="57"/>
        <v>yes</v>
      </c>
      <c r="S404" s="3" t="str">
        <f t="shared" si="58"/>
        <v>no</v>
      </c>
      <c r="T404" s="112"/>
      <c r="U404" s="3" t="str">
        <f t="shared" si="59"/>
        <v>yes</v>
      </c>
      <c r="W404" s="2">
        <f t="shared" si="60"/>
        <v>1</v>
      </c>
      <c r="X404" s="2">
        <f t="shared" si="61"/>
        <v>0</v>
      </c>
      <c r="AB404" s="2">
        <f t="shared" si="62"/>
        <v>1</v>
      </c>
      <c r="AC404" s="2">
        <f t="shared" si="63"/>
        <v>9.7466543166501649E-2</v>
      </c>
    </row>
    <row r="405" spans="1:29" x14ac:dyDescent="0.35">
      <c r="A405" s="115">
        <v>6370</v>
      </c>
      <c r="B405" t="s">
        <v>407</v>
      </c>
      <c r="C405" s="1">
        <v>108625</v>
      </c>
      <c r="D405" s="1">
        <v>235212</v>
      </c>
      <c r="F405" s="1">
        <v>528221</v>
      </c>
      <c r="H405" s="1">
        <v>0</v>
      </c>
      <c r="I405" s="3">
        <f t="shared" si="55"/>
        <v>872058</v>
      </c>
      <c r="J405">
        <f>A405-'ESSER III JCF Approved'!A405</f>
        <v>0</v>
      </c>
      <c r="K405" s="1">
        <f>VLOOKUP($A405,'Payments 6.7.21'!$A$4:$E$430,3,FALSE)</f>
        <v>89639.03</v>
      </c>
      <c r="L405" s="1">
        <f>VLOOKUP($A405,'Payments 6.7.21'!$A$4:$E$430,4,FALSE)</f>
        <v>0</v>
      </c>
      <c r="P405" s="1">
        <f>VLOOKUP($A405,'Payments 6.7.21'!$A$4:$E$430,5,FALSE)</f>
        <v>0</v>
      </c>
      <c r="Q405" s="1">
        <f t="shared" si="56"/>
        <v>89639.03</v>
      </c>
      <c r="R405" s="3" t="str">
        <f t="shared" si="57"/>
        <v>yes</v>
      </c>
      <c r="S405" s="3" t="str">
        <f t="shared" si="58"/>
        <v>no</v>
      </c>
      <c r="T405" s="112"/>
      <c r="U405" s="3" t="str">
        <f t="shared" si="59"/>
        <v/>
      </c>
      <c r="W405" s="2">
        <f t="shared" si="60"/>
        <v>0.82521546605293439</v>
      </c>
      <c r="X405" s="2">
        <f t="shared" si="61"/>
        <v>0</v>
      </c>
      <c r="AB405" s="2" t="str">
        <f t="shared" si="62"/>
        <v/>
      </c>
      <c r="AC405" s="2">
        <f t="shared" si="63"/>
        <v>0.10279021578839939</v>
      </c>
    </row>
    <row r="406" spans="1:29" x14ac:dyDescent="0.35">
      <c r="A406" s="115">
        <v>6384</v>
      </c>
      <c r="B406" t="s">
        <v>408</v>
      </c>
      <c r="C406" s="1">
        <v>100357</v>
      </c>
      <c r="D406" s="1">
        <v>387813</v>
      </c>
      <c r="F406" s="1">
        <v>870920</v>
      </c>
      <c r="H406" s="1">
        <v>0</v>
      </c>
      <c r="I406" s="3">
        <f t="shared" si="55"/>
        <v>1359090</v>
      </c>
      <c r="J406">
        <f>A406-'ESSER III JCF Approved'!A406</f>
        <v>0</v>
      </c>
      <c r="K406" s="1">
        <f>VLOOKUP($A406,'Payments 6.7.21'!$A$4:$E$430,3,FALSE)</f>
        <v>0</v>
      </c>
      <c r="L406" s="1">
        <f>VLOOKUP($A406,'Payments 6.7.21'!$A$4:$E$430,4,FALSE)</f>
        <v>70633.38</v>
      </c>
      <c r="P406" s="1">
        <f>VLOOKUP($A406,'Payments 6.7.21'!$A$4:$E$430,5,FALSE)</f>
        <v>0</v>
      </c>
      <c r="Q406" s="1">
        <f t="shared" si="56"/>
        <v>70633.38</v>
      </c>
      <c r="R406" s="3" t="str">
        <f t="shared" si="57"/>
        <v>no</v>
      </c>
      <c r="S406" s="3" t="str">
        <f t="shared" si="58"/>
        <v>yes</v>
      </c>
      <c r="T406" s="112"/>
      <c r="U406" s="3" t="str">
        <f t="shared" si="59"/>
        <v/>
      </c>
      <c r="W406" s="2">
        <f t="shared" si="60"/>
        <v>0</v>
      </c>
      <c r="X406" s="2">
        <f t="shared" si="61"/>
        <v>0.18213257420457798</v>
      </c>
      <c r="AB406" s="2" t="str">
        <f t="shared" si="62"/>
        <v/>
      </c>
      <c r="AC406" s="2">
        <f t="shared" si="63"/>
        <v>5.1971083592698059E-2</v>
      </c>
    </row>
    <row r="407" spans="1:29" x14ac:dyDescent="0.35">
      <c r="A407" s="115">
        <v>6412</v>
      </c>
      <c r="B407" t="s">
        <v>409</v>
      </c>
      <c r="C407" s="1">
        <v>46455</v>
      </c>
      <c r="D407" s="1">
        <v>169766</v>
      </c>
      <c r="F407" s="1">
        <v>381247</v>
      </c>
      <c r="H407" s="1">
        <v>0</v>
      </c>
      <c r="I407" s="3">
        <f t="shared" si="55"/>
        <v>597468</v>
      </c>
      <c r="J407">
        <f>A407-'ESSER III JCF Approved'!A407</f>
        <v>0</v>
      </c>
      <c r="K407" s="1">
        <f>VLOOKUP($A407,'Payments 6.7.21'!$A$4:$E$430,3,FALSE)</f>
        <v>46455</v>
      </c>
      <c r="L407" s="1">
        <f>VLOOKUP($A407,'Payments 6.7.21'!$A$4:$E$430,4,FALSE)</f>
        <v>0</v>
      </c>
      <c r="P407" s="1">
        <f>VLOOKUP($A407,'Payments 6.7.21'!$A$4:$E$430,5,FALSE)</f>
        <v>0</v>
      </c>
      <c r="Q407" s="1">
        <f t="shared" si="56"/>
        <v>46455</v>
      </c>
      <c r="R407" s="3" t="str">
        <f t="shared" si="57"/>
        <v>yes</v>
      </c>
      <c r="S407" s="3" t="str">
        <f t="shared" si="58"/>
        <v>no</v>
      </c>
      <c r="T407" s="112"/>
      <c r="U407" s="3" t="str">
        <f t="shared" si="59"/>
        <v/>
      </c>
      <c r="W407" s="2">
        <f t="shared" si="60"/>
        <v>1</v>
      </c>
      <c r="X407" s="2">
        <f t="shared" si="61"/>
        <v>0</v>
      </c>
      <c r="AB407" s="2" t="str">
        <f t="shared" si="62"/>
        <v/>
      </c>
      <c r="AC407" s="2">
        <f t="shared" si="63"/>
        <v>7.7753118158629411E-2</v>
      </c>
    </row>
    <row r="408" spans="1:29" x14ac:dyDescent="0.35">
      <c r="A408" s="115">
        <v>6419</v>
      </c>
      <c r="B408" t="s">
        <v>410</v>
      </c>
      <c r="C408" s="1">
        <v>188294</v>
      </c>
      <c r="D408" s="1">
        <v>701618</v>
      </c>
      <c r="F408" s="1">
        <v>1575641</v>
      </c>
      <c r="H408" s="1">
        <v>0</v>
      </c>
      <c r="I408" s="3">
        <f t="shared" si="55"/>
        <v>2465553</v>
      </c>
      <c r="J408">
        <f>A408-'ESSER III JCF Approved'!A408</f>
        <v>0</v>
      </c>
      <c r="K408" s="1">
        <f>VLOOKUP($A408,'Payments 6.7.21'!$A$4:$E$430,3,FALSE)</f>
        <v>126647.84</v>
      </c>
      <c r="L408" s="1">
        <f>VLOOKUP($A408,'Payments 6.7.21'!$A$4:$E$430,4,FALSE)</f>
        <v>0</v>
      </c>
      <c r="P408" s="1">
        <f>VLOOKUP($A408,'Payments 6.7.21'!$A$4:$E$430,5,FALSE)</f>
        <v>0</v>
      </c>
      <c r="Q408" s="1">
        <f t="shared" si="56"/>
        <v>126647.84</v>
      </c>
      <c r="R408" s="3" t="str">
        <f t="shared" si="57"/>
        <v>yes</v>
      </c>
      <c r="S408" s="3" t="str">
        <f t="shared" si="58"/>
        <v>no</v>
      </c>
      <c r="T408" s="112"/>
      <c r="U408" s="3" t="str">
        <f t="shared" si="59"/>
        <v/>
      </c>
      <c r="W408" s="2">
        <f t="shared" si="60"/>
        <v>0.6726068807290726</v>
      </c>
      <c r="X408" s="2">
        <f t="shared" si="61"/>
        <v>0</v>
      </c>
      <c r="AB408" s="2" t="str">
        <f t="shared" si="62"/>
        <v/>
      </c>
      <c r="AC408" s="2">
        <f t="shared" si="63"/>
        <v>5.136691038481022E-2</v>
      </c>
    </row>
    <row r="409" spans="1:29" x14ac:dyDescent="0.35">
      <c r="A409" s="115">
        <v>6426</v>
      </c>
      <c r="B409" t="s">
        <v>411</v>
      </c>
      <c r="C409" s="1">
        <v>140043</v>
      </c>
      <c r="D409" s="1">
        <v>495229</v>
      </c>
      <c r="F409" s="1">
        <v>1112149</v>
      </c>
      <c r="H409" s="1">
        <v>111739</v>
      </c>
      <c r="I409" s="3">
        <f t="shared" si="55"/>
        <v>1859160</v>
      </c>
      <c r="J409">
        <f>A409-'ESSER III JCF Approved'!A409</f>
        <v>0</v>
      </c>
      <c r="K409" s="1">
        <f>VLOOKUP($A409,'Payments 6.7.21'!$A$4:$E$430,3,FALSE)</f>
        <v>128718</v>
      </c>
      <c r="L409" s="1">
        <f>VLOOKUP($A409,'Payments 6.7.21'!$A$4:$E$430,4,FALSE)</f>
        <v>0</v>
      </c>
      <c r="P409" s="1">
        <f>VLOOKUP($A409,'Payments 6.7.21'!$A$4:$E$430,5,FALSE)</f>
        <v>96615.31</v>
      </c>
      <c r="Q409" s="1">
        <f t="shared" si="56"/>
        <v>225333.31</v>
      </c>
      <c r="R409" s="3" t="str">
        <f t="shared" si="57"/>
        <v>yes</v>
      </c>
      <c r="S409" s="3" t="str">
        <f t="shared" si="58"/>
        <v>no</v>
      </c>
      <c r="T409" s="112"/>
      <c r="U409" s="3" t="str">
        <f t="shared" si="59"/>
        <v>yes</v>
      </c>
      <c r="W409" s="2">
        <f t="shared" si="60"/>
        <v>0.91913198089158332</v>
      </c>
      <c r="X409" s="2">
        <f t="shared" si="61"/>
        <v>0</v>
      </c>
      <c r="AB409" s="2">
        <f t="shared" si="62"/>
        <v>0.86465164356222979</v>
      </c>
      <c r="AC409" s="2">
        <f t="shared" si="63"/>
        <v>0.12120167710148669</v>
      </c>
    </row>
    <row r="410" spans="1:29" x14ac:dyDescent="0.35">
      <c r="A410" s="115">
        <v>6440</v>
      </c>
      <c r="B410" t="s">
        <v>412</v>
      </c>
      <c r="C410" s="1">
        <v>50497</v>
      </c>
      <c r="D410" s="1">
        <v>202185</v>
      </c>
      <c r="F410" s="1">
        <v>454052</v>
      </c>
      <c r="H410" s="1">
        <v>21594</v>
      </c>
      <c r="I410" s="3">
        <f t="shared" si="55"/>
        <v>728328</v>
      </c>
      <c r="J410">
        <f>A410-'ESSER III JCF Approved'!A410</f>
        <v>0</v>
      </c>
      <c r="K410" s="1">
        <f>VLOOKUP($A410,'Payments 6.7.21'!$A$4:$E$430,3,FALSE)</f>
        <v>11078.68</v>
      </c>
      <c r="L410" s="1">
        <f>VLOOKUP($A410,'Payments 6.7.21'!$A$4:$E$430,4,FALSE)</f>
        <v>0</v>
      </c>
      <c r="P410" s="1">
        <f>VLOOKUP($A410,'Payments 6.7.21'!$A$4:$E$430,5,FALSE)</f>
        <v>21521.35</v>
      </c>
      <c r="Q410" s="1">
        <f t="shared" si="56"/>
        <v>32600.03</v>
      </c>
      <c r="R410" s="3" t="str">
        <f t="shared" si="57"/>
        <v>yes</v>
      </c>
      <c r="S410" s="3" t="str">
        <f t="shared" si="58"/>
        <v>no</v>
      </c>
      <c r="T410" s="112"/>
      <c r="U410" s="3" t="str">
        <f t="shared" si="59"/>
        <v>yes</v>
      </c>
      <c r="W410" s="2">
        <f t="shared" si="60"/>
        <v>0.21939283521793373</v>
      </c>
      <c r="X410" s="2">
        <f t="shared" si="61"/>
        <v>0</v>
      </c>
      <c r="AB410" s="2">
        <f t="shared" si="62"/>
        <v>0.99663563952949885</v>
      </c>
      <c r="AC410" s="2">
        <f t="shared" si="63"/>
        <v>4.4760094353093659E-2</v>
      </c>
    </row>
    <row r="411" spans="1:29" x14ac:dyDescent="0.35">
      <c r="A411" s="115">
        <v>6461</v>
      </c>
      <c r="B411" t="s">
        <v>413</v>
      </c>
      <c r="C411" s="1">
        <v>252248</v>
      </c>
      <c r="D411" s="1">
        <v>920882</v>
      </c>
      <c r="F411" s="1">
        <v>2068048</v>
      </c>
      <c r="H411" s="1">
        <v>0</v>
      </c>
      <c r="I411" s="3">
        <f t="shared" si="55"/>
        <v>3241178</v>
      </c>
      <c r="J411">
        <f>A411-'ESSER III JCF Approved'!A411</f>
        <v>0</v>
      </c>
      <c r="K411" s="1">
        <f>VLOOKUP($A411,'Payments 6.7.21'!$A$4:$E$430,3,FALSE)</f>
        <v>252248</v>
      </c>
      <c r="L411" s="1">
        <f>VLOOKUP($A411,'Payments 6.7.21'!$A$4:$E$430,4,FALSE)</f>
        <v>0</v>
      </c>
      <c r="P411" s="1">
        <f>VLOOKUP($A411,'Payments 6.7.21'!$A$4:$E$430,5,FALSE)</f>
        <v>0</v>
      </c>
      <c r="Q411" s="1">
        <f t="shared" si="56"/>
        <v>252248</v>
      </c>
      <c r="R411" s="3" t="str">
        <f t="shared" si="57"/>
        <v>yes</v>
      </c>
      <c r="S411" s="3" t="str">
        <f t="shared" si="58"/>
        <v>no</v>
      </c>
      <c r="T411" s="112"/>
      <c r="U411" s="3" t="str">
        <f t="shared" si="59"/>
        <v/>
      </c>
      <c r="W411" s="2">
        <f t="shared" si="60"/>
        <v>1</v>
      </c>
      <c r="X411" s="2">
        <f t="shared" si="61"/>
        <v>0</v>
      </c>
      <c r="AB411" s="2" t="str">
        <f t="shared" si="62"/>
        <v/>
      </c>
      <c r="AC411" s="2">
        <f t="shared" si="63"/>
        <v>7.7826024982274963E-2</v>
      </c>
    </row>
    <row r="412" spans="1:29" x14ac:dyDescent="0.35">
      <c r="A412" s="115">
        <v>6470</v>
      </c>
      <c r="B412" t="s">
        <v>414</v>
      </c>
      <c r="C412" s="1">
        <v>179363</v>
      </c>
      <c r="D412" s="1">
        <v>711901</v>
      </c>
      <c r="F412" s="1">
        <v>1598734</v>
      </c>
      <c r="H412" s="1">
        <v>0</v>
      </c>
      <c r="I412" s="3">
        <f t="shared" si="55"/>
        <v>2489998</v>
      </c>
      <c r="J412">
        <f>A412-'ESSER III JCF Approved'!A412</f>
        <v>0</v>
      </c>
      <c r="K412" s="1">
        <f>VLOOKUP($A412,'Payments 6.7.21'!$A$4:$E$430,3,FALSE)</f>
        <v>60988.98</v>
      </c>
      <c r="L412" s="1">
        <f>VLOOKUP($A412,'Payments 6.7.21'!$A$4:$E$430,4,FALSE)</f>
        <v>0</v>
      </c>
      <c r="P412" s="1">
        <f>VLOOKUP($A412,'Payments 6.7.21'!$A$4:$E$430,5,FALSE)</f>
        <v>0</v>
      </c>
      <c r="Q412" s="1">
        <f t="shared" si="56"/>
        <v>60988.98</v>
      </c>
      <c r="R412" s="3" t="str">
        <f t="shared" si="57"/>
        <v>yes</v>
      </c>
      <c r="S412" s="3" t="str">
        <f t="shared" si="58"/>
        <v>no</v>
      </c>
      <c r="T412" s="112"/>
      <c r="U412" s="3" t="str">
        <f t="shared" si="59"/>
        <v/>
      </c>
      <c r="W412" s="2">
        <f t="shared" si="60"/>
        <v>0.34003099858945268</v>
      </c>
      <c r="X412" s="2">
        <f t="shared" si="61"/>
        <v>0</v>
      </c>
      <c r="AB412" s="2" t="str">
        <f t="shared" si="62"/>
        <v/>
      </c>
      <c r="AC412" s="2">
        <f t="shared" si="63"/>
        <v>2.4493585938623247E-2</v>
      </c>
    </row>
    <row r="413" spans="1:29" x14ac:dyDescent="0.35">
      <c r="A413" s="115">
        <v>6475</v>
      </c>
      <c r="B413" t="s">
        <v>415</v>
      </c>
      <c r="C413" s="1">
        <v>88651</v>
      </c>
      <c r="D413" s="1">
        <v>298705</v>
      </c>
      <c r="F413" s="1">
        <v>670810</v>
      </c>
      <c r="H413" s="1">
        <v>0</v>
      </c>
      <c r="I413" s="3">
        <f t="shared" si="55"/>
        <v>1058166</v>
      </c>
      <c r="J413">
        <f>A413-'ESSER III JCF Approved'!A413</f>
        <v>0</v>
      </c>
      <c r="K413" s="1">
        <f>VLOOKUP($A413,'Payments 6.7.21'!$A$4:$E$430,3,FALSE)</f>
        <v>88651</v>
      </c>
      <c r="L413" s="1">
        <f>VLOOKUP($A413,'Payments 6.7.21'!$A$4:$E$430,4,FALSE)</f>
        <v>0</v>
      </c>
      <c r="P413" s="1">
        <f>VLOOKUP($A413,'Payments 6.7.21'!$A$4:$E$430,5,FALSE)</f>
        <v>0</v>
      </c>
      <c r="Q413" s="1">
        <f t="shared" si="56"/>
        <v>88651</v>
      </c>
      <c r="R413" s="3" t="str">
        <f t="shared" si="57"/>
        <v>yes</v>
      </c>
      <c r="S413" s="3" t="str">
        <f t="shared" si="58"/>
        <v>no</v>
      </c>
      <c r="T413" s="112"/>
      <c r="U413" s="3" t="str">
        <f t="shared" si="59"/>
        <v/>
      </c>
      <c r="W413" s="2">
        <f t="shared" si="60"/>
        <v>1</v>
      </c>
      <c r="X413" s="2">
        <f t="shared" si="61"/>
        <v>0</v>
      </c>
      <c r="AB413" s="2" t="str">
        <f t="shared" si="62"/>
        <v/>
      </c>
      <c r="AC413" s="2">
        <f t="shared" si="63"/>
        <v>8.3777970564164791E-2</v>
      </c>
    </row>
    <row r="414" spans="1:29" x14ac:dyDescent="0.35">
      <c r="A414" s="115">
        <v>6482</v>
      </c>
      <c r="B414" t="s">
        <v>416</v>
      </c>
      <c r="C414" s="1">
        <v>60932</v>
      </c>
      <c r="D414" s="1">
        <v>209268</v>
      </c>
      <c r="F414" s="1">
        <v>469959</v>
      </c>
      <c r="H414" s="1">
        <v>0</v>
      </c>
      <c r="I414" s="3">
        <f t="shared" si="55"/>
        <v>740159</v>
      </c>
      <c r="J414">
        <f>A414-'ESSER III JCF Approved'!A414</f>
        <v>0</v>
      </c>
      <c r="K414" s="1">
        <f>VLOOKUP($A414,'Payments 6.7.21'!$A$4:$E$430,3,FALSE)</f>
        <v>60932</v>
      </c>
      <c r="L414" s="1">
        <f>VLOOKUP($A414,'Payments 6.7.21'!$A$4:$E$430,4,FALSE)</f>
        <v>31667</v>
      </c>
      <c r="P414" s="1">
        <f>VLOOKUP($A414,'Payments 6.7.21'!$A$4:$E$430,5,FALSE)</f>
        <v>0</v>
      </c>
      <c r="Q414" s="1">
        <f t="shared" si="56"/>
        <v>92599</v>
      </c>
      <c r="R414" s="3" t="str">
        <f t="shared" si="57"/>
        <v>yes</v>
      </c>
      <c r="S414" s="3" t="str">
        <f t="shared" si="58"/>
        <v>yes</v>
      </c>
      <c r="T414" s="112"/>
      <c r="U414" s="3" t="str">
        <f t="shared" si="59"/>
        <v/>
      </c>
      <c r="W414" s="2">
        <f t="shared" si="60"/>
        <v>1</v>
      </c>
      <c r="X414" s="2">
        <f t="shared" si="61"/>
        <v>0.15132270581264215</v>
      </c>
      <c r="AB414" s="2" t="str">
        <f t="shared" si="62"/>
        <v/>
      </c>
      <c r="AC414" s="2">
        <f t="shared" si="63"/>
        <v>0.12510690270604019</v>
      </c>
    </row>
    <row r="415" spans="1:29" x14ac:dyDescent="0.35">
      <c r="A415" s="115">
        <v>6545</v>
      </c>
      <c r="B415" t="s">
        <v>417</v>
      </c>
      <c r="C415" s="1">
        <v>84367</v>
      </c>
      <c r="D415" s="1">
        <v>356115</v>
      </c>
      <c r="F415" s="1">
        <v>799737</v>
      </c>
      <c r="H415" s="1">
        <v>0</v>
      </c>
      <c r="I415" s="3">
        <f t="shared" si="55"/>
        <v>1240219</v>
      </c>
      <c r="J415">
        <f>A415-'ESSER III JCF Approved'!A415</f>
        <v>0</v>
      </c>
      <c r="K415" s="1">
        <f>VLOOKUP($A415,'Payments 6.7.21'!$A$4:$E$430,3,FALSE)</f>
        <v>84367</v>
      </c>
      <c r="L415" s="1">
        <f>VLOOKUP($A415,'Payments 6.7.21'!$A$4:$E$430,4,FALSE)</f>
        <v>0</v>
      </c>
      <c r="P415" s="1">
        <f>VLOOKUP($A415,'Payments 6.7.21'!$A$4:$E$430,5,FALSE)</f>
        <v>0</v>
      </c>
      <c r="Q415" s="1">
        <f t="shared" si="56"/>
        <v>84367</v>
      </c>
      <c r="R415" s="3" t="str">
        <f t="shared" si="57"/>
        <v>yes</v>
      </c>
      <c r="S415" s="3" t="str">
        <f t="shared" si="58"/>
        <v>no</v>
      </c>
      <c r="T415" s="112"/>
      <c r="U415" s="3" t="str">
        <f t="shared" si="59"/>
        <v/>
      </c>
      <c r="W415" s="2">
        <f t="shared" si="60"/>
        <v>1</v>
      </c>
      <c r="X415" s="2">
        <f t="shared" si="61"/>
        <v>0</v>
      </c>
      <c r="AB415" s="2" t="str">
        <f t="shared" si="62"/>
        <v/>
      </c>
      <c r="AC415" s="2">
        <f t="shared" si="63"/>
        <v>6.8025888976059878E-2</v>
      </c>
    </row>
    <row r="416" spans="1:29" x14ac:dyDescent="0.35">
      <c r="A416" s="115">
        <v>6608</v>
      </c>
      <c r="B416" t="s">
        <v>418</v>
      </c>
      <c r="C416" s="1">
        <v>40000</v>
      </c>
      <c r="D416" s="1">
        <v>156131</v>
      </c>
      <c r="F416" s="1">
        <v>350626</v>
      </c>
      <c r="H416" s="1">
        <v>0</v>
      </c>
      <c r="I416" s="3">
        <f t="shared" si="55"/>
        <v>546757</v>
      </c>
      <c r="J416">
        <f>A416-'ESSER III JCF Approved'!A416</f>
        <v>0</v>
      </c>
      <c r="K416" s="1">
        <f>VLOOKUP($A416,'Payments 6.7.21'!$A$4:$E$430,3,FALSE)</f>
        <v>40000</v>
      </c>
      <c r="L416" s="1">
        <f>VLOOKUP($A416,'Payments 6.7.21'!$A$4:$E$430,4,FALSE)</f>
        <v>0</v>
      </c>
      <c r="P416" s="1">
        <f>VLOOKUP($A416,'Payments 6.7.21'!$A$4:$E$430,5,FALSE)</f>
        <v>0</v>
      </c>
      <c r="Q416" s="1">
        <f t="shared" si="56"/>
        <v>40000</v>
      </c>
      <c r="R416" s="3" t="str">
        <f t="shared" si="57"/>
        <v>yes</v>
      </c>
      <c r="S416" s="3" t="str">
        <f t="shared" si="58"/>
        <v>no</v>
      </c>
      <c r="T416" s="112"/>
      <c r="U416" s="3" t="str">
        <f t="shared" si="59"/>
        <v/>
      </c>
      <c r="W416" s="2">
        <f t="shared" si="60"/>
        <v>1</v>
      </c>
      <c r="X416" s="2">
        <f t="shared" si="61"/>
        <v>0</v>
      </c>
      <c r="AB416" s="2" t="str">
        <f t="shared" si="62"/>
        <v/>
      </c>
      <c r="AC416" s="2">
        <f t="shared" si="63"/>
        <v>7.3158642687702211E-2</v>
      </c>
    </row>
    <row r="417" spans="1:34" x14ac:dyDescent="0.35">
      <c r="A417" s="115">
        <v>6615</v>
      </c>
      <c r="B417" t="s">
        <v>419</v>
      </c>
      <c r="C417" s="1">
        <v>111165</v>
      </c>
      <c r="D417" s="1">
        <v>472971</v>
      </c>
      <c r="F417" s="1">
        <v>1062162</v>
      </c>
      <c r="H417" s="1">
        <v>36377</v>
      </c>
      <c r="I417" s="3">
        <f t="shared" si="55"/>
        <v>1682675</v>
      </c>
      <c r="J417">
        <f>A417-'ESSER III JCF Approved'!A417</f>
        <v>0</v>
      </c>
      <c r="Q417" s="1">
        <f t="shared" si="56"/>
        <v>0</v>
      </c>
      <c r="R417" s="3" t="str">
        <f t="shared" si="57"/>
        <v>no</v>
      </c>
      <c r="S417" s="3" t="str">
        <f t="shared" si="58"/>
        <v>no</v>
      </c>
      <c r="T417" s="112"/>
      <c r="U417" s="3" t="str">
        <f t="shared" si="59"/>
        <v>no</v>
      </c>
      <c r="W417" s="2">
        <f t="shared" si="60"/>
        <v>0</v>
      </c>
      <c r="X417" s="2">
        <f t="shared" si="61"/>
        <v>0</v>
      </c>
      <c r="AB417" s="2">
        <f t="shared" si="62"/>
        <v>0</v>
      </c>
      <c r="AC417" s="2">
        <f t="shared" si="63"/>
        <v>0</v>
      </c>
    </row>
    <row r="418" spans="1:34" x14ac:dyDescent="0.35">
      <c r="A418" s="115">
        <v>6678</v>
      </c>
      <c r="B418" t="s">
        <v>420</v>
      </c>
      <c r="C418" s="1">
        <v>260098</v>
      </c>
      <c r="D418" s="1">
        <v>984950</v>
      </c>
      <c r="F418" s="1">
        <v>2211926</v>
      </c>
      <c r="H418" s="1">
        <v>257536</v>
      </c>
      <c r="I418" s="3">
        <f t="shared" si="55"/>
        <v>3714510</v>
      </c>
      <c r="J418">
        <f>A418-'ESSER III JCF Approved'!A418</f>
        <v>0</v>
      </c>
      <c r="K418" s="1">
        <f>VLOOKUP($A418,'Payments 6.7.21'!$A$4:$E$430,3,FALSE)</f>
        <v>132092.41</v>
      </c>
      <c r="L418" s="1">
        <f>VLOOKUP($A418,'Payments 6.7.21'!$A$4:$E$430,4,FALSE)</f>
        <v>0</v>
      </c>
      <c r="P418" s="1">
        <f>VLOOKUP($A418,'Payments 6.7.21'!$A$4:$E$430,5,FALSE)</f>
        <v>13362.3</v>
      </c>
      <c r="Q418" s="1">
        <f t="shared" si="56"/>
        <v>145454.71</v>
      </c>
      <c r="R418" s="3" t="str">
        <f t="shared" si="57"/>
        <v>yes</v>
      </c>
      <c r="S418" s="3" t="str">
        <f t="shared" si="58"/>
        <v>no</v>
      </c>
      <c r="T418" s="112"/>
      <c r="U418" s="3" t="str">
        <f t="shared" si="59"/>
        <v>yes</v>
      </c>
      <c r="W418" s="2">
        <f t="shared" si="60"/>
        <v>0.507856308006982</v>
      </c>
      <c r="X418" s="2">
        <f t="shared" si="61"/>
        <v>0</v>
      </c>
      <c r="AB418" s="2">
        <f t="shared" si="62"/>
        <v>5.1885173334990056E-2</v>
      </c>
      <c r="AC418" s="2">
        <f t="shared" si="63"/>
        <v>3.9158518889436292E-2</v>
      </c>
    </row>
    <row r="419" spans="1:34" x14ac:dyDescent="0.35">
      <c r="A419" s="115">
        <v>6685</v>
      </c>
      <c r="B419" t="s">
        <v>421</v>
      </c>
      <c r="C419" s="1">
        <v>795032</v>
      </c>
      <c r="D419" s="1">
        <v>3155275</v>
      </c>
      <c r="F419" s="1">
        <v>7085882</v>
      </c>
      <c r="H419" s="1">
        <v>0</v>
      </c>
      <c r="I419" s="3">
        <f t="shared" si="55"/>
        <v>11036189</v>
      </c>
      <c r="J419">
        <f>A419-'ESSER III JCF Approved'!A419</f>
        <v>0</v>
      </c>
      <c r="K419" s="1">
        <f>VLOOKUP($A419,'Payments 6.7.21'!$A$4:$E$430,3,FALSE)</f>
        <v>717699.24</v>
      </c>
      <c r="L419" s="1">
        <f>VLOOKUP($A419,'Payments 6.7.21'!$A$4:$E$430,4,FALSE)</f>
        <v>0</v>
      </c>
      <c r="P419" s="1">
        <f>VLOOKUP($A419,'Payments 6.7.21'!$A$4:$E$430,5,FALSE)</f>
        <v>0</v>
      </c>
      <c r="Q419" s="1">
        <f t="shared" si="56"/>
        <v>717699.24</v>
      </c>
      <c r="R419" s="3" t="str">
        <f t="shared" si="57"/>
        <v>yes</v>
      </c>
      <c r="S419" s="3" t="str">
        <f t="shared" si="58"/>
        <v>no</v>
      </c>
      <c r="T419" s="112"/>
      <c r="U419" s="3" t="str">
        <f t="shared" si="59"/>
        <v/>
      </c>
      <c r="W419" s="2">
        <f t="shared" si="60"/>
        <v>0.90273000332062103</v>
      </c>
      <c r="X419" s="2">
        <f t="shared" si="61"/>
        <v>0</v>
      </c>
      <c r="AB419" s="2" t="str">
        <f t="shared" si="62"/>
        <v/>
      </c>
      <c r="AC419" s="2">
        <f t="shared" si="63"/>
        <v>6.5031437935685957E-2</v>
      </c>
    </row>
    <row r="420" spans="1:34" x14ac:dyDescent="0.35">
      <c r="A420" s="115">
        <v>6692</v>
      </c>
      <c r="B420" t="s">
        <v>422</v>
      </c>
      <c r="C420" s="1">
        <v>185133</v>
      </c>
      <c r="D420" s="1">
        <v>623803</v>
      </c>
      <c r="F420" s="1">
        <v>1400890</v>
      </c>
      <c r="H420" s="1">
        <v>0</v>
      </c>
      <c r="I420" s="3">
        <f t="shared" si="55"/>
        <v>2209826</v>
      </c>
      <c r="J420">
        <f>A420-'ESSER III JCF Approved'!A420</f>
        <v>0</v>
      </c>
      <c r="K420" s="1">
        <f>VLOOKUP($A420,'Payments 6.7.21'!$A$4:$E$430,3,FALSE)</f>
        <v>132174.84999999998</v>
      </c>
      <c r="L420" s="1">
        <f>VLOOKUP($A420,'Payments 6.7.21'!$A$4:$E$430,4,FALSE)</f>
        <v>0</v>
      </c>
      <c r="P420" s="1">
        <f>VLOOKUP($A420,'Payments 6.7.21'!$A$4:$E$430,5,FALSE)</f>
        <v>0</v>
      </c>
      <c r="Q420" s="1">
        <f t="shared" si="56"/>
        <v>132174.84999999998</v>
      </c>
      <c r="R420" s="3" t="str">
        <f t="shared" si="57"/>
        <v>yes</v>
      </c>
      <c r="S420" s="3" t="str">
        <f t="shared" si="58"/>
        <v>no</v>
      </c>
      <c r="T420" s="112"/>
      <c r="U420" s="3" t="str">
        <f t="shared" si="59"/>
        <v/>
      </c>
      <c r="W420" s="2">
        <f t="shared" si="60"/>
        <v>0.71394537980802975</v>
      </c>
      <c r="X420" s="2">
        <f t="shared" si="61"/>
        <v>0</v>
      </c>
      <c r="AB420" s="2" t="str">
        <f t="shared" si="62"/>
        <v/>
      </c>
      <c r="AC420" s="2">
        <f t="shared" si="63"/>
        <v>5.9812333640748172E-2</v>
      </c>
    </row>
    <row r="421" spans="1:34" x14ac:dyDescent="0.35">
      <c r="A421" s="115">
        <v>6713</v>
      </c>
      <c r="B421" t="s">
        <v>423</v>
      </c>
      <c r="C421" s="1">
        <v>85399</v>
      </c>
      <c r="D421" s="1">
        <v>340969</v>
      </c>
      <c r="F421" s="1">
        <v>765724</v>
      </c>
      <c r="H421" s="1">
        <v>48406</v>
      </c>
      <c r="I421" s="3">
        <f t="shared" si="55"/>
        <v>1240498</v>
      </c>
      <c r="J421">
        <f>A421-'ESSER III JCF Approved'!A421</f>
        <v>0</v>
      </c>
      <c r="K421" s="1">
        <f>VLOOKUP($A421,'Payments 6.7.21'!$A$4:$E$430,3,FALSE)</f>
        <v>15158.34</v>
      </c>
      <c r="L421" s="1">
        <f>VLOOKUP($A421,'Payments 6.7.21'!$A$4:$E$430,4,FALSE)</f>
        <v>0</v>
      </c>
      <c r="P421" s="1">
        <f>VLOOKUP($A421,'Payments 6.7.21'!$A$4:$E$430,5,FALSE)</f>
        <v>0</v>
      </c>
      <c r="Q421" s="1">
        <f t="shared" si="56"/>
        <v>15158.34</v>
      </c>
      <c r="R421" s="3" t="str">
        <f t="shared" si="57"/>
        <v>yes</v>
      </c>
      <c r="S421" s="3" t="str">
        <f t="shared" si="58"/>
        <v>no</v>
      </c>
      <c r="T421" s="112"/>
      <c r="U421" s="3" t="str">
        <f t="shared" si="59"/>
        <v>no</v>
      </c>
      <c r="W421" s="2">
        <f t="shared" si="60"/>
        <v>0.17750020492043234</v>
      </c>
      <c r="X421" s="2">
        <f t="shared" si="61"/>
        <v>0</v>
      </c>
      <c r="AB421" s="2">
        <f t="shared" si="62"/>
        <v>0</v>
      </c>
      <c r="AC421" s="2">
        <f t="shared" si="63"/>
        <v>1.2219560208883852E-2</v>
      </c>
    </row>
    <row r="422" spans="1:34" x14ac:dyDescent="0.35">
      <c r="A422" s="115">
        <v>6720</v>
      </c>
      <c r="B422" t="s">
        <v>424</v>
      </c>
      <c r="C422" s="1">
        <v>72810</v>
      </c>
      <c r="D422" s="1">
        <v>262119</v>
      </c>
      <c r="F422" s="1">
        <v>588647</v>
      </c>
      <c r="H422" s="1">
        <v>0</v>
      </c>
      <c r="I422" s="3">
        <f t="shared" si="55"/>
        <v>923576</v>
      </c>
      <c r="J422">
        <f>A422-'ESSER III JCF Approved'!A422</f>
        <v>0</v>
      </c>
      <c r="K422" s="1">
        <f>VLOOKUP($A422,'Payments 6.7.21'!$A$4:$E$430,3,FALSE)</f>
        <v>22938.35</v>
      </c>
      <c r="L422" s="1">
        <f>VLOOKUP($A422,'Payments 6.7.21'!$A$4:$E$430,4,FALSE)</f>
        <v>0</v>
      </c>
      <c r="P422" s="1">
        <f>VLOOKUP($A422,'Payments 6.7.21'!$A$4:$E$430,5,FALSE)</f>
        <v>0</v>
      </c>
      <c r="Q422" s="1">
        <f t="shared" si="56"/>
        <v>22938.35</v>
      </c>
      <c r="R422" s="3" t="str">
        <f t="shared" si="57"/>
        <v>yes</v>
      </c>
      <c r="S422" s="3" t="str">
        <f t="shared" si="58"/>
        <v>no</v>
      </c>
      <c r="T422" s="112"/>
      <c r="U422" s="3" t="str">
        <f t="shared" si="59"/>
        <v/>
      </c>
      <c r="W422" s="2">
        <f t="shared" si="60"/>
        <v>0.31504395000686719</v>
      </c>
      <c r="X422" s="2">
        <f t="shared" si="61"/>
        <v>0</v>
      </c>
      <c r="AB422" s="2" t="str">
        <f t="shared" si="62"/>
        <v/>
      </c>
      <c r="AC422" s="2">
        <f t="shared" si="63"/>
        <v>2.4836450925532928E-2</v>
      </c>
    </row>
    <row r="423" spans="1:34" x14ac:dyDescent="0.35">
      <c r="A423" s="115">
        <v>6734</v>
      </c>
      <c r="B423" t="s">
        <v>425</v>
      </c>
      <c r="C423" s="1">
        <v>42485</v>
      </c>
      <c r="D423" s="1">
        <v>156540</v>
      </c>
      <c r="F423" s="1">
        <v>351545</v>
      </c>
      <c r="H423" s="1">
        <v>0</v>
      </c>
      <c r="I423" s="3">
        <f t="shared" si="55"/>
        <v>550570</v>
      </c>
      <c r="J423">
        <f>A423-'ESSER III JCF Approved'!A423</f>
        <v>0</v>
      </c>
      <c r="K423" s="1">
        <f>VLOOKUP($A423,'Payments 6.7.21'!$A$4:$E$430,3,FALSE)</f>
        <v>42079.4</v>
      </c>
      <c r="L423" s="1">
        <f>VLOOKUP($A423,'Payments 6.7.21'!$A$4:$E$430,4,FALSE)</f>
        <v>0</v>
      </c>
      <c r="P423" s="1">
        <f>VLOOKUP($A423,'Payments 6.7.21'!$A$4:$E$430,5,FALSE)</f>
        <v>0</v>
      </c>
      <c r="Q423" s="1">
        <f t="shared" si="56"/>
        <v>42079.4</v>
      </c>
      <c r="R423" s="3" t="str">
        <f t="shared" si="57"/>
        <v>yes</v>
      </c>
      <c r="S423" s="3" t="str">
        <f t="shared" si="58"/>
        <v>no</v>
      </c>
      <c r="T423" s="112"/>
      <c r="U423" s="3" t="str">
        <f t="shared" si="59"/>
        <v/>
      </c>
      <c r="W423" s="2">
        <f t="shared" si="60"/>
        <v>0.99045310109450402</v>
      </c>
      <c r="X423" s="2">
        <f t="shared" si="61"/>
        <v>0</v>
      </c>
      <c r="AB423" s="2" t="str">
        <f t="shared" si="62"/>
        <v/>
      </c>
      <c r="AC423" s="2">
        <f t="shared" si="63"/>
        <v>7.6428791979221533E-2</v>
      </c>
    </row>
    <row r="424" spans="1:34" s="138" customFormat="1" ht="15" thickBot="1" x14ac:dyDescent="0.4">
      <c r="A424" s="137">
        <v>6748</v>
      </c>
      <c r="B424" s="138" t="s">
        <v>426</v>
      </c>
      <c r="C424" s="127">
        <v>40000</v>
      </c>
      <c r="D424" s="127">
        <v>100000</v>
      </c>
      <c r="E424" s="127"/>
      <c r="F424" s="127">
        <v>153354</v>
      </c>
      <c r="G424" s="127"/>
      <c r="H424" s="127">
        <v>0</v>
      </c>
      <c r="I424" s="139">
        <f t="shared" si="55"/>
        <v>293354</v>
      </c>
      <c r="J424" s="138">
        <f>A424-'ESSER III JCF Approved'!A424</f>
        <v>0</v>
      </c>
      <c r="K424" s="127">
        <f>VLOOKUP($A424,'Payments 6.7.21'!$A$4:$E$430,3,FALSE)</f>
        <v>40000</v>
      </c>
      <c r="L424" s="127">
        <f>VLOOKUP($A424,'Payments 6.7.21'!$A$4:$E$430,4,FALSE)</f>
        <v>0</v>
      </c>
      <c r="M424" s="133"/>
      <c r="N424" s="133"/>
      <c r="O424" s="133"/>
      <c r="P424" s="127">
        <f>VLOOKUP($A424,'Payments 6.7.21'!$A$4:$E$430,5,FALSE)</f>
        <v>0</v>
      </c>
      <c r="Q424" s="127">
        <f t="shared" si="56"/>
        <v>40000</v>
      </c>
      <c r="R424" s="139" t="str">
        <f t="shared" si="57"/>
        <v>yes</v>
      </c>
      <c r="S424" s="139" t="str">
        <f t="shared" si="58"/>
        <v>no</v>
      </c>
      <c r="T424" s="134"/>
      <c r="U424" s="139" t="str">
        <f t="shared" si="59"/>
        <v/>
      </c>
      <c r="W424" s="140">
        <f t="shared" si="60"/>
        <v>1</v>
      </c>
      <c r="X424" s="140">
        <f t="shared" si="61"/>
        <v>0</v>
      </c>
      <c r="Y424" s="136"/>
      <c r="Z424" s="136"/>
      <c r="AA424" s="136"/>
      <c r="AB424" s="140" t="str">
        <f t="shared" si="62"/>
        <v/>
      </c>
      <c r="AC424" s="140">
        <f t="shared" si="63"/>
        <v>0.13635402960245982</v>
      </c>
    </row>
    <row r="425" spans="1:34" s="77" customFormat="1" x14ac:dyDescent="0.35">
      <c r="A425" s="120">
        <v>8001</v>
      </c>
      <c r="B425" s="77" t="s">
        <v>427</v>
      </c>
      <c r="C425" s="78">
        <v>509259</v>
      </c>
      <c r="D425" s="78">
        <v>2046341</v>
      </c>
      <c r="E425" s="78"/>
      <c r="F425" s="78">
        <v>4873000</v>
      </c>
      <c r="G425" s="78"/>
      <c r="H425" s="78">
        <v>132174</v>
      </c>
      <c r="I425" s="79">
        <f t="shared" si="55"/>
        <v>7560774</v>
      </c>
      <c r="J425">
        <f>A425-'ESSER III JCF Approved'!A425</f>
        <v>0</v>
      </c>
      <c r="K425" s="1">
        <f>VLOOKUP($A425,'Payments 6.7.21'!$A$4:$E$430,3,FALSE)</f>
        <v>488871.70000000007</v>
      </c>
      <c r="L425" s="1">
        <f>VLOOKUP($A425,'Payments 6.7.21'!$A$4:$E$430,4,FALSE)</f>
        <v>0</v>
      </c>
      <c r="M425" s="105"/>
      <c r="N425" s="105"/>
      <c r="O425" s="105"/>
      <c r="P425" s="1">
        <f>VLOOKUP($A425,'Payments 6.7.21'!$A$4:$E$430,5,FALSE)</f>
        <v>89625</v>
      </c>
      <c r="Q425" s="78">
        <f t="shared" si="56"/>
        <v>578496.70000000007</v>
      </c>
      <c r="R425" s="79" t="str">
        <f t="shared" si="57"/>
        <v>yes</v>
      </c>
      <c r="S425" s="79" t="str">
        <f t="shared" si="58"/>
        <v>no</v>
      </c>
      <c r="T425" s="112"/>
      <c r="U425" s="79" t="str">
        <f t="shared" si="59"/>
        <v>yes</v>
      </c>
      <c r="W425" s="80">
        <f t="shared" si="60"/>
        <v>0.9599667359830657</v>
      </c>
      <c r="X425" s="80">
        <f t="shared" si="61"/>
        <v>0</v>
      </c>
      <c r="Y425" s="101"/>
      <c r="Z425" s="101"/>
      <c r="AA425" s="101"/>
      <c r="AB425" s="80">
        <f t="shared" si="62"/>
        <v>0.67808343547142402</v>
      </c>
      <c r="AC425" s="80">
        <f t="shared" si="63"/>
        <v>7.6512894050265234E-2</v>
      </c>
      <c r="AD425" s="77" t="s">
        <v>915</v>
      </c>
      <c r="AE425" s="77">
        <v>8001</v>
      </c>
      <c r="AF425" s="77" t="s">
        <v>884</v>
      </c>
      <c r="AG425" s="77">
        <v>8001</v>
      </c>
      <c r="AH425" s="77" t="s">
        <v>457</v>
      </c>
    </row>
    <row r="426" spans="1:34" s="77" customFormat="1" x14ac:dyDescent="0.35">
      <c r="A426" s="120">
        <v>8002</v>
      </c>
      <c r="B426" s="77" t="s">
        <v>428</v>
      </c>
      <c r="C426" s="78">
        <v>242199</v>
      </c>
      <c r="D426" s="78">
        <v>1041376</v>
      </c>
      <c r="E426" s="78"/>
      <c r="F426" s="78">
        <v>2338645</v>
      </c>
      <c r="G426" s="78"/>
      <c r="H426" s="78">
        <v>96956</v>
      </c>
      <c r="I426" s="79">
        <f t="shared" si="55"/>
        <v>3719176</v>
      </c>
      <c r="J426">
        <f>A426-'ESSER III JCF Approved'!A426</f>
        <v>0</v>
      </c>
      <c r="K426" s="1">
        <f>VLOOKUP($A426,'Payments 6.7.21'!$A$4:$E$430,3,FALSE)</f>
        <v>111533.84</v>
      </c>
      <c r="L426" s="1">
        <f>VLOOKUP($A426,'Payments 6.7.21'!$A$4:$E$430,4,FALSE)</f>
        <v>0</v>
      </c>
      <c r="M426" s="105"/>
      <c r="N426" s="105"/>
      <c r="O426" s="105"/>
      <c r="P426" s="1">
        <f>VLOOKUP($A426,'Payments 6.7.21'!$A$4:$E$430,5,FALSE)</f>
        <v>0</v>
      </c>
      <c r="Q426" s="78">
        <f t="shared" si="56"/>
        <v>111533.84</v>
      </c>
      <c r="R426" s="79" t="str">
        <f t="shared" si="57"/>
        <v>yes</v>
      </c>
      <c r="S426" s="79" t="str">
        <f t="shared" si="58"/>
        <v>no</v>
      </c>
      <c r="T426" s="112"/>
      <c r="U426" s="79" t="str">
        <f t="shared" si="59"/>
        <v>no</v>
      </c>
      <c r="W426" s="80">
        <f t="shared" si="60"/>
        <v>0.46050495666786401</v>
      </c>
      <c r="X426" s="80">
        <f t="shared" si="61"/>
        <v>0</v>
      </c>
      <c r="Y426" s="101"/>
      <c r="Z426" s="101"/>
      <c r="AA426" s="101"/>
      <c r="AB426" s="80">
        <f t="shared" si="62"/>
        <v>0</v>
      </c>
      <c r="AC426" s="80">
        <f t="shared" si="63"/>
        <v>2.9988857746984815E-2</v>
      </c>
      <c r="AD426" s="77" t="s">
        <v>915</v>
      </c>
      <c r="AE426" s="77">
        <v>8002</v>
      </c>
      <c r="AF426" s="77" t="s">
        <v>885</v>
      </c>
      <c r="AG426" s="77">
        <v>8002</v>
      </c>
      <c r="AH426" s="77" t="s">
        <v>458</v>
      </c>
    </row>
    <row r="427" spans="1:34" s="77" customFormat="1" x14ac:dyDescent="0.35">
      <c r="A427" s="120">
        <v>8101</v>
      </c>
      <c r="B427" s="77" t="s">
        <v>429</v>
      </c>
      <c r="C427" s="78">
        <v>40000</v>
      </c>
      <c r="D427" s="78">
        <v>100726</v>
      </c>
      <c r="E427" s="78"/>
      <c r="F427" s="78">
        <v>226204</v>
      </c>
      <c r="G427" s="78"/>
      <c r="H427" s="78">
        <v>0</v>
      </c>
      <c r="I427" s="79">
        <f t="shared" si="55"/>
        <v>366930</v>
      </c>
      <c r="J427">
        <f>A427-'ESSER III JCF Approved'!A427</f>
        <v>0</v>
      </c>
      <c r="K427" s="1"/>
      <c r="L427" s="1"/>
      <c r="M427" s="105"/>
      <c r="N427" s="105"/>
      <c r="O427" s="105"/>
      <c r="P427" s="1"/>
      <c r="Q427" s="78">
        <f t="shared" si="56"/>
        <v>0</v>
      </c>
      <c r="R427" s="79" t="str">
        <f t="shared" si="57"/>
        <v>no</v>
      </c>
      <c r="S427" s="79" t="str">
        <f t="shared" si="58"/>
        <v>no</v>
      </c>
      <c r="T427" s="112"/>
      <c r="U427" s="79" t="str">
        <f t="shared" si="59"/>
        <v/>
      </c>
      <c r="W427" s="80">
        <f t="shared" si="60"/>
        <v>0</v>
      </c>
      <c r="X427" s="80">
        <f t="shared" si="61"/>
        <v>0</v>
      </c>
      <c r="Y427" s="101"/>
      <c r="Z427" s="101"/>
      <c r="AA427" s="101"/>
      <c r="AB427" s="80" t="str">
        <f t="shared" si="62"/>
        <v/>
      </c>
      <c r="AC427" s="80">
        <f t="shared" si="63"/>
        <v>0</v>
      </c>
      <c r="AG427" s="77">
        <v>8101</v>
      </c>
      <c r="AH427" s="77" t="s">
        <v>459</v>
      </c>
    </row>
    <row r="428" spans="1:34" s="77" customFormat="1" x14ac:dyDescent="0.35">
      <c r="A428" s="120">
        <v>8105</v>
      </c>
      <c r="B428" s="77" t="s">
        <v>430</v>
      </c>
      <c r="C428" s="78">
        <v>222933</v>
      </c>
      <c r="D428" s="78">
        <v>928862</v>
      </c>
      <c r="E428" s="78"/>
      <c r="F428" s="78">
        <v>2085970</v>
      </c>
      <c r="G428" s="78"/>
      <c r="H428" s="78">
        <v>68696</v>
      </c>
      <c r="I428" s="79">
        <f t="shared" si="55"/>
        <v>3306461</v>
      </c>
      <c r="J428">
        <f>A428-'ESSER III JCF Approved'!A428</f>
        <v>0</v>
      </c>
      <c r="K428" s="1">
        <f>VLOOKUP($A428,'Payments 6.7.21'!$A$4:$E$430,3,FALSE)</f>
        <v>135255.5</v>
      </c>
      <c r="L428" s="1">
        <f>VLOOKUP($A428,'Payments 6.7.21'!$A$4:$E$430,4,FALSE)</f>
        <v>0</v>
      </c>
      <c r="M428" s="105"/>
      <c r="N428" s="105"/>
      <c r="O428" s="105"/>
      <c r="P428" s="1">
        <f>VLOOKUP($A428,'Payments 6.7.21'!$A$4:$E$430,5,FALSE)</f>
        <v>27446</v>
      </c>
      <c r="Q428" s="78">
        <f t="shared" si="56"/>
        <v>162701.5</v>
      </c>
      <c r="R428" s="79" t="str">
        <f t="shared" si="57"/>
        <v>yes</v>
      </c>
      <c r="S428" s="79" t="str">
        <f t="shared" si="58"/>
        <v>no</v>
      </c>
      <c r="T428" s="112"/>
      <c r="U428" s="79" t="str">
        <f t="shared" si="59"/>
        <v>yes</v>
      </c>
      <c r="W428" s="80">
        <f t="shared" si="60"/>
        <v>0.60670919065369411</v>
      </c>
      <c r="X428" s="80">
        <f t="shared" si="61"/>
        <v>0</v>
      </c>
      <c r="Y428" s="101"/>
      <c r="Z428" s="101"/>
      <c r="AA428" s="101"/>
      <c r="AB428" s="80">
        <f t="shared" si="62"/>
        <v>0.39952835681844651</v>
      </c>
      <c r="AC428" s="80">
        <f t="shared" si="63"/>
        <v>4.9207143226549475E-2</v>
      </c>
      <c r="AD428" s="77" t="s">
        <v>915</v>
      </c>
      <c r="AE428" s="77">
        <v>8105</v>
      </c>
      <c r="AF428" s="77" t="s">
        <v>886</v>
      </c>
      <c r="AG428" s="77">
        <v>8105</v>
      </c>
      <c r="AH428" s="77" t="s">
        <v>460</v>
      </c>
    </row>
    <row r="429" spans="1:34" s="77" customFormat="1" x14ac:dyDescent="0.35">
      <c r="A429" s="120">
        <v>8106</v>
      </c>
      <c r="B429" s="77" t="s">
        <v>431</v>
      </c>
      <c r="C429" s="78">
        <v>564350</v>
      </c>
      <c r="D429" s="78">
        <v>2356933</v>
      </c>
      <c r="E429" s="78"/>
      <c r="F429" s="78">
        <v>5293024</v>
      </c>
      <c r="G429" s="78"/>
      <c r="H429" s="78">
        <v>176812</v>
      </c>
      <c r="I429" s="79">
        <f t="shared" si="55"/>
        <v>8391119</v>
      </c>
      <c r="J429">
        <f>A429-'ESSER III JCF Approved'!A429</f>
        <v>0</v>
      </c>
      <c r="K429" s="1">
        <f>VLOOKUP($A429,'Payments 6.7.21'!$A$4:$E$430,3,FALSE)</f>
        <v>564350</v>
      </c>
      <c r="L429" s="1">
        <f>VLOOKUP($A429,'Payments 6.7.21'!$A$4:$E$430,4,FALSE)</f>
        <v>0</v>
      </c>
      <c r="M429" s="105"/>
      <c r="N429" s="105"/>
      <c r="O429" s="105"/>
      <c r="P429" s="1">
        <f>VLOOKUP($A429,'Payments 6.7.21'!$A$4:$E$430,5,FALSE)</f>
        <v>70053.52</v>
      </c>
      <c r="Q429" s="78">
        <f t="shared" si="56"/>
        <v>634403.52</v>
      </c>
      <c r="R429" s="79" t="str">
        <f t="shared" si="57"/>
        <v>yes</v>
      </c>
      <c r="S429" s="79" t="str">
        <f t="shared" si="58"/>
        <v>no</v>
      </c>
      <c r="T429" s="112"/>
      <c r="U429" s="79" t="str">
        <f t="shared" si="59"/>
        <v>yes</v>
      </c>
      <c r="W429" s="80">
        <f t="shared" si="60"/>
        <v>1</v>
      </c>
      <c r="X429" s="80">
        <f t="shared" si="61"/>
        <v>0</v>
      </c>
      <c r="Y429" s="101"/>
      <c r="Z429" s="101"/>
      <c r="AA429" s="101"/>
      <c r="AB429" s="80">
        <f t="shared" si="62"/>
        <v>0.39620342510689321</v>
      </c>
      <c r="AC429" s="80">
        <f t="shared" si="63"/>
        <v>7.5604161971722719E-2</v>
      </c>
      <c r="AD429" s="77" t="s">
        <v>915</v>
      </c>
      <c r="AE429" s="77">
        <v>8106</v>
      </c>
      <c r="AF429" s="77" t="s">
        <v>887</v>
      </c>
      <c r="AG429" s="77">
        <v>8106</v>
      </c>
      <c r="AH429" s="77" t="s">
        <v>461</v>
      </c>
    </row>
    <row r="430" spans="1:34" s="77" customFormat="1" x14ac:dyDescent="0.35">
      <c r="A430" s="120">
        <v>8109</v>
      </c>
      <c r="B430" s="77" t="s">
        <v>432</v>
      </c>
      <c r="C430" s="78">
        <v>150357</v>
      </c>
      <c r="D430" s="78">
        <v>595296</v>
      </c>
      <c r="E430" s="78"/>
      <c r="F430" s="78">
        <v>1336871</v>
      </c>
      <c r="G430" s="78"/>
      <c r="H430" s="78">
        <v>37101</v>
      </c>
      <c r="I430" s="79">
        <f t="shared" si="55"/>
        <v>2119625</v>
      </c>
      <c r="J430">
        <f>A430-'ESSER III JCF Approved'!A430</f>
        <v>0</v>
      </c>
      <c r="K430" s="1">
        <f>VLOOKUP($A430,'Payments 6.7.21'!$A$4:$E$430,3,FALSE)</f>
        <v>118015.92</v>
      </c>
      <c r="L430" s="1">
        <f>VLOOKUP($A430,'Payments 6.7.21'!$A$4:$E$430,4,FALSE)</f>
        <v>0</v>
      </c>
      <c r="M430" s="105"/>
      <c r="N430" s="105"/>
      <c r="O430" s="105"/>
      <c r="P430" s="1">
        <f>VLOOKUP($A430,'Payments 6.7.21'!$A$4:$E$430,5,FALSE)</f>
        <v>37098.57</v>
      </c>
      <c r="Q430" s="78">
        <f t="shared" si="56"/>
        <v>155114.49</v>
      </c>
      <c r="R430" s="79" t="str">
        <f t="shared" si="57"/>
        <v>yes</v>
      </c>
      <c r="S430" s="79" t="str">
        <f t="shared" si="58"/>
        <v>no</v>
      </c>
      <c r="T430" s="112"/>
      <c r="U430" s="79" t="str">
        <f t="shared" si="59"/>
        <v>yes</v>
      </c>
      <c r="W430" s="80">
        <f t="shared" si="60"/>
        <v>0.78490472675033418</v>
      </c>
      <c r="X430" s="80">
        <f t="shared" si="61"/>
        <v>0</v>
      </c>
      <c r="Y430" s="101"/>
      <c r="Z430" s="101"/>
      <c r="AA430" s="101"/>
      <c r="AB430" s="80">
        <f t="shared" si="62"/>
        <v>0.9999345031131236</v>
      </c>
      <c r="AC430" s="80">
        <f t="shared" si="63"/>
        <v>7.3180156867370408E-2</v>
      </c>
      <c r="AD430" s="77" t="s">
        <v>915</v>
      </c>
      <c r="AE430" s="77">
        <v>8109</v>
      </c>
      <c r="AF430" s="77" t="s">
        <v>888</v>
      </c>
      <c r="AG430" s="77">
        <v>8109</v>
      </c>
      <c r="AH430" s="77" t="s">
        <v>462</v>
      </c>
    </row>
    <row r="431" spans="1:34" s="77" customFormat="1" x14ac:dyDescent="0.35">
      <c r="A431" s="120">
        <v>8110</v>
      </c>
      <c r="B431" s="77" t="s">
        <v>433</v>
      </c>
      <c r="C431" s="78">
        <v>171268</v>
      </c>
      <c r="D431" s="78">
        <v>695439</v>
      </c>
      <c r="E431" s="78"/>
      <c r="F431" s="78">
        <v>1561764</v>
      </c>
      <c r="G431" s="78"/>
      <c r="H431" s="78">
        <v>79855</v>
      </c>
      <c r="I431" s="79">
        <f t="shared" si="55"/>
        <v>2508326</v>
      </c>
      <c r="J431">
        <f>A431-'ESSER III JCF Approved'!A431</f>
        <v>0</v>
      </c>
      <c r="K431" s="1">
        <f>VLOOKUP($A431,'Payments 6.7.21'!$A$4:$E$430,3,FALSE)</f>
        <v>154963.37</v>
      </c>
      <c r="L431" s="1">
        <f>VLOOKUP($A431,'Payments 6.7.21'!$A$4:$E$430,4,FALSE)</f>
        <v>0</v>
      </c>
      <c r="M431" s="105"/>
      <c r="N431" s="105"/>
      <c r="O431" s="105"/>
      <c r="P431" s="1">
        <f>VLOOKUP($A431,'Payments 6.7.21'!$A$4:$E$430,5,FALSE)</f>
        <v>46840.25</v>
      </c>
      <c r="Q431" s="78">
        <f t="shared" si="56"/>
        <v>201803.62</v>
      </c>
      <c r="R431" s="79" t="str">
        <f t="shared" si="57"/>
        <v>yes</v>
      </c>
      <c r="S431" s="79" t="str">
        <f t="shared" si="58"/>
        <v>no</v>
      </c>
      <c r="T431" s="112"/>
      <c r="U431" s="79" t="str">
        <f t="shared" si="59"/>
        <v>yes</v>
      </c>
      <c r="W431" s="80">
        <f t="shared" si="60"/>
        <v>0.90480048812387603</v>
      </c>
      <c r="X431" s="80">
        <f t="shared" si="61"/>
        <v>0</v>
      </c>
      <c r="Y431" s="101"/>
      <c r="Z431" s="101"/>
      <c r="AA431" s="101"/>
      <c r="AB431" s="80">
        <f t="shared" si="62"/>
        <v>0.58656627637593139</v>
      </c>
      <c r="AC431" s="80">
        <f t="shared" si="63"/>
        <v>8.0453505644800555E-2</v>
      </c>
      <c r="AD431" s="77" t="s">
        <v>915</v>
      </c>
      <c r="AE431" s="77">
        <v>8110</v>
      </c>
      <c r="AF431" s="77" t="s">
        <v>889</v>
      </c>
      <c r="AG431" s="77">
        <v>8110</v>
      </c>
      <c r="AH431" s="77" t="s">
        <v>463</v>
      </c>
    </row>
    <row r="432" spans="1:34" s="77" customFormat="1" x14ac:dyDescent="0.35">
      <c r="A432" s="120">
        <v>8113</v>
      </c>
      <c r="B432" s="77" t="s">
        <v>434</v>
      </c>
      <c r="C432" s="78">
        <v>40000</v>
      </c>
      <c r="D432" s="78">
        <v>126795</v>
      </c>
      <c r="E432" s="78"/>
      <c r="F432" s="78">
        <v>284748</v>
      </c>
      <c r="G432" s="78"/>
      <c r="H432" s="78">
        <v>0</v>
      </c>
      <c r="I432" s="79">
        <f t="shared" si="55"/>
        <v>451543</v>
      </c>
      <c r="J432">
        <f>A432-'ESSER III JCF Approved'!A432</f>
        <v>0</v>
      </c>
      <c r="K432" s="1">
        <f>VLOOKUP($A432,'Payments 6.7.21'!$A$4:$E$430,3,FALSE)</f>
        <v>40000</v>
      </c>
      <c r="L432" s="1">
        <f>VLOOKUP($A432,'Payments 6.7.21'!$A$4:$E$430,4,FALSE)</f>
        <v>0</v>
      </c>
      <c r="M432" s="105"/>
      <c r="N432" s="105"/>
      <c r="O432" s="105"/>
      <c r="P432" s="1">
        <f>VLOOKUP($A432,'Payments 6.7.21'!$A$4:$E$430,5,FALSE)</f>
        <v>0</v>
      </c>
      <c r="Q432" s="78">
        <f t="shared" si="56"/>
        <v>40000</v>
      </c>
      <c r="R432" s="79" t="str">
        <f t="shared" si="57"/>
        <v>yes</v>
      </c>
      <c r="S432" s="79" t="str">
        <f t="shared" si="58"/>
        <v>no</v>
      </c>
      <c r="T432" s="112"/>
      <c r="U432" s="79" t="str">
        <f t="shared" si="59"/>
        <v/>
      </c>
      <c r="W432" s="80">
        <f t="shared" si="60"/>
        <v>1</v>
      </c>
      <c r="X432" s="80">
        <f t="shared" si="61"/>
        <v>0</v>
      </c>
      <c r="Y432" s="101"/>
      <c r="Z432" s="101"/>
      <c r="AA432" s="101"/>
      <c r="AB432" s="80" t="str">
        <f t="shared" si="62"/>
        <v/>
      </c>
      <c r="AC432" s="80">
        <f t="shared" si="63"/>
        <v>8.858514028564278E-2</v>
      </c>
      <c r="AD432" s="77" t="s">
        <v>915</v>
      </c>
      <c r="AE432" s="77">
        <v>8113</v>
      </c>
      <c r="AF432" s="77" t="s">
        <v>890</v>
      </c>
      <c r="AG432" s="77">
        <v>8113</v>
      </c>
      <c r="AH432" s="77" t="s">
        <v>464</v>
      </c>
    </row>
    <row r="433" spans="1:34" s="77" customFormat="1" x14ac:dyDescent="0.35">
      <c r="A433" s="120">
        <v>8123</v>
      </c>
      <c r="B433" s="77" t="s">
        <v>435</v>
      </c>
      <c r="C433" s="78">
        <v>549164</v>
      </c>
      <c r="D433" s="78">
        <v>2188500</v>
      </c>
      <c r="E433" s="78"/>
      <c r="F433" s="78">
        <v>4914770</v>
      </c>
      <c r="G433" s="78"/>
      <c r="H433" s="78">
        <v>197536</v>
      </c>
      <c r="I433" s="79">
        <f t="shared" si="55"/>
        <v>7849970</v>
      </c>
      <c r="J433">
        <f>A433-'ESSER III JCF Approved'!A433</f>
        <v>0</v>
      </c>
      <c r="K433" s="1">
        <f>VLOOKUP($A433,'Payments 6.7.21'!$A$4:$E$430,3,FALSE)</f>
        <v>463328.63</v>
      </c>
      <c r="L433" s="1">
        <f>VLOOKUP($A433,'Payments 6.7.21'!$A$4:$E$430,4,FALSE)</f>
        <v>0</v>
      </c>
      <c r="M433" s="105"/>
      <c r="N433" s="105"/>
      <c r="O433" s="105"/>
      <c r="P433" s="1">
        <f>VLOOKUP($A433,'Payments 6.7.21'!$A$4:$E$430,5,FALSE)</f>
        <v>74580.5</v>
      </c>
      <c r="Q433" s="78">
        <f t="shared" si="56"/>
        <v>537909.13</v>
      </c>
      <c r="R433" s="79" t="str">
        <f t="shared" si="57"/>
        <v>yes</v>
      </c>
      <c r="S433" s="79" t="str">
        <f t="shared" si="58"/>
        <v>no</v>
      </c>
      <c r="T433" s="112"/>
      <c r="U433" s="79" t="str">
        <f t="shared" si="59"/>
        <v>yes</v>
      </c>
      <c r="W433" s="80">
        <f t="shared" si="60"/>
        <v>0.84369811203939082</v>
      </c>
      <c r="X433" s="80">
        <f t="shared" si="61"/>
        <v>0</v>
      </c>
      <c r="Y433" s="101"/>
      <c r="Z433" s="101"/>
      <c r="AA433" s="101"/>
      <c r="AB433" s="80">
        <f t="shared" si="62"/>
        <v>0.377553964846914</v>
      </c>
      <c r="AC433" s="80">
        <f t="shared" si="63"/>
        <v>6.8523717925036656E-2</v>
      </c>
      <c r="AD433" s="77" t="s">
        <v>915</v>
      </c>
      <c r="AE433" s="77">
        <v>8123</v>
      </c>
      <c r="AF433" s="77" t="s">
        <v>916</v>
      </c>
      <c r="AG433" s="77">
        <v>8123</v>
      </c>
      <c r="AH433" s="77" t="s">
        <v>465</v>
      </c>
    </row>
    <row r="434" spans="1:34" s="77" customFormat="1" x14ac:dyDescent="0.35">
      <c r="A434" s="120">
        <v>8127</v>
      </c>
      <c r="B434" s="77" t="s">
        <v>448</v>
      </c>
      <c r="C434" s="78">
        <v>169124</v>
      </c>
      <c r="D434" s="78">
        <v>687989</v>
      </c>
      <c r="E434" s="78"/>
      <c r="F434" s="78">
        <v>1545035</v>
      </c>
      <c r="G434" s="78"/>
      <c r="H434" s="78">
        <v>43478</v>
      </c>
      <c r="I434" s="79">
        <f t="shared" si="55"/>
        <v>2445626</v>
      </c>
      <c r="J434">
        <f>A434-'ESSER III JCF Approved'!A434</f>
        <v>0</v>
      </c>
      <c r="K434" s="1">
        <f>VLOOKUP($A434,'Payments 6.7.21'!$A$4:$E$430,3,FALSE)</f>
        <v>144289.42000000001</v>
      </c>
      <c r="L434" s="1">
        <f>VLOOKUP($A434,'Payments 6.7.21'!$A$4:$E$430,4,FALSE)</f>
        <v>0</v>
      </c>
      <c r="M434" s="105"/>
      <c r="N434" s="105"/>
      <c r="O434" s="105"/>
      <c r="P434" s="1">
        <f>VLOOKUP($A434,'Payments 6.7.21'!$A$4:$E$430,5,FALSE)</f>
        <v>28049.279999999999</v>
      </c>
      <c r="Q434" s="78">
        <f t="shared" si="56"/>
        <v>172338.7</v>
      </c>
      <c r="R434" s="79" t="str">
        <f t="shared" si="57"/>
        <v>yes</v>
      </c>
      <c r="S434" s="79" t="str">
        <f t="shared" si="58"/>
        <v>no</v>
      </c>
      <c r="T434" s="112"/>
      <c r="U434" s="79" t="str">
        <f t="shared" si="59"/>
        <v>yes</v>
      </c>
      <c r="W434" s="80">
        <f t="shared" si="60"/>
        <v>0.85315756486365046</v>
      </c>
      <c r="X434" s="80">
        <f t="shared" si="61"/>
        <v>0</v>
      </c>
      <c r="Y434" s="101"/>
      <c r="Z434" s="101"/>
      <c r="AA434" s="101"/>
      <c r="AB434" s="80">
        <f t="shared" si="62"/>
        <v>0.64513731082386494</v>
      </c>
      <c r="AC434" s="80">
        <f t="shared" si="63"/>
        <v>7.0468133721182227E-2</v>
      </c>
      <c r="AD434" s="77" t="s">
        <v>915</v>
      </c>
      <c r="AE434" s="77">
        <v>8127</v>
      </c>
      <c r="AF434" s="77" t="s">
        <v>466</v>
      </c>
      <c r="AG434" s="77">
        <v>8127</v>
      </c>
      <c r="AH434" s="77" t="s">
        <v>1093</v>
      </c>
    </row>
    <row r="435" spans="1:34" s="77" customFormat="1" x14ac:dyDescent="0.35">
      <c r="A435" s="120">
        <v>8128</v>
      </c>
      <c r="B435" s="77" t="s">
        <v>436</v>
      </c>
      <c r="C435" s="78">
        <v>186042</v>
      </c>
      <c r="D435" s="78">
        <v>716991</v>
      </c>
      <c r="E435" s="78"/>
      <c r="F435" s="78">
        <v>1610165</v>
      </c>
      <c r="G435" s="78"/>
      <c r="H435" s="78">
        <v>32174</v>
      </c>
      <c r="I435" s="79">
        <f t="shared" si="55"/>
        <v>2545372</v>
      </c>
      <c r="J435">
        <f>A435-'ESSER III JCF Approved'!A435</f>
        <v>0</v>
      </c>
      <c r="K435" s="1">
        <f>VLOOKUP($A435,'Payments 6.7.21'!$A$4:$E$430,3,FALSE)</f>
        <v>152274.89000000001</v>
      </c>
      <c r="L435" s="1">
        <f>VLOOKUP($A435,'Payments 6.7.21'!$A$4:$E$430,4,FALSE)</f>
        <v>0</v>
      </c>
      <c r="M435" s="105"/>
      <c r="N435" s="105"/>
      <c r="O435" s="105"/>
      <c r="P435" s="1">
        <f>VLOOKUP($A435,'Payments 6.7.21'!$A$4:$E$430,5,FALSE)</f>
        <v>18272.03</v>
      </c>
      <c r="Q435" s="78">
        <f t="shared" si="56"/>
        <v>170546.92</v>
      </c>
      <c r="R435" s="79" t="str">
        <f t="shared" si="57"/>
        <v>yes</v>
      </c>
      <c r="S435" s="79" t="str">
        <f t="shared" si="58"/>
        <v>no</v>
      </c>
      <c r="T435" s="112"/>
      <c r="U435" s="79" t="str">
        <f t="shared" si="59"/>
        <v>yes</v>
      </c>
      <c r="W435" s="80">
        <f t="shared" si="60"/>
        <v>0.81849738231152114</v>
      </c>
      <c r="X435" s="80">
        <f t="shared" si="61"/>
        <v>0</v>
      </c>
      <c r="Y435" s="101"/>
      <c r="Z435" s="101"/>
      <c r="AA435" s="101"/>
      <c r="AB435" s="80">
        <f t="shared" si="62"/>
        <v>0.56791291104618635</v>
      </c>
      <c r="AC435" s="80">
        <f t="shared" si="63"/>
        <v>6.7002748517701938E-2</v>
      </c>
      <c r="AD435" s="77" t="s">
        <v>915</v>
      </c>
      <c r="AE435" s="77">
        <v>8128</v>
      </c>
      <c r="AF435" s="77" t="s">
        <v>892</v>
      </c>
      <c r="AG435" s="77">
        <v>8128</v>
      </c>
      <c r="AH435" s="77" t="s">
        <v>436</v>
      </c>
    </row>
    <row r="436" spans="1:34" s="77" customFormat="1" x14ac:dyDescent="0.35">
      <c r="A436" s="120">
        <v>8129</v>
      </c>
      <c r="B436" s="77" t="s">
        <v>437</v>
      </c>
      <c r="C436" s="78">
        <v>339262</v>
      </c>
      <c r="D436" s="78">
        <v>1393645</v>
      </c>
      <c r="E436" s="78"/>
      <c r="F436" s="78">
        <v>3129744</v>
      </c>
      <c r="G436" s="78"/>
      <c r="H436" s="78">
        <v>102464</v>
      </c>
      <c r="I436" s="79">
        <f t="shared" si="55"/>
        <v>4965115</v>
      </c>
      <c r="J436">
        <f>A436-'ESSER III JCF Approved'!A436</f>
        <v>0</v>
      </c>
      <c r="K436" s="1">
        <f>VLOOKUP($A436,'Payments 6.7.21'!$A$4:$E$430,3,FALSE)</f>
        <v>88807.98</v>
      </c>
      <c r="L436" s="1">
        <f>VLOOKUP($A436,'Payments 6.7.21'!$A$4:$E$430,4,FALSE)</f>
        <v>0</v>
      </c>
      <c r="M436" s="105"/>
      <c r="N436" s="105"/>
      <c r="O436" s="105"/>
      <c r="P436" s="1">
        <f>VLOOKUP($A436,'Payments 6.7.21'!$A$4:$E$430,5,FALSE)</f>
        <v>102464</v>
      </c>
      <c r="Q436" s="78">
        <f t="shared" si="56"/>
        <v>191271.97999999998</v>
      </c>
      <c r="R436" s="79" t="str">
        <f t="shared" si="57"/>
        <v>yes</v>
      </c>
      <c r="S436" s="79" t="str">
        <f t="shared" si="58"/>
        <v>no</v>
      </c>
      <c r="T436" s="112"/>
      <c r="U436" s="79" t="str">
        <f t="shared" si="59"/>
        <v>yes</v>
      </c>
      <c r="W436" s="80">
        <f t="shared" si="60"/>
        <v>0.26176813200417376</v>
      </c>
      <c r="X436" s="80">
        <f t="shared" si="61"/>
        <v>0</v>
      </c>
      <c r="Y436" s="101"/>
      <c r="Z436" s="101"/>
      <c r="AA436" s="101"/>
      <c r="AB436" s="80">
        <f t="shared" si="62"/>
        <v>1</v>
      </c>
      <c r="AC436" s="80">
        <f t="shared" si="63"/>
        <v>3.8523172172245754E-2</v>
      </c>
      <c r="AD436" s="77" t="s">
        <v>915</v>
      </c>
      <c r="AE436" s="77">
        <v>8129</v>
      </c>
      <c r="AF436" s="77" t="s">
        <v>893</v>
      </c>
      <c r="AG436" s="77">
        <v>8129</v>
      </c>
      <c r="AH436" s="77" t="s">
        <v>467</v>
      </c>
    </row>
    <row r="437" spans="1:34" s="77" customFormat="1" x14ac:dyDescent="0.35">
      <c r="A437" s="120">
        <v>8131</v>
      </c>
      <c r="B437" s="77" t="s">
        <v>438</v>
      </c>
      <c r="C437" s="78">
        <v>54790</v>
      </c>
      <c r="D437" s="78">
        <v>229600</v>
      </c>
      <c r="E437" s="78"/>
      <c r="F437" s="78">
        <v>515619</v>
      </c>
      <c r="G437" s="78"/>
      <c r="H437" s="78">
        <v>17101</v>
      </c>
      <c r="I437" s="79">
        <f t="shared" si="55"/>
        <v>817110</v>
      </c>
      <c r="J437">
        <f>A437-'ESSER III JCF Approved'!A437</f>
        <v>0</v>
      </c>
      <c r="K437" s="1">
        <f>VLOOKUP($A437,'Payments 6.7.21'!$A$4:$E$430,3,FALSE)</f>
        <v>44550</v>
      </c>
      <c r="L437" s="1">
        <f>VLOOKUP($A437,'Payments 6.7.21'!$A$4:$E$430,4,FALSE)</f>
        <v>0</v>
      </c>
      <c r="M437" s="105"/>
      <c r="N437" s="105"/>
      <c r="O437" s="105"/>
      <c r="P437" s="1">
        <f>VLOOKUP($A437,'Payments 6.7.21'!$A$4:$E$430,5,FALSE)</f>
        <v>8260.69</v>
      </c>
      <c r="Q437" s="78">
        <f t="shared" si="56"/>
        <v>52810.69</v>
      </c>
      <c r="R437" s="79" t="str">
        <f t="shared" si="57"/>
        <v>yes</v>
      </c>
      <c r="S437" s="79" t="str">
        <f t="shared" si="58"/>
        <v>no</v>
      </c>
      <c r="T437" s="112"/>
      <c r="U437" s="79" t="str">
        <f t="shared" si="59"/>
        <v>yes</v>
      </c>
      <c r="W437" s="80">
        <f t="shared" si="60"/>
        <v>0.81310458112794304</v>
      </c>
      <c r="X437" s="80">
        <f t="shared" si="61"/>
        <v>0</v>
      </c>
      <c r="Y437" s="101"/>
      <c r="Z437" s="101"/>
      <c r="AA437" s="101"/>
      <c r="AB437" s="80">
        <f t="shared" si="62"/>
        <v>0.4830530378340448</v>
      </c>
      <c r="AC437" s="80">
        <f t="shared" si="63"/>
        <v>6.4631065584804984E-2</v>
      </c>
      <c r="AD437" s="77" t="s">
        <v>915</v>
      </c>
      <c r="AE437" s="77">
        <v>8131</v>
      </c>
      <c r="AF437" s="77" t="s">
        <v>917</v>
      </c>
      <c r="AG437" s="77">
        <v>8131</v>
      </c>
      <c r="AH437" s="77" t="s">
        <v>468</v>
      </c>
    </row>
    <row r="438" spans="1:34" s="77" customFormat="1" x14ac:dyDescent="0.35">
      <c r="A438" s="120">
        <v>8132</v>
      </c>
      <c r="B438" s="77" t="s">
        <v>439</v>
      </c>
      <c r="C438" s="78">
        <v>79993</v>
      </c>
      <c r="D438" s="78">
        <v>348237</v>
      </c>
      <c r="E438" s="78"/>
      <c r="F438" s="78">
        <v>782045</v>
      </c>
      <c r="G438" s="78"/>
      <c r="H438" s="78">
        <v>50000</v>
      </c>
      <c r="I438" s="79">
        <f t="shared" si="55"/>
        <v>1260275</v>
      </c>
      <c r="J438">
        <f>A438-'ESSER III JCF Approved'!A438</f>
        <v>0</v>
      </c>
      <c r="K438" s="1">
        <f>VLOOKUP($A438,'Payments 6.7.21'!$A$4:$E$430,3,FALSE)</f>
        <v>60285.67</v>
      </c>
      <c r="L438" s="1">
        <f>VLOOKUP($A438,'Payments 6.7.21'!$A$4:$E$430,4,FALSE)</f>
        <v>0</v>
      </c>
      <c r="M438" s="105"/>
      <c r="N438" s="105"/>
      <c r="O438" s="105"/>
      <c r="P438" s="1">
        <f>VLOOKUP($A438,'Payments 6.7.21'!$A$4:$E$430,5,FALSE)</f>
        <v>50000</v>
      </c>
      <c r="Q438" s="78">
        <f t="shared" si="56"/>
        <v>110285.67</v>
      </c>
      <c r="R438" s="79" t="str">
        <f t="shared" si="57"/>
        <v>yes</v>
      </c>
      <c r="S438" s="79" t="str">
        <f t="shared" si="58"/>
        <v>no</v>
      </c>
      <c r="T438" s="112"/>
      <c r="U438" s="79" t="str">
        <f t="shared" si="59"/>
        <v>yes</v>
      </c>
      <c r="W438" s="80">
        <f t="shared" si="60"/>
        <v>0.75363681822159434</v>
      </c>
      <c r="X438" s="80">
        <f t="shared" si="61"/>
        <v>0</v>
      </c>
      <c r="Y438" s="101"/>
      <c r="Z438" s="101"/>
      <c r="AA438" s="101"/>
      <c r="AB438" s="80">
        <f t="shared" si="62"/>
        <v>1</v>
      </c>
      <c r="AC438" s="80">
        <f t="shared" si="63"/>
        <v>8.7509210291404654E-2</v>
      </c>
      <c r="AD438" s="77" t="s">
        <v>915</v>
      </c>
      <c r="AE438" s="77">
        <v>8132</v>
      </c>
      <c r="AF438" s="77" t="s">
        <v>895</v>
      </c>
      <c r="AG438" s="77">
        <v>8132</v>
      </c>
      <c r="AH438" s="77" t="s">
        <v>469</v>
      </c>
    </row>
    <row r="439" spans="1:34" s="77" customFormat="1" x14ac:dyDescent="0.35">
      <c r="A439" s="120">
        <v>8135</v>
      </c>
      <c r="B439" s="77" t="s">
        <v>440</v>
      </c>
      <c r="C439" s="78">
        <v>40000</v>
      </c>
      <c r="D439" s="78">
        <v>100000</v>
      </c>
      <c r="E439" s="78"/>
      <c r="F439" s="78">
        <v>226071</v>
      </c>
      <c r="G439" s="78"/>
      <c r="H439" s="78">
        <v>21739</v>
      </c>
      <c r="I439" s="79">
        <f t="shared" si="55"/>
        <v>387810</v>
      </c>
      <c r="J439">
        <f>A439-'ESSER III JCF Approved'!A439</f>
        <v>0</v>
      </c>
      <c r="K439" s="1">
        <f>VLOOKUP($A439,'Payments 6.7.21'!$A$4:$E$430,3,FALSE)</f>
        <v>40000</v>
      </c>
      <c r="L439" s="1">
        <f>VLOOKUP($A439,'Payments 6.7.21'!$A$4:$E$430,4,FALSE)</f>
        <v>0</v>
      </c>
      <c r="M439" s="105"/>
      <c r="N439" s="105"/>
      <c r="O439" s="105"/>
      <c r="P439" s="1">
        <f>VLOOKUP($A439,'Payments 6.7.21'!$A$4:$E$430,5,FALSE)</f>
        <v>21739</v>
      </c>
      <c r="Q439" s="78">
        <f t="shared" si="56"/>
        <v>61739</v>
      </c>
      <c r="R439" s="79" t="str">
        <f t="shared" si="57"/>
        <v>yes</v>
      </c>
      <c r="S439" s="79" t="str">
        <f t="shared" si="58"/>
        <v>no</v>
      </c>
      <c r="T439" s="112"/>
      <c r="U439" s="79" t="str">
        <f t="shared" si="59"/>
        <v>yes</v>
      </c>
      <c r="W439" s="80">
        <f t="shared" si="60"/>
        <v>1</v>
      </c>
      <c r="X439" s="80">
        <f t="shared" si="61"/>
        <v>0</v>
      </c>
      <c r="Y439" s="101"/>
      <c r="Z439" s="101"/>
      <c r="AA439" s="101"/>
      <c r="AB439" s="80">
        <f t="shared" si="62"/>
        <v>1</v>
      </c>
      <c r="AC439" s="80">
        <f t="shared" si="63"/>
        <v>0.15919909233903201</v>
      </c>
      <c r="AD439" s="77" t="s">
        <v>915</v>
      </c>
      <c r="AE439" s="77">
        <v>8135</v>
      </c>
      <c r="AF439" s="77" t="s">
        <v>896</v>
      </c>
      <c r="AG439" s="77">
        <v>8135</v>
      </c>
      <c r="AH439" s="77" t="s">
        <v>470</v>
      </c>
    </row>
    <row r="440" spans="1:34" s="77" customFormat="1" x14ac:dyDescent="0.35">
      <c r="A440" s="120">
        <v>8136</v>
      </c>
      <c r="B440" s="77" t="s">
        <v>441</v>
      </c>
      <c r="C440" s="78">
        <v>56619</v>
      </c>
      <c r="D440" s="78">
        <v>260126</v>
      </c>
      <c r="E440" s="78"/>
      <c r="F440" s="78">
        <v>649718</v>
      </c>
      <c r="G440" s="78"/>
      <c r="H440" s="78">
        <v>27536</v>
      </c>
      <c r="I440" s="79">
        <f t="shared" si="55"/>
        <v>993999</v>
      </c>
      <c r="J440">
        <f>A440-'ESSER III JCF Approved'!A440</f>
        <v>0</v>
      </c>
      <c r="K440" s="1">
        <f>VLOOKUP($A440,'Payments 6.7.21'!$A$4:$E$430,3,FALSE)</f>
        <v>44687.45</v>
      </c>
      <c r="L440" s="1">
        <f>VLOOKUP($A440,'Payments 6.7.21'!$A$4:$E$430,4,FALSE)</f>
        <v>0</v>
      </c>
      <c r="M440" s="105"/>
      <c r="N440" s="105"/>
      <c r="O440" s="105"/>
      <c r="P440" s="1">
        <f>VLOOKUP($A440,'Payments 6.7.21'!$A$4:$E$430,5,FALSE)</f>
        <v>0</v>
      </c>
      <c r="Q440" s="78">
        <f t="shared" si="56"/>
        <v>44687.45</v>
      </c>
      <c r="R440" s="79" t="str">
        <f t="shared" si="57"/>
        <v>yes</v>
      </c>
      <c r="S440" s="79" t="str">
        <f t="shared" si="58"/>
        <v>no</v>
      </c>
      <c r="T440" s="112"/>
      <c r="U440" s="79" t="str">
        <f t="shared" si="59"/>
        <v>no</v>
      </c>
      <c r="W440" s="80">
        <f t="shared" si="60"/>
        <v>0.78926597078719152</v>
      </c>
      <c r="X440" s="80">
        <f t="shared" si="61"/>
        <v>0</v>
      </c>
      <c r="Y440" s="101"/>
      <c r="Z440" s="101"/>
      <c r="AA440" s="101"/>
      <c r="AB440" s="80">
        <f t="shared" si="62"/>
        <v>0</v>
      </c>
      <c r="AC440" s="80">
        <f t="shared" si="63"/>
        <v>4.4957238387563769E-2</v>
      </c>
      <c r="AG440" s="77">
        <v>8137</v>
      </c>
      <c r="AH440" s="77" t="s">
        <v>472</v>
      </c>
    </row>
    <row r="441" spans="1:34" s="77" customFormat="1" x14ac:dyDescent="0.35">
      <c r="A441" s="120">
        <v>8137</v>
      </c>
      <c r="B441" s="77" t="s">
        <v>442</v>
      </c>
      <c r="C441" s="78">
        <v>57369</v>
      </c>
      <c r="D441" s="78">
        <v>239996</v>
      </c>
      <c r="E441" s="78"/>
      <c r="F441" s="78">
        <v>538964</v>
      </c>
      <c r="G441" s="78"/>
      <c r="H441" s="78">
        <v>25797</v>
      </c>
      <c r="I441" s="79">
        <f t="shared" si="55"/>
        <v>862126</v>
      </c>
      <c r="J441">
        <f>A441-'ESSER III JCF Approved'!A441</f>
        <v>0</v>
      </c>
      <c r="K441" s="1">
        <f>VLOOKUP($A441,'Payments 6.7.21'!$A$4:$E$430,3,FALSE)</f>
        <v>57369</v>
      </c>
      <c r="L441" s="1">
        <f>VLOOKUP($A441,'Payments 6.7.21'!$A$4:$E$430,4,FALSE)</f>
        <v>0</v>
      </c>
      <c r="M441" s="105"/>
      <c r="N441" s="105"/>
      <c r="O441" s="105"/>
      <c r="P441" s="1">
        <f>VLOOKUP($A441,'Payments 6.7.21'!$A$4:$E$430,5,FALSE)</f>
        <v>19347.75</v>
      </c>
      <c r="Q441" s="78">
        <f t="shared" si="56"/>
        <v>76716.75</v>
      </c>
      <c r="R441" s="79" t="str">
        <f t="shared" si="57"/>
        <v>yes</v>
      </c>
      <c r="S441" s="79" t="str">
        <f t="shared" si="58"/>
        <v>no</v>
      </c>
      <c r="T441" s="112"/>
      <c r="U441" s="79" t="str">
        <f t="shared" si="59"/>
        <v>yes</v>
      </c>
      <c r="W441" s="80">
        <f t="shared" si="60"/>
        <v>1</v>
      </c>
      <c r="X441" s="80">
        <f t="shared" si="61"/>
        <v>0</v>
      </c>
      <c r="Y441" s="101"/>
      <c r="Z441" s="101"/>
      <c r="AA441" s="101"/>
      <c r="AB441" s="80">
        <f t="shared" si="62"/>
        <v>0.75</v>
      </c>
      <c r="AC441" s="80">
        <f t="shared" si="63"/>
        <v>8.8985542716493879E-2</v>
      </c>
      <c r="AD441" s="77" t="s">
        <v>915</v>
      </c>
      <c r="AE441" s="77">
        <v>8137</v>
      </c>
      <c r="AF441" s="77" t="s">
        <v>897</v>
      </c>
      <c r="AG441" s="77">
        <v>8138</v>
      </c>
      <c r="AH441" s="77" t="s">
        <v>473</v>
      </c>
    </row>
    <row r="442" spans="1:34" s="77" customFormat="1" x14ac:dyDescent="0.35">
      <c r="A442" s="120">
        <v>8138</v>
      </c>
      <c r="B442" s="77" t="s">
        <v>443</v>
      </c>
      <c r="C442" s="78">
        <v>40000</v>
      </c>
      <c r="D442" s="78">
        <v>100000</v>
      </c>
      <c r="E442" s="78"/>
      <c r="F442" s="78">
        <v>223796</v>
      </c>
      <c r="G442" s="78"/>
      <c r="H442" s="78">
        <v>0</v>
      </c>
      <c r="I442" s="79">
        <f t="shared" si="55"/>
        <v>363796</v>
      </c>
      <c r="J442">
        <f>A442-'ESSER III JCF Approved'!A442</f>
        <v>0</v>
      </c>
      <c r="K442" s="1">
        <f>VLOOKUP($A442,'Payments 6.7.21'!$A$4:$E$430,3,FALSE)</f>
        <v>18633.23</v>
      </c>
      <c r="L442" s="1">
        <f>VLOOKUP($A442,'Payments 6.7.21'!$A$4:$E$430,4,FALSE)</f>
        <v>0</v>
      </c>
      <c r="M442" s="105"/>
      <c r="N442" s="105"/>
      <c r="O442" s="105"/>
      <c r="P442" s="1">
        <f>VLOOKUP($A442,'Payments 6.7.21'!$A$4:$E$430,5,FALSE)</f>
        <v>0</v>
      </c>
      <c r="Q442" s="78">
        <f t="shared" si="56"/>
        <v>18633.23</v>
      </c>
      <c r="R442" s="79" t="str">
        <f t="shared" si="57"/>
        <v>yes</v>
      </c>
      <c r="S442" s="79" t="str">
        <f t="shared" si="58"/>
        <v>no</v>
      </c>
      <c r="T442" s="112"/>
      <c r="U442" s="79" t="str">
        <f t="shared" si="59"/>
        <v/>
      </c>
      <c r="W442" s="80">
        <f t="shared" si="60"/>
        <v>0.46583075000000002</v>
      </c>
      <c r="X442" s="80">
        <f t="shared" si="61"/>
        <v>0</v>
      </c>
      <c r="Y442" s="101"/>
      <c r="Z442" s="101"/>
      <c r="AA442" s="101"/>
      <c r="AB442" s="80" t="str">
        <f t="shared" si="62"/>
        <v/>
      </c>
      <c r="AC442" s="80">
        <f t="shared" si="63"/>
        <v>5.1218897404039627E-2</v>
      </c>
      <c r="AD442" s="77" t="s">
        <v>915</v>
      </c>
      <c r="AE442" s="77">
        <v>8138</v>
      </c>
      <c r="AF442" s="77" t="s">
        <v>898</v>
      </c>
      <c r="AG442" s="77">
        <v>8139</v>
      </c>
      <c r="AH442" s="77" t="s">
        <v>474</v>
      </c>
    </row>
    <row r="443" spans="1:34" s="77" customFormat="1" x14ac:dyDescent="0.35">
      <c r="A443" s="120">
        <v>8139</v>
      </c>
      <c r="B443" s="77" t="s">
        <v>444</v>
      </c>
      <c r="C443" s="78">
        <v>40000</v>
      </c>
      <c r="D443" s="78">
        <v>145851</v>
      </c>
      <c r="E443" s="78"/>
      <c r="F443" s="78">
        <v>346352</v>
      </c>
      <c r="G443" s="78"/>
      <c r="H443" s="78">
        <v>16087</v>
      </c>
      <c r="I443" s="79">
        <f t="shared" si="55"/>
        <v>548290</v>
      </c>
      <c r="J443">
        <f>A443-'ESSER III JCF Approved'!A443</f>
        <v>0</v>
      </c>
      <c r="K443" s="1">
        <f>VLOOKUP($A443,'Payments 6.7.21'!$A$4:$E$430,3,FALSE)</f>
        <v>40000</v>
      </c>
      <c r="L443" s="1">
        <f>VLOOKUP($A443,'Payments 6.7.21'!$A$4:$E$430,4,FALSE)</f>
        <v>0</v>
      </c>
      <c r="M443" s="105"/>
      <c r="N443" s="105"/>
      <c r="O443" s="105"/>
      <c r="P443" s="1">
        <f>VLOOKUP($A443,'Payments 6.7.21'!$A$4:$E$430,5,FALSE)</f>
        <v>16087</v>
      </c>
      <c r="Q443" s="78">
        <f t="shared" si="56"/>
        <v>56087</v>
      </c>
      <c r="R443" s="79" t="str">
        <f t="shared" si="57"/>
        <v>yes</v>
      </c>
      <c r="S443" s="79" t="str">
        <f t="shared" si="58"/>
        <v>no</v>
      </c>
      <c r="T443" s="112"/>
      <c r="U443" s="79" t="str">
        <f t="shared" si="59"/>
        <v>yes</v>
      </c>
      <c r="W443" s="80">
        <f t="shared" si="60"/>
        <v>1</v>
      </c>
      <c r="X443" s="80">
        <f t="shared" si="61"/>
        <v>0</v>
      </c>
      <c r="Y443" s="101"/>
      <c r="Z443" s="101"/>
      <c r="AA443" s="101"/>
      <c r="AB443" s="80">
        <f t="shared" si="62"/>
        <v>1</v>
      </c>
      <c r="AC443" s="80">
        <f t="shared" si="63"/>
        <v>0.10229440624487042</v>
      </c>
      <c r="AD443" s="77" t="s">
        <v>915</v>
      </c>
      <c r="AE443" s="77">
        <v>8139</v>
      </c>
      <c r="AF443" s="77" t="s">
        <v>899</v>
      </c>
      <c r="AG443" s="77">
        <v>8141</v>
      </c>
      <c r="AH443" s="77" t="s">
        <v>475</v>
      </c>
    </row>
    <row r="444" spans="1:34" s="77" customFormat="1" x14ac:dyDescent="0.35">
      <c r="A444" s="120">
        <v>8141</v>
      </c>
      <c r="B444" s="77" t="s">
        <v>445</v>
      </c>
      <c r="C444" s="78">
        <v>40000</v>
      </c>
      <c r="D444" s="78">
        <v>100000</v>
      </c>
      <c r="E444" s="78"/>
      <c r="F444" s="78">
        <v>107553</v>
      </c>
      <c r="G444" s="78"/>
      <c r="H444" s="78">
        <v>0</v>
      </c>
      <c r="I444" s="79">
        <f t="shared" si="55"/>
        <v>247553</v>
      </c>
      <c r="J444">
        <f>A444-'ESSER III JCF Approved'!A444</f>
        <v>0</v>
      </c>
      <c r="K444" s="1">
        <f>VLOOKUP($A444,'Payments 6.7.21'!$A$4:$E$430,3,FALSE)</f>
        <v>8059.2</v>
      </c>
      <c r="L444" s="1">
        <f>VLOOKUP($A444,'Payments 6.7.21'!$A$4:$E$430,4,FALSE)</f>
        <v>0</v>
      </c>
      <c r="M444" s="105"/>
      <c r="N444" s="105"/>
      <c r="O444" s="105"/>
      <c r="P444" s="1">
        <f>VLOOKUP($A444,'Payments 6.7.21'!$A$4:$E$430,5,FALSE)</f>
        <v>0</v>
      </c>
      <c r="Q444" s="78">
        <f t="shared" si="56"/>
        <v>8059.2</v>
      </c>
      <c r="R444" s="79" t="str">
        <f t="shared" si="57"/>
        <v>yes</v>
      </c>
      <c r="S444" s="79" t="str">
        <f t="shared" si="58"/>
        <v>no</v>
      </c>
      <c r="T444" s="112"/>
      <c r="U444" s="79" t="str">
        <f t="shared" si="59"/>
        <v/>
      </c>
      <c r="W444" s="80">
        <f t="shared" si="60"/>
        <v>0.20147999999999999</v>
      </c>
      <c r="X444" s="80">
        <f t="shared" si="61"/>
        <v>0</v>
      </c>
      <c r="Y444" s="101"/>
      <c r="Z444" s="101"/>
      <c r="AA444" s="101"/>
      <c r="AB444" s="80" t="str">
        <f t="shared" si="62"/>
        <v/>
      </c>
      <c r="AC444" s="80">
        <f t="shared" si="63"/>
        <v>3.2555452771729693E-2</v>
      </c>
      <c r="AD444" s="77" t="s">
        <v>915</v>
      </c>
      <c r="AE444" s="77">
        <v>8141</v>
      </c>
      <c r="AF444" s="77" t="s">
        <v>475</v>
      </c>
      <c r="AG444" s="77">
        <v>8142</v>
      </c>
      <c r="AH444" s="77" t="s">
        <v>476</v>
      </c>
    </row>
    <row r="445" spans="1:34" s="77" customFormat="1" x14ac:dyDescent="0.35">
      <c r="A445" s="120">
        <v>8142</v>
      </c>
      <c r="B445" s="77" t="s">
        <v>446</v>
      </c>
      <c r="C445" s="78">
        <v>40000</v>
      </c>
      <c r="D445" s="78">
        <v>100000</v>
      </c>
      <c r="E445" s="78"/>
      <c r="F445" s="78">
        <v>48816</v>
      </c>
      <c r="G445" s="78"/>
      <c r="H445" s="78">
        <v>0</v>
      </c>
      <c r="I445" s="79">
        <f t="shared" si="55"/>
        <v>188816</v>
      </c>
      <c r="J445">
        <f>A445-'ESSER III JCF Approved'!A445</f>
        <v>0</v>
      </c>
      <c r="K445" s="1">
        <f>VLOOKUP($A445,'Payments 6.7.21'!$A$4:$E$430,3,FALSE)</f>
        <v>40000</v>
      </c>
      <c r="L445" s="1">
        <f>VLOOKUP($A445,'Payments 6.7.21'!$A$4:$E$430,4,FALSE)</f>
        <v>0</v>
      </c>
      <c r="M445" s="105"/>
      <c r="N445" s="105"/>
      <c r="O445" s="105"/>
      <c r="P445" s="1">
        <f>VLOOKUP($A445,'Payments 6.7.21'!$A$4:$E$430,5,FALSE)</f>
        <v>0</v>
      </c>
      <c r="Q445" s="78">
        <f t="shared" si="56"/>
        <v>40000</v>
      </c>
      <c r="R445" s="79" t="str">
        <f t="shared" si="57"/>
        <v>yes</v>
      </c>
      <c r="S445" s="79" t="str">
        <f t="shared" si="58"/>
        <v>no</v>
      </c>
      <c r="T445" s="112"/>
      <c r="U445" s="79" t="str">
        <f t="shared" si="59"/>
        <v/>
      </c>
      <c r="W445" s="80">
        <f t="shared" si="60"/>
        <v>1</v>
      </c>
      <c r="X445" s="80">
        <f t="shared" si="61"/>
        <v>0</v>
      </c>
      <c r="Y445" s="101"/>
      <c r="Z445" s="101"/>
      <c r="AA445" s="101"/>
      <c r="AB445" s="80" t="str">
        <f t="shared" si="62"/>
        <v/>
      </c>
      <c r="AC445" s="80">
        <f t="shared" si="63"/>
        <v>0.21184645369036523</v>
      </c>
      <c r="AD445" s="77" t="s">
        <v>915</v>
      </c>
      <c r="AE445" s="77">
        <v>8142</v>
      </c>
      <c r="AF445" s="77" t="s">
        <v>900</v>
      </c>
      <c r="AG445" s="77">
        <v>8136</v>
      </c>
      <c r="AH445" s="77" t="s">
        <v>471</v>
      </c>
    </row>
    <row r="446" spans="1:34" s="77" customFormat="1" x14ac:dyDescent="0.35">
      <c r="A446" s="120">
        <v>8145</v>
      </c>
      <c r="B446" s="77" t="s">
        <v>1103</v>
      </c>
      <c r="C446" s="78">
        <v>0</v>
      </c>
      <c r="D446" s="78">
        <v>100000</v>
      </c>
      <c r="E446" s="78"/>
      <c r="F446" s="78">
        <v>0</v>
      </c>
      <c r="G446" s="78"/>
      <c r="H446" s="78">
        <v>0</v>
      </c>
      <c r="I446" s="79">
        <f t="shared" si="55"/>
        <v>100000</v>
      </c>
      <c r="J446">
        <f>A446-'ESSER III JCF Approved'!A446</f>
        <v>0</v>
      </c>
      <c r="K446" s="78"/>
      <c r="L446" s="78"/>
      <c r="M446" s="105"/>
      <c r="N446" s="105"/>
      <c r="O446" s="105"/>
      <c r="P446" s="78"/>
      <c r="Q446" s="78">
        <f t="shared" si="56"/>
        <v>0</v>
      </c>
      <c r="R446" s="79" t="str">
        <f t="shared" si="57"/>
        <v/>
      </c>
      <c r="S446" s="79" t="str">
        <f t="shared" si="58"/>
        <v>no</v>
      </c>
      <c r="T446" s="112"/>
      <c r="U446" s="79" t="str">
        <f t="shared" si="59"/>
        <v/>
      </c>
      <c r="W446" s="80" t="str">
        <f t="shared" si="60"/>
        <v/>
      </c>
      <c r="X446" s="80">
        <f t="shared" si="61"/>
        <v>0</v>
      </c>
      <c r="Y446" s="101"/>
      <c r="Z446" s="101"/>
      <c r="AA446" s="101"/>
      <c r="AB446" s="80" t="str">
        <f t="shared" si="62"/>
        <v/>
      </c>
      <c r="AC446" s="80">
        <f t="shared" si="63"/>
        <v>0</v>
      </c>
      <c r="AG446" s="77">
        <v>8145</v>
      </c>
      <c r="AH446" s="77" t="s">
        <v>477</v>
      </c>
    </row>
    <row r="447" spans="1:34" s="77" customFormat="1" x14ac:dyDescent="0.35">
      <c r="A447" s="120">
        <v>8146</v>
      </c>
      <c r="B447" s="77" t="s">
        <v>1104</v>
      </c>
      <c r="C447" s="78">
        <v>0</v>
      </c>
      <c r="D447" s="78">
        <v>100000</v>
      </c>
      <c r="E447" s="78"/>
      <c r="F447" s="78">
        <v>0</v>
      </c>
      <c r="G447" s="78"/>
      <c r="H447" s="78">
        <v>0</v>
      </c>
      <c r="I447" s="79">
        <f t="shared" si="55"/>
        <v>100000</v>
      </c>
      <c r="J447">
        <f>A447-'ESSER III JCF Approved'!A447</f>
        <v>0</v>
      </c>
      <c r="K447" s="78"/>
      <c r="L447" s="78"/>
      <c r="M447" s="105"/>
      <c r="N447" s="105"/>
      <c r="O447" s="105"/>
      <c r="P447" s="78"/>
      <c r="Q447" s="78">
        <f t="shared" si="56"/>
        <v>0</v>
      </c>
      <c r="R447" s="79" t="str">
        <f t="shared" si="57"/>
        <v/>
      </c>
      <c r="S447" s="79" t="str">
        <f t="shared" si="58"/>
        <v>no</v>
      </c>
      <c r="T447" s="112"/>
      <c r="U447" s="79" t="str">
        <f t="shared" si="59"/>
        <v/>
      </c>
      <c r="W447" s="80" t="str">
        <f t="shared" si="60"/>
        <v/>
      </c>
      <c r="X447" s="80">
        <f t="shared" si="61"/>
        <v>0</v>
      </c>
      <c r="Y447" s="101"/>
      <c r="Z447" s="101"/>
      <c r="AA447" s="101"/>
      <c r="AB447" s="80" t="str">
        <f t="shared" si="62"/>
        <v/>
      </c>
      <c r="AC447" s="80">
        <f t="shared" si="63"/>
        <v>0</v>
      </c>
      <c r="AG447" s="77">
        <v>8146</v>
      </c>
      <c r="AH447" s="77" t="s">
        <v>478</v>
      </c>
    </row>
    <row r="448" spans="1:34" s="129" customFormat="1" ht="15" thickBot="1" x14ac:dyDescent="0.4">
      <c r="A448" s="128" t="s">
        <v>479</v>
      </c>
      <c r="B448" s="129" t="s">
        <v>1105</v>
      </c>
      <c r="C448" s="130"/>
      <c r="D448" s="130"/>
      <c r="E448" s="130"/>
      <c r="F448" s="130">
        <v>312400</v>
      </c>
      <c r="G448" s="130"/>
      <c r="H448" s="130"/>
      <c r="I448" s="131">
        <f t="shared" si="55"/>
        <v>312400</v>
      </c>
      <c r="J448" s="132" t="s">
        <v>1132</v>
      </c>
      <c r="K448" s="130"/>
      <c r="L448" s="130"/>
      <c r="M448" s="133"/>
      <c r="N448" s="133"/>
      <c r="O448" s="133"/>
      <c r="P448" s="130"/>
      <c r="Q448" s="130"/>
      <c r="R448" s="131"/>
      <c r="S448" s="131"/>
      <c r="T448" s="134"/>
      <c r="U448" s="131"/>
      <c r="W448" s="135"/>
      <c r="X448" s="135"/>
      <c r="Y448" s="136"/>
      <c r="Z448" s="136"/>
      <c r="AA448" s="136"/>
      <c r="AB448" s="135"/>
      <c r="AC448" s="135"/>
    </row>
    <row r="449" spans="1:34" s="14" customFormat="1" x14ac:dyDescent="0.35">
      <c r="A449" s="122">
        <v>7169</v>
      </c>
      <c r="B449" s="14" t="s">
        <v>1108</v>
      </c>
      <c r="C449" s="15">
        <v>0</v>
      </c>
      <c r="D449" s="15">
        <v>0</v>
      </c>
      <c r="E449" s="15"/>
      <c r="F449" s="15">
        <v>0</v>
      </c>
      <c r="G449" s="15"/>
      <c r="H449" s="15">
        <v>41014</v>
      </c>
      <c r="I449" s="16">
        <f t="shared" ref="I449:I455" si="64">SUM(C449:H449)</f>
        <v>41014</v>
      </c>
      <c r="J449" s="99" t="s">
        <v>1132</v>
      </c>
      <c r="K449" s="15"/>
      <c r="L449" s="15"/>
      <c r="M449" s="105"/>
      <c r="N449" s="105"/>
      <c r="O449" s="105"/>
      <c r="P449" s="15">
        <f>VLOOKUP($A449,'Payments 6.7.21'!$A$4:$E$430,5,FALSE)</f>
        <v>18400</v>
      </c>
      <c r="Q449" s="15">
        <f t="shared" ref="Q449:Q455" si="65">SUM(K449:P449)</f>
        <v>18400</v>
      </c>
      <c r="R449" s="16" t="str">
        <f t="shared" ref="R449:S455" si="66">IF(C449=0,"",IF(K449&gt;0,"yes","no"))</f>
        <v/>
      </c>
      <c r="S449" s="16" t="str">
        <f t="shared" si="66"/>
        <v/>
      </c>
      <c r="T449" s="112"/>
      <c r="U449" s="16" t="str">
        <f t="shared" ref="U449:U455" si="67">IF(H449=0,"",IF(P449&gt;0,"yes","no"))</f>
        <v>yes</v>
      </c>
      <c r="W449" s="17" t="str">
        <f t="shared" ref="W449:X455" si="68">IF(C449=0,"",K449/C449)</f>
        <v/>
      </c>
      <c r="X449" s="17" t="str">
        <f t="shared" si="68"/>
        <v/>
      </c>
      <c r="Y449" s="101"/>
      <c r="Z449" s="101"/>
      <c r="AA449" s="101"/>
      <c r="AB449" s="17">
        <f t="shared" ref="AB449:AB455" si="69">IF(H449=0,"",P449/H449)</f>
        <v>0.44862729799580631</v>
      </c>
      <c r="AC449" s="17">
        <f t="shared" ref="AC449:AC455" si="70">Q449/I449</f>
        <v>0.44862729799580631</v>
      </c>
    </row>
    <row r="450" spans="1:34" s="14" customFormat="1" x14ac:dyDescent="0.35">
      <c r="A450" s="122">
        <v>7223</v>
      </c>
      <c r="B450" s="14" t="s">
        <v>1110</v>
      </c>
      <c r="C450" s="15">
        <v>0</v>
      </c>
      <c r="D450" s="15">
        <v>0</v>
      </c>
      <c r="E450" s="15"/>
      <c r="F450" s="15">
        <v>0</v>
      </c>
      <c r="G450" s="15"/>
      <c r="H450" s="15">
        <v>66812</v>
      </c>
      <c r="I450" s="16">
        <f t="shared" si="64"/>
        <v>66812</v>
      </c>
      <c r="J450" s="99" t="s">
        <v>1132</v>
      </c>
      <c r="K450" s="15"/>
      <c r="L450" s="15"/>
      <c r="M450" s="105"/>
      <c r="N450" s="105"/>
      <c r="O450" s="105"/>
      <c r="P450" s="15"/>
      <c r="Q450" s="15">
        <f t="shared" si="65"/>
        <v>0</v>
      </c>
      <c r="R450" s="16" t="str">
        <f t="shared" si="66"/>
        <v/>
      </c>
      <c r="S450" s="16" t="str">
        <f t="shared" si="66"/>
        <v/>
      </c>
      <c r="T450" s="112"/>
      <c r="U450" s="16" t="str">
        <f t="shared" si="67"/>
        <v>no</v>
      </c>
      <c r="W450" s="17" t="str">
        <f t="shared" si="68"/>
        <v/>
      </c>
      <c r="X450" s="17" t="str">
        <f t="shared" si="68"/>
        <v/>
      </c>
      <c r="Y450" s="101"/>
      <c r="Z450" s="101"/>
      <c r="AA450" s="101"/>
      <c r="AB450" s="17">
        <f t="shared" si="69"/>
        <v>0</v>
      </c>
      <c r="AC450" s="17">
        <f t="shared" si="70"/>
        <v>0</v>
      </c>
    </row>
    <row r="451" spans="1:34" s="169" customFormat="1" ht="15" thickBot="1" x14ac:dyDescent="0.4">
      <c r="A451" s="168">
        <v>7381</v>
      </c>
      <c r="B451" s="169" t="s">
        <v>1109</v>
      </c>
      <c r="C451" s="170">
        <v>0</v>
      </c>
      <c r="D451" s="170">
        <v>0</v>
      </c>
      <c r="E451" s="170"/>
      <c r="F451" s="170">
        <v>0</v>
      </c>
      <c r="G451" s="170"/>
      <c r="H451" s="170">
        <v>29565</v>
      </c>
      <c r="I451" s="171">
        <f t="shared" si="64"/>
        <v>29565</v>
      </c>
      <c r="J451" s="132" t="s">
        <v>1132</v>
      </c>
      <c r="K451" s="170"/>
      <c r="L451" s="170"/>
      <c r="M451" s="133"/>
      <c r="N451" s="133"/>
      <c r="O451" s="133"/>
      <c r="P451" s="170"/>
      <c r="Q451" s="170">
        <f t="shared" si="65"/>
        <v>0</v>
      </c>
      <c r="R451" s="171" t="str">
        <f t="shared" si="66"/>
        <v/>
      </c>
      <c r="S451" s="171" t="str">
        <f t="shared" si="66"/>
        <v/>
      </c>
      <c r="T451" s="134"/>
      <c r="U451" s="171" t="str">
        <f t="shared" si="67"/>
        <v>no</v>
      </c>
      <c r="W451" s="172" t="str">
        <f t="shared" si="68"/>
        <v/>
      </c>
      <c r="X451" s="172" t="str">
        <f t="shared" si="68"/>
        <v/>
      </c>
      <c r="Y451" s="136"/>
      <c r="Z451" s="136"/>
      <c r="AA451" s="136"/>
      <c r="AB451" s="172">
        <f t="shared" si="69"/>
        <v>0</v>
      </c>
      <c r="AC451" s="172">
        <f t="shared" si="70"/>
        <v>0</v>
      </c>
    </row>
    <row r="452" spans="1:34" s="9" customFormat="1" x14ac:dyDescent="0.35">
      <c r="A452" s="162" t="s">
        <v>1184</v>
      </c>
      <c r="B452" s="163" t="s">
        <v>453</v>
      </c>
      <c r="C452" s="164">
        <v>0</v>
      </c>
      <c r="D452" s="164">
        <v>100000</v>
      </c>
      <c r="E452" s="164"/>
      <c r="F452" s="164">
        <v>700000</v>
      </c>
      <c r="G452" s="164"/>
      <c r="H452" s="164">
        <v>0</v>
      </c>
      <c r="I452" s="165">
        <f t="shared" si="64"/>
        <v>800000</v>
      </c>
      <c r="J452" s="157" t="s">
        <v>1132</v>
      </c>
      <c r="K452" s="164"/>
      <c r="L452" s="164"/>
      <c r="M452" s="158"/>
      <c r="N452" s="158"/>
      <c r="O452" s="158"/>
      <c r="P452" s="164"/>
      <c r="Q452" s="164">
        <f t="shared" si="65"/>
        <v>0</v>
      </c>
      <c r="R452" s="165" t="str">
        <f t="shared" si="66"/>
        <v/>
      </c>
      <c r="S452" s="165" t="str">
        <f t="shared" si="66"/>
        <v>no</v>
      </c>
      <c r="T452" s="159"/>
      <c r="U452" s="165" t="str">
        <f t="shared" si="67"/>
        <v/>
      </c>
      <c r="V452" s="166"/>
      <c r="W452" s="167" t="str">
        <f t="shared" si="68"/>
        <v/>
      </c>
      <c r="X452" s="167">
        <f t="shared" si="68"/>
        <v>0</v>
      </c>
      <c r="Y452" s="161"/>
      <c r="Z452" s="161"/>
      <c r="AA452" s="161"/>
      <c r="AB452" s="167" t="str">
        <f t="shared" si="69"/>
        <v/>
      </c>
      <c r="AC452" s="167">
        <f t="shared" si="70"/>
        <v>0</v>
      </c>
      <c r="AD452" s="166"/>
      <c r="AE452" s="166"/>
      <c r="AF452" s="166"/>
      <c r="AG452" s="166"/>
      <c r="AH452" s="166"/>
    </row>
    <row r="453" spans="1:34" s="9" customFormat="1" x14ac:dyDescent="0.35">
      <c r="A453" s="121" t="s">
        <v>1183</v>
      </c>
      <c r="B453" s="13" t="s">
        <v>452</v>
      </c>
      <c r="C453" s="10">
        <v>0</v>
      </c>
      <c r="D453" s="10">
        <v>100000</v>
      </c>
      <c r="E453" s="10"/>
      <c r="F453" s="10">
        <v>700000</v>
      </c>
      <c r="G453" s="10"/>
      <c r="H453" s="10">
        <v>0</v>
      </c>
      <c r="I453" s="11">
        <f t="shared" si="64"/>
        <v>800000</v>
      </c>
      <c r="J453" s="99" t="s">
        <v>1132</v>
      </c>
      <c r="K453" s="10"/>
      <c r="L453" s="10"/>
      <c r="M453" s="105"/>
      <c r="N453" s="105"/>
      <c r="O453" s="105"/>
      <c r="P453" s="10"/>
      <c r="Q453" s="10">
        <f t="shared" si="65"/>
        <v>0</v>
      </c>
      <c r="R453" s="11" t="str">
        <f t="shared" si="66"/>
        <v/>
      </c>
      <c r="S453" s="11" t="str">
        <f t="shared" si="66"/>
        <v>no</v>
      </c>
      <c r="T453" s="112"/>
      <c r="U453" s="11" t="str">
        <f t="shared" si="67"/>
        <v/>
      </c>
      <c r="W453" s="12" t="str">
        <f t="shared" si="68"/>
        <v/>
      </c>
      <c r="X453" s="12">
        <f t="shared" si="68"/>
        <v>0</v>
      </c>
      <c r="Y453" s="101"/>
      <c r="Z453" s="101"/>
      <c r="AA453" s="101"/>
      <c r="AB453" s="12" t="str">
        <f t="shared" si="69"/>
        <v/>
      </c>
      <c r="AC453" s="12">
        <f t="shared" si="70"/>
        <v>0</v>
      </c>
    </row>
    <row r="454" spans="1:34" s="9" customFormat="1" x14ac:dyDescent="0.35">
      <c r="A454" s="121" t="s">
        <v>1181</v>
      </c>
      <c r="B454" s="9" t="s">
        <v>1106</v>
      </c>
      <c r="C454" s="10">
        <v>0</v>
      </c>
      <c r="D454" s="10">
        <v>100000</v>
      </c>
      <c r="E454" s="10"/>
      <c r="F454" s="10">
        <v>300000</v>
      </c>
      <c r="G454" s="10"/>
      <c r="H454" s="10">
        <v>0</v>
      </c>
      <c r="I454" s="11">
        <f t="shared" si="64"/>
        <v>400000</v>
      </c>
      <c r="J454" s="99" t="s">
        <v>1132</v>
      </c>
      <c r="K454" s="10"/>
      <c r="L454" s="10"/>
      <c r="M454" s="105"/>
      <c r="N454" s="105"/>
      <c r="O454" s="105"/>
      <c r="P454" s="10"/>
      <c r="Q454" s="10">
        <f t="shared" si="65"/>
        <v>0</v>
      </c>
      <c r="R454" s="11" t="str">
        <f t="shared" si="66"/>
        <v/>
      </c>
      <c r="S454" s="11" t="str">
        <f t="shared" si="66"/>
        <v>no</v>
      </c>
      <c r="T454" s="112"/>
      <c r="U454" s="11" t="str">
        <f t="shared" si="67"/>
        <v/>
      </c>
      <c r="W454" s="12" t="str">
        <f t="shared" si="68"/>
        <v/>
      </c>
      <c r="X454" s="12">
        <f t="shared" si="68"/>
        <v>0</v>
      </c>
      <c r="Y454" s="101"/>
      <c r="Z454" s="101"/>
      <c r="AA454" s="101"/>
      <c r="AB454" s="12" t="str">
        <f t="shared" si="69"/>
        <v/>
      </c>
      <c r="AC454" s="12">
        <f t="shared" si="70"/>
        <v>0</v>
      </c>
      <c r="AD454" s="9" t="s">
        <v>918</v>
      </c>
      <c r="AE454" s="9">
        <v>8144</v>
      </c>
      <c r="AF454" s="9" t="s">
        <v>901</v>
      </c>
    </row>
    <row r="455" spans="1:34" s="145" customFormat="1" ht="15" thickBot="1" x14ac:dyDescent="0.4">
      <c r="A455" s="141" t="s">
        <v>1182</v>
      </c>
      <c r="B455" s="142" t="s">
        <v>1107</v>
      </c>
      <c r="C455" s="143">
        <v>0</v>
      </c>
      <c r="D455" s="143">
        <v>100000</v>
      </c>
      <c r="E455" s="143"/>
      <c r="F455" s="143">
        <v>400000</v>
      </c>
      <c r="G455" s="143"/>
      <c r="H455" s="143">
        <v>0</v>
      </c>
      <c r="I455" s="144">
        <f t="shared" si="64"/>
        <v>500000</v>
      </c>
      <c r="J455" s="132" t="s">
        <v>1132</v>
      </c>
      <c r="K455" s="143"/>
      <c r="L455" s="143"/>
      <c r="M455" s="133"/>
      <c r="N455" s="133"/>
      <c r="O455" s="133"/>
      <c r="P455" s="143"/>
      <c r="Q455" s="143">
        <f t="shared" si="65"/>
        <v>0</v>
      </c>
      <c r="R455" s="144" t="str">
        <f t="shared" si="66"/>
        <v/>
      </c>
      <c r="S455" s="144" t="str">
        <f t="shared" si="66"/>
        <v>no</v>
      </c>
      <c r="T455" s="134"/>
      <c r="U455" s="144" t="str">
        <f t="shared" si="67"/>
        <v/>
      </c>
      <c r="W455" s="146" t="str">
        <f t="shared" si="68"/>
        <v/>
      </c>
      <c r="X455" s="146">
        <f t="shared" si="68"/>
        <v>0</v>
      </c>
      <c r="Y455" s="136"/>
      <c r="Z455" s="136"/>
      <c r="AA455" s="136"/>
      <c r="AB455" s="146" t="str">
        <f t="shared" si="69"/>
        <v/>
      </c>
      <c r="AC455" s="146">
        <f t="shared" si="70"/>
        <v>0</v>
      </c>
    </row>
    <row r="457" spans="1:34" s="5" customFormat="1" ht="15" thickBot="1" x14ac:dyDescent="0.4">
      <c r="A457" s="123"/>
      <c r="B457" s="6" t="s">
        <v>451</v>
      </c>
      <c r="C457" s="7">
        <f>SUM(C4:C456)</f>
        <v>158544317</v>
      </c>
      <c r="D457" s="7">
        <f>SUM(D4:D456)</f>
        <v>619818594</v>
      </c>
      <c r="E457" s="7"/>
      <c r="F457" s="7">
        <f>SUM(F4:F456)</f>
        <v>1389118762</v>
      </c>
      <c r="G457" s="7"/>
      <c r="H457" s="7">
        <f>SUM(H4:H456)</f>
        <v>46550410</v>
      </c>
      <c r="I457" s="7">
        <f>SUM(I4:I456)</f>
        <v>2214032083</v>
      </c>
      <c r="J457" s="6"/>
      <c r="K457" s="7">
        <f>SUM(K4:K455)</f>
        <v>95720705.670000061</v>
      </c>
      <c r="L457" s="7">
        <f>SUM(L4:L455)</f>
        <v>6030478.3700000001</v>
      </c>
      <c r="M457" s="109"/>
      <c r="N457" s="109">
        <f>SUM(N4:N455)</f>
        <v>0</v>
      </c>
      <c r="O457" s="109"/>
      <c r="P457" s="7">
        <f>SUM(P4:P455)</f>
        <v>12164688.019999998</v>
      </c>
      <c r="Q457" s="7">
        <f>SUM(Q4:Q455)</f>
        <v>113915872.06000006</v>
      </c>
      <c r="R457" s="7"/>
      <c r="S457" s="7"/>
      <c r="T457" s="109"/>
      <c r="U457" s="7"/>
      <c r="V457" s="6"/>
      <c r="W457" s="8">
        <f t="shared" ref="W457" si="71">IF(C457=0,"",K457/C457)</f>
        <v>0.60374731482806832</v>
      </c>
      <c r="X457" s="8">
        <f t="shared" ref="X457" si="72">IF(D457=0,"",L457/D457)</f>
        <v>9.7294247516556426E-3</v>
      </c>
      <c r="Y457" s="102"/>
      <c r="Z457" s="102"/>
      <c r="AA457" s="102"/>
      <c r="AB457" s="8">
        <f t="shared" ref="AB457" si="73">IF(H457=0,"",P457/H457)</f>
        <v>0.26132289747823911</v>
      </c>
      <c r="AC457" s="8">
        <f t="shared" ref="AC457" si="74">Q457/I457</f>
        <v>5.1451771153038013E-2</v>
      </c>
    </row>
    <row r="458" spans="1:34" x14ac:dyDescent="0.35">
      <c r="I458" s="3"/>
      <c r="R458" s="3"/>
      <c r="S458" s="3"/>
      <c r="T458" s="112"/>
      <c r="U458" s="3"/>
    </row>
    <row r="459" spans="1:34" x14ac:dyDescent="0.35">
      <c r="A459" s="4" t="s">
        <v>450</v>
      </c>
    </row>
    <row r="460" spans="1:34" x14ac:dyDescent="0.35">
      <c r="A460" s="4" t="s">
        <v>1135</v>
      </c>
    </row>
    <row r="461" spans="1:34" x14ac:dyDescent="0.35">
      <c r="A461" s="4" t="s">
        <v>447</v>
      </c>
    </row>
  </sheetData>
  <autoFilter ref="A3:AH456" xr:uid="{869046EF-93D5-482B-8F78-DFF675D84573}"/>
  <sortState xmlns:xlrd2="http://schemas.microsoft.com/office/spreadsheetml/2017/richdata2" ref="A452:AH455">
    <sortCondition ref="A452:A455"/>
  </sortState>
  <printOptions gridLines="1"/>
  <pageMargins left="0.25" right="0.25" top="0.5" bottom="0.45" header="0.25" footer="0.25"/>
  <pageSetup scale="95" pageOrder="overThenDown" orientation="landscape" r:id="rId1"/>
  <headerFooter>
    <oddHeader>&amp;CGrant Awards and Claims, Federal COVID Relief, ESSER I, II, II, and GEER Funds</oddHeader>
    <oddFooter>&amp;L&amp;F&amp;RPage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77F5D-BBA5-4F14-B772-4E7DF1641CC6}">
  <dimension ref="A1:AH461"/>
  <sheetViews>
    <sheetView tabSelected="1" zoomScale="90" zoomScaleNormal="9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4.5" x14ac:dyDescent="0.35"/>
  <cols>
    <col min="1" max="1" width="7.1796875" style="115" customWidth="1"/>
    <col min="2" max="2" width="36.36328125" customWidth="1"/>
    <col min="3" max="3" width="13.36328125" style="1" bestFit="1" customWidth="1"/>
    <col min="4" max="4" width="14.08984375" style="1" customWidth="1"/>
    <col min="5" max="5" width="10.08984375" style="1" customWidth="1"/>
    <col min="6" max="6" width="15.7265625" style="1" customWidth="1"/>
    <col min="7" max="7" width="10" style="1" customWidth="1"/>
    <col min="8" max="8" width="12.1796875" style="1" bestFit="1" customWidth="1"/>
    <col min="9" max="9" width="15.90625" style="1" customWidth="1"/>
    <col min="10" max="10" width="4.7265625" hidden="1" customWidth="1"/>
    <col min="11" max="11" width="13.7265625" style="1" customWidth="1"/>
    <col min="12" max="12" width="12.81640625" style="1" customWidth="1"/>
    <col min="13" max="15" width="13.26953125" style="105" customWidth="1"/>
    <col min="16" max="16" width="12.26953125" style="1" customWidth="1"/>
    <col min="17" max="17" width="13.36328125" style="1" bestFit="1" customWidth="1"/>
    <col min="18" max="19" width="5.90625" style="1" customWidth="1"/>
    <col min="20" max="20" width="5.90625" style="105" customWidth="1"/>
    <col min="21" max="21" width="7.7265625" style="1" customWidth="1"/>
    <col min="22" max="22" width="0.1796875" customWidth="1"/>
    <col min="23" max="24" width="8.6328125" style="2" customWidth="1"/>
    <col min="25" max="27" width="8.6328125" style="101" customWidth="1"/>
    <col min="28" max="29" width="8.6328125" style="2" customWidth="1"/>
    <col min="30" max="30" width="2.90625" bestFit="1" customWidth="1"/>
    <col min="32" max="32" width="45.08984375" bestFit="1" customWidth="1"/>
    <col min="34" max="34" width="45.08984375" bestFit="1" customWidth="1"/>
  </cols>
  <sheetData>
    <row r="1" spans="1:30" s="117" customFormat="1" x14ac:dyDescent="0.35">
      <c r="A1" s="124" t="s">
        <v>5</v>
      </c>
      <c r="B1" s="125"/>
      <c r="C1" s="126">
        <v>3</v>
      </c>
      <c r="D1" s="126">
        <f t="shared" ref="D1:AD1" si="0">C1+1</f>
        <v>4</v>
      </c>
      <c r="E1" s="126">
        <f t="shared" si="0"/>
        <v>5</v>
      </c>
      <c r="F1" s="126">
        <f t="shared" si="0"/>
        <v>6</v>
      </c>
      <c r="G1" s="126">
        <f t="shared" si="0"/>
        <v>7</v>
      </c>
      <c r="H1" s="126">
        <f t="shared" si="0"/>
        <v>8</v>
      </c>
      <c r="I1" s="126">
        <f t="shared" si="0"/>
        <v>9</v>
      </c>
      <c r="J1" s="126">
        <f t="shared" si="0"/>
        <v>10</v>
      </c>
      <c r="K1" s="126">
        <f t="shared" si="0"/>
        <v>11</v>
      </c>
      <c r="L1" s="126">
        <f t="shared" si="0"/>
        <v>12</v>
      </c>
      <c r="M1" s="126">
        <f t="shared" si="0"/>
        <v>13</v>
      </c>
      <c r="N1" s="126">
        <f t="shared" si="0"/>
        <v>14</v>
      </c>
      <c r="O1" s="126">
        <f t="shared" si="0"/>
        <v>15</v>
      </c>
      <c r="P1" s="126">
        <f t="shared" si="0"/>
        <v>16</v>
      </c>
      <c r="Q1" s="126">
        <f t="shared" si="0"/>
        <v>17</v>
      </c>
      <c r="R1" s="126">
        <f t="shared" si="0"/>
        <v>18</v>
      </c>
      <c r="S1" s="126">
        <f t="shared" si="0"/>
        <v>19</v>
      </c>
      <c r="T1" s="126">
        <f t="shared" si="0"/>
        <v>20</v>
      </c>
      <c r="U1" s="126">
        <f t="shared" si="0"/>
        <v>21</v>
      </c>
      <c r="V1" s="126">
        <f t="shared" si="0"/>
        <v>22</v>
      </c>
      <c r="W1" s="126">
        <f t="shared" si="0"/>
        <v>23</v>
      </c>
      <c r="X1" s="126">
        <f t="shared" si="0"/>
        <v>24</v>
      </c>
      <c r="Y1" s="126">
        <f t="shared" si="0"/>
        <v>25</v>
      </c>
      <c r="Z1" s="126">
        <f t="shared" si="0"/>
        <v>26</v>
      </c>
      <c r="AA1" s="126">
        <f t="shared" si="0"/>
        <v>27</v>
      </c>
      <c r="AB1" s="126">
        <f t="shared" si="0"/>
        <v>28</v>
      </c>
      <c r="AC1" s="126">
        <f t="shared" si="0"/>
        <v>29</v>
      </c>
      <c r="AD1" s="126">
        <f t="shared" si="0"/>
        <v>30</v>
      </c>
    </row>
    <row r="2" spans="1:30" x14ac:dyDescent="0.35">
      <c r="A2" s="119" t="s">
        <v>1179</v>
      </c>
      <c r="B2" s="81"/>
      <c r="E2" s="18" t="s">
        <v>479</v>
      </c>
      <c r="G2" s="18" t="s">
        <v>479</v>
      </c>
      <c r="K2" t="s">
        <v>4</v>
      </c>
      <c r="L2" s="19">
        <v>44354</v>
      </c>
      <c r="M2" s="106" t="s">
        <v>1146</v>
      </c>
      <c r="N2" s="106" t="s">
        <v>1146</v>
      </c>
      <c r="O2" s="106" t="s">
        <v>1146</v>
      </c>
      <c r="Q2" s="126"/>
      <c r="R2" s="28" t="s">
        <v>921</v>
      </c>
      <c r="S2" s="27"/>
      <c r="T2" s="110"/>
      <c r="U2" s="27"/>
      <c r="W2" t="s">
        <v>4</v>
      </c>
      <c r="X2" s="26">
        <f>L2</f>
        <v>44354</v>
      </c>
      <c r="Y2" s="104" t="s">
        <v>1146</v>
      </c>
      <c r="Z2" s="104" t="s">
        <v>1146</v>
      </c>
      <c r="AA2" s="104" t="s">
        <v>1146</v>
      </c>
    </row>
    <row r="3" spans="1:30" s="22" customFormat="1" ht="76" customHeight="1" x14ac:dyDescent="0.35">
      <c r="A3" s="116" t="s">
        <v>0</v>
      </c>
      <c r="B3" s="179" t="s">
        <v>1</v>
      </c>
      <c r="C3" s="23" t="s">
        <v>2</v>
      </c>
      <c r="D3" s="24" t="s">
        <v>1102</v>
      </c>
      <c r="E3" s="24" t="s">
        <v>449</v>
      </c>
      <c r="F3" s="24" t="s">
        <v>1134</v>
      </c>
      <c r="G3" s="24" t="s">
        <v>1133</v>
      </c>
      <c r="H3" s="23" t="s">
        <v>1137</v>
      </c>
      <c r="I3" s="23" t="s">
        <v>3</v>
      </c>
      <c r="J3" s="25" t="s">
        <v>454</v>
      </c>
      <c r="K3" s="23" t="s">
        <v>904</v>
      </c>
      <c r="L3" s="23" t="s">
        <v>906</v>
      </c>
      <c r="M3" s="107" t="s">
        <v>909</v>
      </c>
      <c r="N3" s="108" t="s">
        <v>905</v>
      </c>
      <c r="O3" s="107" t="s">
        <v>1147</v>
      </c>
      <c r="P3" s="23" t="s">
        <v>907</v>
      </c>
      <c r="Q3" s="23" t="s">
        <v>908</v>
      </c>
      <c r="R3" s="100" t="s">
        <v>919</v>
      </c>
      <c r="S3" s="100" t="s">
        <v>920</v>
      </c>
      <c r="T3" s="111" t="s">
        <v>1144</v>
      </c>
      <c r="U3" s="100" t="s">
        <v>1111</v>
      </c>
      <c r="W3" s="24" t="s">
        <v>914</v>
      </c>
      <c r="X3" s="24" t="s">
        <v>910</v>
      </c>
      <c r="Y3" s="103" t="s">
        <v>911</v>
      </c>
      <c r="Z3" s="103" t="s">
        <v>1145</v>
      </c>
      <c r="AA3" s="103" t="s">
        <v>1148</v>
      </c>
      <c r="AB3" s="24" t="s">
        <v>912</v>
      </c>
      <c r="AC3" s="24" t="s">
        <v>913</v>
      </c>
    </row>
    <row r="4" spans="1:30" x14ac:dyDescent="0.35">
      <c r="A4" s="115">
        <v>7</v>
      </c>
      <c r="B4" t="s">
        <v>6</v>
      </c>
      <c r="C4" s="1">
        <v>127568</v>
      </c>
      <c r="D4" s="1">
        <v>461352</v>
      </c>
      <c r="F4" s="1">
        <v>1036069</v>
      </c>
      <c r="H4" s="1">
        <v>108261</v>
      </c>
      <c r="I4" s="3">
        <f t="shared" ref="I4:I67" si="1">SUM(C4:H4)</f>
        <v>1733250</v>
      </c>
      <c r="J4">
        <f>A4-'ESSER III JCF Approved'!A4</f>
        <v>0</v>
      </c>
      <c r="K4" s="1">
        <f>VLOOKUP($A4,'Payments 6.7.21'!$A$4:$E$430,3,FALSE)</f>
        <v>127568</v>
      </c>
      <c r="L4" s="1">
        <f>VLOOKUP($A4,'Payments 6.7.21'!$A$4:$E$430,4,FALSE)</f>
        <v>0</v>
      </c>
      <c r="P4" s="1">
        <f>VLOOKUP($A4,'Payments 6.7.21'!$A$4:$E$430,5,FALSE)</f>
        <v>0</v>
      </c>
      <c r="Q4" s="1">
        <f t="shared" ref="Q4:Q67" si="2">SUM(K4:P4)</f>
        <v>127568</v>
      </c>
      <c r="R4" s="3" t="str">
        <f t="shared" ref="R4:R67" si="3">IF(C4=0,"",IF(K4&gt;0,"yes","no"))</f>
        <v>yes</v>
      </c>
      <c r="S4" s="3" t="str">
        <f t="shared" ref="S4:S67" si="4">IF(D4=0,"",IF(L4&gt;0,"yes","no"))</f>
        <v>no</v>
      </c>
      <c r="T4" s="112"/>
      <c r="U4" s="3" t="str">
        <f t="shared" ref="U4:U67" si="5">IF(H4=0,"",IF(P4&gt;0,"yes","no"))</f>
        <v>no</v>
      </c>
      <c r="W4" s="2">
        <f t="shared" ref="W4:W67" si="6">IF(C4=0,"",K4/C4)</f>
        <v>1</v>
      </c>
      <c r="X4" s="2">
        <f t="shared" ref="X4:X67" si="7">IF(D4=0,"",L4/D4)</f>
        <v>0</v>
      </c>
      <c r="AB4" s="2">
        <f t="shared" ref="AB4:AB67" si="8">IF(H4=0,"",P4/H4)</f>
        <v>0</v>
      </c>
      <c r="AC4" s="2">
        <f t="shared" ref="AC4:AC67" si="9">Q4/I4</f>
        <v>7.3600461560651961E-2</v>
      </c>
    </row>
    <row r="5" spans="1:30" x14ac:dyDescent="0.35">
      <c r="A5" s="115">
        <v>14</v>
      </c>
      <c r="B5" t="s">
        <v>7</v>
      </c>
      <c r="C5" s="1">
        <v>461980</v>
      </c>
      <c r="D5" s="1">
        <v>1828288</v>
      </c>
      <c r="F5" s="1">
        <v>4105831</v>
      </c>
      <c r="H5" s="1">
        <v>207971</v>
      </c>
      <c r="I5" s="3">
        <f t="shared" si="1"/>
        <v>6604070</v>
      </c>
      <c r="J5">
        <f>A5-'ESSER III JCF Approved'!A5</f>
        <v>0</v>
      </c>
      <c r="K5" s="1">
        <f>VLOOKUP($A5,'Payments 6.7.21'!$A$4:$E$430,3,FALSE)</f>
        <v>365954.92</v>
      </c>
      <c r="L5" s="1">
        <f>VLOOKUP($A5,'Payments 6.7.21'!$A$4:$E$430,4,FALSE)</f>
        <v>727499.56</v>
      </c>
      <c r="P5" s="1">
        <f>VLOOKUP($A5,'Payments 6.7.21'!$A$4:$E$430,5,FALSE)</f>
        <v>144002.04</v>
      </c>
      <c r="Q5" s="1">
        <f t="shared" si="2"/>
        <v>1237456.52</v>
      </c>
      <c r="R5" s="3" t="str">
        <f t="shared" si="3"/>
        <v>yes</v>
      </c>
      <c r="S5" s="3" t="str">
        <f t="shared" si="4"/>
        <v>yes</v>
      </c>
      <c r="T5" s="112"/>
      <c r="U5" s="3" t="str">
        <f t="shared" si="5"/>
        <v>yes</v>
      </c>
      <c r="W5" s="2">
        <f t="shared" si="6"/>
        <v>0.79214450842027795</v>
      </c>
      <c r="X5" s="2">
        <f t="shared" si="7"/>
        <v>0.39791299838975042</v>
      </c>
      <c r="AB5" s="2">
        <f t="shared" si="8"/>
        <v>0.69241403849575189</v>
      </c>
      <c r="AC5" s="2">
        <f t="shared" si="9"/>
        <v>0.18737786243937452</v>
      </c>
    </row>
    <row r="6" spans="1:30" x14ac:dyDescent="0.35">
      <c r="A6" s="115">
        <v>63</v>
      </c>
      <c r="B6" t="s">
        <v>8</v>
      </c>
      <c r="C6" s="1">
        <v>40000</v>
      </c>
      <c r="D6" s="1">
        <v>154194</v>
      </c>
      <c r="F6" s="1">
        <v>346277</v>
      </c>
      <c r="H6" s="1">
        <v>0</v>
      </c>
      <c r="I6" s="3">
        <f t="shared" si="1"/>
        <v>540471</v>
      </c>
      <c r="J6">
        <f>A6-'ESSER III JCF Approved'!A6</f>
        <v>0</v>
      </c>
      <c r="K6" s="1">
        <f>VLOOKUP($A6,'Payments 6.7.21'!$A$4:$E$430,3,FALSE)</f>
        <v>40000</v>
      </c>
      <c r="L6" s="1">
        <f>VLOOKUP($A6,'Payments 6.7.21'!$A$4:$E$430,4,FALSE)</f>
        <v>0</v>
      </c>
      <c r="P6" s="1">
        <f>VLOOKUP($A6,'Payments 6.7.21'!$A$4:$E$430,5,FALSE)</f>
        <v>0</v>
      </c>
      <c r="Q6" s="1">
        <f t="shared" si="2"/>
        <v>40000</v>
      </c>
      <c r="R6" s="3" t="str">
        <f t="shared" si="3"/>
        <v>yes</v>
      </c>
      <c r="S6" s="3" t="str">
        <f t="shared" si="4"/>
        <v>no</v>
      </c>
      <c r="T6" s="112"/>
      <c r="U6" s="3" t="str">
        <f t="shared" si="5"/>
        <v/>
      </c>
      <c r="W6" s="2">
        <f t="shared" si="6"/>
        <v>1</v>
      </c>
      <c r="X6" s="2">
        <f t="shared" si="7"/>
        <v>0</v>
      </c>
      <c r="AB6" s="2" t="str">
        <f t="shared" si="8"/>
        <v/>
      </c>
      <c r="AC6" s="2">
        <f t="shared" si="9"/>
        <v>7.4009521324918448E-2</v>
      </c>
    </row>
    <row r="7" spans="1:30" x14ac:dyDescent="0.35">
      <c r="A7" s="115">
        <v>70</v>
      </c>
      <c r="B7" t="s">
        <v>9</v>
      </c>
      <c r="C7" s="1">
        <v>97406</v>
      </c>
      <c r="D7" s="1">
        <v>384104</v>
      </c>
      <c r="F7" s="1">
        <v>862593</v>
      </c>
      <c r="H7" s="1">
        <v>0</v>
      </c>
      <c r="I7" s="3">
        <f t="shared" si="1"/>
        <v>1344103</v>
      </c>
      <c r="J7">
        <f>A7-'ESSER III JCF Approved'!A7</f>
        <v>0</v>
      </c>
      <c r="K7" s="1">
        <f>VLOOKUP($A7,'Payments 6.7.21'!$A$4:$E$430,3,FALSE)</f>
        <v>73957.47</v>
      </c>
      <c r="L7" s="1">
        <f>VLOOKUP($A7,'Payments 6.7.21'!$A$4:$E$430,4,FALSE)</f>
        <v>0</v>
      </c>
      <c r="P7" s="1">
        <f>VLOOKUP($A7,'Payments 6.7.21'!$A$4:$E$430,5,FALSE)</f>
        <v>0</v>
      </c>
      <c r="Q7" s="1">
        <f t="shared" si="2"/>
        <v>73957.47</v>
      </c>
      <c r="R7" s="3" t="str">
        <f t="shared" si="3"/>
        <v>yes</v>
      </c>
      <c r="S7" s="3" t="str">
        <f t="shared" si="4"/>
        <v>no</v>
      </c>
      <c r="T7" s="112"/>
      <c r="U7" s="3" t="str">
        <f t="shared" si="5"/>
        <v/>
      </c>
      <c r="W7" s="2">
        <f t="shared" si="6"/>
        <v>0.75927016816212556</v>
      </c>
      <c r="X7" s="2">
        <f t="shared" si="7"/>
        <v>0</v>
      </c>
      <c r="AB7" s="2" t="str">
        <f t="shared" si="8"/>
        <v/>
      </c>
      <c r="AC7" s="2">
        <f t="shared" si="9"/>
        <v>5.5023662621093775E-2</v>
      </c>
    </row>
    <row r="8" spans="1:30" x14ac:dyDescent="0.35">
      <c r="A8" s="115">
        <v>84</v>
      </c>
      <c r="B8" t="s">
        <v>10</v>
      </c>
      <c r="C8" s="1">
        <v>40000</v>
      </c>
      <c r="D8" s="1">
        <v>100000</v>
      </c>
      <c r="F8" s="1">
        <v>168460</v>
      </c>
      <c r="H8" s="1">
        <v>0</v>
      </c>
      <c r="I8" s="3">
        <f t="shared" si="1"/>
        <v>308460</v>
      </c>
      <c r="J8">
        <f>A8-'ESSER III JCF Approved'!A8</f>
        <v>0</v>
      </c>
      <c r="K8" s="1">
        <f>VLOOKUP($A8,'Payments 6.7.21'!$A$4:$E$430,3,FALSE)</f>
        <v>13804.81</v>
      </c>
      <c r="L8" s="1">
        <f>VLOOKUP($A8,'Payments 6.7.21'!$A$4:$E$430,4,FALSE)</f>
        <v>0</v>
      </c>
      <c r="P8" s="1">
        <f>VLOOKUP($A8,'Payments 6.7.21'!$A$4:$E$430,5,FALSE)</f>
        <v>0</v>
      </c>
      <c r="Q8" s="1">
        <f t="shared" si="2"/>
        <v>13804.81</v>
      </c>
      <c r="R8" s="3" t="str">
        <f t="shared" si="3"/>
        <v>yes</v>
      </c>
      <c r="S8" s="3" t="str">
        <f t="shared" si="4"/>
        <v>no</v>
      </c>
      <c r="T8" s="112"/>
      <c r="U8" s="3" t="str">
        <f t="shared" si="5"/>
        <v/>
      </c>
      <c r="W8" s="2">
        <f t="shared" si="6"/>
        <v>0.34512024999999996</v>
      </c>
      <c r="X8" s="2">
        <f t="shared" si="7"/>
        <v>0</v>
      </c>
      <c r="AB8" s="2" t="str">
        <f t="shared" si="8"/>
        <v/>
      </c>
      <c r="AC8" s="2">
        <f t="shared" si="9"/>
        <v>4.4753971341502947E-2</v>
      </c>
    </row>
    <row r="9" spans="1:30" x14ac:dyDescent="0.35">
      <c r="A9" s="115">
        <v>91</v>
      </c>
      <c r="B9" t="s">
        <v>11</v>
      </c>
      <c r="C9" s="1">
        <v>99693</v>
      </c>
      <c r="D9" s="1">
        <v>396525</v>
      </c>
      <c r="F9" s="1">
        <v>890487</v>
      </c>
      <c r="H9" s="1">
        <v>86667</v>
      </c>
      <c r="I9" s="3">
        <f t="shared" si="1"/>
        <v>1473372</v>
      </c>
      <c r="J9">
        <f>A9-'ESSER III JCF Approved'!A9</f>
        <v>0</v>
      </c>
      <c r="K9" s="1">
        <f>VLOOKUP($A9,'Payments 6.7.21'!$A$4:$E$430,3,FALSE)</f>
        <v>80493.290000000008</v>
      </c>
      <c r="L9" s="1">
        <f>VLOOKUP($A9,'Payments 6.7.21'!$A$4:$E$430,4,FALSE)</f>
        <v>0</v>
      </c>
      <c r="P9" s="1">
        <f>VLOOKUP($A9,'Payments 6.7.21'!$A$4:$E$430,5,FALSE)</f>
        <v>61169.18</v>
      </c>
      <c r="Q9" s="1">
        <f t="shared" si="2"/>
        <v>141662.47</v>
      </c>
      <c r="R9" s="3" t="str">
        <f t="shared" si="3"/>
        <v>yes</v>
      </c>
      <c r="S9" s="3" t="str">
        <f t="shared" si="4"/>
        <v>no</v>
      </c>
      <c r="T9" s="112"/>
      <c r="U9" s="3" t="str">
        <f t="shared" si="5"/>
        <v>yes</v>
      </c>
      <c r="W9" s="2">
        <f t="shared" si="6"/>
        <v>0.80741165377709578</v>
      </c>
      <c r="X9" s="2">
        <f t="shared" si="7"/>
        <v>0</v>
      </c>
      <c r="AB9" s="2">
        <f t="shared" si="8"/>
        <v>0.70579551617109171</v>
      </c>
      <c r="AC9" s="2">
        <f t="shared" si="9"/>
        <v>9.6148474383930191E-2</v>
      </c>
    </row>
    <row r="10" spans="1:30" x14ac:dyDescent="0.35">
      <c r="A10" s="115">
        <v>105</v>
      </c>
      <c r="B10" t="s">
        <v>12</v>
      </c>
      <c r="C10" s="1">
        <v>87178</v>
      </c>
      <c r="D10" s="1">
        <v>312466</v>
      </c>
      <c r="F10" s="1">
        <v>701712</v>
      </c>
      <c r="H10" s="1">
        <v>54638</v>
      </c>
      <c r="I10" s="3">
        <f t="shared" si="1"/>
        <v>1155994</v>
      </c>
      <c r="J10">
        <f>A10-'ESSER III JCF Approved'!A10</f>
        <v>0</v>
      </c>
      <c r="K10" s="1">
        <f>VLOOKUP($A10,'Payments 6.7.21'!$A$4:$E$430,3,FALSE)</f>
        <v>67725.649999999994</v>
      </c>
      <c r="L10" s="1">
        <f>VLOOKUP($A10,'Payments 6.7.21'!$A$4:$E$430,4,FALSE)</f>
        <v>0</v>
      </c>
      <c r="P10" s="1">
        <f>VLOOKUP($A10,'Payments 6.7.21'!$A$4:$E$430,5,FALSE)</f>
        <v>38165.670000000006</v>
      </c>
      <c r="Q10" s="1">
        <f t="shared" si="2"/>
        <v>105891.32</v>
      </c>
      <c r="R10" s="3" t="str">
        <f t="shared" si="3"/>
        <v>yes</v>
      </c>
      <c r="S10" s="3" t="str">
        <f t="shared" si="4"/>
        <v>no</v>
      </c>
      <c r="T10" s="112"/>
      <c r="U10" s="3" t="str">
        <f t="shared" si="5"/>
        <v>yes</v>
      </c>
      <c r="W10" s="2">
        <f t="shared" si="6"/>
        <v>0.77686629654270567</v>
      </c>
      <c r="X10" s="2">
        <f t="shared" si="7"/>
        <v>0</v>
      </c>
      <c r="AB10" s="2">
        <f t="shared" si="8"/>
        <v>0.69851879644203674</v>
      </c>
      <c r="AC10" s="2">
        <f t="shared" si="9"/>
        <v>9.1601963331989625E-2</v>
      </c>
    </row>
    <row r="11" spans="1:30" x14ac:dyDescent="0.35">
      <c r="A11" s="115">
        <v>112</v>
      </c>
      <c r="B11" t="s">
        <v>13</v>
      </c>
      <c r="C11" s="1">
        <v>177716</v>
      </c>
      <c r="D11" s="1">
        <v>667222</v>
      </c>
      <c r="F11" s="1">
        <v>1498397</v>
      </c>
      <c r="H11" s="1">
        <v>0</v>
      </c>
      <c r="I11" s="3">
        <f t="shared" si="1"/>
        <v>2343335</v>
      </c>
      <c r="J11">
        <f>A11-'ESSER III JCF Approved'!A11</f>
        <v>0</v>
      </c>
      <c r="K11" s="1">
        <f>VLOOKUP($A11,'Payments 6.7.21'!$A$4:$E$430,3,FALSE)</f>
        <v>134906.91999999998</v>
      </c>
      <c r="L11" s="1">
        <f>VLOOKUP($A11,'Payments 6.7.21'!$A$4:$E$430,4,FALSE)</f>
        <v>0</v>
      </c>
      <c r="P11" s="1">
        <f>VLOOKUP($A11,'Payments 6.7.21'!$A$4:$E$430,5,FALSE)</f>
        <v>0</v>
      </c>
      <c r="Q11" s="1">
        <f t="shared" si="2"/>
        <v>134906.91999999998</v>
      </c>
      <c r="R11" s="3" t="str">
        <f t="shared" si="3"/>
        <v>yes</v>
      </c>
      <c r="S11" s="3" t="str">
        <f t="shared" si="4"/>
        <v>no</v>
      </c>
      <c r="T11" s="112"/>
      <c r="U11" s="3" t="str">
        <f t="shared" si="5"/>
        <v/>
      </c>
      <c r="W11" s="2">
        <f t="shared" si="6"/>
        <v>0.75911521753809441</v>
      </c>
      <c r="X11" s="2">
        <f t="shared" si="7"/>
        <v>0</v>
      </c>
      <c r="AB11" s="2" t="str">
        <f t="shared" si="8"/>
        <v/>
      </c>
      <c r="AC11" s="2">
        <f t="shared" si="9"/>
        <v>5.7570479679601931E-2</v>
      </c>
    </row>
    <row r="12" spans="1:30" x14ac:dyDescent="0.35">
      <c r="A12" s="115">
        <v>119</v>
      </c>
      <c r="B12" t="s">
        <v>14</v>
      </c>
      <c r="C12" s="1">
        <v>135117</v>
      </c>
      <c r="D12" s="1">
        <v>547813</v>
      </c>
      <c r="F12" s="1">
        <v>1230237</v>
      </c>
      <c r="H12" s="1">
        <v>0</v>
      </c>
      <c r="I12" s="3">
        <f t="shared" si="1"/>
        <v>1913167</v>
      </c>
      <c r="J12">
        <f>A12-'ESSER III JCF Approved'!A12</f>
        <v>0</v>
      </c>
      <c r="K12" s="1">
        <f>VLOOKUP($A12,'Payments 6.7.21'!$A$4:$E$430,3,FALSE)</f>
        <v>135117</v>
      </c>
      <c r="L12" s="1">
        <f>VLOOKUP($A12,'Payments 6.7.21'!$A$4:$E$430,4,FALSE)</f>
        <v>300000</v>
      </c>
      <c r="P12" s="1">
        <f>VLOOKUP($A12,'Payments 6.7.21'!$A$4:$E$430,5,FALSE)</f>
        <v>0</v>
      </c>
      <c r="Q12" s="1">
        <f t="shared" si="2"/>
        <v>435117</v>
      </c>
      <c r="R12" s="3" t="str">
        <f t="shared" si="3"/>
        <v>yes</v>
      </c>
      <c r="S12" s="3" t="str">
        <f t="shared" si="4"/>
        <v>yes</v>
      </c>
      <c r="T12" s="112"/>
      <c r="U12" s="3" t="str">
        <f t="shared" si="5"/>
        <v/>
      </c>
      <c r="W12" s="2">
        <f t="shared" si="6"/>
        <v>1</v>
      </c>
      <c r="X12" s="2">
        <f t="shared" si="7"/>
        <v>0.54763212994215182</v>
      </c>
      <c r="AB12" s="2" t="str">
        <f t="shared" si="8"/>
        <v/>
      </c>
      <c r="AC12" s="2">
        <f t="shared" si="9"/>
        <v>0.22743283780245008</v>
      </c>
    </row>
    <row r="13" spans="1:30" x14ac:dyDescent="0.35">
      <c r="A13" s="115">
        <v>140</v>
      </c>
      <c r="B13" t="s">
        <v>16</v>
      </c>
      <c r="C13" s="1">
        <v>538682</v>
      </c>
      <c r="D13" s="1">
        <v>2173213</v>
      </c>
      <c r="F13" s="1">
        <v>4880438</v>
      </c>
      <c r="H13" s="1">
        <v>307971</v>
      </c>
      <c r="I13" s="3">
        <f t="shared" si="1"/>
        <v>7900304</v>
      </c>
      <c r="J13">
        <f>A13-'ESSER III JCF Approved'!A14</f>
        <v>0</v>
      </c>
      <c r="K13" s="1">
        <f>VLOOKUP($A13,'Payments 6.7.21'!$A$4:$E$430,3,FALSE)</f>
        <v>528249.69000000006</v>
      </c>
      <c r="L13" s="1">
        <f>VLOOKUP($A13,'Payments 6.7.21'!$A$4:$E$430,4,FALSE)</f>
        <v>0</v>
      </c>
      <c r="P13" s="1">
        <f>VLOOKUP($A13,'Payments 6.7.21'!$A$4:$E$430,5,FALSE)</f>
        <v>103082.17</v>
      </c>
      <c r="Q13" s="1">
        <f t="shared" si="2"/>
        <v>631331.8600000001</v>
      </c>
      <c r="R13" s="3" t="str">
        <f t="shared" si="3"/>
        <v>yes</v>
      </c>
      <c r="S13" s="3" t="str">
        <f t="shared" si="4"/>
        <v>no</v>
      </c>
      <c r="T13" s="112"/>
      <c r="U13" s="3" t="str">
        <f t="shared" si="5"/>
        <v>yes</v>
      </c>
      <c r="W13" s="2">
        <f t="shared" si="6"/>
        <v>0.98063363914146018</v>
      </c>
      <c r="X13" s="2">
        <f t="shared" si="7"/>
        <v>0</v>
      </c>
      <c r="AB13" s="2">
        <f t="shared" si="8"/>
        <v>0.33471388539830049</v>
      </c>
      <c r="AC13" s="2">
        <f t="shared" si="9"/>
        <v>7.991235020829579E-2</v>
      </c>
    </row>
    <row r="14" spans="1:30" x14ac:dyDescent="0.35">
      <c r="A14" s="115">
        <v>147</v>
      </c>
      <c r="B14" t="s">
        <v>17</v>
      </c>
      <c r="C14" s="1">
        <v>1710987</v>
      </c>
      <c r="D14" s="1">
        <v>6705753</v>
      </c>
      <c r="F14" s="1">
        <v>15059279</v>
      </c>
      <c r="H14" s="1">
        <v>0</v>
      </c>
      <c r="I14" s="3">
        <f t="shared" si="1"/>
        <v>23476019</v>
      </c>
      <c r="J14">
        <f>A14-'ESSER III JCF Approved'!A15</f>
        <v>0</v>
      </c>
      <c r="K14" s="1">
        <f>VLOOKUP($A14,'Payments 6.7.21'!$A$4:$E$430,3,FALSE)</f>
        <v>1710974.68</v>
      </c>
      <c r="L14" s="1">
        <f>VLOOKUP($A14,'Payments 6.7.21'!$A$4:$E$430,4,FALSE)</f>
        <v>0</v>
      </c>
      <c r="P14" s="1">
        <f>VLOOKUP($A14,'Payments 6.7.21'!$A$4:$E$430,5,FALSE)</f>
        <v>0</v>
      </c>
      <c r="Q14" s="1">
        <f t="shared" si="2"/>
        <v>1710974.68</v>
      </c>
      <c r="R14" s="3" t="str">
        <f t="shared" si="3"/>
        <v>yes</v>
      </c>
      <c r="S14" s="3" t="str">
        <f t="shared" si="4"/>
        <v>no</v>
      </c>
      <c r="T14" s="112"/>
      <c r="U14" s="3" t="str">
        <f t="shared" si="5"/>
        <v/>
      </c>
      <c r="W14" s="2">
        <f t="shared" si="6"/>
        <v>0.99999279947772834</v>
      </c>
      <c r="X14" s="2">
        <f t="shared" si="7"/>
        <v>0</v>
      </c>
      <c r="AB14" s="2" t="str">
        <f t="shared" si="8"/>
        <v/>
      </c>
      <c r="AC14" s="2">
        <f t="shared" si="9"/>
        <v>7.2881806749261868E-2</v>
      </c>
    </row>
    <row r="15" spans="1:30" x14ac:dyDescent="0.35">
      <c r="A15" s="115">
        <v>154</v>
      </c>
      <c r="B15" t="s">
        <v>18</v>
      </c>
      <c r="C15" s="1">
        <v>110713</v>
      </c>
      <c r="D15" s="1">
        <v>373053</v>
      </c>
      <c r="F15" s="1">
        <v>837774</v>
      </c>
      <c r="H15" s="1">
        <v>184638</v>
      </c>
      <c r="I15" s="3">
        <f t="shared" si="1"/>
        <v>1506178</v>
      </c>
      <c r="J15">
        <f>A15-'ESSER III JCF Approved'!A16</f>
        <v>0</v>
      </c>
      <c r="K15" s="1">
        <f>VLOOKUP($A15,'Payments 6.7.21'!$A$4:$E$430,3,FALSE)</f>
        <v>101035.89</v>
      </c>
      <c r="L15" s="1">
        <f>VLOOKUP($A15,'Payments 6.7.21'!$A$4:$E$430,4,FALSE)</f>
        <v>0</v>
      </c>
      <c r="P15" s="1">
        <f>VLOOKUP($A15,'Payments 6.7.21'!$A$4:$E$430,5,FALSE)</f>
        <v>75334.23000000001</v>
      </c>
      <c r="Q15" s="1">
        <f t="shared" si="2"/>
        <v>176370.12</v>
      </c>
      <c r="R15" s="3" t="str">
        <f t="shared" si="3"/>
        <v>yes</v>
      </c>
      <c r="S15" s="3" t="str">
        <f t="shared" si="4"/>
        <v>no</v>
      </c>
      <c r="T15" s="112"/>
      <c r="U15" s="3" t="str">
        <f t="shared" si="5"/>
        <v>yes</v>
      </c>
      <c r="W15" s="2">
        <f t="shared" si="6"/>
        <v>0.91259283011028514</v>
      </c>
      <c r="X15" s="2">
        <f t="shared" si="7"/>
        <v>0</v>
      </c>
      <c r="AB15" s="2">
        <f t="shared" si="8"/>
        <v>0.40801043122217534</v>
      </c>
      <c r="AC15" s="2">
        <f t="shared" si="9"/>
        <v>0.11709779322231502</v>
      </c>
    </row>
    <row r="16" spans="1:30" x14ac:dyDescent="0.35">
      <c r="A16" s="115">
        <v>161</v>
      </c>
      <c r="B16" t="s">
        <v>19</v>
      </c>
      <c r="C16" s="1">
        <v>44860</v>
      </c>
      <c r="D16" s="1">
        <v>185311</v>
      </c>
      <c r="F16" s="1">
        <v>416157</v>
      </c>
      <c r="H16" s="1">
        <v>0</v>
      </c>
      <c r="I16" s="3">
        <f t="shared" si="1"/>
        <v>646328</v>
      </c>
      <c r="J16">
        <f>A16-'ESSER III JCF Approved'!A17</f>
        <v>0</v>
      </c>
      <c r="Q16" s="1">
        <f t="shared" si="2"/>
        <v>0</v>
      </c>
      <c r="R16" s="3" t="str">
        <f t="shared" si="3"/>
        <v>no</v>
      </c>
      <c r="S16" s="3" t="str">
        <f t="shared" si="4"/>
        <v>no</v>
      </c>
      <c r="T16" s="112"/>
      <c r="U16" s="3" t="str">
        <f t="shared" si="5"/>
        <v/>
      </c>
      <c r="W16" s="2">
        <f t="shared" si="6"/>
        <v>0</v>
      </c>
      <c r="X16" s="2">
        <f t="shared" si="7"/>
        <v>0</v>
      </c>
      <c r="AB16" s="2" t="str">
        <f t="shared" si="8"/>
        <v/>
      </c>
      <c r="AC16" s="2">
        <f t="shared" si="9"/>
        <v>0</v>
      </c>
    </row>
    <row r="17" spans="1:29" x14ac:dyDescent="0.35">
      <c r="A17" s="115">
        <v>2450</v>
      </c>
      <c r="B17" t="s">
        <v>155</v>
      </c>
      <c r="C17" s="1">
        <v>40000</v>
      </c>
      <c r="D17" s="1">
        <v>105108</v>
      </c>
      <c r="F17" s="1">
        <v>236043</v>
      </c>
      <c r="H17" s="1">
        <v>0</v>
      </c>
      <c r="I17" s="3">
        <f t="shared" si="1"/>
        <v>381151</v>
      </c>
      <c r="J17">
        <f>A17-'ESSER III JCF Approved'!A153</f>
        <v>0</v>
      </c>
      <c r="K17" s="1">
        <f>VLOOKUP($A17,'Payments 6.7.21'!$A$4:$E$430,3,FALSE)</f>
        <v>40000.000000000007</v>
      </c>
      <c r="L17" s="1">
        <f>VLOOKUP($A17,'Payments 6.7.21'!$A$4:$E$430,4,FALSE)</f>
        <v>0</v>
      </c>
      <c r="P17" s="1">
        <f>VLOOKUP($A17,'Payments 6.7.21'!$A$4:$E$430,5,FALSE)</f>
        <v>0</v>
      </c>
      <c r="Q17" s="1">
        <f t="shared" si="2"/>
        <v>40000.000000000007</v>
      </c>
      <c r="R17" s="3" t="str">
        <f t="shared" si="3"/>
        <v>yes</v>
      </c>
      <c r="S17" s="3" t="str">
        <f t="shared" si="4"/>
        <v>no</v>
      </c>
      <c r="T17" s="112"/>
      <c r="U17" s="3" t="str">
        <f t="shared" si="5"/>
        <v/>
      </c>
      <c r="W17" s="2">
        <f t="shared" si="6"/>
        <v>1.0000000000000002</v>
      </c>
      <c r="X17" s="2">
        <f t="shared" si="7"/>
        <v>0</v>
      </c>
      <c r="AB17" s="2" t="str">
        <f t="shared" si="8"/>
        <v/>
      </c>
      <c r="AC17" s="2">
        <f t="shared" si="9"/>
        <v>0.10494528415247502</v>
      </c>
    </row>
    <row r="18" spans="1:29" x14ac:dyDescent="0.35">
      <c r="A18" s="115">
        <v>170</v>
      </c>
      <c r="B18" t="s">
        <v>20</v>
      </c>
      <c r="C18" s="1">
        <v>464613</v>
      </c>
      <c r="D18" s="1">
        <v>1899207</v>
      </c>
      <c r="F18" s="1">
        <v>4265097</v>
      </c>
      <c r="H18" s="1">
        <v>303623</v>
      </c>
      <c r="I18" s="3">
        <f t="shared" si="1"/>
        <v>6932540</v>
      </c>
      <c r="J18">
        <f>A18-'ESSER III JCF Approved'!A18</f>
        <v>0</v>
      </c>
      <c r="K18" s="1">
        <f>VLOOKUP($A18,'Payments 6.7.21'!$A$4:$E$430,3,FALSE)</f>
        <v>464613</v>
      </c>
      <c r="L18" s="1">
        <f>VLOOKUP($A18,'Payments 6.7.21'!$A$4:$E$430,4,FALSE)</f>
        <v>0</v>
      </c>
      <c r="P18" s="1">
        <f>VLOOKUP($A18,'Payments 6.7.21'!$A$4:$E$430,5,FALSE)</f>
        <v>0</v>
      </c>
      <c r="Q18" s="1">
        <f t="shared" si="2"/>
        <v>464613</v>
      </c>
      <c r="R18" s="3" t="str">
        <f t="shared" si="3"/>
        <v>yes</v>
      </c>
      <c r="S18" s="3" t="str">
        <f t="shared" si="4"/>
        <v>no</v>
      </c>
      <c r="T18" s="112"/>
      <c r="U18" s="3" t="str">
        <f t="shared" si="5"/>
        <v>no</v>
      </c>
      <c r="W18" s="2">
        <f t="shared" si="6"/>
        <v>1</v>
      </c>
      <c r="X18" s="2">
        <f t="shared" si="7"/>
        <v>0</v>
      </c>
      <c r="AB18" s="2">
        <f t="shared" si="8"/>
        <v>0</v>
      </c>
      <c r="AC18" s="2">
        <f t="shared" si="9"/>
        <v>6.701915892299215E-2</v>
      </c>
    </row>
    <row r="19" spans="1:29" x14ac:dyDescent="0.35">
      <c r="A19" s="115">
        <v>182</v>
      </c>
      <c r="B19" t="s">
        <v>21</v>
      </c>
      <c r="C19" s="1">
        <v>198656</v>
      </c>
      <c r="D19" s="1">
        <v>782372</v>
      </c>
      <c r="F19" s="1">
        <v>1756992</v>
      </c>
      <c r="H19" s="1">
        <v>0</v>
      </c>
      <c r="I19" s="3">
        <f t="shared" si="1"/>
        <v>2738020</v>
      </c>
      <c r="J19">
        <f>A19-'ESSER III JCF Approved'!A19</f>
        <v>0</v>
      </c>
      <c r="K19" s="1">
        <f>VLOOKUP($A19,'Payments 6.7.21'!$A$4:$E$430,3,FALSE)</f>
        <v>198655.99999999997</v>
      </c>
      <c r="L19" s="1">
        <f>VLOOKUP($A19,'Payments 6.7.21'!$A$4:$E$430,4,FALSE)</f>
        <v>0</v>
      </c>
      <c r="P19" s="1">
        <f>VLOOKUP($A19,'Payments 6.7.21'!$A$4:$E$430,5,FALSE)</f>
        <v>0</v>
      </c>
      <c r="Q19" s="1">
        <f t="shared" si="2"/>
        <v>198655.99999999997</v>
      </c>
      <c r="R19" s="3" t="str">
        <f t="shared" si="3"/>
        <v>yes</v>
      </c>
      <c r="S19" s="3" t="str">
        <f t="shared" si="4"/>
        <v>no</v>
      </c>
      <c r="T19" s="112"/>
      <c r="U19" s="3" t="str">
        <f t="shared" si="5"/>
        <v/>
      </c>
      <c r="W19" s="2">
        <f t="shared" si="6"/>
        <v>0.99999999999999989</v>
      </c>
      <c r="X19" s="2">
        <f t="shared" si="7"/>
        <v>0</v>
      </c>
      <c r="AB19" s="2" t="str">
        <f t="shared" si="8"/>
        <v/>
      </c>
      <c r="AC19" s="2">
        <f t="shared" si="9"/>
        <v>7.2554619761725614E-2</v>
      </c>
    </row>
    <row r="20" spans="1:29" x14ac:dyDescent="0.35">
      <c r="A20" s="115">
        <v>196</v>
      </c>
      <c r="B20" t="s">
        <v>22</v>
      </c>
      <c r="C20" s="1">
        <v>162795</v>
      </c>
      <c r="D20" s="1">
        <v>555533</v>
      </c>
      <c r="F20" s="1">
        <v>1247574</v>
      </c>
      <c r="H20" s="1">
        <v>58985</v>
      </c>
      <c r="I20" s="3">
        <f t="shared" si="1"/>
        <v>2024887</v>
      </c>
      <c r="J20">
        <f>A20-'ESSER III JCF Approved'!A20</f>
        <v>0</v>
      </c>
      <c r="K20" s="1">
        <f>VLOOKUP($A20,'Payments 6.7.21'!$A$4:$E$430,3,FALSE)</f>
        <v>155801.87</v>
      </c>
      <c r="L20" s="1">
        <f>VLOOKUP($A20,'Payments 6.7.21'!$A$4:$E$430,4,FALSE)</f>
        <v>0</v>
      </c>
      <c r="P20" s="1">
        <f>VLOOKUP($A20,'Payments 6.7.21'!$A$4:$E$430,5,FALSE)</f>
        <v>19468.14</v>
      </c>
      <c r="Q20" s="1">
        <f t="shared" si="2"/>
        <v>175270.01</v>
      </c>
      <c r="R20" s="3" t="str">
        <f t="shared" si="3"/>
        <v>yes</v>
      </c>
      <c r="S20" s="3" t="str">
        <f t="shared" si="4"/>
        <v>no</v>
      </c>
      <c r="T20" s="112"/>
      <c r="U20" s="3" t="str">
        <f t="shared" si="5"/>
        <v>yes</v>
      </c>
      <c r="W20" s="2">
        <f t="shared" si="6"/>
        <v>0.95704333671181541</v>
      </c>
      <c r="X20" s="2">
        <f t="shared" si="7"/>
        <v>0</v>
      </c>
      <c r="AB20" s="2">
        <f t="shared" si="8"/>
        <v>0.33005238619988131</v>
      </c>
      <c r="AC20" s="2">
        <f t="shared" si="9"/>
        <v>8.6557921503767871E-2</v>
      </c>
    </row>
    <row r="21" spans="1:29" x14ac:dyDescent="0.35">
      <c r="A21" s="115">
        <v>203</v>
      </c>
      <c r="B21" t="s">
        <v>23</v>
      </c>
      <c r="C21" s="1">
        <v>106225</v>
      </c>
      <c r="D21" s="1">
        <v>431073</v>
      </c>
      <c r="F21" s="1">
        <v>968071</v>
      </c>
      <c r="H21" s="1">
        <v>0</v>
      </c>
      <c r="I21" s="3">
        <f t="shared" si="1"/>
        <v>1505369</v>
      </c>
      <c r="J21">
        <f>A21-'ESSER III JCF Approved'!A21</f>
        <v>0</v>
      </c>
      <c r="K21" s="1">
        <f>VLOOKUP($A21,'Payments 6.7.21'!$A$4:$E$430,3,FALSE)</f>
        <v>105482.17</v>
      </c>
      <c r="L21" s="1">
        <f>VLOOKUP($A21,'Payments 6.7.21'!$A$4:$E$430,4,FALSE)</f>
        <v>0</v>
      </c>
      <c r="P21" s="1">
        <f>VLOOKUP($A21,'Payments 6.7.21'!$A$4:$E$430,5,FALSE)</f>
        <v>0</v>
      </c>
      <c r="Q21" s="1">
        <f t="shared" si="2"/>
        <v>105482.17</v>
      </c>
      <c r="R21" s="3" t="str">
        <f t="shared" si="3"/>
        <v>yes</v>
      </c>
      <c r="S21" s="3" t="str">
        <f t="shared" si="4"/>
        <v>no</v>
      </c>
      <c r="T21" s="112"/>
      <c r="U21" s="3" t="str">
        <f t="shared" si="5"/>
        <v/>
      </c>
      <c r="W21" s="2">
        <f t="shared" si="6"/>
        <v>0.99300701341492115</v>
      </c>
      <c r="X21" s="2">
        <f t="shared" si="7"/>
        <v>0</v>
      </c>
      <c r="AB21" s="2" t="str">
        <f t="shared" si="8"/>
        <v/>
      </c>
      <c r="AC21" s="2">
        <f t="shared" si="9"/>
        <v>7.0070640487481808E-2</v>
      </c>
    </row>
    <row r="22" spans="1:29" x14ac:dyDescent="0.35">
      <c r="A22" s="115">
        <v>217</v>
      </c>
      <c r="B22" t="s">
        <v>24</v>
      </c>
      <c r="C22" s="1">
        <v>283700</v>
      </c>
      <c r="D22" s="1">
        <v>1154355</v>
      </c>
      <c r="F22" s="1">
        <v>2592365</v>
      </c>
      <c r="H22" s="1">
        <v>90870</v>
      </c>
      <c r="I22" s="3">
        <f t="shared" si="1"/>
        <v>4121290</v>
      </c>
      <c r="J22">
        <f>A22-'ESSER III JCF Approved'!A22</f>
        <v>0</v>
      </c>
      <c r="K22" s="1">
        <f>VLOOKUP($A22,'Payments 6.7.21'!$A$4:$E$430,3,FALSE)</f>
        <v>190203.04</v>
      </c>
      <c r="L22" s="1">
        <f>VLOOKUP($A22,'Payments 6.7.21'!$A$4:$E$430,4,FALSE)</f>
        <v>0</v>
      </c>
      <c r="P22" s="1">
        <f>VLOOKUP($A22,'Payments 6.7.21'!$A$4:$E$430,5,FALSE)</f>
        <v>16425.28</v>
      </c>
      <c r="Q22" s="1">
        <f t="shared" si="2"/>
        <v>206628.32</v>
      </c>
      <c r="R22" s="3" t="str">
        <f t="shared" si="3"/>
        <v>yes</v>
      </c>
      <c r="S22" s="3" t="str">
        <f t="shared" si="4"/>
        <v>no</v>
      </c>
      <c r="T22" s="112"/>
      <c r="U22" s="3" t="str">
        <f t="shared" si="5"/>
        <v>yes</v>
      </c>
      <c r="W22" s="2">
        <f t="shared" si="6"/>
        <v>0.67043722241804726</v>
      </c>
      <c r="X22" s="2">
        <f t="shared" si="7"/>
        <v>0</v>
      </c>
      <c r="AB22" s="2">
        <f t="shared" si="8"/>
        <v>0.18075580499614832</v>
      </c>
      <c r="AC22" s="2">
        <f t="shared" si="9"/>
        <v>5.0136806679462013E-2</v>
      </c>
    </row>
    <row r="23" spans="1:29" x14ac:dyDescent="0.35">
      <c r="A23" s="115">
        <v>231</v>
      </c>
      <c r="B23" t="s">
        <v>25</v>
      </c>
      <c r="C23" s="1">
        <v>89792</v>
      </c>
      <c r="D23" s="1">
        <v>365501</v>
      </c>
      <c r="F23" s="1">
        <v>820815</v>
      </c>
      <c r="H23" s="1">
        <v>0</v>
      </c>
      <c r="I23" s="3">
        <f t="shared" si="1"/>
        <v>1276108</v>
      </c>
      <c r="J23">
        <f>A23-'ESSER III JCF Approved'!A23</f>
        <v>0</v>
      </c>
      <c r="K23" s="1">
        <f>VLOOKUP($A23,'Payments 6.7.21'!$A$4:$E$430,3,FALSE)</f>
        <v>89792</v>
      </c>
      <c r="L23" s="1">
        <f>VLOOKUP($A23,'Payments 6.7.21'!$A$4:$E$430,4,FALSE)</f>
        <v>0</v>
      </c>
      <c r="P23" s="1">
        <f>VLOOKUP($A23,'Payments 6.7.21'!$A$4:$E$430,5,FALSE)</f>
        <v>0</v>
      </c>
      <c r="Q23" s="1">
        <f t="shared" si="2"/>
        <v>89792</v>
      </c>
      <c r="R23" s="3" t="str">
        <f t="shared" si="3"/>
        <v>yes</v>
      </c>
      <c r="S23" s="3" t="str">
        <f t="shared" si="4"/>
        <v>no</v>
      </c>
      <c r="T23" s="112"/>
      <c r="U23" s="3" t="str">
        <f t="shared" si="5"/>
        <v/>
      </c>
      <c r="W23" s="2">
        <f t="shared" si="6"/>
        <v>1</v>
      </c>
      <c r="X23" s="2">
        <f t="shared" si="7"/>
        <v>0</v>
      </c>
      <c r="AB23" s="2" t="str">
        <f t="shared" si="8"/>
        <v/>
      </c>
      <c r="AC23" s="2">
        <f t="shared" si="9"/>
        <v>7.0363950386644392E-2</v>
      </c>
    </row>
    <row r="24" spans="1:29" x14ac:dyDescent="0.35">
      <c r="A24" s="115">
        <v>245</v>
      </c>
      <c r="B24" t="s">
        <v>27</v>
      </c>
      <c r="C24" s="1">
        <v>107106</v>
      </c>
      <c r="D24" s="1">
        <v>437338</v>
      </c>
      <c r="F24" s="1">
        <v>982141</v>
      </c>
      <c r="H24" s="1">
        <v>0</v>
      </c>
      <c r="I24" s="3">
        <f t="shared" si="1"/>
        <v>1526585</v>
      </c>
      <c r="J24">
        <f>A24-'ESSER III JCF Approved'!A25</f>
        <v>0</v>
      </c>
      <c r="Q24" s="1">
        <f t="shared" si="2"/>
        <v>0</v>
      </c>
      <c r="R24" s="3" t="str">
        <f t="shared" si="3"/>
        <v>no</v>
      </c>
      <c r="S24" s="3" t="str">
        <f t="shared" si="4"/>
        <v>no</v>
      </c>
      <c r="T24" s="112"/>
      <c r="U24" s="3" t="str">
        <f t="shared" si="5"/>
        <v/>
      </c>
      <c r="W24" s="2">
        <f t="shared" si="6"/>
        <v>0</v>
      </c>
      <c r="X24" s="2">
        <f t="shared" si="7"/>
        <v>0</v>
      </c>
      <c r="AB24" s="2" t="str">
        <f t="shared" si="8"/>
        <v/>
      </c>
      <c r="AC24" s="2">
        <f t="shared" si="9"/>
        <v>0</v>
      </c>
    </row>
    <row r="25" spans="1:29" x14ac:dyDescent="0.35">
      <c r="A25" s="115">
        <v>280</v>
      </c>
      <c r="B25" t="s">
        <v>28</v>
      </c>
      <c r="C25" s="1">
        <v>469793</v>
      </c>
      <c r="D25" s="1">
        <v>1695983</v>
      </c>
      <c r="F25" s="1">
        <v>3808711</v>
      </c>
      <c r="H25" s="1">
        <v>422608</v>
      </c>
      <c r="I25" s="3">
        <f t="shared" si="1"/>
        <v>6397095</v>
      </c>
      <c r="J25">
        <f>A25-'ESSER III JCF Approved'!A26</f>
        <v>0</v>
      </c>
      <c r="K25" s="1">
        <f>VLOOKUP($A25,'Payments 6.7.21'!$A$4:$E$430,3,FALSE)</f>
        <v>310738.43</v>
      </c>
      <c r="L25" s="1">
        <f>VLOOKUP($A25,'Payments 6.7.21'!$A$4:$E$430,4,FALSE)</f>
        <v>0</v>
      </c>
      <c r="P25" s="1">
        <f>VLOOKUP($A25,'Payments 6.7.21'!$A$4:$E$430,5,FALSE)</f>
        <v>155057.34000000003</v>
      </c>
      <c r="Q25" s="1">
        <f t="shared" si="2"/>
        <v>465795.77</v>
      </c>
      <c r="R25" s="3" t="str">
        <f t="shared" si="3"/>
        <v>yes</v>
      </c>
      <c r="S25" s="3" t="str">
        <f t="shared" si="4"/>
        <v>no</v>
      </c>
      <c r="T25" s="112"/>
      <c r="U25" s="3" t="str">
        <f t="shared" si="5"/>
        <v>yes</v>
      </c>
      <c r="W25" s="2">
        <f t="shared" si="6"/>
        <v>0.66143690944735234</v>
      </c>
      <c r="X25" s="2">
        <f t="shared" si="7"/>
        <v>0</v>
      </c>
      <c r="AB25" s="2">
        <f t="shared" si="8"/>
        <v>0.36690583235527968</v>
      </c>
      <c r="AC25" s="2">
        <f t="shared" si="9"/>
        <v>7.2813639628612675E-2</v>
      </c>
    </row>
    <row r="26" spans="1:29" x14ac:dyDescent="0.35">
      <c r="A26" s="115">
        <v>287</v>
      </c>
      <c r="B26" t="s">
        <v>29</v>
      </c>
      <c r="C26" s="1">
        <v>40000</v>
      </c>
      <c r="D26" s="1">
        <v>100000</v>
      </c>
      <c r="F26" s="1">
        <v>72724</v>
      </c>
      <c r="H26" s="1">
        <v>0</v>
      </c>
      <c r="I26" s="3">
        <f t="shared" si="1"/>
        <v>212724</v>
      </c>
      <c r="J26">
        <f>A26-'ESSER III JCF Approved'!A27</f>
        <v>0</v>
      </c>
      <c r="K26" s="1">
        <f>VLOOKUP($A26,'Payments 6.7.21'!$A$4:$E$430,3,FALSE)</f>
        <v>38260.880000000005</v>
      </c>
      <c r="L26" s="1">
        <f>VLOOKUP($A26,'Payments 6.7.21'!$A$4:$E$430,4,FALSE)</f>
        <v>0</v>
      </c>
      <c r="P26" s="1">
        <f>VLOOKUP($A26,'Payments 6.7.21'!$A$4:$E$430,5,FALSE)</f>
        <v>0</v>
      </c>
      <c r="Q26" s="1">
        <f t="shared" si="2"/>
        <v>38260.880000000005</v>
      </c>
      <c r="R26" s="3" t="str">
        <f t="shared" si="3"/>
        <v>yes</v>
      </c>
      <c r="S26" s="3" t="str">
        <f t="shared" si="4"/>
        <v>no</v>
      </c>
      <c r="T26" s="112"/>
      <c r="U26" s="3" t="str">
        <f t="shared" si="5"/>
        <v/>
      </c>
      <c r="W26" s="2">
        <f t="shared" si="6"/>
        <v>0.95652200000000009</v>
      </c>
      <c r="X26" s="2">
        <f t="shared" si="7"/>
        <v>0</v>
      </c>
      <c r="AB26" s="2" t="str">
        <f t="shared" si="8"/>
        <v/>
      </c>
      <c r="AC26" s="2">
        <f t="shared" si="9"/>
        <v>0.17986160470844853</v>
      </c>
    </row>
    <row r="27" spans="1:29" x14ac:dyDescent="0.35">
      <c r="A27" s="115">
        <v>308</v>
      </c>
      <c r="B27" t="s">
        <v>30</v>
      </c>
      <c r="C27" s="1">
        <v>244044</v>
      </c>
      <c r="D27" s="1">
        <v>968962</v>
      </c>
      <c r="F27" s="1">
        <v>2176023</v>
      </c>
      <c r="H27" s="1">
        <v>175072</v>
      </c>
      <c r="I27" s="3">
        <f t="shared" si="1"/>
        <v>3564101</v>
      </c>
      <c r="J27">
        <f>A27-'ESSER III JCF Approved'!A28</f>
        <v>0</v>
      </c>
      <c r="K27" s="1">
        <f>VLOOKUP($A27,'Payments 6.7.21'!$A$4:$E$430,3,FALSE)</f>
        <v>179175.39</v>
      </c>
      <c r="L27" s="1">
        <f>VLOOKUP($A27,'Payments 6.7.21'!$A$4:$E$430,4,FALSE)</f>
        <v>0</v>
      </c>
      <c r="P27" s="1">
        <f>VLOOKUP($A27,'Payments 6.7.21'!$A$4:$E$430,5,FALSE)</f>
        <v>132211.43</v>
      </c>
      <c r="Q27" s="1">
        <f t="shared" si="2"/>
        <v>311386.82</v>
      </c>
      <c r="R27" s="3" t="str">
        <f t="shared" si="3"/>
        <v>yes</v>
      </c>
      <c r="S27" s="3" t="str">
        <f t="shared" si="4"/>
        <v>no</v>
      </c>
      <c r="T27" s="112"/>
      <c r="U27" s="3" t="str">
        <f t="shared" si="5"/>
        <v>yes</v>
      </c>
      <c r="W27" s="2">
        <f t="shared" si="6"/>
        <v>0.73419297339823975</v>
      </c>
      <c r="X27" s="2">
        <f t="shared" si="7"/>
        <v>0</v>
      </c>
      <c r="AB27" s="2">
        <f t="shared" si="8"/>
        <v>0.75518318177664046</v>
      </c>
      <c r="AC27" s="2">
        <f t="shared" si="9"/>
        <v>8.7367563377132126E-2</v>
      </c>
    </row>
    <row r="28" spans="1:29" x14ac:dyDescent="0.35">
      <c r="A28" s="115">
        <v>315</v>
      </c>
      <c r="B28" t="s">
        <v>31</v>
      </c>
      <c r="C28" s="1">
        <v>167446</v>
      </c>
      <c r="D28" s="1">
        <v>672527</v>
      </c>
      <c r="F28" s="1">
        <v>1510310</v>
      </c>
      <c r="H28" s="1">
        <v>58406</v>
      </c>
      <c r="I28" s="3">
        <f t="shared" si="1"/>
        <v>2408689</v>
      </c>
      <c r="J28">
        <f>A28-'ESSER III JCF Approved'!A29</f>
        <v>0</v>
      </c>
      <c r="K28" s="1">
        <f>VLOOKUP($A28,'Payments 6.7.21'!$A$4:$E$430,3,FALSE)</f>
        <v>148843.65</v>
      </c>
      <c r="L28" s="1">
        <f>VLOOKUP($A28,'Payments 6.7.21'!$A$4:$E$430,4,FALSE)</f>
        <v>0</v>
      </c>
      <c r="P28" s="1">
        <f>VLOOKUP($A28,'Payments 6.7.21'!$A$4:$E$430,5,FALSE)</f>
        <v>27986</v>
      </c>
      <c r="Q28" s="1">
        <f t="shared" si="2"/>
        <v>176829.65</v>
      </c>
      <c r="R28" s="3" t="str">
        <f t="shared" si="3"/>
        <v>yes</v>
      </c>
      <c r="S28" s="3" t="str">
        <f t="shared" si="4"/>
        <v>no</v>
      </c>
      <c r="T28" s="112"/>
      <c r="U28" s="3" t="str">
        <f t="shared" si="5"/>
        <v>yes</v>
      </c>
      <c r="W28" s="2">
        <f t="shared" si="6"/>
        <v>0.8889053784503661</v>
      </c>
      <c r="X28" s="2">
        <f t="shared" si="7"/>
        <v>0</v>
      </c>
      <c r="AB28" s="2">
        <f t="shared" si="8"/>
        <v>0.47916309968153958</v>
      </c>
      <c r="AC28" s="2">
        <f t="shared" si="9"/>
        <v>7.3413234336188682E-2</v>
      </c>
    </row>
    <row r="29" spans="1:29" x14ac:dyDescent="0.35">
      <c r="A29" s="115">
        <v>336</v>
      </c>
      <c r="B29" t="s">
        <v>32</v>
      </c>
      <c r="C29" s="1">
        <v>367251</v>
      </c>
      <c r="D29" s="1">
        <v>1461021</v>
      </c>
      <c r="F29" s="1">
        <v>3281053</v>
      </c>
      <c r="H29" s="1">
        <v>0</v>
      </c>
      <c r="I29" s="3">
        <f t="shared" si="1"/>
        <v>5109325</v>
      </c>
      <c r="J29">
        <f>A29-'ESSER III JCF Approved'!A30</f>
        <v>0</v>
      </c>
      <c r="K29" s="1">
        <f>VLOOKUP($A29,'Payments 6.7.21'!$A$4:$E$430,3,FALSE)</f>
        <v>140613.12</v>
      </c>
      <c r="L29" s="1">
        <f>VLOOKUP($A29,'Payments 6.7.21'!$A$4:$E$430,4,FALSE)</f>
        <v>0</v>
      </c>
      <c r="P29" s="1">
        <f>VLOOKUP($A29,'Payments 6.7.21'!$A$4:$E$430,5,FALSE)</f>
        <v>0</v>
      </c>
      <c r="Q29" s="1">
        <f t="shared" si="2"/>
        <v>140613.12</v>
      </c>
      <c r="R29" s="3" t="str">
        <f t="shared" si="3"/>
        <v>yes</v>
      </c>
      <c r="S29" s="3" t="str">
        <f t="shared" si="4"/>
        <v>no</v>
      </c>
      <c r="T29" s="112"/>
      <c r="U29" s="3" t="str">
        <f t="shared" si="5"/>
        <v/>
      </c>
      <c r="W29" s="2">
        <f t="shared" si="6"/>
        <v>0.3828801555339536</v>
      </c>
      <c r="X29" s="2">
        <f t="shared" si="7"/>
        <v>0</v>
      </c>
      <c r="AB29" s="2" t="str">
        <f t="shared" si="8"/>
        <v/>
      </c>
      <c r="AC29" s="2">
        <f t="shared" si="9"/>
        <v>2.7520879959681561E-2</v>
      </c>
    </row>
    <row r="30" spans="1:29" x14ac:dyDescent="0.35">
      <c r="A30" s="115">
        <v>4263</v>
      </c>
      <c r="B30" t="s">
        <v>286</v>
      </c>
      <c r="C30" s="1">
        <v>44751</v>
      </c>
      <c r="D30" s="1">
        <v>172999</v>
      </c>
      <c r="F30" s="1">
        <v>388507</v>
      </c>
      <c r="H30" s="1">
        <v>32464</v>
      </c>
      <c r="I30" s="3">
        <f t="shared" si="1"/>
        <v>638721</v>
      </c>
      <c r="J30">
        <f>A30-'ESSER III JCF Approved'!A284</f>
        <v>0</v>
      </c>
      <c r="K30" s="1">
        <f>VLOOKUP($A30,'Payments 6.7.21'!$A$4:$E$430,3,FALSE)</f>
        <v>44751</v>
      </c>
      <c r="L30" s="1">
        <f>VLOOKUP($A30,'Payments 6.7.21'!$A$4:$E$430,4,FALSE)</f>
        <v>0</v>
      </c>
      <c r="P30" s="1">
        <f>VLOOKUP($A30,'Payments 6.7.21'!$A$4:$E$430,5,FALSE)</f>
        <v>32464</v>
      </c>
      <c r="Q30" s="1">
        <f t="shared" si="2"/>
        <v>77215</v>
      </c>
      <c r="R30" s="3" t="str">
        <f t="shared" si="3"/>
        <v>yes</v>
      </c>
      <c r="S30" s="3" t="str">
        <f t="shared" si="4"/>
        <v>no</v>
      </c>
      <c r="T30" s="112"/>
      <c r="U30" s="3" t="str">
        <f t="shared" si="5"/>
        <v>yes</v>
      </c>
      <c r="W30" s="2">
        <f t="shared" si="6"/>
        <v>1</v>
      </c>
      <c r="X30" s="2">
        <f t="shared" si="7"/>
        <v>0</v>
      </c>
      <c r="AB30" s="2">
        <f t="shared" si="8"/>
        <v>1</v>
      </c>
      <c r="AC30" s="2">
        <f t="shared" si="9"/>
        <v>0.12089002866666354</v>
      </c>
    </row>
    <row r="31" spans="1:29" x14ac:dyDescent="0.35">
      <c r="A31" s="115">
        <v>350</v>
      </c>
      <c r="B31" t="s">
        <v>33</v>
      </c>
      <c r="C31" s="1">
        <v>40000</v>
      </c>
      <c r="D31" s="1">
        <v>142994</v>
      </c>
      <c r="F31" s="1">
        <v>321125</v>
      </c>
      <c r="H31" s="1">
        <v>0</v>
      </c>
      <c r="I31" s="3">
        <f t="shared" si="1"/>
        <v>504119</v>
      </c>
      <c r="J31">
        <f>A31-'ESSER III JCF Approved'!A31</f>
        <v>0</v>
      </c>
      <c r="K31" s="1">
        <f>VLOOKUP($A31,'Payments 6.7.21'!$A$4:$E$430,3,FALSE)</f>
        <v>37604.03</v>
      </c>
      <c r="L31" s="1">
        <f>VLOOKUP($A31,'Payments 6.7.21'!$A$4:$E$430,4,FALSE)</f>
        <v>0</v>
      </c>
      <c r="P31" s="1">
        <f>VLOOKUP($A31,'Payments 6.7.21'!$A$4:$E$430,5,FALSE)</f>
        <v>0</v>
      </c>
      <c r="Q31" s="1">
        <f t="shared" si="2"/>
        <v>37604.03</v>
      </c>
      <c r="R31" s="3" t="str">
        <f t="shared" si="3"/>
        <v>yes</v>
      </c>
      <c r="S31" s="3" t="str">
        <f t="shared" si="4"/>
        <v>no</v>
      </c>
      <c r="T31" s="112"/>
      <c r="U31" s="3" t="str">
        <f t="shared" si="5"/>
        <v/>
      </c>
      <c r="W31" s="2">
        <f t="shared" si="6"/>
        <v>0.94010074999999993</v>
      </c>
      <c r="X31" s="2">
        <f t="shared" si="7"/>
        <v>0</v>
      </c>
      <c r="AB31" s="2" t="str">
        <f t="shared" si="8"/>
        <v/>
      </c>
      <c r="AC31" s="2">
        <f t="shared" si="9"/>
        <v>7.4593558266996485E-2</v>
      </c>
    </row>
    <row r="32" spans="1:29" x14ac:dyDescent="0.35">
      <c r="A32" s="115">
        <v>364</v>
      </c>
      <c r="B32" t="s">
        <v>34</v>
      </c>
      <c r="C32" s="1">
        <v>91113</v>
      </c>
      <c r="D32" s="1">
        <v>307006</v>
      </c>
      <c r="F32" s="1">
        <v>689451</v>
      </c>
      <c r="H32" s="1">
        <v>55072</v>
      </c>
      <c r="I32" s="3">
        <f t="shared" si="1"/>
        <v>1142642</v>
      </c>
      <c r="J32">
        <f>A32-'ESSER III JCF Approved'!A32</f>
        <v>0</v>
      </c>
      <c r="K32" s="1">
        <f>VLOOKUP($A32,'Payments 6.7.21'!$A$4:$E$430,3,FALSE)</f>
        <v>53442.85</v>
      </c>
      <c r="L32" s="1">
        <f>VLOOKUP($A32,'Payments 6.7.21'!$A$4:$E$430,4,FALSE)</f>
        <v>0</v>
      </c>
      <c r="P32" s="1">
        <f>VLOOKUP($A32,'Payments 6.7.21'!$A$4:$E$430,5,FALSE)</f>
        <v>20443.18</v>
      </c>
      <c r="Q32" s="1">
        <f t="shared" si="2"/>
        <v>73886.03</v>
      </c>
      <c r="R32" s="3" t="str">
        <f t="shared" si="3"/>
        <v>yes</v>
      </c>
      <c r="S32" s="3" t="str">
        <f t="shared" si="4"/>
        <v>no</v>
      </c>
      <c r="T32" s="112"/>
      <c r="U32" s="3" t="str">
        <f t="shared" si="5"/>
        <v>yes</v>
      </c>
      <c r="W32" s="2">
        <f t="shared" si="6"/>
        <v>0.58655570555244585</v>
      </c>
      <c r="X32" s="2">
        <f t="shared" si="7"/>
        <v>0</v>
      </c>
      <c r="AB32" s="2">
        <f t="shared" si="8"/>
        <v>0.37120823649041257</v>
      </c>
      <c r="AC32" s="2">
        <f t="shared" si="9"/>
        <v>6.4662448956015972E-2</v>
      </c>
    </row>
    <row r="33" spans="1:29" x14ac:dyDescent="0.35">
      <c r="A33" s="115">
        <v>413</v>
      </c>
      <c r="B33" t="s">
        <v>35</v>
      </c>
      <c r="C33" s="1">
        <v>2283682</v>
      </c>
      <c r="D33" s="1">
        <v>8411930</v>
      </c>
      <c r="F33" s="1">
        <v>18890883</v>
      </c>
      <c r="H33" s="1">
        <v>919855</v>
      </c>
      <c r="I33" s="3">
        <f t="shared" si="1"/>
        <v>30506350</v>
      </c>
      <c r="J33">
        <f>A33-'ESSER III JCF Approved'!A33</f>
        <v>0</v>
      </c>
      <c r="K33" s="1">
        <f>VLOOKUP($A33,'Payments 6.7.21'!$A$4:$E$430,3,FALSE)</f>
        <v>1209479.96</v>
      </c>
      <c r="L33" s="1">
        <f>VLOOKUP($A33,'Payments 6.7.21'!$A$4:$E$430,4,FALSE)</f>
        <v>0</v>
      </c>
      <c r="P33" s="1">
        <f>VLOOKUP($A33,'Payments 6.7.21'!$A$4:$E$430,5,FALSE)</f>
        <v>902034.64999999991</v>
      </c>
      <c r="Q33" s="1">
        <f t="shared" si="2"/>
        <v>2111514.61</v>
      </c>
      <c r="R33" s="3" t="str">
        <f t="shared" si="3"/>
        <v>yes</v>
      </c>
      <c r="S33" s="3" t="str">
        <f t="shared" si="4"/>
        <v>no</v>
      </c>
      <c r="T33" s="112"/>
      <c r="U33" s="3" t="str">
        <f t="shared" si="5"/>
        <v>yes</v>
      </c>
      <c r="W33" s="2">
        <f t="shared" si="6"/>
        <v>0.52961837944162105</v>
      </c>
      <c r="X33" s="2">
        <f t="shared" si="7"/>
        <v>0</v>
      </c>
      <c r="AB33" s="2">
        <f t="shared" si="8"/>
        <v>0.98062700099472189</v>
      </c>
      <c r="AC33" s="2">
        <f t="shared" si="9"/>
        <v>6.9215576756970265E-2</v>
      </c>
    </row>
    <row r="34" spans="1:29" x14ac:dyDescent="0.35">
      <c r="A34" s="115">
        <v>422</v>
      </c>
      <c r="B34" t="s">
        <v>36</v>
      </c>
      <c r="C34" s="1">
        <v>182446</v>
      </c>
      <c r="D34" s="1">
        <v>680035</v>
      </c>
      <c r="F34" s="1">
        <v>1527173</v>
      </c>
      <c r="H34" s="1">
        <v>0</v>
      </c>
      <c r="I34" s="3">
        <f t="shared" si="1"/>
        <v>2389654</v>
      </c>
      <c r="J34">
        <f>A34-'ESSER III JCF Approved'!A34</f>
        <v>0</v>
      </c>
      <c r="K34" s="1">
        <f>VLOOKUP($A34,'Payments 6.7.21'!$A$4:$E$430,3,FALSE)</f>
        <v>88057.02</v>
      </c>
      <c r="L34" s="1">
        <f>VLOOKUP($A34,'Payments 6.7.21'!$A$4:$E$430,4,FALSE)</f>
        <v>0</v>
      </c>
      <c r="P34" s="1">
        <f>VLOOKUP($A34,'Payments 6.7.21'!$A$4:$E$430,5,FALSE)</f>
        <v>0</v>
      </c>
      <c r="Q34" s="1">
        <f t="shared" si="2"/>
        <v>88057.02</v>
      </c>
      <c r="R34" s="3" t="str">
        <f t="shared" si="3"/>
        <v>yes</v>
      </c>
      <c r="S34" s="3" t="str">
        <f t="shared" si="4"/>
        <v>no</v>
      </c>
      <c r="T34" s="112"/>
      <c r="U34" s="3" t="str">
        <f t="shared" si="5"/>
        <v/>
      </c>
      <c r="W34" s="2">
        <f t="shared" si="6"/>
        <v>0.48264702980607965</v>
      </c>
      <c r="X34" s="2">
        <f t="shared" si="7"/>
        <v>0</v>
      </c>
      <c r="AB34" s="2" t="str">
        <f t="shared" si="8"/>
        <v/>
      </c>
      <c r="AC34" s="2">
        <f t="shared" si="9"/>
        <v>3.6849276087667922E-2</v>
      </c>
    </row>
    <row r="35" spans="1:29" x14ac:dyDescent="0.35">
      <c r="A35" s="115">
        <v>427</v>
      </c>
      <c r="B35" t="s">
        <v>37</v>
      </c>
      <c r="C35" s="1">
        <v>46565</v>
      </c>
      <c r="D35" s="1">
        <v>141697</v>
      </c>
      <c r="F35" s="1">
        <v>318213</v>
      </c>
      <c r="H35" s="1">
        <v>0</v>
      </c>
      <c r="I35" s="3">
        <f t="shared" si="1"/>
        <v>506475</v>
      </c>
      <c r="J35">
        <f>A35-'ESSER III JCF Approved'!A35</f>
        <v>0</v>
      </c>
      <c r="K35" s="1">
        <f>VLOOKUP($A35,'Payments 6.7.21'!$A$4:$E$430,3,FALSE)</f>
        <v>43212.66</v>
      </c>
      <c r="L35" s="1">
        <f>VLOOKUP($A35,'Payments 6.7.21'!$A$4:$E$430,4,FALSE)</f>
        <v>0</v>
      </c>
      <c r="P35" s="1">
        <f>VLOOKUP($A35,'Payments 6.7.21'!$A$4:$E$430,5,FALSE)</f>
        <v>0</v>
      </c>
      <c r="Q35" s="1">
        <f t="shared" si="2"/>
        <v>43212.66</v>
      </c>
      <c r="R35" s="3" t="str">
        <f t="shared" si="3"/>
        <v>yes</v>
      </c>
      <c r="S35" s="3" t="str">
        <f t="shared" si="4"/>
        <v>no</v>
      </c>
      <c r="T35" s="112"/>
      <c r="U35" s="3" t="str">
        <f t="shared" si="5"/>
        <v/>
      </c>
      <c r="W35" s="2">
        <f t="shared" si="6"/>
        <v>0.92800730162138956</v>
      </c>
      <c r="X35" s="2">
        <f t="shared" si="7"/>
        <v>0</v>
      </c>
      <c r="AB35" s="2" t="str">
        <f t="shared" si="8"/>
        <v/>
      </c>
      <c r="AC35" s="2">
        <f t="shared" si="9"/>
        <v>8.5320420553827936E-2</v>
      </c>
    </row>
    <row r="36" spans="1:29" x14ac:dyDescent="0.35">
      <c r="A36" s="115">
        <v>434</v>
      </c>
      <c r="B36" t="s">
        <v>38</v>
      </c>
      <c r="C36" s="1">
        <v>258119</v>
      </c>
      <c r="D36" s="1">
        <v>1027867</v>
      </c>
      <c r="F36" s="1">
        <v>2308306</v>
      </c>
      <c r="H36" s="1">
        <v>0</v>
      </c>
      <c r="I36" s="3">
        <f t="shared" si="1"/>
        <v>3594292</v>
      </c>
      <c r="J36">
        <f>A36-'ESSER III JCF Approved'!A36</f>
        <v>0</v>
      </c>
      <c r="K36" s="1">
        <f>VLOOKUP($A36,'Payments 6.7.21'!$A$4:$E$430,3,FALSE)</f>
        <v>182788.52</v>
      </c>
      <c r="L36" s="1">
        <f>VLOOKUP($A36,'Payments 6.7.21'!$A$4:$E$430,4,FALSE)</f>
        <v>0</v>
      </c>
      <c r="P36" s="1">
        <f>VLOOKUP($A36,'Payments 6.7.21'!$A$4:$E$430,5,FALSE)</f>
        <v>0</v>
      </c>
      <c r="Q36" s="1">
        <f t="shared" si="2"/>
        <v>182788.52</v>
      </c>
      <c r="R36" s="3" t="str">
        <f t="shared" si="3"/>
        <v>yes</v>
      </c>
      <c r="S36" s="3" t="str">
        <f t="shared" si="4"/>
        <v>no</v>
      </c>
      <c r="T36" s="112"/>
      <c r="U36" s="3" t="str">
        <f t="shared" si="5"/>
        <v/>
      </c>
      <c r="W36" s="2">
        <f t="shared" si="6"/>
        <v>0.70815600556332536</v>
      </c>
      <c r="X36" s="2">
        <f t="shared" si="7"/>
        <v>0</v>
      </c>
      <c r="AB36" s="2" t="str">
        <f t="shared" si="8"/>
        <v/>
      </c>
      <c r="AC36" s="2">
        <f t="shared" si="9"/>
        <v>5.0855222669721881E-2</v>
      </c>
    </row>
    <row r="37" spans="1:29" x14ac:dyDescent="0.35">
      <c r="A37" s="115">
        <v>6013</v>
      </c>
      <c r="B37" t="s">
        <v>382</v>
      </c>
      <c r="C37" s="1">
        <v>45637</v>
      </c>
      <c r="D37" s="1">
        <v>155359</v>
      </c>
      <c r="F37" s="1">
        <v>348893</v>
      </c>
      <c r="H37" s="1">
        <v>0</v>
      </c>
      <c r="I37" s="3">
        <f t="shared" si="1"/>
        <v>549889</v>
      </c>
      <c r="J37">
        <f>A37-'ESSER III JCF Approved'!A380</f>
        <v>0</v>
      </c>
      <c r="K37" s="1">
        <f>VLOOKUP($A37,'Payments 6.7.21'!$A$4:$E$430,3,FALSE)</f>
        <v>45637</v>
      </c>
      <c r="L37" s="1">
        <f>VLOOKUP($A37,'Payments 6.7.21'!$A$4:$E$430,4,FALSE)</f>
        <v>0</v>
      </c>
      <c r="P37" s="1">
        <f>VLOOKUP($A37,'Payments 6.7.21'!$A$4:$E$430,5,FALSE)</f>
        <v>0</v>
      </c>
      <c r="Q37" s="1">
        <f t="shared" si="2"/>
        <v>45637</v>
      </c>
      <c r="R37" s="3" t="str">
        <f t="shared" si="3"/>
        <v>yes</v>
      </c>
      <c r="S37" s="3" t="str">
        <f t="shared" si="4"/>
        <v>no</v>
      </c>
      <c r="T37" s="112"/>
      <c r="U37" s="3" t="str">
        <f t="shared" si="5"/>
        <v/>
      </c>
      <c r="W37" s="2">
        <f t="shared" si="6"/>
        <v>1</v>
      </c>
      <c r="X37" s="2">
        <f t="shared" si="7"/>
        <v>0</v>
      </c>
      <c r="AB37" s="2" t="str">
        <f t="shared" si="8"/>
        <v/>
      </c>
      <c r="AC37" s="2">
        <f t="shared" si="9"/>
        <v>8.2993113155564124E-2</v>
      </c>
    </row>
    <row r="38" spans="1:29" x14ac:dyDescent="0.35">
      <c r="A38" s="115">
        <v>441</v>
      </c>
      <c r="B38" t="s">
        <v>39</v>
      </c>
      <c r="C38" s="1">
        <v>57318</v>
      </c>
      <c r="D38" s="1">
        <v>196349</v>
      </c>
      <c r="F38" s="1">
        <v>440946</v>
      </c>
      <c r="H38" s="1">
        <v>43478</v>
      </c>
      <c r="I38" s="3">
        <f t="shared" si="1"/>
        <v>738091</v>
      </c>
      <c r="J38">
        <f>A38-'ESSER III JCF Approved'!A37</f>
        <v>0</v>
      </c>
      <c r="K38" s="1">
        <f>VLOOKUP($A38,'Payments 6.7.21'!$A$4:$E$430,3,FALSE)</f>
        <v>53650.83</v>
      </c>
      <c r="L38" s="1">
        <f>VLOOKUP($A38,'Payments 6.7.21'!$A$4:$E$430,4,FALSE)</f>
        <v>0</v>
      </c>
      <c r="P38" s="1">
        <f>VLOOKUP($A38,'Payments 6.7.21'!$A$4:$E$430,5,FALSE)</f>
        <v>11146.33</v>
      </c>
      <c r="Q38" s="1">
        <f t="shared" si="2"/>
        <v>64797.16</v>
      </c>
      <c r="R38" s="3" t="str">
        <f t="shared" si="3"/>
        <v>yes</v>
      </c>
      <c r="S38" s="3" t="str">
        <f t="shared" si="4"/>
        <v>no</v>
      </c>
      <c r="T38" s="112"/>
      <c r="U38" s="3" t="str">
        <f t="shared" si="5"/>
        <v>yes</v>
      </c>
      <c r="W38" s="2">
        <f t="shared" si="6"/>
        <v>0.93602062179420076</v>
      </c>
      <c r="X38" s="2">
        <f t="shared" si="7"/>
        <v>0</v>
      </c>
      <c r="AB38" s="2">
        <f t="shared" si="8"/>
        <v>0.25636712820276919</v>
      </c>
      <c r="AC38" s="2">
        <f t="shared" si="9"/>
        <v>8.7790204730852972E-2</v>
      </c>
    </row>
    <row r="39" spans="1:29" x14ac:dyDescent="0.35">
      <c r="A39" s="115">
        <v>2240</v>
      </c>
      <c r="B39" t="s">
        <v>144</v>
      </c>
      <c r="C39" s="1">
        <v>61932</v>
      </c>
      <c r="D39" s="1">
        <v>265395</v>
      </c>
      <c r="F39" s="1">
        <v>596004</v>
      </c>
      <c r="H39" s="1">
        <v>54348</v>
      </c>
      <c r="I39" s="3">
        <f t="shared" si="1"/>
        <v>977679</v>
      </c>
      <c r="J39">
        <f>A39-'ESSER III JCF Approved'!A142</f>
        <v>0</v>
      </c>
      <c r="K39" s="1">
        <f>VLOOKUP($A39,'Payments 6.7.21'!$A$4:$E$430,3,FALSE)</f>
        <v>61806.64</v>
      </c>
      <c r="L39" s="1">
        <f>VLOOKUP($A39,'Payments 6.7.21'!$A$4:$E$430,4,FALSE)</f>
        <v>0</v>
      </c>
      <c r="P39" s="1">
        <f>VLOOKUP($A39,'Payments 6.7.21'!$A$4:$E$430,5,FALSE)</f>
        <v>54078.44</v>
      </c>
      <c r="Q39" s="1">
        <f t="shared" si="2"/>
        <v>115885.08</v>
      </c>
      <c r="R39" s="3" t="str">
        <f t="shared" si="3"/>
        <v>yes</v>
      </c>
      <c r="S39" s="3" t="str">
        <f t="shared" si="4"/>
        <v>no</v>
      </c>
      <c r="T39" s="112"/>
      <c r="U39" s="3" t="str">
        <f t="shared" si="5"/>
        <v>yes</v>
      </c>
      <c r="W39" s="2">
        <f t="shared" si="6"/>
        <v>0.99797584447458498</v>
      </c>
      <c r="X39" s="2">
        <f t="shared" si="7"/>
        <v>0</v>
      </c>
      <c r="AB39" s="2">
        <f t="shared" si="8"/>
        <v>0.9950401118716421</v>
      </c>
      <c r="AC39" s="2">
        <f t="shared" si="9"/>
        <v>0.11853080612348225</v>
      </c>
    </row>
    <row r="40" spans="1:29" x14ac:dyDescent="0.35">
      <c r="A40" s="115">
        <v>476</v>
      </c>
      <c r="B40" t="s">
        <v>41</v>
      </c>
      <c r="C40" s="1">
        <v>313840</v>
      </c>
      <c r="D40" s="1">
        <v>1243027</v>
      </c>
      <c r="F40" s="1">
        <v>2791497</v>
      </c>
      <c r="H40" s="1">
        <v>248406</v>
      </c>
      <c r="I40" s="3">
        <f t="shared" si="1"/>
        <v>4596770</v>
      </c>
      <c r="J40">
        <f>A40-'ESSER III JCF Approved'!A39</f>
        <v>0</v>
      </c>
      <c r="K40" s="1">
        <f>VLOOKUP($A40,'Payments 6.7.21'!$A$4:$E$430,3,FALSE)</f>
        <v>277871.07</v>
      </c>
      <c r="L40" s="1">
        <f>VLOOKUP($A40,'Payments 6.7.21'!$A$4:$E$430,4,FALSE)</f>
        <v>0</v>
      </c>
      <c r="P40" s="1">
        <f>VLOOKUP($A40,'Payments 6.7.21'!$A$4:$E$430,5,FALSE)</f>
        <v>122052.40000000001</v>
      </c>
      <c r="Q40" s="1">
        <f t="shared" si="2"/>
        <v>399923.47000000003</v>
      </c>
      <c r="R40" s="3" t="str">
        <f t="shared" si="3"/>
        <v>yes</v>
      </c>
      <c r="S40" s="3" t="str">
        <f t="shared" si="4"/>
        <v>no</v>
      </c>
      <c r="T40" s="112"/>
      <c r="U40" s="3" t="str">
        <f t="shared" si="5"/>
        <v>yes</v>
      </c>
      <c r="W40" s="2">
        <f t="shared" si="6"/>
        <v>0.88539086795819533</v>
      </c>
      <c r="X40" s="2">
        <f t="shared" si="7"/>
        <v>0</v>
      </c>
      <c r="AB40" s="2">
        <f t="shared" si="8"/>
        <v>0.49134239913689687</v>
      </c>
      <c r="AC40" s="2">
        <f t="shared" si="9"/>
        <v>8.7000974597380334E-2</v>
      </c>
    </row>
    <row r="41" spans="1:29" x14ac:dyDescent="0.35">
      <c r="A41" s="115">
        <v>485</v>
      </c>
      <c r="B41" t="s">
        <v>42</v>
      </c>
      <c r="C41" s="1">
        <v>118928</v>
      </c>
      <c r="D41" s="1">
        <v>470579</v>
      </c>
      <c r="F41" s="1">
        <v>1056791</v>
      </c>
      <c r="H41" s="1">
        <v>93333</v>
      </c>
      <c r="I41" s="3">
        <f t="shared" si="1"/>
        <v>1739631</v>
      </c>
      <c r="J41">
        <f>A41-'ESSER III JCF Approved'!A40</f>
        <v>0</v>
      </c>
      <c r="K41" s="1">
        <f>VLOOKUP($A41,'Payments 6.7.21'!$A$4:$E$430,3,FALSE)</f>
        <v>100416.1</v>
      </c>
      <c r="L41" s="1">
        <f>VLOOKUP($A41,'Payments 6.7.21'!$A$4:$E$430,4,FALSE)</f>
        <v>0</v>
      </c>
      <c r="P41" s="1">
        <f>VLOOKUP($A41,'Payments 6.7.21'!$A$4:$E$430,5,FALSE)</f>
        <v>0</v>
      </c>
      <c r="Q41" s="1">
        <f t="shared" si="2"/>
        <v>100416.1</v>
      </c>
      <c r="R41" s="3" t="str">
        <f t="shared" si="3"/>
        <v>yes</v>
      </c>
      <c r="S41" s="3" t="str">
        <f t="shared" si="4"/>
        <v>no</v>
      </c>
      <c r="T41" s="112"/>
      <c r="U41" s="3" t="str">
        <f t="shared" si="5"/>
        <v>no</v>
      </c>
      <c r="W41" s="2">
        <f t="shared" si="6"/>
        <v>0.84434363648594113</v>
      </c>
      <c r="X41" s="2">
        <f t="shared" si="7"/>
        <v>0</v>
      </c>
      <c r="AB41" s="2">
        <f t="shared" si="8"/>
        <v>0</v>
      </c>
      <c r="AC41" s="2">
        <f t="shared" si="9"/>
        <v>5.7722643480140334E-2</v>
      </c>
    </row>
    <row r="42" spans="1:29" x14ac:dyDescent="0.35">
      <c r="A42" s="115">
        <v>497</v>
      </c>
      <c r="B42" t="s">
        <v>44</v>
      </c>
      <c r="C42" s="1">
        <v>124102</v>
      </c>
      <c r="D42" s="1">
        <v>493620</v>
      </c>
      <c r="F42" s="1">
        <v>1108534</v>
      </c>
      <c r="H42" s="1">
        <v>0</v>
      </c>
      <c r="I42" s="3">
        <f t="shared" si="1"/>
        <v>1726256</v>
      </c>
      <c r="J42">
        <f>A42-'ESSER III JCF Approved'!A42</f>
        <v>0</v>
      </c>
      <c r="K42" s="1">
        <f>VLOOKUP($A42,'Payments 6.7.21'!$A$4:$E$430,3,FALSE)</f>
        <v>115954.06</v>
      </c>
      <c r="L42" s="1">
        <f>VLOOKUP($A42,'Payments 6.7.21'!$A$4:$E$430,4,FALSE)</f>
        <v>0</v>
      </c>
      <c r="P42" s="1">
        <f>VLOOKUP($A42,'Payments 6.7.21'!$A$4:$E$430,5,FALSE)</f>
        <v>0</v>
      </c>
      <c r="Q42" s="1">
        <f t="shared" si="2"/>
        <v>115954.06</v>
      </c>
      <c r="R42" s="3" t="str">
        <f t="shared" si="3"/>
        <v>yes</v>
      </c>
      <c r="S42" s="3" t="str">
        <f t="shared" si="4"/>
        <v>no</v>
      </c>
      <c r="T42" s="112"/>
      <c r="U42" s="3" t="str">
        <f t="shared" si="5"/>
        <v/>
      </c>
      <c r="W42" s="2">
        <f t="shared" si="6"/>
        <v>0.93434481313758033</v>
      </c>
      <c r="X42" s="2">
        <f t="shared" si="7"/>
        <v>0</v>
      </c>
      <c r="AB42" s="2" t="str">
        <f t="shared" si="8"/>
        <v/>
      </c>
      <c r="AC42" s="2">
        <f t="shared" si="9"/>
        <v>6.7170836770444248E-2</v>
      </c>
    </row>
    <row r="43" spans="1:29" x14ac:dyDescent="0.35">
      <c r="A43" s="115">
        <v>602</v>
      </c>
      <c r="B43" t="s">
        <v>45</v>
      </c>
      <c r="C43" s="1">
        <v>129451</v>
      </c>
      <c r="D43" s="1">
        <v>510210</v>
      </c>
      <c r="F43" s="1">
        <v>1145792</v>
      </c>
      <c r="H43" s="1">
        <v>0</v>
      </c>
      <c r="I43" s="3">
        <f t="shared" si="1"/>
        <v>1785453</v>
      </c>
      <c r="J43">
        <f>A43-'ESSER III JCF Approved'!A43</f>
        <v>0</v>
      </c>
      <c r="K43" s="1">
        <f>VLOOKUP($A43,'Payments 6.7.21'!$A$4:$E$430,3,FALSE)</f>
        <v>63139.24</v>
      </c>
      <c r="L43" s="1">
        <f>VLOOKUP($A43,'Payments 6.7.21'!$A$4:$E$430,4,FALSE)</f>
        <v>0</v>
      </c>
      <c r="P43" s="1">
        <f>VLOOKUP($A43,'Payments 6.7.21'!$A$4:$E$430,5,FALSE)</f>
        <v>0</v>
      </c>
      <c r="Q43" s="1">
        <f t="shared" si="2"/>
        <v>63139.24</v>
      </c>
      <c r="R43" s="3" t="str">
        <f t="shared" si="3"/>
        <v>yes</v>
      </c>
      <c r="S43" s="3" t="str">
        <f t="shared" si="4"/>
        <v>no</v>
      </c>
      <c r="T43" s="112"/>
      <c r="U43" s="3" t="str">
        <f t="shared" si="5"/>
        <v/>
      </c>
      <c r="W43" s="2">
        <f t="shared" si="6"/>
        <v>0.48774625147739298</v>
      </c>
      <c r="X43" s="2">
        <f t="shared" si="7"/>
        <v>0</v>
      </c>
      <c r="AB43" s="2" t="str">
        <f t="shared" si="8"/>
        <v/>
      </c>
      <c r="AC43" s="2">
        <f t="shared" si="9"/>
        <v>3.5363148735923042E-2</v>
      </c>
    </row>
    <row r="44" spans="1:29" x14ac:dyDescent="0.35">
      <c r="A44" s="115">
        <v>609</v>
      </c>
      <c r="B44" t="s">
        <v>46</v>
      </c>
      <c r="C44" s="1">
        <v>162507</v>
      </c>
      <c r="D44" s="1">
        <v>661996</v>
      </c>
      <c r="F44" s="1">
        <v>1486661</v>
      </c>
      <c r="H44" s="1">
        <v>112029</v>
      </c>
      <c r="I44" s="3">
        <f t="shared" si="1"/>
        <v>2423193</v>
      </c>
      <c r="J44">
        <f>A44-'ESSER III JCF Approved'!A44</f>
        <v>0</v>
      </c>
      <c r="K44" s="1">
        <f>VLOOKUP($A44,'Payments 6.7.21'!$A$4:$E$430,3,FALSE)</f>
        <v>118175.15</v>
      </c>
      <c r="L44" s="1">
        <f>VLOOKUP($A44,'Payments 6.7.21'!$A$4:$E$430,4,FALSE)</f>
        <v>0</v>
      </c>
      <c r="P44" s="1">
        <f>VLOOKUP($A44,'Payments 6.7.21'!$A$4:$E$430,5,FALSE)</f>
        <v>0</v>
      </c>
      <c r="Q44" s="1">
        <f t="shared" si="2"/>
        <v>118175.15</v>
      </c>
      <c r="R44" s="3" t="str">
        <f t="shared" si="3"/>
        <v>yes</v>
      </c>
      <c r="S44" s="3" t="str">
        <f t="shared" si="4"/>
        <v>no</v>
      </c>
      <c r="T44" s="112"/>
      <c r="U44" s="3" t="str">
        <f t="shared" si="5"/>
        <v>no</v>
      </c>
      <c r="W44" s="2">
        <f t="shared" si="6"/>
        <v>0.72720036675343214</v>
      </c>
      <c r="X44" s="2">
        <f t="shared" si="7"/>
        <v>0</v>
      </c>
      <c r="AB44" s="2">
        <f t="shared" si="8"/>
        <v>0</v>
      </c>
      <c r="AC44" s="2">
        <f t="shared" si="9"/>
        <v>4.8768360588694333E-2</v>
      </c>
    </row>
    <row r="45" spans="1:29" x14ac:dyDescent="0.35">
      <c r="A45" s="115">
        <v>623</v>
      </c>
      <c r="B45" t="s">
        <v>48</v>
      </c>
      <c r="C45" s="1">
        <v>95419</v>
      </c>
      <c r="D45" s="1">
        <v>378417</v>
      </c>
      <c r="F45" s="1">
        <v>849820</v>
      </c>
      <c r="H45" s="1">
        <v>51014</v>
      </c>
      <c r="I45" s="3">
        <f t="shared" si="1"/>
        <v>1374670</v>
      </c>
      <c r="J45">
        <f>A45-'ESSER III JCF Approved'!A46</f>
        <v>0</v>
      </c>
      <c r="K45" s="1">
        <f>VLOOKUP($A45,'Payments 6.7.21'!$A$4:$E$430,3,FALSE)</f>
        <v>51457.249999999993</v>
      </c>
      <c r="L45" s="1">
        <f>VLOOKUP($A45,'Payments 6.7.21'!$A$4:$E$430,4,FALSE)</f>
        <v>0</v>
      </c>
      <c r="P45" s="1">
        <f>VLOOKUP($A45,'Payments 6.7.21'!$A$4:$E$430,5,FALSE)</f>
        <v>41912.550000000003</v>
      </c>
      <c r="Q45" s="1">
        <f t="shared" si="2"/>
        <v>93369.799999999988</v>
      </c>
      <c r="R45" s="3" t="str">
        <f t="shared" si="3"/>
        <v>yes</v>
      </c>
      <c r="S45" s="3" t="str">
        <f t="shared" si="4"/>
        <v>no</v>
      </c>
      <c r="T45" s="112"/>
      <c r="U45" s="3" t="str">
        <f t="shared" si="5"/>
        <v>yes</v>
      </c>
      <c r="W45" s="2">
        <f t="shared" si="6"/>
        <v>0.53927676877770669</v>
      </c>
      <c r="X45" s="2">
        <f t="shared" si="7"/>
        <v>0</v>
      </c>
      <c r="AB45" s="2">
        <f t="shared" si="8"/>
        <v>0.82158917159995304</v>
      </c>
      <c r="AC45" s="2">
        <f t="shared" si="9"/>
        <v>6.7921610277375657E-2</v>
      </c>
    </row>
    <row r="46" spans="1:29" x14ac:dyDescent="0.35">
      <c r="A46" s="115">
        <v>637</v>
      </c>
      <c r="B46" t="s">
        <v>49</v>
      </c>
      <c r="C46" s="1">
        <v>97723</v>
      </c>
      <c r="D46" s="1">
        <v>387281</v>
      </c>
      <c r="F46" s="1">
        <v>869728</v>
      </c>
      <c r="H46" s="1">
        <v>0</v>
      </c>
      <c r="I46" s="3">
        <f t="shared" si="1"/>
        <v>1354732</v>
      </c>
      <c r="J46">
        <f>A46-'ESSER III JCF Approved'!A47</f>
        <v>0</v>
      </c>
      <c r="K46" s="1">
        <f>VLOOKUP($A46,'Payments 6.7.21'!$A$4:$E$430,3,FALSE)</f>
        <v>97723</v>
      </c>
      <c r="L46" s="1">
        <f>VLOOKUP($A46,'Payments 6.7.21'!$A$4:$E$430,4,FALSE)</f>
        <v>0</v>
      </c>
      <c r="P46" s="1">
        <f>VLOOKUP($A46,'Payments 6.7.21'!$A$4:$E$430,5,FALSE)</f>
        <v>0</v>
      </c>
      <c r="Q46" s="1">
        <f t="shared" si="2"/>
        <v>97723</v>
      </c>
      <c r="R46" s="3" t="str">
        <f t="shared" si="3"/>
        <v>yes</v>
      </c>
      <c r="S46" s="3" t="str">
        <f t="shared" si="4"/>
        <v>no</v>
      </c>
      <c r="T46" s="112"/>
      <c r="U46" s="3" t="str">
        <f t="shared" si="5"/>
        <v/>
      </c>
      <c r="W46" s="2">
        <f t="shared" si="6"/>
        <v>1</v>
      </c>
      <c r="X46" s="2">
        <f t="shared" si="7"/>
        <v>0</v>
      </c>
      <c r="AB46" s="2" t="str">
        <f t="shared" si="8"/>
        <v/>
      </c>
      <c r="AC46" s="2">
        <f t="shared" si="9"/>
        <v>7.2134562407915367E-2</v>
      </c>
    </row>
    <row r="47" spans="1:29" x14ac:dyDescent="0.35">
      <c r="A47" s="115">
        <v>657</v>
      </c>
      <c r="B47" t="s">
        <v>50</v>
      </c>
      <c r="C47" s="1">
        <v>40000</v>
      </c>
      <c r="D47" s="1">
        <v>100000</v>
      </c>
      <c r="F47" s="1">
        <v>121607</v>
      </c>
      <c r="H47" s="1">
        <v>0</v>
      </c>
      <c r="I47" s="3">
        <f t="shared" si="1"/>
        <v>261607</v>
      </c>
      <c r="J47">
        <f>A47-'ESSER III JCF Approved'!A48</f>
        <v>0</v>
      </c>
      <c r="K47" s="1">
        <f>VLOOKUP($A47,'Payments 6.7.21'!$A$4:$E$430,3,FALSE)</f>
        <v>39982.239999999998</v>
      </c>
      <c r="L47" s="1">
        <f>VLOOKUP($A47,'Payments 6.7.21'!$A$4:$E$430,4,FALSE)</f>
        <v>0</v>
      </c>
      <c r="P47" s="1">
        <f>VLOOKUP($A47,'Payments 6.7.21'!$A$4:$E$430,5,FALSE)</f>
        <v>0</v>
      </c>
      <c r="Q47" s="1">
        <f t="shared" si="2"/>
        <v>39982.239999999998</v>
      </c>
      <c r="R47" s="3" t="str">
        <f t="shared" si="3"/>
        <v>yes</v>
      </c>
      <c r="S47" s="3" t="str">
        <f t="shared" si="4"/>
        <v>no</v>
      </c>
      <c r="T47" s="112"/>
      <c r="U47" s="3" t="str">
        <f t="shared" si="5"/>
        <v/>
      </c>
      <c r="W47" s="2">
        <f t="shared" si="6"/>
        <v>0.999556</v>
      </c>
      <c r="X47" s="2">
        <f t="shared" si="7"/>
        <v>0</v>
      </c>
      <c r="AB47" s="2" t="str">
        <f t="shared" si="8"/>
        <v/>
      </c>
      <c r="AC47" s="2">
        <f t="shared" si="9"/>
        <v>0.15283321929459073</v>
      </c>
    </row>
    <row r="48" spans="1:29" x14ac:dyDescent="0.35">
      <c r="A48" s="115">
        <v>658</v>
      </c>
      <c r="B48" t="s">
        <v>51</v>
      </c>
      <c r="C48" s="1">
        <v>58531</v>
      </c>
      <c r="D48" s="1">
        <v>232622</v>
      </c>
      <c r="F48" s="1">
        <v>522406</v>
      </c>
      <c r="H48" s="1">
        <v>0</v>
      </c>
      <c r="I48" s="3">
        <f t="shared" si="1"/>
        <v>813559</v>
      </c>
      <c r="J48">
        <f>A48-'ESSER III JCF Approved'!A49</f>
        <v>0</v>
      </c>
      <c r="K48" s="1">
        <f>VLOOKUP($A48,'Payments 6.7.21'!$A$4:$E$430,3,FALSE)</f>
        <v>53666.37</v>
      </c>
      <c r="L48" s="1">
        <f>VLOOKUP($A48,'Payments 6.7.21'!$A$4:$E$430,4,FALSE)</f>
        <v>0</v>
      </c>
      <c r="P48" s="1">
        <f>VLOOKUP($A48,'Payments 6.7.21'!$A$4:$E$430,5,FALSE)</f>
        <v>0</v>
      </c>
      <c r="Q48" s="1">
        <f t="shared" si="2"/>
        <v>53666.37</v>
      </c>
      <c r="R48" s="3" t="str">
        <f t="shared" si="3"/>
        <v>yes</v>
      </c>
      <c r="S48" s="3" t="str">
        <f t="shared" si="4"/>
        <v>no</v>
      </c>
      <c r="T48" s="112"/>
      <c r="U48" s="3" t="str">
        <f t="shared" si="5"/>
        <v/>
      </c>
      <c r="W48" s="2">
        <f t="shared" si="6"/>
        <v>0.91688797389417576</v>
      </c>
      <c r="X48" s="2">
        <f t="shared" si="7"/>
        <v>0</v>
      </c>
      <c r="AB48" s="2" t="str">
        <f t="shared" si="8"/>
        <v/>
      </c>
      <c r="AC48" s="2">
        <f t="shared" si="9"/>
        <v>6.5964939236121789E-2</v>
      </c>
    </row>
    <row r="49" spans="1:29" x14ac:dyDescent="0.35">
      <c r="A49" s="115">
        <v>665</v>
      </c>
      <c r="B49" t="s">
        <v>52</v>
      </c>
      <c r="C49" s="1">
        <v>43771</v>
      </c>
      <c r="D49" s="1">
        <v>161871</v>
      </c>
      <c r="F49" s="1">
        <v>363518</v>
      </c>
      <c r="H49" s="1">
        <v>0</v>
      </c>
      <c r="I49" s="3">
        <f t="shared" si="1"/>
        <v>569160</v>
      </c>
      <c r="J49">
        <f>A49-'ESSER III JCF Approved'!A50</f>
        <v>0</v>
      </c>
      <c r="K49" s="1">
        <f>VLOOKUP($A49,'Payments 6.7.21'!$A$4:$E$430,3,FALSE)</f>
        <v>43771</v>
      </c>
      <c r="L49" s="1">
        <f>VLOOKUP($A49,'Payments 6.7.21'!$A$4:$E$430,4,FALSE)</f>
        <v>0</v>
      </c>
      <c r="P49" s="1">
        <f>VLOOKUP($A49,'Payments 6.7.21'!$A$4:$E$430,5,FALSE)</f>
        <v>0</v>
      </c>
      <c r="Q49" s="1">
        <f t="shared" si="2"/>
        <v>43771</v>
      </c>
      <c r="R49" s="3" t="str">
        <f t="shared" si="3"/>
        <v>yes</v>
      </c>
      <c r="S49" s="3" t="str">
        <f t="shared" si="4"/>
        <v>no</v>
      </c>
      <c r="T49" s="112"/>
      <c r="U49" s="3" t="str">
        <f t="shared" si="5"/>
        <v/>
      </c>
      <c r="W49" s="2">
        <f t="shared" si="6"/>
        <v>1</v>
      </c>
      <c r="X49" s="2">
        <f t="shared" si="7"/>
        <v>0</v>
      </c>
      <c r="AB49" s="2" t="str">
        <f t="shared" si="8"/>
        <v/>
      </c>
      <c r="AC49" s="2">
        <f t="shared" si="9"/>
        <v>7.6904561107597164E-2</v>
      </c>
    </row>
    <row r="50" spans="1:29" x14ac:dyDescent="0.35">
      <c r="A50" s="115">
        <v>700</v>
      </c>
      <c r="B50" t="s">
        <v>53</v>
      </c>
      <c r="C50" s="1">
        <v>147243</v>
      </c>
      <c r="D50" s="1">
        <v>585277</v>
      </c>
      <c r="F50" s="1">
        <v>1314371</v>
      </c>
      <c r="H50" s="1">
        <v>0</v>
      </c>
      <c r="I50" s="3">
        <f t="shared" si="1"/>
        <v>2046891</v>
      </c>
      <c r="J50">
        <f>A50-'ESSER III JCF Approved'!A51</f>
        <v>0</v>
      </c>
      <c r="K50" s="1">
        <f>VLOOKUP($A50,'Payments 6.7.21'!$A$4:$E$430,3,FALSE)</f>
        <v>116468.11</v>
      </c>
      <c r="L50" s="1">
        <f>VLOOKUP($A50,'Payments 6.7.21'!$A$4:$E$430,4,FALSE)</f>
        <v>0</v>
      </c>
      <c r="P50" s="1">
        <f>VLOOKUP($A50,'Payments 6.7.21'!$A$4:$E$430,5,FALSE)</f>
        <v>0</v>
      </c>
      <c r="Q50" s="1">
        <f t="shared" si="2"/>
        <v>116468.11</v>
      </c>
      <c r="R50" s="3" t="str">
        <f t="shared" si="3"/>
        <v>yes</v>
      </c>
      <c r="S50" s="3" t="str">
        <f t="shared" si="4"/>
        <v>no</v>
      </c>
      <c r="T50" s="112"/>
      <c r="U50" s="3" t="str">
        <f t="shared" si="5"/>
        <v/>
      </c>
      <c r="W50" s="2">
        <f t="shared" si="6"/>
        <v>0.79099250898175122</v>
      </c>
      <c r="X50" s="2">
        <f t="shared" si="7"/>
        <v>0</v>
      </c>
      <c r="AB50" s="2" t="str">
        <f t="shared" si="8"/>
        <v/>
      </c>
      <c r="AC50" s="2">
        <f t="shared" si="9"/>
        <v>5.6900005911404171E-2</v>
      </c>
    </row>
    <row r="51" spans="1:29" x14ac:dyDescent="0.35">
      <c r="A51" s="115">
        <v>721</v>
      </c>
      <c r="B51" t="s">
        <v>55</v>
      </c>
      <c r="C51" s="1">
        <v>214470</v>
      </c>
      <c r="D51" s="1">
        <v>862753</v>
      </c>
      <c r="F51" s="1">
        <v>1937506</v>
      </c>
      <c r="H51" s="1">
        <v>224927</v>
      </c>
      <c r="I51" s="3">
        <f t="shared" si="1"/>
        <v>3239656</v>
      </c>
      <c r="J51">
        <f>A51-'ESSER III JCF Approved'!A53</f>
        <v>0</v>
      </c>
      <c r="K51" s="1">
        <f>VLOOKUP($A51,'Payments 6.7.21'!$A$4:$E$430,3,FALSE)</f>
        <v>130581.4</v>
      </c>
      <c r="L51" s="1">
        <f>VLOOKUP($A51,'Payments 6.7.21'!$A$4:$E$430,4,FALSE)</f>
        <v>0</v>
      </c>
      <c r="P51" s="1">
        <f>VLOOKUP($A51,'Payments 6.7.21'!$A$4:$E$430,5,FALSE)</f>
        <v>125867.68</v>
      </c>
      <c r="Q51" s="1">
        <f t="shared" si="2"/>
        <v>256449.08</v>
      </c>
      <c r="R51" s="3" t="str">
        <f t="shared" si="3"/>
        <v>yes</v>
      </c>
      <c r="S51" s="3" t="str">
        <f t="shared" si="4"/>
        <v>no</v>
      </c>
      <c r="T51" s="112"/>
      <c r="U51" s="3" t="str">
        <f t="shared" si="5"/>
        <v>yes</v>
      </c>
      <c r="W51" s="2">
        <f t="shared" si="6"/>
        <v>0.60885625029141599</v>
      </c>
      <c r="X51" s="2">
        <f t="shared" si="7"/>
        <v>0</v>
      </c>
      <c r="AB51" s="2">
        <f t="shared" si="8"/>
        <v>0.55959346810298449</v>
      </c>
      <c r="AC51" s="2">
        <f t="shared" si="9"/>
        <v>7.9159355190798031E-2</v>
      </c>
    </row>
    <row r="52" spans="1:29" x14ac:dyDescent="0.35">
      <c r="A52" s="115">
        <v>735</v>
      </c>
      <c r="B52" t="s">
        <v>56</v>
      </c>
      <c r="C52" s="1">
        <v>139501</v>
      </c>
      <c r="D52" s="1">
        <v>497704</v>
      </c>
      <c r="F52" s="1">
        <v>1117706</v>
      </c>
      <c r="H52" s="1">
        <v>64493</v>
      </c>
      <c r="I52" s="3">
        <f t="shared" si="1"/>
        <v>1819404</v>
      </c>
      <c r="J52">
        <f>A52-'ESSER III JCF Approved'!A54</f>
        <v>0</v>
      </c>
      <c r="Q52" s="1">
        <f t="shared" si="2"/>
        <v>0</v>
      </c>
      <c r="R52" s="3" t="str">
        <f t="shared" si="3"/>
        <v>no</v>
      </c>
      <c r="S52" s="3" t="str">
        <f t="shared" si="4"/>
        <v>no</v>
      </c>
      <c r="T52" s="112"/>
      <c r="U52" s="3" t="str">
        <f t="shared" si="5"/>
        <v>no</v>
      </c>
      <c r="W52" s="2">
        <f t="shared" si="6"/>
        <v>0</v>
      </c>
      <c r="X52" s="2">
        <f t="shared" si="7"/>
        <v>0</v>
      </c>
      <c r="AB52" s="2">
        <f t="shared" si="8"/>
        <v>0</v>
      </c>
      <c r="AC52" s="2">
        <f t="shared" si="9"/>
        <v>0</v>
      </c>
    </row>
    <row r="53" spans="1:29" x14ac:dyDescent="0.35">
      <c r="A53" s="115">
        <v>777</v>
      </c>
      <c r="B53" t="s">
        <v>57</v>
      </c>
      <c r="C53" s="1">
        <v>384379</v>
      </c>
      <c r="D53" s="1">
        <v>1534075</v>
      </c>
      <c r="F53" s="1">
        <v>3445112</v>
      </c>
      <c r="H53" s="1">
        <v>0</v>
      </c>
      <c r="I53" s="3">
        <f t="shared" si="1"/>
        <v>5363566</v>
      </c>
      <c r="J53">
        <f>A53-'ESSER III JCF Approved'!A55</f>
        <v>0</v>
      </c>
      <c r="K53" s="1">
        <f>VLOOKUP($A53,'Payments 6.7.21'!$A$4:$E$430,3,FALSE)</f>
        <v>171071.2</v>
      </c>
      <c r="L53" s="1">
        <f>VLOOKUP($A53,'Payments 6.7.21'!$A$4:$E$430,4,FALSE)</f>
        <v>0</v>
      </c>
      <c r="P53" s="1">
        <f>VLOOKUP($A53,'Payments 6.7.21'!$A$4:$E$430,5,FALSE)</f>
        <v>0</v>
      </c>
      <c r="Q53" s="1">
        <f t="shared" si="2"/>
        <v>171071.2</v>
      </c>
      <c r="R53" s="3" t="str">
        <f t="shared" si="3"/>
        <v>yes</v>
      </c>
      <c r="S53" s="3" t="str">
        <f t="shared" si="4"/>
        <v>no</v>
      </c>
      <c r="T53" s="112"/>
      <c r="U53" s="3" t="str">
        <f t="shared" si="5"/>
        <v/>
      </c>
      <c r="W53" s="2">
        <f t="shared" si="6"/>
        <v>0.44505865304816344</v>
      </c>
      <c r="X53" s="2">
        <f t="shared" si="7"/>
        <v>0</v>
      </c>
      <c r="AB53" s="2" t="str">
        <f t="shared" si="8"/>
        <v/>
      </c>
      <c r="AC53" s="2">
        <f t="shared" si="9"/>
        <v>3.1895048928268992E-2</v>
      </c>
    </row>
    <row r="54" spans="1:29" x14ac:dyDescent="0.35">
      <c r="A54" s="115">
        <v>840</v>
      </c>
      <c r="B54" t="s">
        <v>58</v>
      </c>
      <c r="C54" s="1">
        <v>40000</v>
      </c>
      <c r="D54" s="1">
        <v>129319</v>
      </c>
      <c r="F54" s="1">
        <v>290415</v>
      </c>
      <c r="H54" s="1">
        <v>0</v>
      </c>
      <c r="I54" s="3">
        <f t="shared" si="1"/>
        <v>459734</v>
      </c>
      <c r="J54">
        <f>A54-'ESSER III JCF Approved'!A56</f>
        <v>0</v>
      </c>
      <c r="K54" s="1">
        <f>VLOOKUP($A54,'Payments 6.7.21'!$A$4:$E$430,3,FALSE)</f>
        <v>40000</v>
      </c>
      <c r="L54" s="1">
        <f>VLOOKUP($A54,'Payments 6.7.21'!$A$4:$E$430,4,FALSE)</f>
        <v>129319</v>
      </c>
      <c r="P54" s="1">
        <f>VLOOKUP($A54,'Payments 6.7.21'!$A$4:$E$430,5,FALSE)</f>
        <v>0</v>
      </c>
      <c r="Q54" s="1">
        <f t="shared" si="2"/>
        <v>169319</v>
      </c>
      <c r="R54" s="3" t="str">
        <f t="shared" si="3"/>
        <v>yes</v>
      </c>
      <c r="S54" s="3" t="str">
        <f t="shared" si="4"/>
        <v>yes</v>
      </c>
      <c r="T54" s="112"/>
      <c r="U54" s="3" t="str">
        <f t="shared" si="5"/>
        <v/>
      </c>
      <c r="W54" s="2">
        <f t="shared" si="6"/>
        <v>1</v>
      </c>
      <c r="X54" s="2">
        <f t="shared" si="7"/>
        <v>1</v>
      </c>
      <c r="AB54" s="2" t="str">
        <f t="shared" si="8"/>
        <v/>
      </c>
      <c r="AC54" s="2">
        <f t="shared" si="9"/>
        <v>0.36829775478863863</v>
      </c>
    </row>
    <row r="55" spans="1:29" x14ac:dyDescent="0.35">
      <c r="A55" s="115">
        <v>870</v>
      </c>
      <c r="B55" t="s">
        <v>59</v>
      </c>
      <c r="C55" s="1">
        <v>116141</v>
      </c>
      <c r="D55" s="1">
        <v>483425</v>
      </c>
      <c r="F55" s="1">
        <v>1085641</v>
      </c>
      <c r="H55" s="1">
        <v>120580</v>
      </c>
      <c r="I55" s="3">
        <f t="shared" si="1"/>
        <v>1805787</v>
      </c>
      <c r="J55">
        <f>A55-'ESSER III JCF Approved'!A57</f>
        <v>0</v>
      </c>
      <c r="K55" s="1">
        <f>VLOOKUP($A55,'Payments 6.7.21'!$A$4:$E$430,3,FALSE)</f>
        <v>59533.53</v>
      </c>
      <c r="L55" s="1">
        <f>VLOOKUP($A55,'Payments 6.7.21'!$A$4:$E$430,4,FALSE)</f>
        <v>0</v>
      </c>
      <c r="P55" s="1">
        <f>VLOOKUP($A55,'Payments 6.7.21'!$A$4:$E$430,5,FALSE)</f>
        <v>30341.38</v>
      </c>
      <c r="Q55" s="1">
        <f t="shared" si="2"/>
        <v>89874.91</v>
      </c>
      <c r="R55" s="3" t="str">
        <f t="shared" si="3"/>
        <v>yes</v>
      </c>
      <c r="S55" s="3" t="str">
        <f t="shared" si="4"/>
        <v>no</v>
      </c>
      <c r="T55" s="112"/>
      <c r="U55" s="3" t="str">
        <f t="shared" si="5"/>
        <v>yes</v>
      </c>
      <c r="W55" s="2">
        <f t="shared" si="6"/>
        <v>0.5125970156964379</v>
      </c>
      <c r="X55" s="2">
        <f t="shared" si="7"/>
        <v>0</v>
      </c>
      <c r="AB55" s="2">
        <f t="shared" si="8"/>
        <v>0.25162862829656663</v>
      </c>
      <c r="AC55" s="2">
        <f t="shared" si="9"/>
        <v>4.9770493419212788E-2</v>
      </c>
    </row>
    <row r="56" spans="1:29" x14ac:dyDescent="0.35">
      <c r="A56" s="115">
        <v>882</v>
      </c>
      <c r="B56" t="s">
        <v>60</v>
      </c>
      <c r="C56" s="1">
        <v>97782</v>
      </c>
      <c r="D56" s="1">
        <v>394658</v>
      </c>
      <c r="F56" s="1">
        <v>886294</v>
      </c>
      <c r="H56" s="1">
        <v>52609</v>
      </c>
      <c r="I56" s="3">
        <f t="shared" si="1"/>
        <v>1431343</v>
      </c>
      <c r="J56">
        <f>A56-'ESSER III JCF Approved'!A58</f>
        <v>0</v>
      </c>
      <c r="K56" s="1">
        <f>VLOOKUP($A56,'Payments 6.7.21'!$A$4:$E$430,3,FALSE)</f>
        <v>68987.05</v>
      </c>
      <c r="L56" s="1">
        <f>VLOOKUP($A56,'Payments 6.7.21'!$A$4:$E$430,4,FALSE)</f>
        <v>0</v>
      </c>
      <c r="P56" s="1">
        <f>VLOOKUP($A56,'Payments 6.7.21'!$A$4:$E$430,5,FALSE)</f>
        <v>50415.28</v>
      </c>
      <c r="Q56" s="1">
        <f t="shared" si="2"/>
        <v>119402.33</v>
      </c>
      <c r="R56" s="3" t="str">
        <f t="shared" si="3"/>
        <v>yes</v>
      </c>
      <c r="S56" s="3" t="str">
        <f t="shared" si="4"/>
        <v>no</v>
      </c>
      <c r="T56" s="112"/>
      <c r="U56" s="3" t="str">
        <f t="shared" si="5"/>
        <v>yes</v>
      </c>
      <c r="W56" s="2">
        <f t="shared" si="6"/>
        <v>0.70551890941073003</v>
      </c>
      <c r="X56" s="2">
        <f t="shared" si="7"/>
        <v>0</v>
      </c>
      <c r="AB56" s="2">
        <f t="shared" si="8"/>
        <v>0.95830143131403367</v>
      </c>
      <c r="AC56" s="2">
        <f t="shared" si="9"/>
        <v>8.3419788268779743E-2</v>
      </c>
    </row>
    <row r="57" spans="1:29" x14ac:dyDescent="0.35">
      <c r="A57" s="115">
        <v>896</v>
      </c>
      <c r="B57" t="s">
        <v>61</v>
      </c>
      <c r="C57" s="1">
        <v>57683</v>
      </c>
      <c r="D57" s="1">
        <v>229907</v>
      </c>
      <c r="F57" s="1">
        <v>516308</v>
      </c>
      <c r="H57" s="1">
        <v>0</v>
      </c>
      <c r="I57" s="3">
        <f t="shared" si="1"/>
        <v>803898</v>
      </c>
      <c r="J57">
        <f>A57-'ESSER III JCF Approved'!A59</f>
        <v>0</v>
      </c>
      <c r="K57" s="1">
        <f>VLOOKUP($A57,'Payments 6.7.21'!$A$4:$E$430,3,FALSE)</f>
        <v>56310.12</v>
      </c>
      <c r="L57" s="1">
        <f>VLOOKUP($A57,'Payments 6.7.21'!$A$4:$E$430,4,FALSE)</f>
        <v>0</v>
      </c>
      <c r="P57" s="1">
        <f>VLOOKUP($A57,'Payments 6.7.21'!$A$4:$E$430,5,FALSE)</f>
        <v>0</v>
      </c>
      <c r="Q57" s="1">
        <f t="shared" si="2"/>
        <v>56310.12</v>
      </c>
      <c r="R57" s="3" t="str">
        <f t="shared" si="3"/>
        <v>yes</v>
      </c>
      <c r="S57" s="3" t="str">
        <f t="shared" si="4"/>
        <v>no</v>
      </c>
      <c r="T57" s="112"/>
      <c r="U57" s="3" t="str">
        <f t="shared" si="5"/>
        <v/>
      </c>
      <c r="W57" s="2">
        <f t="shared" si="6"/>
        <v>0.97619957353119646</v>
      </c>
      <c r="X57" s="2">
        <f t="shared" si="7"/>
        <v>0</v>
      </c>
      <c r="AB57" s="2" t="str">
        <f t="shared" si="8"/>
        <v/>
      </c>
      <c r="AC57" s="2">
        <f t="shared" si="9"/>
        <v>7.0046349163699881E-2</v>
      </c>
    </row>
    <row r="58" spans="1:29" x14ac:dyDescent="0.35">
      <c r="A58" s="115">
        <v>903</v>
      </c>
      <c r="B58" t="s">
        <v>62</v>
      </c>
      <c r="C58" s="1">
        <v>114923</v>
      </c>
      <c r="D58" s="1">
        <v>451639</v>
      </c>
      <c r="F58" s="1">
        <v>1014258</v>
      </c>
      <c r="H58" s="1">
        <v>0</v>
      </c>
      <c r="I58" s="3">
        <f t="shared" si="1"/>
        <v>1580820</v>
      </c>
      <c r="J58">
        <f>A58-'ESSER III JCF Approved'!A60</f>
        <v>0</v>
      </c>
      <c r="K58" s="1">
        <f>VLOOKUP($A58,'Payments 6.7.21'!$A$4:$E$430,3,FALSE)</f>
        <v>114800.70000000001</v>
      </c>
      <c r="L58" s="1">
        <f>VLOOKUP($A58,'Payments 6.7.21'!$A$4:$E$430,4,FALSE)</f>
        <v>0</v>
      </c>
      <c r="P58" s="1">
        <f>VLOOKUP($A58,'Payments 6.7.21'!$A$4:$E$430,5,FALSE)</f>
        <v>0</v>
      </c>
      <c r="Q58" s="1">
        <f t="shared" si="2"/>
        <v>114800.70000000001</v>
      </c>
      <c r="R58" s="3" t="str">
        <f t="shared" si="3"/>
        <v>yes</v>
      </c>
      <c r="S58" s="3" t="str">
        <f t="shared" si="4"/>
        <v>no</v>
      </c>
      <c r="T58" s="112"/>
      <c r="U58" s="3" t="str">
        <f t="shared" si="5"/>
        <v/>
      </c>
      <c r="W58" s="2">
        <f t="shared" si="6"/>
        <v>0.99893580919398217</v>
      </c>
      <c r="X58" s="2">
        <f t="shared" si="7"/>
        <v>0</v>
      </c>
      <c r="AB58" s="2" t="str">
        <f t="shared" si="8"/>
        <v/>
      </c>
      <c r="AC58" s="2">
        <f t="shared" si="9"/>
        <v>7.2620981515922126E-2</v>
      </c>
    </row>
    <row r="59" spans="1:29" x14ac:dyDescent="0.35">
      <c r="A59" s="115">
        <v>910</v>
      </c>
      <c r="B59" t="s">
        <v>63</v>
      </c>
      <c r="C59" s="1">
        <v>111353</v>
      </c>
      <c r="D59" s="1">
        <v>387813</v>
      </c>
      <c r="F59" s="1">
        <v>870920</v>
      </c>
      <c r="H59" s="1">
        <v>0</v>
      </c>
      <c r="I59" s="3">
        <f t="shared" si="1"/>
        <v>1370086</v>
      </c>
      <c r="J59">
        <f>A59-'ESSER III JCF Approved'!A61</f>
        <v>0</v>
      </c>
      <c r="K59" s="1">
        <f>VLOOKUP($A59,'Payments 6.7.21'!$A$4:$E$430,3,FALSE)</f>
        <v>97417.03</v>
      </c>
      <c r="L59" s="1">
        <f>VLOOKUP($A59,'Payments 6.7.21'!$A$4:$E$430,4,FALSE)</f>
        <v>0</v>
      </c>
      <c r="P59" s="1">
        <f>VLOOKUP($A59,'Payments 6.7.21'!$A$4:$E$430,5,FALSE)</f>
        <v>0</v>
      </c>
      <c r="Q59" s="1">
        <f t="shared" si="2"/>
        <v>97417.03</v>
      </c>
      <c r="R59" s="3" t="str">
        <f t="shared" si="3"/>
        <v>yes</v>
      </c>
      <c r="S59" s="3" t="str">
        <f t="shared" si="4"/>
        <v>no</v>
      </c>
      <c r="T59" s="112"/>
      <c r="U59" s="3" t="str">
        <f t="shared" si="5"/>
        <v/>
      </c>
      <c r="W59" s="2">
        <f t="shared" si="6"/>
        <v>0.87484872432713978</v>
      </c>
      <c r="X59" s="2">
        <f t="shared" si="7"/>
        <v>0</v>
      </c>
      <c r="AB59" s="2" t="str">
        <f t="shared" si="8"/>
        <v/>
      </c>
      <c r="AC59" s="2">
        <f t="shared" si="9"/>
        <v>7.1102857776811093E-2</v>
      </c>
    </row>
    <row r="60" spans="1:29" x14ac:dyDescent="0.35">
      <c r="A60" s="115">
        <v>980</v>
      </c>
      <c r="B60" t="s">
        <v>64</v>
      </c>
      <c r="C60" s="1">
        <v>278398</v>
      </c>
      <c r="D60" s="1">
        <v>1154699</v>
      </c>
      <c r="F60" s="1">
        <v>2593136</v>
      </c>
      <c r="H60" s="1">
        <v>90145</v>
      </c>
      <c r="I60" s="3">
        <f t="shared" si="1"/>
        <v>4116378</v>
      </c>
      <c r="J60">
        <f>A60-'ESSER III JCF Approved'!A62</f>
        <v>0</v>
      </c>
      <c r="K60" s="1">
        <f>VLOOKUP($A60,'Payments 6.7.21'!$A$4:$E$430,3,FALSE)</f>
        <v>142145</v>
      </c>
      <c r="L60" s="1">
        <f>VLOOKUP($A60,'Payments 6.7.21'!$A$4:$E$430,4,FALSE)</f>
        <v>0</v>
      </c>
      <c r="P60" s="1">
        <f>VLOOKUP($A60,'Payments 6.7.21'!$A$4:$E$430,5,FALSE)</f>
        <v>273.72000000000003</v>
      </c>
      <c r="Q60" s="1">
        <f t="shared" si="2"/>
        <v>142418.72</v>
      </c>
      <c r="R60" s="3" t="str">
        <f t="shared" si="3"/>
        <v>yes</v>
      </c>
      <c r="S60" s="3" t="str">
        <f t="shared" si="4"/>
        <v>no</v>
      </c>
      <c r="T60" s="112"/>
      <c r="U60" s="3" t="str">
        <f t="shared" si="5"/>
        <v>yes</v>
      </c>
      <c r="W60" s="2">
        <f t="shared" si="6"/>
        <v>0.51058197257164206</v>
      </c>
      <c r="X60" s="2">
        <f t="shared" si="7"/>
        <v>0</v>
      </c>
      <c r="AB60" s="2">
        <f t="shared" si="8"/>
        <v>3.0364412890343338E-3</v>
      </c>
      <c r="AC60" s="2">
        <f t="shared" si="9"/>
        <v>3.4598066552682966E-2</v>
      </c>
    </row>
    <row r="61" spans="1:29" x14ac:dyDescent="0.35">
      <c r="A61" s="115">
        <v>994</v>
      </c>
      <c r="B61" t="s">
        <v>65</v>
      </c>
      <c r="C61" s="1">
        <v>64002</v>
      </c>
      <c r="D61" s="1">
        <v>219449</v>
      </c>
      <c r="F61" s="1">
        <v>492822</v>
      </c>
      <c r="H61" s="1">
        <v>29565</v>
      </c>
      <c r="I61" s="3">
        <f t="shared" si="1"/>
        <v>805838</v>
      </c>
      <c r="J61">
        <f>A61-'ESSER III JCF Approved'!A63</f>
        <v>0</v>
      </c>
      <c r="K61" s="1">
        <f>VLOOKUP($A61,'Payments 6.7.21'!$A$4:$E$430,3,FALSE)</f>
        <v>54251.54</v>
      </c>
      <c r="L61" s="1">
        <f>VLOOKUP($A61,'Payments 6.7.21'!$A$4:$E$430,4,FALSE)</f>
        <v>0</v>
      </c>
      <c r="P61" s="1">
        <f>VLOOKUP($A61,'Payments 6.7.21'!$A$4:$E$430,5,FALSE)</f>
        <v>12005</v>
      </c>
      <c r="Q61" s="1">
        <f t="shared" si="2"/>
        <v>66256.540000000008</v>
      </c>
      <c r="R61" s="3" t="str">
        <f t="shared" si="3"/>
        <v>yes</v>
      </c>
      <c r="S61" s="3" t="str">
        <f t="shared" si="4"/>
        <v>no</v>
      </c>
      <c r="T61" s="112"/>
      <c r="U61" s="3" t="str">
        <f t="shared" si="5"/>
        <v>yes</v>
      </c>
      <c r="W61" s="2">
        <f t="shared" si="6"/>
        <v>0.8476538233180213</v>
      </c>
      <c r="X61" s="2">
        <f t="shared" si="7"/>
        <v>0</v>
      </c>
      <c r="AB61" s="2">
        <f t="shared" si="8"/>
        <v>0.40605445628276676</v>
      </c>
      <c r="AC61" s="2">
        <f t="shared" si="9"/>
        <v>8.2220669663133295E-2</v>
      </c>
    </row>
    <row r="62" spans="1:29" x14ac:dyDescent="0.35">
      <c r="A62" s="115">
        <v>1029</v>
      </c>
      <c r="B62" t="s">
        <v>67</v>
      </c>
      <c r="C62" s="1">
        <v>56431</v>
      </c>
      <c r="D62" s="1">
        <v>233160</v>
      </c>
      <c r="F62" s="1">
        <v>523613</v>
      </c>
      <c r="H62" s="1">
        <v>0</v>
      </c>
      <c r="I62" s="3">
        <f t="shared" si="1"/>
        <v>813204</v>
      </c>
      <c r="J62">
        <f>A62-'ESSER III JCF Approved'!A65</f>
        <v>0</v>
      </c>
      <c r="K62" s="1">
        <f>VLOOKUP($A62,'Payments 6.7.21'!$A$4:$E$430,3,FALSE)</f>
        <v>56431</v>
      </c>
      <c r="L62" s="1">
        <f>VLOOKUP($A62,'Payments 6.7.21'!$A$4:$E$430,4,FALSE)</f>
        <v>0</v>
      </c>
      <c r="P62" s="1">
        <f>VLOOKUP($A62,'Payments 6.7.21'!$A$4:$E$430,5,FALSE)</f>
        <v>0</v>
      </c>
      <c r="Q62" s="1">
        <f t="shared" si="2"/>
        <v>56431</v>
      </c>
      <c r="R62" s="3" t="str">
        <f t="shared" si="3"/>
        <v>yes</v>
      </c>
      <c r="S62" s="3" t="str">
        <f t="shared" si="4"/>
        <v>no</v>
      </c>
      <c r="T62" s="112"/>
      <c r="U62" s="3" t="str">
        <f t="shared" si="5"/>
        <v/>
      </c>
      <c r="W62" s="2">
        <f t="shared" si="6"/>
        <v>1</v>
      </c>
      <c r="X62" s="2">
        <f t="shared" si="7"/>
        <v>0</v>
      </c>
      <c r="AB62" s="2" t="str">
        <f t="shared" si="8"/>
        <v/>
      </c>
      <c r="AC62" s="2">
        <f t="shared" si="9"/>
        <v>6.9393411739243779E-2</v>
      </c>
    </row>
    <row r="63" spans="1:29" x14ac:dyDescent="0.35">
      <c r="A63" s="115">
        <v>1015</v>
      </c>
      <c r="B63" t="s">
        <v>66</v>
      </c>
      <c r="C63" s="1">
        <v>57431</v>
      </c>
      <c r="D63" s="1">
        <v>212003</v>
      </c>
      <c r="F63" s="1">
        <v>476101</v>
      </c>
      <c r="H63" s="1">
        <v>0</v>
      </c>
      <c r="I63" s="3">
        <f t="shared" si="1"/>
        <v>745535</v>
      </c>
      <c r="J63">
        <f>A63-'ESSER III JCF Approved'!A64</f>
        <v>0</v>
      </c>
      <c r="K63" s="1">
        <f>VLOOKUP($A63,'Payments 6.7.21'!$A$4:$E$430,3,FALSE)</f>
        <v>56950.409999999996</v>
      </c>
      <c r="L63" s="1">
        <f>VLOOKUP($A63,'Payments 6.7.21'!$A$4:$E$430,4,FALSE)</f>
        <v>0</v>
      </c>
      <c r="P63" s="1">
        <f>VLOOKUP($A63,'Payments 6.7.21'!$A$4:$E$430,5,FALSE)</f>
        <v>0</v>
      </c>
      <c r="Q63" s="1">
        <f t="shared" si="2"/>
        <v>56950.409999999996</v>
      </c>
      <c r="R63" s="3" t="str">
        <f t="shared" si="3"/>
        <v>yes</v>
      </c>
      <c r="S63" s="3" t="str">
        <f t="shared" si="4"/>
        <v>no</v>
      </c>
      <c r="T63" s="112"/>
      <c r="U63" s="3" t="str">
        <f t="shared" si="5"/>
        <v/>
      </c>
      <c r="W63" s="2">
        <f t="shared" si="6"/>
        <v>0.99163187128902508</v>
      </c>
      <c r="X63" s="2">
        <f t="shared" si="7"/>
        <v>0</v>
      </c>
      <c r="AB63" s="2" t="str">
        <f t="shared" si="8"/>
        <v/>
      </c>
      <c r="AC63" s="2">
        <f t="shared" si="9"/>
        <v>7.63886470789433E-2</v>
      </c>
    </row>
    <row r="64" spans="1:29" x14ac:dyDescent="0.35">
      <c r="A64" s="115">
        <v>5054</v>
      </c>
      <c r="B64" t="s">
        <v>330</v>
      </c>
      <c r="C64" s="1">
        <v>72468</v>
      </c>
      <c r="D64" s="1">
        <v>284457</v>
      </c>
      <c r="F64" s="1">
        <v>638812</v>
      </c>
      <c r="H64" s="1">
        <v>0</v>
      </c>
      <c r="I64" s="3">
        <f t="shared" si="1"/>
        <v>995737</v>
      </c>
      <c r="J64">
        <f>A64-'ESSER III JCF Approved'!A328</f>
        <v>0</v>
      </c>
      <c r="K64" s="1">
        <f>VLOOKUP($A64,'Payments 6.7.21'!$A$4:$E$430,3,FALSE)</f>
        <v>39633.31</v>
      </c>
      <c r="L64" s="1">
        <f>VLOOKUP($A64,'Payments 6.7.21'!$A$4:$E$430,4,FALSE)</f>
        <v>0</v>
      </c>
      <c r="P64" s="1">
        <f>VLOOKUP($A64,'Payments 6.7.21'!$A$4:$E$430,5,FALSE)</f>
        <v>0</v>
      </c>
      <c r="Q64" s="1">
        <f t="shared" si="2"/>
        <v>39633.31</v>
      </c>
      <c r="R64" s="3" t="str">
        <f t="shared" si="3"/>
        <v>yes</v>
      </c>
      <c r="S64" s="3" t="str">
        <f t="shared" si="4"/>
        <v>no</v>
      </c>
      <c r="T64" s="112"/>
      <c r="U64" s="3" t="str">
        <f t="shared" si="5"/>
        <v/>
      </c>
      <c r="W64" s="2">
        <f t="shared" si="6"/>
        <v>0.54690773858806641</v>
      </c>
      <c r="X64" s="2">
        <f t="shared" si="7"/>
        <v>0</v>
      </c>
      <c r="AB64" s="2" t="str">
        <f t="shared" si="8"/>
        <v/>
      </c>
      <c r="AC64" s="2">
        <f t="shared" si="9"/>
        <v>3.9802990146996647E-2</v>
      </c>
    </row>
    <row r="65" spans="1:29" x14ac:dyDescent="0.35">
      <c r="A65" s="115">
        <v>1071</v>
      </c>
      <c r="B65" t="s">
        <v>68</v>
      </c>
      <c r="C65" s="1">
        <v>151730</v>
      </c>
      <c r="D65" s="1">
        <v>606552</v>
      </c>
      <c r="F65" s="1">
        <v>1362150</v>
      </c>
      <c r="H65" s="1">
        <v>104203</v>
      </c>
      <c r="I65" s="3">
        <f t="shared" si="1"/>
        <v>2224635</v>
      </c>
      <c r="J65">
        <f>A65-'ESSER III JCF Approved'!A66</f>
        <v>0</v>
      </c>
      <c r="K65" s="1">
        <f>VLOOKUP($A65,'Payments 6.7.21'!$A$4:$E$430,3,FALSE)</f>
        <v>86330.92</v>
      </c>
      <c r="L65" s="1">
        <f>VLOOKUP($A65,'Payments 6.7.21'!$A$4:$E$430,4,FALSE)</f>
        <v>0</v>
      </c>
      <c r="P65" s="1">
        <f>VLOOKUP($A65,'Payments 6.7.21'!$A$4:$E$430,5,FALSE)</f>
        <v>43272.729999999996</v>
      </c>
      <c r="Q65" s="1">
        <f t="shared" si="2"/>
        <v>129603.65</v>
      </c>
      <c r="R65" s="3" t="str">
        <f t="shared" si="3"/>
        <v>yes</v>
      </c>
      <c r="S65" s="3" t="str">
        <f t="shared" si="4"/>
        <v>no</v>
      </c>
      <c r="T65" s="112"/>
      <c r="U65" s="3" t="str">
        <f t="shared" si="5"/>
        <v>yes</v>
      </c>
      <c r="W65" s="2">
        <f t="shared" si="6"/>
        <v>0.56897726224214062</v>
      </c>
      <c r="X65" s="2">
        <f t="shared" si="7"/>
        <v>0</v>
      </c>
      <c r="AB65" s="2">
        <f t="shared" si="8"/>
        <v>0.41527336065180459</v>
      </c>
      <c r="AC65" s="2">
        <f t="shared" si="9"/>
        <v>5.8258388454735271E-2</v>
      </c>
    </row>
    <row r="66" spans="1:29" x14ac:dyDescent="0.35">
      <c r="A66" s="115">
        <v>1080</v>
      </c>
      <c r="B66" t="s">
        <v>69</v>
      </c>
      <c r="C66" s="1">
        <v>211901</v>
      </c>
      <c r="D66" s="1">
        <v>832850</v>
      </c>
      <c r="F66" s="1">
        <v>1870353</v>
      </c>
      <c r="H66" s="1">
        <v>142174</v>
      </c>
      <c r="I66" s="3">
        <f t="shared" si="1"/>
        <v>3057278</v>
      </c>
      <c r="J66">
        <f>A66-'ESSER III JCF Approved'!A67</f>
        <v>0</v>
      </c>
      <c r="K66" s="1">
        <f>VLOOKUP($A66,'Payments 6.7.21'!$A$4:$E$430,3,FALSE)</f>
        <v>151483.67000000001</v>
      </c>
      <c r="L66" s="1">
        <f>VLOOKUP($A66,'Payments 6.7.21'!$A$4:$E$430,4,FALSE)</f>
        <v>0</v>
      </c>
      <c r="P66" s="1">
        <f>VLOOKUP($A66,'Payments 6.7.21'!$A$4:$E$430,5,FALSE)</f>
        <v>22965.42</v>
      </c>
      <c r="Q66" s="1">
        <f t="shared" si="2"/>
        <v>174449.09000000003</v>
      </c>
      <c r="R66" s="3" t="str">
        <f t="shared" si="3"/>
        <v>yes</v>
      </c>
      <c r="S66" s="3" t="str">
        <f t="shared" si="4"/>
        <v>no</v>
      </c>
      <c r="T66" s="112"/>
      <c r="U66" s="3" t="str">
        <f t="shared" si="5"/>
        <v>yes</v>
      </c>
      <c r="W66" s="2">
        <f t="shared" si="6"/>
        <v>0.71487944842166862</v>
      </c>
      <c r="X66" s="2">
        <f t="shared" si="7"/>
        <v>0</v>
      </c>
      <c r="AB66" s="2">
        <f t="shared" si="8"/>
        <v>0.16153037826888178</v>
      </c>
      <c r="AC66" s="2">
        <f t="shared" si="9"/>
        <v>5.7060264064962368E-2</v>
      </c>
    </row>
    <row r="67" spans="1:29" x14ac:dyDescent="0.35">
      <c r="A67" s="115">
        <v>1085</v>
      </c>
      <c r="B67" t="s">
        <v>70</v>
      </c>
      <c r="C67" s="1">
        <v>79860</v>
      </c>
      <c r="D67" s="1">
        <v>324989</v>
      </c>
      <c r="F67" s="1">
        <v>729836</v>
      </c>
      <c r="H67" s="1">
        <v>0</v>
      </c>
      <c r="I67" s="3">
        <f t="shared" si="1"/>
        <v>1134685</v>
      </c>
      <c r="J67">
        <f>A67-'ESSER III JCF Approved'!A68</f>
        <v>0</v>
      </c>
      <c r="K67" s="1">
        <f>VLOOKUP($A67,'Payments 6.7.21'!$A$4:$E$430,3,FALSE)</f>
        <v>78921.38</v>
      </c>
      <c r="L67" s="1">
        <f>VLOOKUP($A67,'Payments 6.7.21'!$A$4:$E$430,4,FALSE)</f>
        <v>0</v>
      </c>
      <c r="P67" s="1">
        <f>VLOOKUP($A67,'Payments 6.7.21'!$A$4:$E$430,5,FALSE)</f>
        <v>0</v>
      </c>
      <c r="Q67" s="1">
        <f t="shared" si="2"/>
        <v>78921.38</v>
      </c>
      <c r="R67" s="3" t="str">
        <f t="shared" si="3"/>
        <v>yes</v>
      </c>
      <c r="S67" s="3" t="str">
        <f t="shared" si="4"/>
        <v>no</v>
      </c>
      <c r="T67" s="112"/>
      <c r="U67" s="3" t="str">
        <f t="shared" si="5"/>
        <v/>
      </c>
      <c r="W67" s="2">
        <f t="shared" si="6"/>
        <v>0.9882466816929627</v>
      </c>
      <c r="X67" s="2">
        <f t="shared" si="7"/>
        <v>0</v>
      </c>
      <c r="AB67" s="2" t="str">
        <f t="shared" si="8"/>
        <v/>
      </c>
      <c r="AC67" s="2">
        <f t="shared" si="9"/>
        <v>6.9553558917232541E-2</v>
      </c>
    </row>
    <row r="68" spans="1:29" x14ac:dyDescent="0.35">
      <c r="A68" s="115">
        <v>1092</v>
      </c>
      <c r="B68" t="s">
        <v>71</v>
      </c>
      <c r="C68" s="1">
        <v>586136</v>
      </c>
      <c r="D68" s="1">
        <v>2348491</v>
      </c>
      <c r="F68" s="1">
        <v>5274065</v>
      </c>
      <c r="H68" s="1">
        <v>0</v>
      </c>
      <c r="I68" s="3">
        <f t="shared" ref="I68:I131" si="10">SUM(C68:H68)</f>
        <v>8208692</v>
      </c>
      <c r="J68">
        <f>A68-'ESSER III JCF Approved'!A69</f>
        <v>0</v>
      </c>
      <c r="K68" s="1">
        <f>VLOOKUP($A68,'Payments 6.7.21'!$A$4:$E$430,3,FALSE)</f>
        <v>354742.69000000006</v>
      </c>
      <c r="L68" s="1">
        <f>VLOOKUP($A68,'Payments 6.7.21'!$A$4:$E$430,4,FALSE)</f>
        <v>0</v>
      </c>
      <c r="P68" s="1">
        <f>VLOOKUP($A68,'Payments 6.7.21'!$A$4:$E$430,5,FALSE)</f>
        <v>0</v>
      </c>
      <c r="Q68" s="1">
        <f t="shared" ref="Q68:Q131" si="11">SUM(K68:P68)</f>
        <v>354742.69000000006</v>
      </c>
      <c r="R68" s="3" t="str">
        <f t="shared" ref="R68:R131" si="12">IF(C68=0,"",IF(K68&gt;0,"yes","no"))</f>
        <v>yes</v>
      </c>
      <c r="S68" s="3" t="str">
        <f t="shared" ref="S68:S131" si="13">IF(D68=0,"",IF(L68&gt;0,"yes","no"))</f>
        <v>no</v>
      </c>
      <c r="T68" s="112"/>
      <c r="U68" s="3" t="str">
        <f t="shared" ref="U68:U131" si="14">IF(H68=0,"",IF(P68&gt;0,"yes","no"))</f>
        <v/>
      </c>
      <c r="W68" s="2">
        <f t="shared" ref="W68:W131" si="15">IF(C68=0,"",K68/C68)</f>
        <v>0.60522249102597359</v>
      </c>
      <c r="X68" s="2">
        <f t="shared" ref="X68:X131" si="16">IF(D68=0,"",L68/D68)</f>
        <v>0</v>
      </c>
      <c r="AB68" s="2" t="str">
        <f t="shared" ref="AB68:AB131" si="17">IF(H68=0,"",P68/H68)</f>
        <v/>
      </c>
      <c r="AC68" s="2">
        <f t="shared" ref="AC68:AC131" si="18">Q68/I68</f>
        <v>4.3215495233588988E-2</v>
      </c>
    </row>
    <row r="69" spans="1:29" x14ac:dyDescent="0.35">
      <c r="A69" s="115">
        <v>1120</v>
      </c>
      <c r="B69" t="s">
        <v>72</v>
      </c>
      <c r="C69" s="1">
        <v>50126</v>
      </c>
      <c r="D69" s="1">
        <v>192605</v>
      </c>
      <c r="F69" s="1">
        <v>432537</v>
      </c>
      <c r="H69" s="1">
        <v>47391</v>
      </c>
      <c r="I69" s="3">
        <f t="shared" si="10"/>
        <v>722659</v>
      </c>
      <c r="J69">
        <f>A69-'ESSER III JCF Approved'!A70</f>
        <v>0</v>
      </c>
      <c r="K69" s="1">
        <f>VLOOKUP($A69,'Payments 6.7.21'!$A$4:$E$430,3,FALSE)</f>
        <v>32065.64</v>
      </c>
      <c r="L69" s="1">
        <f>VLOOKUP($A69,'Payments 6.7.21'!$A$4:$E$430,4,FALSE)</f>
        <v>0</v>
      </c>
      <c r="P69" s="1">
        <f>VLOOKUP($A69,'Payments 6.7.21'!$A$4:$E$430,5,FALSE)</f>
        <v>15124.8</v>
      </c>
      <c r="Q69" s="1">
        <f t="shared" si="11"/>
        <v>47190.44</v>
      </c>
      <c r="R69" s="3" t="str">
        <f t="shared" si="12"/>
        <v>yes</v>
      </c>
      <c r="S69" s="3" t="str">
        <f t="shared" si="13"/>
        <v>no</v>
      </c>
      <c r="T69" s="112"/>
      <c r="U69" s="3" t="str">
        <f t="shared" si="14"/>
        <v>yes</v>
      </c>
      <c r="W69" s="2">
        <f t="shared" si="15"/>
        <v>0.63970075409966887</v>
      </c>
      <c r="X69" s="2">
        <f t="shared" si="16"/>
        <v>0</v>
      </c>
      <c r="AB69" s="2">
        <f t="shared" si="17"/>
        <v>0.3191492055453567</v>
      </c>
      <c r="AC69" s="2">
        <f t="shared" si="18"/>
        <v>6.530111712439754E-2</v>
      </c>
    </row>
    <row r="70" spans="1:29" x14ac:dyDescent="0.35">
      <c r="A70" s="115">
        <v>1127</v>
      </c>
      <c r="B70" t="s">
        <v>73</v>
      </c>
      <c r="C70" s="1">
        <v>80267</v>
      </c>
      <c r="D70" s="1">
        <v>335681</v>
      </c>
      <c r="F70" s="1">
        <v>753847</v>
      </c>
      <c r="H70" s="1">
        <v>0</v>
      </c>
      <c r="I70" s="3">
        <f t="shared" si="10"/>
        <v>1169795</v>
      </c>
      <c r="J70">
        <f>A70-'ESSER III JCF Approved'!A71</f>
        <v>0</v>
      </c>
      <c r="K70" s="1">
        <f>VLOOKUP($A70,'Payments 6.7.21'!$A$4:$E$430,3,FALSE)</f>
        <v>80267</v>
      </c>
      <c r="L70" s="1">
        <f>VLOOKUP($A70,'Payments 6.7.21'!$A$4:$E$430,4,FALSE)</f>
        <v>0</v>
      </c>
      <c r="P70" s="1">
        <f>VLOOKUP($A70,'Payments 6.7.21'!$A$4:$E$430,5,FALSE)</f>
        <v>0</v>
      </c>
      <c r="Q70" s="1">
        <f t="shared" si="11"/>
        <v>80267</v>
      </c>
      <c r="R70" s="3" t="str">
        <f t="shared" si="12"/>
        <v>yes</v>
      </c>
      <c r="S70" s="3" t="str">
        <f t="shared" si="13"/>
        <v>no</v>
      </c>
      <c r="T70" s="112"/>
      <c r="U70" s="3" t="str">
        <f t="shared" si="14"/>
        <v/>
      </c>
      <c r="W70" s="2">
        <f t="shared" si="15"/>
        <v>1</v>
      </c>
      <c r="X70" s="2">
        <f t="shared" si="16"/>
        <v>0</v>
      </c>
      <c r="AB70" s="2" t="str">
        <f t="shared" si="17"/>
        <v/>
      </c>
      <c r="AC70" s="2">
        <f t="shared" si="18"/>
        <v>6.861629601767831E-2</v>
      </c>
    </row>
    <row r="71" spans="1:29" x14ac:dyDescent="0.35">
      <c r="A71" s="115">
        <v>1134</v>
      </c>
      <c r="B71" t="s">
        <v>74</v>
      </c>
      <c r="C71" s="1">
        <v>92231</v>
      </c>
      <c r="D71" s="1">
        <v>368959</v>
      </c>
      <c r="F71" s="1">
        <v>828579</v>
      </c>
      <c r="H71" s="1">
        <v>0</v>
      </c>
      <c r="I71" s="3">
        <f t="shared" si="10"/>
        <v>1289769</v>
      </c>
      <c r="J71">
        <f>A71-'ESSER III JCF Approved'!A72</f>
        <v>0</v>
      </c>
      <c r="K71" s="1">
        <f>VLOOKUP($A71,'Payments 6.7.21'!$A$4:$E$430,3,FALSE)</f>
        <v>76178.78</v>
      </c>
      <c r="L71" s="1">
        <f>VLOOKUP($A71,'Payments 6.7.21'!$A$4:$E$430,4,FALSE)</f>
        <v>0</v>
      </c>
      <c r="P71" s="1">
        <f>VLOOKUP($A71,'Payments 6.7.21'!$A$4:$E$430,5,FALSE)</f>
        <v>0</v>
      </c>
      <c r="Q71" s="1">
        <f t="shared" si="11"/>
        <v>76178.78</v>
      </c>
      <c r="R71" s="3" t="str">
        <f t="shared" si="12"/>
        <v>yes</v>
      </c>
      <c r="S71" s="3" t="str">
        <f t="shared" si="13"/>
        <v>no</v>
      </c>
      <c r="T71" s="112"/>
      <c r="U71" s="3" t="str">
        <f t="shared" si="14"/>
        <v/>
      </c>
      <c r="W71" s="2">
        <f t="shared" si="15"/>
        <v>0.82595634873307233</v>
      </c>
      <c r="X71" s="2">
        <f t="shared" si="16"/>
        <v>0</v>
      </c>
      <c r="AB71" s="2" t="str">
        <f t="shared" si="17"/>
        <v/>
      </c>
      <c r="AC71" s="2">
        <f t="shared" si="18"/>
        <v>5.9063894387289505E-2</v>
      </c>
    </row>
    <row r="72" spans="1:29" x14ac:dyDescent="0.35">
      <c r="A72" s="115">
        <v>1141</v>
      </c>
      <c r="B72" t="s">
        <v>75</v>
      </c>
      <c r="C72" s="1">
        <v>236191</v>
      </c>
      <c r="D72" s="1">
        <v>971582</v>
      </c>
      <c r="F72" s="1">
        <v>2181906</v>
      </c>
      <c r="H72" s="1">
        <v>179130</v>
      </c>
      <c r="I72" s="3">
        <f t="shared" si="10"/>
        <v>3568809</v>
      </c>
      <c r="J72">
        <f>A72-'ESSER III JCF Approved'!A73</f>
        <v>0</v>
      </c>
      <c r="K72" s="1">
        <f>VLOOKUP($A72,'Payments 6.7.21'!$A$4:$E$430,3,FALSE)</f>
        <v>220451.90000000005</v>
      </c>
      <c r="L72" s="1">
        <f>VLOOKUP($A72,'Payments 6.7.21'!$A$4:$E$430,4,FALSE)</f>
        <v>0</v>
      </c>
      <c r="P72" s="1">
        <f>VLOOKUP($A72,'Payments 6.7.21'!$A$4:$E$430,5,FALSE)</f>
        <v>0</v>
      </c>
      <c r="Q72" s="1">
        <f t="shared" si="11"/>
        <v>220451.90000000005</v>
      </c>
      <c r="R72" s="3" t="str">
        <f t="shared" si="12"/>
        <v>yes</v>
      </c>
      <c r="S72" s="3" t="str">
        <f t="shared" si="13"/>
        <v>no</v>
      </c>
      <c r="T72" s="112"/>
      <c r="U72" s="3" t="str">
        <f t="shared" si="14"/>
        <v>no</v>
      </c>
      <c r="W72" s="2">
        <f t="shared" si="15"/>
        <v>0.93336282923566116</v>
      </c>
      <c r="X72" s="2">
        <f t="shared" si="16"/>
        <v>0</v>
      </c>
      <c r="AB72" s="2">
        <f t="shared" si="17"/>
        <v>0</v>
      </c>
      <c r="AC72" s="2">
        <f t="shared" si="18"/>
        <v>6.1771840409503578E-2</v>
      </c>
    </row>
    <row r="73" spans="1:29" x14ac:dyDescent="0.35">
      <c r="A73" s="115">
        <v>1155</v>
      </c>
      <c r="B73" t="s">
        <v>76</v>
      </c>
      <c r="C73" s="1">
        <v>51079</v>
      </c>
      <c r="D73" s="1">
        <v>210195</v>
      </c>
      <c r="F73" s="1">
        <v>472041</v>
      </c>
      <c r="H73" s="1">
        <v>0</v>
      </c>
      <c r="I73" s="3">
        <f t="shared" si="10"/>
        <v>733315</v>
      </c>
      <c r="J73">
        <f>A73-'ESSER III JCF Approved'!A74</f>
        <v>0</v>
      </c>
      <c r="K73" s="1">
        <f>VLOOKUP($A73,'Payments 6.7.21'!$A$4:$E$430,3,FALSE)</f>
        <v>41243.980000000003</v>
      </c>
      <c r="L73" s="1">
        <f>VLOOKUP($A73,'Payments 6.7.21'!$A$4:$E$430,4,FALSE)</f>
        <v>0</v>
      </c>
      <c r="P73" s="1">
        <f>VLOOKUP($A73,'Payments 6.7.21'!$A$4:$E$430,5,FALSE)</f>
        <v>0</v>
      </c>
      <c r="Q73" s="1">
        <f t="shared" si="11"/>
        <v>41243.980000000003</v>
      </c>
      <c r="R73" s="3" t="str">
        <f t="shared" si="12"/>
        <v>yes</v>
      </c>
      <c r="S73" s="3" t="str">
        <f t="shared" si="13"/>
        <v>no</v>
      </c>
      <c r="T73" s="112"/>
      <c r="U73" s="3" t="str">
        <f t="shared" si="14"/>
        <v/>
      </c>
      <c r="W73" s="2">
        <f t="shared" si="15"/>
        <v>0.80745472699152299</v>
      </c>
      <c r="X73" s="2">
        <f t="shared" si="16"/>
        <v>0</v>
      </c>
      <c r="AB73" s="2" t="str">
        <f t="shared" si="17"/>
        <v/>
      </c>
      <c r="AC73" s="2">
        <f t="shared" si="18"/>
        <v>5.6243196989015636E-2</v>
      </c>
    </row>
    <row r="74" spans="1:29" x14ac:dyDescent="0.35">
      <c r="A74" s="115">
        <v>1162</v>
      </c>
      <c r="B74" t="s">
        <v>77</v>
      </c>
      <c r="C74" s="1">
        <v>209616</v>
      </c>
      <c r="D74" s="1">
        <v>830218</v>
      </c>
      <c r="F74" s="1">
        <v>1864441</v>
      </c>
      <c r="H74" s="1">
        <v>138841</v>
      </c>
      <c r="I74" s="3">
        <f t="shared" si="10"/>
        <v>3043116</v>
      </c>
      <c r="J74">
        <f>A74-'ESSER III JCF Approved'!A75</f>
        <v>0</v>
      </c>
      <c r="Q74" s="1">
        <f t="shared" si="11"/>
        <v>0</v>
      </c>
      <c r="R74" s="3" t="str">
        <f t="shared" si="12"/>
        <v>no</v>
      </c>
      <c r="S74" s="3" t="str">
        <f t="shared" si="13"/>
        <v>no</v>
      </c>
      <c r="T74" s="112"/>
      <c r="U74" s="3" t="str">
        <f t="shared" si="14"/>
        <v>no</v>
      </c>
      <c r="W74" s="2">
        <f t="shared" si="15"/>
        <v>0</v>
      </c>
      <c r="X74" s="2">
        <f t="shared" si="16"/>
        <v>0</v>
      </c>
      <c r="AB74" s="2">
        <f t="shared" si="17"/>
        <v>0</v>
      </c>
      <c r="AC74" s="2">
        <f t="shared" si="18"/>
        <v>0</v>
      </c>
    </row>
    <row r="75" spans="1:29" x14ac:dyDescent="0.35">
      <c r="A75" s="115">
        <v>1169</v>
      </c>
      <c r="B75" t="s">
        <v>78</v>
      </c>
      <c r="C75" s="1">
        <v>84312</v>
      </c>
      <c r="D75" s="1">
        <v>342127</v>
      </c>
      <c r="F75" s="1">
        <v>768324</v>
      </c>
      <c r="H75" s="1">
        <v>0</v>
      </c>
      <c r="I75" s="3">
        <f t="shared" si="10"/>
        <v>1194763</v>
      </c>
      <c r="J75">
        <f>A75-'ESSER III JCF Approved'!A76</f>
        <v>0</v>
      </c>
      <c r="K75" s="1">
        <f>VLOOKUP($A75,'Payments 6.7.21'!$A$4:$E$430,3,FALSE)</f>
        <v>78189.69</v>
      </c>
      <c r="L75" s="1">
        <f>VLOOKUP($A75,'Payments 6.7.21'!$A$4:$E$430,4,FALSE)</f>
        <v>0</v>
      </c>
      <c r="P75" s="1">
        <f>VLOOKUP($A75,'Payments 6.7.21'!$A$4:$E$430,5,FALSE)</f>
        <v>0</v>
      </c>
      <c r="Q75" s="1">
        <f t="shared" si="11"/>
        <v>78189.69</v>
      </c>
      <c r="R75" s="3" t="str">
        <f t="shared" si="12"/>
        <v>yes</v>
      </c>
      <c r="S75" s="3" t="str">
        <f t="shared" si="13"/>
        <v>no</v>
      </c>
      <c r="T75" s="112"/>
      <c r="U75" s="3" t="str">
        <f t="shared" si="14"/>
        <v/>
      </c>
      <c r="W75" s="2">
        <f t="shared" si="15"/>
        <v>0.92738506974096213</v>
      </c>
      <c r="X75" s="2">
        <f t="shared" si="16"/>
        <v>0</v>
      </c>
      <c r="AB75" s="2" t="str">
        <f t="shared" si="17"/>
        <v/>
      </c>
      <c r="AC75" s="2">
        <f t="shared" si="18"/>
        <v>6.5443682136122394E-2</v>
      </c>
    </row>
    <row r="76" spans="1:29" x14ac:dyDescent="0.35">
      <c r="A76" s="115">
        <v>1176</v>
      </c>
      <c r="B76" t="s">
        <v>79</v>
      </c>
      <c r="C76" s="1">
        <v>84243</v>
      </c>
      <c r="D76" s="1">
        <v>347723</v>
      </c>
      <c r="F76" s="1">
        <v>780889</v>
      </c>
      <c r="H76" s="1">
        <v>0</v>
      </c>
      <c r="I76" s="3">
        <f t="shared" si="10"/>
        <v>1212855</v>
      </c>
      <c r="J76">
        <f>A76-'ESSER III JCF Approved'!A77</f>
        <v>0</v>
      </c>
      <c r="K76" s="1">
        <f>VLOOKUP($A76,'Payments 6.7.21'!$A$4:$E$430,3,FALSE)</f>
        <v>84243</v>
      </c>
      <c r="L76" s="1">
        <f>VLOOKUP($A76,'Payments 6.7.21'!$A$4:$E$430,4,FALSE)</f>
        <v>281311.77999999997</v>
      </c>
      <c r="P76" s="1">
        <f>VLOOKUP($A76,'Payments 6.7.21'!$A$4:$E$430,5,FALSE)</f>
        <v>0</v>
      </c>
      <c r="Q76" s="1">
        <f t="shared" si="11"/>
        <v>365554.77999999997</v>
      </c>
      <c r="R76" s="3" t="str">
        <f t="shared" si="12"/>
        <v>yes</v>
      </c>
      <c r="S76" s="3" t="str">
        <f t="shared" si="13"/>
        <v>yes</v>
      </c>
      <c r="T76" s="112"/>
      <c r="U76" s="3" t="str">
        <f t="shared" si="14"/>
        <v/>
      </c>
      <c r="W76" s="2">
        <f t="shared" si="15"/>
        <v>1</v>
      </c>
      <c r="X76" s="2">
        <f t="shared" si="16"/>
        <v>0.80901113817607684</v>
      </c>
      <c r="AB76" s="2" t="str">
        <f t="shared" si="17"/>
        <v/>
      </c>
      <c r="AC76" s="2">
        <f t="shared" si="18"/>
        <v>0.30140023333374555</v>
      </c>
    </row>
    <row r="77" spans="1:29" x14ac:dyDescent="0.35">
      <c r="A77" s="115">
        <v>1183</v>
      </c>
      <c r="B77" t="s">
        <v>80</v>
      </c>
      <c r="C77" s="1">
        <v>86079</v>
      </c>
      <c r="D77" s="1">
        <v>342701</v>
      </c>
      <c r="F77" s="1">
        <v>769613</v>
      </c>
      <c r="H77" s="1">
        <v>0</v>
      </c>
      <c r="I77" s="3">
        <f t="shared" si="10"/>
        <v>1198393</v>
      </c>
      <c r="J77">
        <f>A77-'ESSER III JCF Approved'!A78</f>
        <v>0</v>
      </c>
      <c r="K77" s="1">
        <f>VLOOKUP($A77,'Payments 6.7.21'!$A$4:$E$430,3,FALSE)</f>
        <v>71308.17</v>
      </c>
      <c r="L77" s="1">
        <f>VLOOKUP($A77,'Payments 6.7.21'!$A$4:$E$430,4,FALSE)</f>
        <v>0</v>
      </c>
      <c r="P77" s="1">
        <f>VLOOKUP($A77,'Payments 6.7.21'!$A$4:$E$430,5,FALSE)</f>
        <v>0</v>
      </c>
      <c r="Q77" s="1">
        <f t="shared" si="11"/>
        <v>71308.17</v>
      </c>
      <c r="R77" s="3" t="str">
        <f t="shared" si="12"/>
        <v>yes</v>
      </c>
      <c r="S77" s="3" t="str">
        <f t="shared" si="13"/>
        <v>no</v>
      </c>
      <c r="T77" s="112"/>
      <c r="U77" s="3" t="str">
        <f t="shared" si="14"/>
        <v/>
      </c>
      <c r="W77" s="2">
        <f t="shared" si="15"/>
        <v>0.82840379186561175</v>
      </c>
      <c r="X77" s="2">
        <f t="shared" si="16"/>
        <v>0</v>
      </c>
      <c r="AB77" s="2" t="str">
        <f t="shared" si="17"/>
        <v/>
      </c>
      <c r="AC77" s="2">
        <f t="shared" si="18"/>
        <v>5.9503159647961892E-2</v>
      </c>
    </row>
    <row r="78" spans="1:29" x14ac:dyDescent="0.35">
      <c r="A78" s="115">
        <v>1204</v>
      </c>
      <c r="B78" t="s">
        <v>81</v>
      </c>
      <c r="C78" s="1">
        <v>104528</v>
      </c>
      <c r="D78" s="1">
        <v>424627</v>
      </c>
      <c r="F78" s="1">
        <v>953595</v>
      </c>
      <c r="H78" s="1">
        <v>58406</v>
      </c>
      <c r="I78" s="3">
        <f t="shared" si="10"/>
        <v>1541156</v>
      </c>
      <c r="J78">
        <f>A78-'ESSER III JCF Approved'!A79</f>
        <v>0</v>
      </c>
      <c r="K78" s="1">
        <f>VLOOKUP($A78,'Payments 6.7.21'!$A$4:$E$430,3,FALSE)</f>
        <v>104528</v>
      </c>
      <c r="L78" s="1">
        <f>VLOOKUP($A78,'Payments 6.7.21'!$A$4:$E$430,4,FALSE)</f>
        <v>0</v>
      </c>
      <c r="P78" s="1">
        <f>VLOOKUP($A78,'Payments 6.7.21'!$A$4:$E$430,5,FALSE)</f>
        <v>26157.35</v>
      </c>
      <c r="Q78" s="1">
        <f t="shared" si="11"/>
        <v>130685.35</v>
      </c>
      <c r="R78" s="3" t="str">
        <f t="shared" si="12"/>
        <v>yes</v>
      </c>
      <c r="S78" s="3" t="str">
        <f t="shared" si="13"/>
        <v>no</v>
      </c>
      <c r="T78" s="112"/>
      <c r="U78" s="3" t="str">
        <f t="shared" si="14"/>
        <v>yes</v>
      </c>
      <c r="W78" s="2">
        <f t="shared" si="15"/>
        <v>1</v>
      </c>
      <c r="X78" s="2">
        <f t="shared" si="16"/>
        <v>0</v>
      </c>
      <c r="AB78" s="2">
        <f t="shared" si="17"/>
        <v>0.44785381638872718</v>
      </c>
      <c r="AC78" s="2">
        <f t="shared" si="18"/>
        <v>8.4796964097080374E-2</v>
      </c>
    </row>
    <row r="79" spans="1:29" x14ac:dyDescent="0.35">
      <c r="A79" s="115">
        <v>1218</v>
      </c>
      <c r="B79" t="s">
        <v>82</v>
      </c>
      <c r="C79" s="1">
        <v>183629</v>
      </c>
      <c r="D79" s="1">
        <v>730715</v>
      </c>
      <c r="F79" s="1">
        <v>1640986</v>
      </c>
      <c r="H79" s="1">
        <v>0</v>
      </c>
      <c r="I79" s="3">
        <f t="shared" si="10"/>
        <v>2555330</v>
      </c>
      <c r="J79">
        <f>A79-'ESSER III JCF Approved'!A80</f>
        <v>0</v>
      </c>
      <c r="K79" s="1">
        <f>VLOOKUP($A79,'Payments 6.7.21'!$A$4:$E$430,3,FALSE)</f>
        <v>56271.16</v>
      </c>
      <c r="L79" s="1">
        <f>VLOOKUP($A79,'Payments 6.7.21'!$A$4:$E$430,4,FALSE)</f>
        <v>0</v>
      </c>
      <c r="P79" s="1">
        <f>VLOOKUP($A79,'Payments 6.7.21'!$A$4:$E$430,5,FALSE)</f>
        <v>0</v>
      </c>
      <c r="Q79" s="1">
        <f t="shared" si="11"/>
        <v>56271.16</v>
      </c>
      <c r="R79" s="3" t="str">
        <f t="shared" si="12"/>
        <v>yes</v>
      </c>
      <c r="S79" s="3" t="str">
        <f t="shared" si="13"/>
        <v>no</v>
      </c>
      <c r="T79" s="112"/>
      <c r="U79" s="3" t="str">
        <f t="shared" si="14"/>
        <v/>
      </c>
      <c r="W79" s="2">
        <f t="shared" si="15"/>
        <v>0.30643939682729854</v>
      </c>
      <c r="X79" s="2">
        <f t="shared" si="16"/>
        <v>0</v>
      </c>
      <c r="AB79" s="2" t="str">
        <f t="shared" si="17"/>
        <v/>
      </c>
      <c r="AC79" s="2">
        <f t="shared" si="18"/>
        <v>2.2021093166049006E-2</v>
      </c>
    </row>
    <row r="80" spans="1:29" x14ac:dyDescent="0.35">
      <c r="A80" s="115">
        <v>1232</v>
      </c>
      <c r="B80" t="s">
        <v>83</v>
      </c>
      <c r="C80" s="1">
        <v>125749</v>
      </c>
      <c r="D80" s="1">
        <v>502082</v>
      </c>
      <c r="F80" s="1">
        <v>1127537</v>
      </c>
      <c r="H80" s="1">
        <v>0</v>
      </c>
      <c r="I80" s="3">
        <f t="shared" si="10"/>
        <v>1755368</v>
      </c>
      <c r="J80">
        <f>A80-'ESSER III JCF Approved'!A81</f>
        <v>0</v>
      </c>
      <c r="K80" s="1">
        <f>VLOOKUP($A80,'Payments 6.7.21'!$A$4:$E$430,3,FALSE)</f>
        <v>97224.180000000022</v>
      </c>
      <c r="L80" s="1">
        <f>VLOOKUP($A80,'Payments 6.7.21'!$A$4:$E$430,4,FALSE)</f>
        <v>0</v>
      </c>
      <c r="P80" s="1">
        <f>VLOOKUP($A80,'Payments 6.7.21'!$A$4:$E$430,5,FALSE)</f>
        <v>0</v>
      </c>
      <c r="Q80" s="1">
        <f t="shared" si="11"/>
        <v>97224.180000000022</v>
      </c>
      <c r="R80" s="3" t="str">
        <f t="shared" si="12"/>
        <v>yes</v>
      </c>
      <c r="S80" s="3" t="str">
        <f t="shared" si="13"/>
        <v>no</v>
      </c>
      <c r="T80" s="112"/>
      <c r="U80" s="3" t="str">
        <f t="shared" si="14"/>
        <v/>
      </c>
      <c r="W80" s="2">
        <f t="shared" si="15"/>
        <v>0.77316066131738637</v>
      </c>
      <c r="X80" s="2">
        <f t="shared" si="16"/>
        <v>0</v>
      </c>
      <c r="AB80" s="2" t="str">
        <f t="shared" si="17"/>
        <v/>
      </c>
      <c r="AC80" s="2">
        <f t="shared" si="18"/>
        <v>5.5386779296421045E-2</v>
      </c>
    </row>
    <row r="81" spans="1:29" x14ac:dyDescent="0.35">
      <c r="A81" s="115">
        <v>1246</v>
      </c>
      <c r="B81" t="s">
        <v>84</v>
      </c>
      <c r="C81" s="1">
        <v>58419</v>
      </c>
      <c r="D81" s="1">
        <v>223164</v>
      </c>
      <c r="F81" s="1">
        <v>501165</v>
      </c>
      <c r="H81" s="1">
        <v>0</v>
      </c>
      <c r="I81" s="3">
        <f t="shared" si="10"/>
        <v>782748</v>
      </c>
      <c r="J81">
        <f>A81-'ESSER III JCF Approved'!A82</f>
        <v>0</v>
      </c>
      <c r="K81" s="1">
        <f>VLOOKUP($A81,'Payments 6.7.21'!$A$4:$E$430,3,FALSE)</f>
        <v>58180.639999999999</v>
      </c>
      <c r="L81" s="1">
        <f>VLOOKUP($A81,'Payments 6.7.21'!$A$4:$E$430,4,FALSE)</f>
        <v>28091.5</v>
      </c>
      <c r="P81" s="1">
        <f>VLOOKUP($A81,'Payments 6.7.21'!$A$4:$E$430,5,FALSE)</f>
        <v>0</v>
      </c>
      <c r="Q81" s="1">
        <f t="shared" si="11"/>
        <v>86272.14</v>
      </c>
      <c r="R81" s="3" t="str">
        <f t="shared" si="12"/>
        <v>yes</v>
      </c>
      <c r="S81" s="3" t="str">
        <f t="shared" si="13"/>
        <v>yes</v>
      </c>
      <c r="T81" s="112"/>
      <c r="U81" s="3" t="str">
        <f t="shared" si="14"/>
        <v/>
      </c>
      <c r="W81" s="2">
        <f t="shared" si="15"/>
        <v>0.99591982060630957</v>
      </c>
      <c r="X81" s="2">
        <f t="shared" si="16"/>
        <v>0.12587827785843594</v>
      </c>
      <c r="AB81" s="2" t="str">
        <f t="shared" si="17"/>
        <v/>
      </c>
      <c r="AC81" s="2">
        <f t="shared" si="18"/>
        <v>0.11021700470649558</v>
      </c>
    </row>
    <row r="82" spans="1:29" x14ac:dyDescent="0.35">
      <c r="A82" s="115">
        <v>1253</v>
      </c>
      <c r="B82" t="s">
        <v>85</v>
      </c>
      <c r="C82" s="1">
        <v>526170</v>
      </c>
      <c r="D82" s="1">
        <v>2120708</v>
      </c>
      <c r="F82" s="1">
        <v>4762528</v>
      </c>
      <c r="H82" s="1">
        <v>332753</v>
      </c>
      <c r="I82" s="3">
        <f t="shared" si="10"/>
        <v>7742159</v>
      </c>
      <c r="J82">
        <f>A82-'ESSER III JCF Approved'!A83</f>
        <v>0</v>
      </c>
      <c r="K82" s="1">
        <f>VLOOKUP($A82,'Payments 6.7.21'!$A$4:$E$430,3,FALSE)</f>
        <v>319534.47000000003</v>
      </c>
      <c r="L82" s="1">
        <f>VLOOKUP($A82,'Payments 6.7.21'!$A$4:$E$430,4,FALSE)</f>
        <v>0</v>
      </c>
      <c r="P82" s="1">
        <f>VLOOKUP($A82,'Payments 6.7.21'!$A$4:$E$430,5,FALSE)</f>
        <v>0</v>
      </c>
      <c r="Q82" s="1">
        <f t="shared" si="11"/>
        <v>319534.47000000003</v>
      </c>
      <c r="R82" s="3" t="str">
        <f t="shared" si="12"/>
        <v>yes</v>
      </c>
      <c r="S82" s="3" t="str">
        <f t="shared" si="13"/>
        <v>no</v>
      </c>
      <c r="T82" s="112"/>
      <c r="U82" s="3" t="str">
        <f t="shared" si="14"/>
        <v>no</v>
      </c>
      <c r="W82" s="2">
        <f t="shared" si="15"/>
        <v>0.60728371058783293</v>
      </c>
      <c r="X82" s="2">
        <f t="shared" si="16"/>
        <v>0</v>
      </c>
      <c r="AB82" s="2">
        <f t="shared" si="17"/>
        <v>0</v>
      </c>
      <c r="AC82" s="2">
        <f t="shared" si="18"/>
        <v>4.1272010817654359E-2</v>
      </c>
    </row>
    <row r="83" spans="1:29" x14ac:dyDescent="0.35">
      <c r="A83" s="115">
        <v>1260</v>
      </c>
      <c r="B83" t="s">
        <v>86</v>
      </c>
      <c r="C83" s="1">
        <v>176232</v>
      </c>
      <c r="D83" s="1">
        <v>690358</v>
      </c>
      <c r="F83" s="1">
        <v>1550354</v>
      </c>
      <c r="H83" s="1">
        <v>145797</v>
      </c>
      <c r="I83" s="3">
        <f t="shared" si="10"/>
        <v>2562741</v>
      </c>
      <c r="J83">
        <f>A83-'ESSER III JCF Approved'!A84</f>
        <v>0</v>
      </c>
      <c r="K83" s="1">
        <f>VLOOKUP($A83,'Payments 6.7.21'!$A$4:$E$430,3,FALSE)</f>
        <v>133282.65</v>
      </c>
      <c r="L83" s="1">
        <f>VLOOKUP($A83,'Payments 6.7.21'!$A$4:$E$430,4,FALSE)</f>
        <v>0</v>
      </c>
      <c r="P83" s="1">
        <f>VLOOKUP($A83,'Payments 6.7.21'!$A$4:$E$430,5,FALSE)</f>
        <v>50000</v>
      </c>
      <c r="Q83" s="1">
        <f t="shared" si="11"/>
        <v>183282.65</v>
      </c>
      <c r="R83" s="3" t="str">
        <f t="shared" si="12"/>
        <v>yes</v>
      </c>
      <c r="S83" s="3" t="str">
        <f t="shared" si="13"/>
        <v>no</v>
      </c>
      <c r="T83" s="112"/>
      <c r="U83" s="3" t="str">
        <f t="shared" si="14"/>
        <v>yes</v>
      </c>
      <c r="W83" s="2">
        <f t="shared" si="15"/>
        <v>0.75629085523627937</v>
      </c>
      <c r="X83" s="2">
        <f t="shared" si="16"/>
        <v>0</v>
      </c>
      <c r="AB83" s="2">
        <f t="shared" si="17"/>
        <v>0.34294258455249421</v>
      </c>
      <c r="AC83" s="2">
        <f t="shared" si="18"/>
        <v>7.1518210384896488E-2</v>
      </c>
    </row>
    <row r="84" spans="1:29" x14ac:dyDescent="0.35">
      <c r="A84" s="115">
        <v>4970</v>
      </c>
      <c r="B84" t="s">
        <v>327</v>
      </c>
      <c r="C84" s="1">
        <v>549040</v>
      </c>
      <c r="D84" s="1">
        <v>2058683</v>
      </c>
      <c r="F84" s="1">
        <v>4623236</v>
      </c>
      <c r="H84" s="1">
        <v>0</v>
      </c>
      <c r="I84" s="3">
        <f t="shared" si="10"/>
        <v>7230959</v>
      </c>
      <c r="J84">
        <f>A84-'ESSER III JCF Approved'!A325</f>
        <v>0</v>
      </c>
      <c r="K84" s="1">
        <f>VLOOKUP($A84,'Payments 6.7.21'!$A$4:$E$430,3,FALSE)</f>
        <v>523353.73</v>
      </c>
      <c r="L84" s="1">
        <f>VLOOKUP($A84,'Payments 6.7.21'!$A$4:$E$430,4,FALSE)</f>
        <v>0</v>
      </c>
      <c r="P84" s="1">
        <f>VLOOKUP($A84,'Payments 6.7.21'!$A$4:$E$430,5,FALSE)</f>
        <v>0</v>
      </c>
      <c r="Q84" s="1">
        <f t="shared" si="11"/>
        <v>523353.73</v>
      </c>
      <c r="R84" s="3" t="str">
        <f t="shared" si="12"/>
        <v>yes</v>
      </c>
      <c r="S84" s="3" t="str">
        <f t="shared" si="13"/>
        <v>no</v>
      </c>
      <c r="T84" s="112"/>
      <c r="U84" s="3" t="str">
        <f t="shared" si="14"/>
        <v/>
      </c>
      <c r="W84" s="2">
        <f t="shared" si="15"/>
        <v>0.95321603161882551</v>
      </c>
      <c r="X84" s="2">
        <f t="shared" si="16"/>
        <v>0</v>
      </c>
      <c r="AB84" s="2" t="str">
        <f t="shared" si="17"/>
        <v/>
      </c>
      <c r="AC84" s="2">
        <f t="shared" si="18"/>
        <v>7.2376807834202903E-2</v>
      </c>
    </row>
    <row r="85" spans="1:29" x14ac:dyDescent="0.35">
      <c r="A85" s="115">
        <v>1295</v>
      </c>
      <c r="B85" t="s">
        <v>87</v>
      </c>
      <c r="C85" s="1">
        <v>143092</v>
      </c>
      <c r="D85" s="1">
        <v>588493</v>
      </c>
      <c r="F85" s="1">
        <v>1321595</v>
      </c>
      <c r="H85" s="1">
        <v>123478</v>
      </c>
      <c r="I85" s="3">
        <f t="shared" si="10"/>
        <v>2176658</v>
      </c>
      <c r="J85">
        <f>A85-'ESSER III JCF Approved'!A85</f>
        <v>0</v>
      </c>
      <c r="K85" s="1">
        <f>VLOOKUP($A85,'Payments 6.7.21'!$A$4:$E$430,3,FALSE)</f>
        <v>136982</v>
      </c>
      <c r="L85" s="1">
        <f>VLOOKUP($A85,'Payments 6.7.21'!$A$4:$E$430,4,FALSE)</f>
        <v>0</v>
      </c>
      <c r="P85" s="1">
        <f>VLOOKUP($A85,'Payments 6.7.21'!$A$4:$E$430,5,FALSE)</f>
        <v>120718.72</v>
      </c>
      <c r="Q85" s="1">
        <f t="shared" si="11"/>
        <v>257700.72</v>
      </c>
      <c r="R85" s="3" t="str">
        <f t="shared" si="12"/>
        <v>yes</v>
      </c>
      <c r="S85" s="3" t="str">
        <f t="shared" si="13"/>
        <v>no</v>
      </c>
      <c r="T85" s="112"/>
      <c r="U85" s="3" t="str">
        <f t="shared" si="14"/>
        <v>yes</v>
      </c>
      <c r="W85" s="2">
        <f t="shared" si="15"/>
        <v>0.95730019847370917</v>
      </c>
      <c r="X85" s="2">
        <f t="shared" si="16"/>
        <v>0</v>
      </c>
      <c r="AB85" s="2">
        <f t="shared" si="17"/>
        <v>0.97765367109930512</v>
      </c>
      <c r="AC85" s="2">
        <f t="shared" si="18"/>
        <v>0.11839283893013969</v>
      </c>
    </row>
    <row r="86" spans="1:29" x14ac:dyDescent="0.35">
      <c r="A86" s="115">
        <v>1316</v>
      </c>
      <c r="B86" t="s">
        <v>89</v>
      </c>
      <c r="C86" s="1">
        <v>125113</v>
      </c>
      <c r="D86" s="1">
        <v>561204</v>
      </c>
      <c r="F86" s="1">
        <v>1260309</v>
      </c>
      <c r="H86" s="1">
        <v>0</v>
      </c>
      <c r="I86" s="3">
        <f t="shared" si="10"/>
        <v>1946626</v>
      </c>
      <c r="J86">
        <f>A86-'ESSER III JCF Approved'!A87</f>
        <v>0</v>
      </c>
      <c r="K86" s="1">
        <f>VLOOKUP($A86,'Payments 6.7.21'!$A$4:$E$430,3,FALSE)</f>
        <v>125113</v>
      </c>
      <c r="L86" s="1">
        <f>VLOOKUP($A86,'Payments 6.7.21'!$A$4:$E$430,4,FALSE)</f>
        <v>0</v>
      </c>
      <c r="P86" s="1">
        <f>VLOOKUP($A86,'Payments 6.7.21'!$A$4:$E$430,5,FALSE)</f>
        <v>0</v>
      </c>
      <c r="Q86" s="1">
        <f t="shared" si="11"/>
        <v>125113</v>
      </c>
      <c r="R86" s="3" t="str">
        <f t="shared" si="12"/>
        <v>yes</v>
      </c>
      <c r="S86" s="3" t="str">
        <f t="shared" si="13"/>
        <v>no</v>
      </c>
      <c r="T86" s="112"/>
      <c r="U86" s="3" t="str">
        <f t="shared" si="14"/>
        <v/>
      </c>
      <c r="W86" s="2">
        <f t="shared" si="15"/>
        <v>1</v>
      </c>
      <c r="X86" s="2">
        <f t="shared" si="16"/>
        <v>0</v>
      </c>
      <c r="AB86" s="2" t="str">
        <f t="shared" si="17"/>
        <v/>
      </c>
      <c r="AC86" s="2">
        <f t="shared" si="18"/>
        <v>6.4271719374959541E-2</v>
      </c>
    </row>
    <row r="87" spans="1:29" x14ac:dyDescent="0.35">
      <c r="A87" s="115">
        <v>1414</v>
      </c>
      <c r="B87" t="s">
        <v>93</v>
      </c>
      <c r="C87" s="1">
        <v>108833</v>
      </c>
      <c r="D87" s="1">
        <v>397056</v>
      </c>
      <c r="F87" s="1">
        <v>891680</v>
      </c>
      <c r="H87" s="1">
        <v>0</v>
      </c>
      <c r="I87" s="3">
        <f t="shared" si="10"/>
        <v>1397569</v>
      </c>
      <c r="J87">
        <f>A87-'ESSER III JCF Approved'!A91</f>
        <v>0</v>
      </c>
      <c r="K87" s="1">
        <f>VLOOKUP($A87,'Payments 6.7.21'!$A$4:$E$430,3,FALSE)</f>
        <v>108740.90000000001</v>
      </c>
      <c r="L87" s="1">
        <f>VLOOKUP($A87,'Payments 6.7.21'!$A$4:$E$430,4,FALSE)</f>
        <v>0</v>
      </c>
      <c r="P87" s="1">
        <f>VLOOKUP($A87,'Payments 6.7.21'!$A$4:$E$430,5,FALSE)</f>
        <v>0</v>
      </c>
      <c r="Q87" s="1">
        <f t="shared" si="11"/>
        <v>108740.90000000001</v>
      </c>
      <c r="R87" s="3" t="str">
        <f t="shared" si="12"/>
        <v>yes</v>
      </c>
      <c r="S87" s="3" t="str">
        <f t="shared" si="13"/>
        <v>no</v>
      </c>
      <c r="T87" s="112"/>
      <c r="U87" s="3" t="str">
        <f t="shared" si="14"/>
        <v/>
      </c>
      <c r="W87" s="2">
        <f t="shared" si="15"/>
        <v>0.99915374932235634</v>
      </c>
      <c r="X87" s="2">
        <f t="shared" si="16"/>
        <v>0</v>
      </c>
      <c r="AB87" s="2" t="str">
        <f t="shared" si="17"/>
        <v/>
      </c>
      <c r="AC87" s="2">
        <f t="shared" si="18"/>
        <v>7.7807178035574631E-2</v>
      </c>
    </row>
    <row r="88" spans="1:29" x14ac:dyDescent="0.35">
      <c r="A88" s="115">
        <v>1421</v>
      </c>
      <c r="B88" t="s">
        <v>94</v>
      </c>
      <c r="C88" s="1">
        <v>143188</v>
      </c>
      <c r="D88" s="1">
        <v>590159</v>
      </c>
      <c r="F88" s="1">
        <v>1325336</v>
      </c>
      <c r="H88" s="1">
        <v>73623</v>
      </c>
      <c r="I88" s="3">
        <f t="shared" si="10"/>
        <v>2132306</v>
      </c>
      <c r="J88">
        <f>A88-'ESSER III JCF Approved'!A92</f>
        <v>0</v>
      </c>
      <c r="K88" s="1">
        <f>VLOOKUP($A88,'Payments 6.7.21'!$A$4:$E$430,3,FALSE)</f>
        <v>62468.17</v>
      </c>
      <c r="L88" s="1">
        <f>VLOOKUP($A88,'Payments 6.7.21'!$A$4:$E$430,4,FALSE)</f>
        <v>0</v>
      </c>
      <c r="P88" s="1">
        <f>VLOOKUP($A88,'Payments 6.7.21'!$A$4:$E$430,5,FALSE)</f>
        <v>69833.720000000016</v>
      </c>
      <c r="Q88" s="1">
        <f t="shared" si="11"/>
        <v>132301.89000000001</v>
      </c>
      <c r="R88" s="3" t="str">
        <f t="shared" si="12"/>
        <v>yes</v>
      </c>
      <c r="S88" s="3" t="str">
        <f t="shared" si="13"/>
        <v>no</v>
      </c>
      <c r="T88" s="112"/>
      <c r="U88" s="3" t="str">
        <f t="shared" si="14"/>
        <v>yes</v>
      </c>
      <c r="W88" s="2">
        <f t="shared" si="15"/>
        <v>0.43626679610023184</v>
      </c>
      <c r="X88" s="2">
        <f t="shared" si="16"/>
        <v>0</v>
      </c>
      <c r="AB88" s="2">
        <f t="shared" si="17"/>
        <v>0.94853130135962971</v>
      </c>
      <c r="AC88" s="2">
        <f t="shared" si="18"/>
        <v>6.2046390152257706E-2</v>
      </c>
    </row>
    <row r="89" spans="1:29" x14ac:dyDescent="0.35">
      <c r="A89" s="115">
        <v>1309</v>
      </c>
      <c r="B89" t="s">
        <v>88</v>
      </c>
      <c r="C89" s="1">
        <v>40000</v>
      </c>
      <c r="D89" s="1">
        <v>100000</v>
      </c>
      <c r="F89" s="1">
        <v>185937</v>
      </c>
      <c r="H89" s="1">
        <v>0</v>
      </c>
      <c r="I89" s="3">
        <f t="shared" si="10"/>
        <v>325937</v>
      </c>
      <c r="J89">
        <f>A89-'ESSER III JCF Approved'!A86</f>
        <v>0</v>
      </c>
      <c r="K89" s="1">
        <f>VLOOKUP($A89,'Payments 6.7.21'!$A$4:$E$430,3,FALSE)</f>
        <v>40000</v>
      </c>
      <c r="L89" s="1">
        <f>VLOOKUP($A89,'Payments 6.7.21'!$A$4:$E$430,4,FALSE)</f>
        <v>0</v>
      </c>
      <c r="P89" s="1">
        <f>VLOOKUP($A89,'Payments 6.7.21'!$A$4:$E$430,5,FALSE)</f>
        <v>0</v>
      </c>
      <c r="Q89" s="1">
        <f t="shared" si="11"/>
        <v>40000</v>
      </c>
      <c r="R89" s="3" t="str">
        <f t="shared" si="12"/>
        <v>yes</v>
      </c>
      <c r="S89" s="3" t="str">
        <f t="shared" si="13"/>
        <v>no</v>
      </c>
      <c r="T89" s="112"/>
      <c r="U89" s="3" t="str">
        <f t="shared" si="14"/>
        <v/>
      </c>
      <c r="W89" s="2">
        <f t="shared" si="15"/>
        <v>1</v>
      </c>
      <c r="X89" s="2">
        <f t="shared" si="16"/>
        <v>0</v>
      </c>
      <c r="AB89" s="2" t="str">
        <f t="shared" si="17"/>
        <v/>
      </c>
      <c r="AC89" s="2">
        <f t="shared" si="18"/>
        <v>0.12272310293093451</v>
      </c>
    </row>
    <row r="90" spans="1:29" x14ac:dyDescent="0.35">
      <c r="A90" s="115">
        <v>1380</v>
      </c>
      <c r="B90" t="s">
        <v>91</v>
      </c>
      <c r="C90" s="1">
        <v>433624</v>
      </c>
      <c r="D90" s="1">
        <v>1465815</v>
      </c>
      <c r="F90" s="1">
        <v>3291818</v>
      </c>
      <c r="H90" s="1">
        <v>286377</v>
      </c>
      <c r="I90" s="3">
        <f t="shared" si="10"/>
        <v>5477634</v>
      </c>
      <c r="J90">
        <f>A90-'ESSER III JCF Approved'!A89</f>
        <v>0</v>
      </c>
      <c r="K90" s="1">
        <f>VLOOKUP($A90,'Payments 6.7.21'!$A$4:$E$430,3,FALSE)</f>
        <v>175208.59</v>
      </c>
      <c r="L90" s="1">
        <f>VLOOKUP($A90,'Payments 6.7.21'!$A$4:$E$430,4,FALSE)</f>
        <v>0</v>
      </c>
      <c r="P90" s="1">
        <f>VLOOKUP($A90,'Payments 6.7.21'!$A$4:$E$430,5,FALSE)</f>
        <v>196798.72</v>
      </c>
      <c r="Q90" s="1">
        <f t="shared" si="11"/>
        <v>372007.31</v>
      </c>
      <c r="R90" s="3" t="str">
        <f t="shared" si="12"/>
        <v>yes</v>
      </c>
      <c r="S90" s="3" t="str">
        <f t="shared" si="13"/>
        <v>no</v>
      </c>
      <c r="T90" s="112"/>
      <c r="U90" s="3" t="str">
        <f t="shared" si="14"/>
        <v>yes</v>
      </c>
      <c r="W90" s="2">
        <f t="shared" si="15"/>
        <v>0.404056486725827</v>
      </c>
      <c r="X90" s="2">
        <f t="shared" si="16"/>
        <v>0</v>
      </c>
      <c r="AB90" s="2">
        <f t="shared" si="17"/>
        <v>0.68720155599087918</v>
      </c>
      <c r="AC90" s="2">
        <f t="shared" si="18"/>
        <v>6.7913867556685964E-2</v>
      </c>
    </row>
    <row r="91" spans="1:29" x14ac:dyDescent="0.35">
      <c r="A91" s="115">
        <v>1407</v>
      </c>
      <c r="B91" t="s">
        <v>92</v>
      </c>
      <c r="C91" s="1">
        <v>92711</v>
      </c>
      <c r="D91" s="1">
        <v>374857</v>
      </c>
      <c r="F91" s="1">
        <v>841826</v>
      </c>
      <c r="H91" s="1">
        <v>0</v>
      </c>
      <c r="I91" s="3">
        <f t="shared" si="10"/>
        <v>1309394</v>
      </c>
      <c r="J91">
        <f>A91-'ESSER III JCF Approved'!A90</f>
        <v>0</v>
      </c>
      <c r="K91" s="1">
        <f>VLOOKUP($A91,'Payments 6.7.21'!$A$4:$E$430,3,FALSE)</f>
        <v>70306.900000000009</v>
      </c>
      <c r="L91" s="1">
        <f>VLOOKUP($A91,'Payments 6.7.21'!$A$4:$E$430,4,FALSE)</f>
        <v>0</v>
      </c>
      <c r="P91" s="1">
        <f>VLOOKUP($A91,'Payments 6.7.21'!$A$4:$E$430,5,FALSE)</f>
        <v>0</v>
      </c>
      <c r="Q91" s="1">
        <f t="shared" si="11"/>
        <v>70306.900000000009</v>
      </c>
      <c r="R91" s="3" t="str">
        <f t="shared" si="12"/>
        <v>yes</v>
      </c>
      <c r="S91" s="3" t="str">
        <f t="shared" si="13"/>
        <v>no</v>
      </c>
      <c r="T91" s="112"/>
      <c r="U91" s="3" t="str">
        <f t="shared" si="14"/>
        <v/>
      </c>
      <c r="W91" s="2">
        <f t="shared" si="15"/>
        <v>0.75834474873531732</v>
      </c>
      <c r="X91" s="2">
        <f t="shared" si="16"/>
        <v>0</v>
      </c>
      <c r="AB91" s="2" t="str">
        <f t="shared" si="17"/>
        <v/>
      </c>
      <c r="AC91" s="2">
        <f t="shared" si="18"/>
        <v>5.3694228016929975E-2</v>
      </c>
    </row>
    <row r="92" spans="1:29" x14ac:dyDescent="0.35">
      <c r="A92" s="115">
        <v>2744</v>
      </c>
      <c r="B92" t="s">
        <v>180</v>
      </c>
      <c r="C92" s="1">
        <v>86094</v>
      </c>
      <c r="D92" s="1">
        <v>338393</v>
      </c>
      <c r="F92" s="1">
        <v>759937</v>
      </c>
      <c r="H92" s="1">
        <v>0</v>
      </c>
      <c r="I92" s="3">
        <f t="shared" si="10"/>
        <v>1184424</v>
      </c>
      <c r="J92">
        <f>A92-'ESSER III JCF Approved'!A178</f>
        <v>0</v>
      </c>
      <c r="K92" s="1">
        <f>VLOOKUP($A92,'Payments 6.7.21'!$A$4:$E$430,3,FALSE)</f>
        <v>86093.71</v>
      </c>
      <c r="L92" s="1">
        <f>VLOOKUP($A92,'Payments 6.7.21'!$A$4:$E$430,4,FALSE)</f>
        <v>0</v>
      </c>
      <c r="P92" s="1">
        <f>VLOOKUP($A92,'Payments 6.7.21'!$A$4:$E$430,5,FALSE)</f>
        <v>0</v>
      </c>
      <c r="Q92" s="1">
        <f t="shared" si="11"/>
        <v>86093.71</v>
      </c>
      <c r="R92" s="3" t="str">
        <f t="shared" si="12"/>
        <v>yes</v>
      </c>
      <c r="S92" s="3" t="str">
        <f t="shared" si="13"/>
        <v>no</v>
      </c>
      <c r="T92" s="112"/>
      <c r="U92" s="3" t="str">
        <f t="shared" si="14"/>
        <v/>
      </c>
      <c r="W92" s="2">
        <f t="shared" si="15"/>
        <v>0.99999663158872865</v>
      </c>
      <c r="X92" s="2">
        <f t="shared" si="16"/>
        <v>0</v>
      </c>
      <c r="AB92" s="2" t="str">
        <f t="shared" si="17"/>
        <v/>
      </c>
      <c r="AC92" s="2">
        <f t="shared" si="18"/>
        <v>7.2688251842245685E-2</v>
      </c>
    </row>
    <row r="93" spans="1:29" x14ac:dyDescent="0.35">
      <c r="A93" s="115">
        <v>1428</v>
      </c>
      <c r="B93" t="s">
        <v>95</v>
      </c>
      <c r="C93" s="1">
        <v>114529</v>
      </c>
      <c r="D93" s="1">
        <v>454869</v>
      </c>
      <c r="F93" s="1">
        <v>1021511</v>
      </c>
      <c r="H93" s="1">
        <v>0</v>
      </c>
      <c r="I93" s="3">
        <f t="shared" si="10"/>
        <v>1590909</v>
      </c>
      <c r="J93">
        <f>A93-'ESSER III JCF Approved'!A93</f>
        <v>0</v>
      </c>
      <c r="K93" s="1">
        <f>VLOOKUP($A93,'Payments 6.7.21'!$A$4:$E$430,3,FALSE)</f>
        <v>114495.57</v>
      </c>
      <c r="L93" s="1">
        <f>VLOOKUP($A93,'Payments 6.7.21'!$A$4:$E$430,4,FALSE)</f>
        <v>0</v>
      </c>
      <c r="P93" s="1">
        <f>VLOOKUP($A93,'Payments 6.7.21'!$A$4:$E$430,5,FALSE)</f>
        <v>0</v>
      </c>
      <c r="Q93" s="1">
        <f t="shared" si="11"/>
        <v>114495.57</v>
      </c>
      <c r="R93" s="3" t="str">
        <f t="shared" si="12"/>
        <v>yes</v>
      </c>
      <c r="S93" s="3" t="str">
        <f t="shared" si="13"/>
        <v>no</v>
      </c>
      <c r="T93" s="112"/>
      <c r="U93" s="3" t="str">
        <f t="shared" si="14"/>
        <v/>
      </c>
      <c r="W93" s="2">
        <f t="shared" si="15"/>
        <v>0.99970810886325745</v>
      </c>
      <c r="X93" s="2">
        <f t="shared" si="16"/>
        <v>0</v>
      </c>
      <c r="AB93" s="2" t="str">
        <f t="shared" si="17"/>
        <v/>
      </c>
      <c r="AC93" s="2">
        <f t="shared" si="18"/>
        <v>7.1968648112494177E-2</v>
      </c>
    </row>
    <row r="94" spans="1:29" x14ac:dyDescent="0.35">
      <c r="A94" s="115">
        <v>1449</v>
      </c>
      <c r="B94" t="s">
        <v>96</v>
      </c>
      <c r="C94" s="1">
        <v>40000</v>
      </c>
      <c r="D94" s="1">
        <v>100000</v>
      </c>
      <c r="F94" s="1">
        <v>0</v>
      </c>
      <c r="H94" s="1">
        <v>0</v>
      </c>
      <c r="I94" s="3">
        <f t="shared" si="10"/>
        <v>140000</v>
      </c>
      <c r="J94">
        <f>A94-'ESSER III JCF Approved'!A94</f>
        <v>0</v>
      </c>
      <c r="K94" s="1">
        <f>VLOOKUP($A94,'Payments 6.7.21'!$A$4:$E$430,3,FALSE)</f>
        <v>12277.16</v>
      </c>
      <c r="L94" s="1">
        <f>VLOOKUP($A94,'Payments 6.7.21'!$A$4:$E$430,4,FALSE)</f>
        <v>0</v>
      </c>
      <c r="P94" s="1">
        <f>VLOOKUP($A94,'Payments 6.7.21'!$A$4:$E$430,5,FALSE)</f>
        <v>0</v>
      </c>
      <c r="Q94" s="1">
        <f t="shared" si="11"/>
        <v>12277.16</v>
      </c>
      <c r="R94" s="3" t="str">
        <f t="shared" si="12"/>
        <v>yes</v>
      </c>
      <c r="S94" s="3" t="str">
        <f t="shared" si="13"/>
        <v>no</v>
      </c>
      <c r="T94" s="112"/>
      <c r="U94" s="3" t="str">
        <f t="shared" si="14"/>
        <v/>
      </c>
      <c r="W94" s="2">
        <f t="shared" si="15"/>
        <v>0.30692900000000001</v>
      </c>
      <c r="X94" s="2">
        <f t="shared" si="16"/>
        <v>0</v>
      </c>
      <c r="AB94" s="2" t="str">
        <f t="shared" si="17"/>
        <v/>
      </c>
      <c r="AC94" s="2">
        <f t="shared" si="18"/>
        <v>8.7693999999999994E-2</v>
      </c>
    </row>
    <row r="95" spans="1:29" x14ac:dyDescent="0.35">
      <c r="A95" s="115">
        <v>1491</v>
      </c>
      <c r="B95" t="s">
        <v>97</v>
      </c>
      <c r="C95" s="1">
        <v>85906</v>
      </c>
      <c r="D95" s="1">
        <v>344024</v>
      </c>
      <c r="F95" s="1">
        <v>772584</v>
      </c>
      <c r="H95" s="1">
        <v>50580</v>
      </c>
      <c r="I95" s="3">
        <f t="shared" si="10"/>
        <v>1253094</v>
      </c>
      <c r="J95">
        <f>A95-'ESSER III JCF Approved'!A95</f>
        <v>0</v>
      </c>
      <c r="K95" s="1">
        <f>VLOOKUP($A95,'Payments 6.7.21'!$A$4:$E$430,3,FALSE)</f>
        <v>42241.5</v>
      </c>
      <c r="L95" s="1">
        <f>VLOOKUP($A95,'Payments 6.7.21'!$A$4:$E$430,4,FALSE)</f>
        <v>0</v>
      </c>
      <c r="P95" s="1">
        <f>VLOOKUP($A95,'Payments 6.7.21'!$A$4:$E$430,5,FALSE)</f>
        <v>50580</v>
      </c>
      <c r="Q95" s="1">
        <f t="shared" si="11"/>
        <v>92821.5</v>
      </c>
      <c r="R95" s="3" t="str">
        <f t="shared" si="12"/>
        <v>yes</v>
      </c>
      <c r="S95" s="3" t="str">
        <f t="shared" si="13"/>
        <v>no</v>
      </c>
      <c r="T95" s="112"/>
      <c r="U95" s="3" t="str">
        <f t="shared" si="14"/>
        <v>yes</v>
      </c>
      <c r="W95" s="2">
        <f t="shared" si="15"/>
        <v>0.49171769143016786</v>
      </c>
      <c r="X95" s="2">
        <f t="shared" si="16"/>
        <v>0</v>
      </c>
      <c r="AB95" s="2">
        <f t="shared" si="17"/>
        <v>1</v>
      </c>
      <c r="AC95" s="2">
        <f t="shared" si="18"/>
        <v>7.4073852400538182E-2</v>
      </c>
    </row>
    <row r="96" spans="1:29" x14ac:dyDescent="0.35">
      <c r="A96" s="115">
        <v>1499</v>
      </c>
      <c r="B96" t="s">
        <v>98</v>
      </c>
      <c r="C96" s="1">
        <v>182626</v>
      </c>
      <c r="D96" s="1">
        <v>686327</v>
      </c>
      <c r="F96" s="1">
        <v>1541301</v>
      </c>
      <c r="H96" s="1">
        <v>0</v>
      </c>
      <c r="I96" s="3">
        <f t="shared" si="10"/>
        <v>2410254</v>
      </c>
      <c r="J96">
        <f>A96-'ESSER III JCF Approved'!A96</f>
        <v>0</v>
      </c>
      <c r="K96" s="1">
        <f>VLOOKUP($A96,'Payments 6.7.21'!$A$4:$E$430,3,FALSE)</f>
        <v>129953.64</v>
      </c>
      <c r="L96" s="1">
        <f>VLOOKUP($A96,'Payments 6.7.21'!$A$4:$E$430,4,FALSE)</f>
        <v>0</v>
      </c>
      <c r="P96" s="1">
        <f>VLOOKUP($A96,'Payments 6.7.21'!$A$4:$E$430,5,FALSE)</f>
        <v>0</v>
      </c>
      <c r="Q96" s="1">
        <f t="shared" si="11"/>
        <v>129953.64</v>
      </c>
      <c r="R96" s="3" t="str">
        <f t="shared" si="12"/>
        <v>yes</v>
      </c>
      <c r="S96" s="3" t="str">
        <f t="shared" si="13"/>
        <v>no</v>
      </c>
      <c r="T96" s="112"/>
      <c r="U96" s="3" t="str">
        <f t="shared" si="14"/>
        <v/>
      </c>
      <c r="W96" s="2">
        <f t="shared" si="15"/>
        <v>0.71158345471072026</v>
      </c>
      <c r="X96" s="2">
        <f t="shared" si="16"/>
        <v>0</v>
      </c>
      <c r="AB96" s="2" t="str">
        <f t="shared" si="17"/>
        <v/>
      </c>
      <c r="AC96" s="2">
        <f t="shared" si="18"/>
        <v>5.3916989661670515E-2</v>
      </c>
    </row>
    <row r="97" spans="1:29" x14ac:dyDescent="0.35">
      <c r="A97" s="115">
        <v>1540</v>
      </c>
      <c r="B97" t="s">
        <v>100</v>
      </c>
      <c r="C97" s="1">
        <v>223217</v>
      </c>
      <c r="D97" s="1">
        <v>752129</v>
      </c>
      <c r="F97" s="1">
        <v>1689076</v>
      </c>
      <c r="H97" s="1">
        <v>0</v>
      </c>
      <c r="I97" s="3">
        <f t="shared" si="10"/>
        <v>2664422</v>
      </c>
      <c r="J97">
        <f>A97-'ESSER III JCF Approved'!A98</f>
        <v>0</v>
      </c>
      <c r="K97" s="1">
        <f>VLOOKUP($A97,'Payments 6.7.21'!$A$4:$E$430,3,FALSE)</f>
        <v>212250.28</v>
      </c>
      <c r="L97" s="1">
        <f>VLOOKUP($A97,'Payments 6.7.21'!$A$4:$E$430,4,FALSE)</f>
        <v>0</v>
      </c>
      <c r="P97" s="1">
        <f>VLOOKUP($A97,'Payments 6.7.21'!$A$4:$E$430,5,FALSE)</f>
        <v>0</v>
      </c>
      <c r="Q97" s="1">
        <f t="shared" si="11"/>
        <v>212250.28</v>
      </c>
      <c r="R97" s="3" t="str">
        <f t="shared" si="12"/>
        <v>yes</v>
      </c>
      <c r="S97" s="3" t="str">
        <f t="shared" si="13"/>
        <v>no</v>
      </c>
      <c r="T97" s="112"/>
      <c r="U97" s="3" t="str">
        <f t="shared" si="14"/>
        <v/>
      </c>
      <c r="W97" s="2">
        <f t="shared" si="15"/>
        <v>0.95086969182454739</v>
      </c>
      <c r="X97" s="2">
        <f t="shared" si="16"/>
        <v>0</v>
      </c>
      <c r="AB97" s="2" t="str">
        <f t="shared" si="17"/>
        <v/>
      </c>
      <c r="AC97" s="2">
        <f t="shared" si="18"/>
        <v>7.9660909570631072E-2</v>
      </c>
    </row>
    <row r="98" spans="1:29" x14ac:dyDescent="0.35">
      <c r="A98" s="115">
        <v>1554</v>
      </c>
      <c r="B98" t="s">
        <v>101</v>
      </c>
      <c r="C98" s="1">
        <v>1510209</v>
      </c>
      <c r="D98" s="1">
        <v>5672908</v>
      </c>
      <c r="F98" s="1">
        <v>12739793</v>
      </c>
      <c r="H98" s="1">
        <v>0</v>
      </c>
      <c r="I98" s="3">
        <f t="shared" si="10"/>
        <v>19922910</v>
      </c>
      <c r="J98">
        <f>A98-'ESSER III JCF Approved'!A99</f>
        <v>0</v>
      </c>
      <c r="K98" s="1">
        <f>VLOOKUP($A98,'Payments 6.7.21'!$A$4:$E$430,3,FALSE)</f>
        <v>1074882.4099999999</v>
      </c>
      <c r="L98" s="1">
        <f>VLOOKUP($A98,'Payments 6.7.21'!$A$4:$E$430,4,FALSE)</f>
        <v>0</v>
      </c>
      <c r="P98" s="1">
        <f>VLOOKUP($A98,'Payments 6.7.21'!$A$4:$E$430,5,FALSE)</f>
        <v>0</v>
      </c>
      <c r="Q98" s="1">
        <f t="shared" si="11"/>
        <v>1074882.4099999999</v>
      </c>
      <c r="R98" s="3" t="str">
        <f t="shared" si="12"/>
        <v>yes</v>
      </c>
      <c r="S98" s="3" t="str">
        <f t="shared" si="13"/>
        <v>no</v>
      </c>
      <c r="T98" s="112"/>
      <c r="U98" s="3" t="str">
        <f t="shared" si="14"/>
        <v/>
      </c>
      <c r="W98" s="2">
        <f t="shared" si="15"/>
        <v>0.7117441426981298</v>
      </c>
      <c r="X98" s="2">
        <f t="shared" si="16"/>
        <v>0</v>
      </c>
      <c r="AB98" s="2" t="str">
        <f t="shared" si="17"/>
        <v/>
      </c>
      <c r="AC98" s="2">
        <f t="shared" si="18"/>
        <v>5.3952078787687138E-2</v>
      </c>
    </row>
    <row r="99" spans="1:29" x14ac:dyDescent="0.35">
      <c r="A99" s="115">
        <v>1561</v>
      </c>
      <c r="B99" t="s">
        <v>102</v>
      </c>
      <c r="C99" s="1">
        <v>91500</v>
      </c>
      <c r="D99" s="1">
        <v>308309</v>
      </c>
      <c r="F99" s="1">
        <v>692377</v>
      </c>
      <c r="H99" s="1">
        <v>0</v>
      </c>
      <c r="I99" s="3">
        <f t="shared" si="10"/>
        <v>1092186</v>
      </c>
      <c r="J99">
        <f>A99-'ESSER III JCF Approved'!A100</f>
        <v>0</v>
      </c>
      <c r="K99" s="1">
        <f>VLOOKUP($A99,'Payments 6.7.21'!$A$4:$E$430,3,FALSE)</f>
        <v>76963.69</v>
      </c>
      <c r="L99" s="1">
        <f>VLOOKUP($A99,'Payments 6.7.21'!$A$4:$E$430,4,FALSE)</f>
        <v>0</v>
      </c>
      <c r="P99" s="1">
        <f>VLOOKUP($A99,'Payments 6.7.21'!$A$4:$E$430,5,FALSE)</f>
        <v>0</v>
      </c>
      <c r="Q99" s="1">
        <f t="shared" si="11"/>
        <v>76963.69</v>
      </c>
      <c r="R99" s="3" t="str">
        <f t="shared" si="12"/>
        <v>yes</v>
      </c>
      <c r="S99" s="3" t="str">
        <f t="shared" si="13"/>
        <v>no</v>
      </c>
      <c r="T99" s="112"/>
      <c r="U99" s="3" t="str">
        <f t="shared" si="14"/>
        <v/>
      </c>
      <c r="W99" s="2">
        <f t="shared" si="15"/>
        <v>0.84113322404371582</v>
      </c>
      <c r="X99" s="2">
        <f t="shared" si="16"/>
        <v>0</v>
      </c>
      <c r="AB99" s="2" t="str">
        <f t="shared" si="17"/>
        <v/>
      </c>
      <c r="AC99" s="2">
        <f t="shared" si="18"/>
        <v>7.0467566879634055E-2</v>
      </c>
    </row>
    <row r="100" spans="1:29" x14ac:dyDescent="0.35">
      <c r="A100" s="115">
        <v>1568</v>
      </c>
      <c r="B100" t="s">
        <v>103</v>
      </c>
      <c r="C100" s="1">
        <v>200597</v>
      </c>
      <c r="D100" s="1">
        <v>805610</v>
      </c>
      <c r="F100" s="1">
        <v>1809179</v>
      </c>
      <c r="H100" s="1">
        <v>0</v>
      </c>
      <c r="I100" s="3">
        <f t="shared" si="10"/>
        <v>2815386</v>
      </c>
      <c r="J100">
        <f>A100-'ESSER III JCF Approved'!A101</f>
        <v>0</v>
      </c>
      <c r="K100" s="1">
        <f>VLOOKUP($A100,'Payments 6.7.21'!$A$4:$E$430,3,FALSE)</f>
        <v>200597</v>
      </c>
      <c r="L100" s="1">
        <f>VLOOKUP($A100,'Payments 6.7.21'!$A$4:$E$430,4,FALSE)</f>
        <v>0</v>
      </c>
      <c r="P100" s="1">
        <f>VLOOKUP($A100,'Payments 6.7.21'!$A$4:$E$430,5,FALSE)</f>
        <v>0</v>
      </c>
      <c r="Q100" s="1">
        <f t="shared" si="11"/>
        <v>200597</v>
      </c>
      <c r="R100" s="3" t="str">
        <f t="shared" si="12"/>
        <v>yes</v>
      </c>
      <c r="S100" s="3" t="str">
        <f t="shared" si="13"/>
        <v>no</v>
      </c>
      <c r="T100" s="112"/>
      <c r="U100" s="3" t="str">
        <f t="shared" si="14"/>
        <v/>
      </c>
      <c r="W100" s="2">
        <f t="shared" si="15"/>
        <v>1</v>
      </c>
      <c r="X100" s="2">
        <f t="shared" si="16"/>
        <v>0</v>
      </c>
      <c r="AB100" s="2" t="str">
        <f t="shared" si="17"/>
        <v/>
      </c>
      <c r="AC100" s="2">
        <f t="shared" si="18"/>
        <v>7.1250265505333907E-2</v>
      </c>
    </row>
    <row r="101" spans="1:29" x14ac:dyDescent="0.35">
      <c r="A101" s="115">
        <v>1582</v>
      </c>
      <c r="B101" t="s">
        <v>104</v>
      </c>
      <c r="C101" s="1">
        <v>50577</v>
      </c>
      <c r="D101" s="1">
        <v>170495</v>
      </c>
      <c r="F101" s="1">
        <v>382884</v>
      </c>
      <c r="H101" s="1">
        <v>39565</v>
      </c>
      <c r="I101" s="3">
        <f t="shared" si="10"/>
        <v>643521</v>
      </c>
      <c r="J101">
        <f>A101-'ESSER III JCF Approved'!A102</f>
        <v>0</v>
      </c>
      <c r="K101" s="1">
        <f>VLOOKUP($A101,'Payments 6.7.21'!$A$4:$E$430,3,FALSE)</f>
        <v>38648.559999999998</v>
      </c>
      <c r="L101" s="1">
        <f>VLOOKUP($A101,'Payments 6.7.21'!$A$4:$E$430,4,FALSE)</f>
        <v>0</v>
      </c>
      <c r="P101" s="1">
        <f>VLOOKUP($A101,'Payments 6.7.21'!$A$4:$E$430,5,FALSE)</f>
        <v>0</v>
      </c>
      <c r="Q101" s="1">
        <f t="shared" si="11"/>
        <v>38648.559999999998</v>
      </c>
      <c r="R101" s="3" t="str">
        <f t="shared" si="12"/>
        <v>yes</v>
      </c>
      <c r="S101" s="3" t="str">
        <f t="shared" si="13"/>
        <v>no</v>
      </c>
      <c r="T101" s="112"/>
      <c r="U101" s="3" t="str">
        <f t="shared" si="14"/>
        <v>no</v>
      </c>
      <c r="W101" s="2">
        <f t="shared" si="15"/>
        <v>0.76415287581311664</v>
      </c>
      <c r="X101" s="2">
        <f t="shared" si="16"/>
        <v>0</v>
      </c>
      <c r="AB101" s="2">
        <f t="shared" si="17"/>
        <v>0</v>
      </c>
      <c r="AC101" s="2">
        <f t="shared" si="18"/>
        <v>6.0057962366418499E-2</v>
      </c>
    </row>
    <row r="102" spans="1:29" x14ac:dyDescent="0.35">
      <c r="A102" s="115">
        <v>1600</v>
      </c>
      <c r="B102" t="s">
        <v>105</v>
      </c>
      <c r="C102" s="1">
        <v>62866</v>
      </c>
      <c r="D102" s="1">
        <v>258144</v>
      </c>
      <c r="F102" s="1">
        <v>579720</v>
      </c>
      <c r="H102" s="1">
        <v>0</v>
      </c>
      <c r="I102" s="3">
        <f t="shared" si="10"/>
        <v>900730</v>
      </c>
      <c r="J102">
        <f>A102-'ESSER III JCF Approved'!A103</f>
        <v>0</v>
      </c>
      <c r="K102" s="1">
        <f>VLOOKUP($A102,'Payments 6.7.21'!$A$4:$E$430,3,FALSE)</f>
        <v>62866</v>
      </c>
      <c r="L102" s="1">
        <f>VLOOKUP($A102,'Payments 6.7.21'!$A$4:$E$430,4,FALSE)</f>
        <v>0</v>
      </c>
      <c r="P102" s="1">
        <f>VLOOKUP($A102,'Payments 6.7.21'!$A$4:$E$430,5,FALSE)</f>
        <v>0</v>
      </c>
      <c r="Q102" s="1">
        <f t="shared" si="11"/>
        <v>62866</v>
      </c>
      <c r="R102" s="3" t="str">
        <f t="shared" si="12"/>
        <v>yes</v>
      </c>
      <c r="S102" s="3" t="str">
        <f t="shared" si="13"/>
        <v>no</v>
      </c>
      <c r="T102" s="112"/>
      <c r="U102" s="3" t="str">
        <f t="shared" si="14"/>
        <v/>
      </c>
      <c r="W102" s="2">
        <f t="shared" si="15"/>
        <v>1</v>
      </c>
      <c r="X102" s="2">
        <f t="shared" si="16"/>
        <v>0</v>
      </c>
      <c r="AB102" s="2" t="str">
        <f t="shared" si="17"/>
        <v/>
      </c>
      <c r="AC102" s="2">
        <f t="shared" si="18"/>
        <v>6.979450001665316E-2</v>
      </c>
    </row>
    <row r="103" spans="1:29" x14ac:dyDescent="0.35">
      <c r="A103" s="115">
        <v>1645</v>
      </c>
      <c r="B103" t="s">
        <v>108</v>
      </c>
      <c r="C103" s="1">
        <v>93636</v>
      </c>
      <c r="D103" s="1">
        <v>377094</v>
      </c>
      <c r="F103" s="1">
        <v>846849</v>
      </c>
      <c r="H103" s="1">
        <v>0</v>
      </c>
      <c r="I103" s="3">
        <f t="shared" si="10"/>
        <v>1317579</v>
      </c>
      <c r="J103">
        <f>A103-'ESSER III JCF Approved'!A106</f>
        <v>0</v>
      </c>
      <c r="K103" s="1">
        <f>VLOOKUP($A103,'Payments 6.7.21'!$A$4:$E$430,3,FALSE)</f>
        <v>93636</v>
      </c>
      <c r="L103" s="1">
        <f>VLOOKUP($A103,'Payments 6.7.21'!$A$4:$E$430,4,FALSE)</f>
        <v>0</v>
      </c>
      <c r="P103" s="1">
        <f>VLOOKUP($A103,'Payments 6.7.21'!$A$4:$E$430,5,FALSE)</f>
        <v>0</v>
      </c>
      <c r="Q103" s="1">
        <f t="shared" si="11"/>
        <v>93636</v>
      </c>
      <c r="R103" s="3" t="str">
        <f t="shared" si="12"/>
        <v>yes</v>
      </c>
      <c r="S103" s="3" t="str">
        <f t="shared" si="13"/>
        <v>no</v>
      </c>
      <c r="T103" s="112"/>
      <c r="U103" s="3" t="str">
        <f t="shared" si="14"/>
        <v/>
      </c>
      <c r="W103" s="2">
        <f t="shared" si="15"/>
        <v>1</v>
      </c>
      <c r="X103" s="2">
        <f t="shared" si="16"/>
        <v>0</v>
      </c>
      <c r="AB103" s="2" t="str">
        <f t="shared" si="17"/>
        <v/>
      </c>
      <c r="AC103" s="2">
        <f t="shared" si="18"/>
        <v>7.1066706436578003E-2</v>
      </c>
    </row>
    <row r="104" spans="1:29" x14ac:dyDescent="0.35">
      <c r="A104" s="115">
        <v>1631</v>
      </c>
      <c r="B104" t="s">
        <v>106</v>
      </c>
      <c r="C104" s="1">
        <v>40000</v>
      </c>
      <c r="D104" s="1">
        <v>100000</v>
      </c>
      <c r="F104" s="1">
        <v>174595</v>
      </c>
      <c r="H104" s="1">
        <v>0</v>
      </c>
      <c r="I104" s="3">
        <f t="shared" si="10"/>
        <v>314595</v>
      </c>
      <c r="J104">
        <f>A104-'ESSER III JCF Approved'!A104</f>
        <v>0</v>
      </c>
      <c r="K104" s="1">
        <f>VLOOKUP($A104,'Payments 6.7.21'!$A$4:$E$430,3,FALSE)</f>
        <v>40000</v>
      </c>
      <c r="L104" s="1">
        <f>VLOOKUP($A104,'Payments 6.7.21'!$A$4:$E$430,4,FALSE)</f>
        <v>0</v>
      </c>
      <c r="P104" s="1">
        <f>VLOOKUP($A104,'Payments 6.7.21'!$A$4:$E$430,5,FALSE)</f>
        <v>0</v>
      </c>
      <c r="Q104" s="1">
        <f t="shared" si="11"/>
        <v>40000</v>
      </c>
      <c r="R104" s="3" t="str">
        <f t="shared" si="12"/>
        <v>yes</v>
      </c>
      <c r="S104" s="3" t="str">
        <f t="shared" si="13"/>
        <v>no</v>
      </c>
      <c r="T104" s="112"/>
      <c r="U104" s="3" t="str">
        <f t="shared" si="14"/>
        <v/>
      </c>
      <c r="W104" s="2">
        <f t="shared" si="15"/>
        <v>1</v>
      </c>
      <c r="X104" s="2">
        <f t="shared" si="16"/>
        <v>0</v>
      </c>
      <c r="AB104" s="2" t="str">
        <f t="shared" si="17"/>
        <v/>
      </c>
      <c r="AC104" s="2">
        <f t="shared" si="18"/>
        <v>0.12714760247302087</v>
      </c>
    </row>
    <row r="105" spans="1:29" x14ac:dyDescent="0.35">
      <c r="A105" s="115">
        <v>1638</v>
      </c>
      <c r="B105" t="s">
        <v>107</v>
      </c>
      <c r="C105" s="1">
        <v>257033</v>
      </c>
      <c r="D105" s="1">
        <v>947443</v>
      </c>
      <c r="F105" s="1">
        <v>2127696</v>
      </c>
      <c r="H105" s="1">
        <v>0</v>
      </c>
      <c r="I105" s="3">
        <f t="shared" si="10"/>
        <v>3332172</v>
      </c>
      <c r="J105">
        <f>A105-'ESSER III JCF Approved'!A105</f>
        <v>0</v>
      </c>
      <c r="K105" s="1">
        <f>VLOOKUP($A105,'Payments 6.7.21'!$A$4:$E$430,3,FALSE)</f>
        <v>257032.95</v>
      </c>
      <c r="L105" s="1">
        <f>VLOOKUP($A105,'Payments 6.7.21'!$A$4:$E$430,4,FALSE)</f>
        <v>0</v>
      </c>
      <c r="P105" s="1">
        <f>VLOOKUP($A105,'Payments 6.7.21'!$A$4:$E$430,5,FALSE)</f>
        <v>0</v>
      </c>
      <c r="Q105" s="1">
        <f t="shared" si="11"/>
        <v>257032.95</v>
      </c>
      <c r="R105" s="3" t="str">
        <f t="shared" si="12"/>
        <v>yes</v>
      </c>
      <c r="S105" s="3" t="str">
        <f t="shared" si="13"/>
        <v>no</v>
      </c>
      <c r="T105" s="112"/>
      <c r="U105" s="3" t="str">
        <f t="shared" si="14"/>
        <v/>
      </c>
      <c r="W105" s="2">
        <f t="shared" si="15"/>
        <v>0.99999980547244915</v>
      </c>
      <c r="X105" s="2">
        <f t="shared" si="16"/>
        <v>0</v>
      </c>
      <c r="AB105" s="2" t="str">
        <f t="shared" si="17"/>
        <v/>
      </c>
      <c r="AC105" s="2">
        <f t="shared" si="18"/>
        <v>7.7136759446991332E-2</v>
      </c>
    </row>
    <row r="106" spans="1:29" x14ac:dyDescent="0.35">
      <c r="A106" s="115">
        <v>1659</v>
      </c>
      <c r="B106" t="s">
        <v>109</v>
      </c>
      <c r="C106" s="1">
        <v>98936</v>
      </c>
      <c r="D106" s="1">
        <v>400619</v>
      </c>
      <c r="F106" s="1">
        <v>899681</v>
      </c>
      <c r="H106" s="1">
        <v>0</v>
      </c>
      <c r="I106" s="3">
        <f t="shared" si="10"/>
        <v>1399236</v>
      </c>
      <c r="J106">
        <f>A106-'ESSER III JCF Approved'!A107</f>
        <v>0</v>
      </c>
      <c r="K106" s="1">
        <f>VLOOKUP($A106,'Payments 6.7.21'!$A$4:$E$430,3,FALSE)</f>
        <v>71397.990000000005</v>
      </c>
      <c r="L106" s="1">
        <f>VLOOKUP($A106,'Payments 6.7.21'!$A$4:$E$430,4,FALSE)</f>
        <v>0</v>
      </c>
      <c r="P106" s="1">
        <f>VLOOKUP($A106,'Payments 6.7.21'!$A$4:$E$430,5,FALSE)</f>
        <v>0</v>
      </c>
      <c r="Q106" s="1">
        <f t="shared" si="11"/>
        <v>71397.990000000005</v>
      </c>
      <c r="R106" s="3" t="str">
        <f t="shared" si="12"/>
        <v>yes</v>
      </c>
      <c r="S106" s="3" t="str">
        <f t="shared" si="13"/>
        <v>no</v>
      </c>
      <c r="T106" s="112"/>
      <c r="U106" s="3" t="str">
        <f t="shared" si="14"/>
        <v/>
      </c>
      <c r="W106" s="2">
        <f t="shared" si="15"/>
        <v>0.72165834478855018</v>
      </c>
      <c r="X106" s="2">
        <f t="shared" si="16"/>
        <v>0</v>
      </c>
      <c r="AB106" s="2" t="str">
        <f t="shared" si="17"/>
        <v/>
      </c>
      <c r="AC106" s="2">
        <f t="shared" si="18"/>
        <v>5.1026410126669128E-2</v>
      </c>
    </row>
    <row r="107" spans="1:29" x14ac:dyDescent="0.35">
      <c r="A107" s="115">
        <v>714</v>
      </c>
      <c r="B107" t="s">
        <v>54</v>
      </c>
      <c r="C107" s="1">
        <v>114220</v>
      </c>
      <c r="D107" s="1">
        <v>421502</v>
      </c>
      <c r="F107" s="1">
        <v>946579</v>
      </c>
      <c r="H107" s="1">
        <v>0</v>
      </c>
      <c r="I107" s="3">
        <f t="shared" si="10"/>
        <v>1482301</v>
      </c>
      <c r="J107">
        <f>A107-'ESSER III JCF Approved'!A52</f>
        <v>0</v>
      </c>
      <c r="K107" s="1">
        <f>VLOOKUP($A107,'Payments 6.7.21'!$A$4:$E$430,3,FALSE)</f>
        <v>86335.31</v>
      </c>
      <c r="L107" s="1">
        <f>VLOOKUP($A107,'Payments 6.7.21'!$A$4:$E$430,4,FALSE)</f>
        <v>0</v>
      </c>
      <c r="P107" s="1">
        <f>VLOOKUP($A107,'Payments 6.7.21'!$A$4:$E$430,5,FALSE)</f>
        <v>0</v>
      </c>
      <c r="Q107" s="1">
        <f t="shared" si="11"/>
        <v>86335.31</v>
      </c>
      <c r="R107" s="3" t="str">
        <f t="shared" si="12"/>
        <v>yes</v>
      </c>
      <c r="S107" s="3" t="str">
        <f t="shared" si="13"/>
        <v>no</v>
      </c>
      <c r="T107" s="112"/>
      <c r="U107" s="3" t="str">
        <f t="shared" si="14"/>
        <v/>
      </c>
      <c r="W107" s="2">
        <f t="shared" si="15"/>
        <v>0.75586858693748904</v>
      </c>
      <c r="X107" s="2">
        <f t="shared" si="16"/>
        <v>0</v>
      </c>
      <c r="AB107" s="2" t="str">
        <f t="shared" si="17"/>
        <v/>
      </c>
      <c r="AC107" s="2">
        <f t="shared" si="18"/>
        <v>5.8244115061650767E-2</v>
      </c>
    </row>
    <row r="108" spans="1:29" x14ac:dyDescent="0.35">
      <c r="A108" s="115">
        <v>1666</v>
      </c>
      <c r="B108" t="s">
        <v>110</v>
      </c>
      <c r="C108" s="1">
        <v>40000</v>
      </c>
      <c r="D108" s="1">
        <v>123411</v>
      </c>
      <c r="F108" s="1">
        <v>277146</v>
      </c>
      <c r="H108" s="1">
        <v>0</v>
      </c>
      <c r="I108" s="3">
        <f t="shared" si="10"/>
        <v>440557</v>
      </c>
      <c r="J108">
        <f>A108-'ESSER III JCF Approved'!A108</f>
        <v>0</v>
      </c>
      <c r="K108" s="1">
        <f>VLOOKUP($A108,'Payments 6.7.21'!$A$4:$E$430,3,FALSE)</f>
        <v>40000</v>
      </c>
      <c r="L108" s="1">
        <f>VLOOKUP($A108,'Payments 6.7.21'!$A$4:$E$430,4,FALSE)</f>
        <v>0</v>
      </c>
      <c r="P108" s="1">
        <f>VLOOKUP($A108,'Payments 6.7.21'!$A$4:$E$430,5,FALSE)</f>
        <v>0</v>
      </c>
      <c r="Q108" s="1">
        <f t="shared" si="11"/>
        <v>40000</v>
      </c>
      <c r="R108" s="3" t="str">
        <f t="shared" si="12"/>
        <v>yes</v>
      </c>
      <c r="S108" s="3" t="str">
        <f t="shared" si="13"/>
        <v>no</v>
      </c>
      <c r="T108" s="112"/>
      <c r="U108" s="3" t="str">
        <f t="shared" si="14"/>
        <v/>
      </c>
      <c r="W108" s="2">
        <f t="shared" si="15"/>
        <v>1</v>
      </c>
      <c r="X108" s="2">
        <f t="shared" si="16"/>
        <v>0</v>
      </c>
      <c r="AB108" s="2" t="str">
        <f t="shared" si="17"/>
        <v/>
      </c>
      <c r="AC108" s="2">
        <f t="shared" si="18"/>
        <v>9.0794153764439112E-2</v>
      </c>
    </row>
    <row r="109" spans="1:29" x14ac:dyDescent="0.35">
      <c r="A109" s="115">
        <v>1687</v>
      </c>
      <c r="B109" t="s">
        <v>112</v>
      </c>
      <c r="C109" s="1">
        <v>40000</v>
      </c>
      <c r="D109" s="1">
        <v>100000</v>
      </c>
      <c r="F109" s="1">
        <v>0</v>
      </c>
      <c r="H109" s="1">
        <v>0</v>
      </c>
      <c r="I109" s="3">
        <f t="shared" si="10"/>
        <v>140000</v>
      </c>
      <c r="J109">
        <f>A109-'ESSER III JCF Approved'!A110</f>
        <v>0</v>
      </c>
      <c r="K109" s="1">
        <f>VLOOKUP($A109,'Payments 6.7.21'!$A$4:$E$430,3,FALSE)</f>
        <v>40000</v>
      </c>
      <c r="L109" s="1">
        <f>VLOOKUP($A109,'Payments 6.7.21'!$A$4:$E$430,4,FALSE)</f>
        <v>0</v>
      </c>
      <c r="P109" s="1">
        <f>VLOOKUP($A109,'Payments 6.7.21'!$A$4:$E$430,5,FALSE)</f>
        <v>0</v>
      </c>
      <c r="Q109" s="1">
        <f t="shared" si="11"/>
        <v>40000</v>
      </c>
      <c r="R109" s="3" t="str">
        <f t="shared" si="12"/>
        <v>yes</v>
      </c>
      <c r="S109" s="3" t="str">
        <f t="shared" si="13"/>
        <v>no</v>
      </c>
      <c r="T109" s="112"/>
      <c r="U109" s="3" t="str">
        <f t="shared" si="14"/>
        <v/>
      </c>
      <c r="W109" s="2">
        <f t="shared" si="15"/>
        <v>1</v>
      </c>
      <c r="X109" s="2">
        <f t="shared" si="16"/>
        <v>0</v>
      </c>
      <c r="AB109" s="2" t="str">
        <f t="shared" si="17"/>
        <v/>
      </c>
      <c r="AC109" s="2">
        <f t="shared" si="18"/>
        <v>0.2857142857142857</v>
      </c>
    </row>
    <row r="110" spans="1:29" x14ac:dyDescent="0.35">
      <c r="A110" s="115">
        <v>1694</v>
      </c>
      <c r="B110" t="s">
        <v>113</v>
      </c>
      <c r="C110" s="1">
        <v>109070</v>
      </c>
      <c r="D110" s="1">
        <v>428731</v>
      </c>
      <c r="F110" s="1">
        <v>962811</v>
      </c>
      <c r="H110" s="1">
        <v>0</v>
      </c>
      <c r="I110" s="3">
        <f t="shared" si="10"/>
        <v>1500612</v>
      </c>
      <c r="J110">
        <f>A110-'ESSER III JCF Approved'!A111</f>
        <v>0</v>
      </c>
      <c r="K110" s="1">
        <f>VLOOKUP($A110,'Payments 6.7.21'!$A$4:$E$430,3,FALSE)</f>
        <v>75543</v>
      </c>
      <c r="L110" s="1">
        <f>VLOOKUP($A110,'Payments 6.7.21'!$A$4:$E$430,4,FALSE)</f>
        <v>0</v>
      </c>
      <c r="P110" s="1">
        <f>VLOOKUP($A110,'Payments 6.7.21'!$A$4:$E$430,5,FALSE)</f>
        <v>0</v>
      </c>
      <c r="Q110" s="1">
        <f t="shared" si="11"/>
        <v>75543</v>
      </c>
      <c r="R110" s="3" t="str">
        <f t="shared" si="12"/>
        <v>yes</v>
      </c>
      <c r="S110" s="3" t="str">
        <f t="shared" si="13"/>
        <v>no</v>
      </c>
      <c r="T110" s="112"/>
      <c r="U110" s="3" t="str">
        <f t="shared" si="14"/>
        <v/>
      </c>
      <c r="W110" s="2">
        <f t="shared" si="15"/>
        <v>0.69261025029797374</v>
      </c>
      <c r="X110" s="2">
        <f t="shared" si="16"/>
        <v>0</v>
      </c>
      <c r="AB110" s="2" t="str">
        <f t="shared" si="17"/>
        <v/>
      </c>
      <c r="AC110" s="2">
        <f t="shared" si="18"/>
        <v>5.0341460684040912E-2</v>
      </c>
    </row>
    <row r="111" spans="1:29" x14ac:dyDescent="0.35">
      <c r="A111" s="115">
        <v>1729</v>
      </c>
      <c r="B111" t="s">
        <v>114</v>
      </c>
      <c r="C111" s="1">
        <v>66735</v>
      </c>
      <c r="D111" s="1">
        <v>268361</v>
      </c>
      <c r="F111" s="1">
        <v>602665</v>
      </c>
      <c r="H111" s="1">
        <v>0</v>
      </c>
      <c r="I111" s="3">
        <f t="shared" si="10"/>
        <v>937761</v>
      </c>
      <c r="J111">
        <f>A111-'ESSER III JCF Approved'!A112</f>
        <v>0</v>
      </c>
      <c r="K111" s="1">
        <f>VLOOKUP($A111,'Payments 6.7.21'!$A$4:$E$430,3,FALSE)</f>
        <v>66735</v>
      </c>
      <c r="L111" s="1">
        <f>VLOOKUP($A111,'Payments 6.7.21'!$A$4:$E$430,4,FALSE)</f>
        <v>0</v>
      </c>
      <c r="P111" s="1">
        <f>VLOOKUP($A111,'Payments 6.7.21'!$A$4:$E$430,5,FALSE)</f>
        <v>0</v>
      </c>
      <c r="Q111" s="1">
        <f t="shared" si="11"/>
        <v>66735</v>
      </c>
      <c r="R111" s="3" t="str">
        <f t="shared" si="12"/>
        <v>yes</v>
      </c>
      <c r="S111" s="3" t="str">
        <f t="shared" si="13"/>
        <v>no</v>
      </c>
      <c r="T111" s="112"/>
      <c r="U111" s="3" t="str">
        <f t="shared" si="14"/>
        <v/>
      </c>
      <c r="W111" s="2">
        <f t="shared" si="15"/>
        <v>1</v>
      </c>
      <c r="X111" s="2">
        <f t="shared" si="16"/>
        <v>0</v>
      </c>
      <c r="AB111" s="2" t="str">
        <f t="shared" si="17"/>
        <v/>
      </c>
      <c r="AC111" s="2">
        <f t="shared" si="18"/>
        <v>7.1164187890091393E-2</v>
      </c>
    </row>
    <row r="112" spans="1:29" x14ac:dyDescent="0.35">
      <c r="A112" s="115">
        <v>1736</v>
      </c>
      <c r="B112" t="s">
        <v>115</v>
      </c>
      <c r="C112" s="1">
        <v>40000</v>
      </c>
      <c r="D112" s="1">
        <v>159545</v>
      </c>
      <c r="F112" s="1">
        <v>358294</v>
      </c>
      <c r="H112" s="1">
        <v>0</v>
      </c>
      <c r="I112" s="3">
        <f t="shared" si="10"/>
        <v>557839</v>
      </c>
      <c r="J112">
        <f>A112-'ESSER III JCF Approved'!A113</f>
        <v>0</v>
      </c>
      <c r="K112" s="1">
        <f>VLOOKUP($A112,'Payments 6.7.21'!$A$4:$E$430,3,FALSE)</f>
        <v>40000</v>
      </c>
      <c r="L112" s="1">
        <f>VLOOKUP($A112,'Payments 6.7.21'!$A$4:$E$430,4,FALSE)</f>
        <v>0</v>
      </c>
      <c r="P112" s="1">
        <f>VLOOKUP($A112,'Payments 6.7.21'!$A$4:$E$430,5,FALSE)</f>
        <v>0</v>
      </c>
      <c r="Q112" s="1">
        <f t="shared" si="11"/>
        <v>40000</v>
      </c>
      <c r="R112" s="3" t="str">
        <f t="shared" si="12"/>
        <v>yes</v>
      </c>
      <c r="S112" s="3" t="str">
        <f t="shared" si="13"/>
        <v>no</v>
      </c>
      <c r="T112" s="112"/>
      <c r="U112" s="3" t="str">
        <f t="shared" si="14"/>
        <v/>
      </c>
      <c r="W112" s="2">
        <f t="shared" si="15"/>
        <v>1</v>
      </c>
      <c r="X112" s="2">
        <f t="shared" si="16"/>
        <v>0</v>
      </c>
      <c r="AB112" s="2" t="str">
        <f t="shared" si="17"/>
        <v/>
      </c>
      <c r="AC112" s="2">
        <f t="shared" si="18"/>
        <v>7.1705276970595463E-2</v>
      </c>
    </row>
    <row r="113" spans="1:29" x14ac:dyDescent="0.35">
      <c r="A113" s="115">
        <v>1813</v>
      </c>
      <c r="B113" t="s">
        <v>116</v>
      </c>
      <c r="C113" s="1">
        <v>204001</v>
      </c>
      <c r="D113" s="1">
        <v>803423</v>
      </c>
      <c r="F113" s="1">
        <v>1804267</v>
      </c>
      <c r="H113" s="1">
        <v>116812</v>
      </c>
      <c r="I113" s="3">
        <f t="shared" si="10"/>
        <v>2928503</v>
      </c>
      <c r="J113">
        <f>A113-'ESSER III JCF Approved'!A114</f>
        <v>0</v>
      </c>
      <c r="K113" s="1">
        <f>VLOOKUP($A113,'Payments 6.7.21'!$A$4:$E$430,3,FALSE)</f>
        <v>204001</v>
      </c>
      <c r="L113" s="1">
        <f>VLOOKUP($A113,'Payments 6.7.21'!$A$4:$E$430,4,FALSE)</f>
        <v>156118.47</v>
      </c>
      <c r="P113" s="1">
        <f>VLOOKUP($A113,'Payments 6.7.21'!$A$4:$E$430,5,FALSE)</f>
        <v>10396.4</v>
      </c>
      <c r="Q113" s="1">
        <f t="shared" si="11"/>
        <v>370515.87</v>
      </c>
      <c r="R113" s="3" t="str">
        <f t="shared" si="12"/>
        <v>yes</v>
      </c>
      <c r="S113" s="3" t="str">
        <f t="shared" si="13"/>
        <v>yes</v>
      </c>
      <c r="T113" s="112"/>
      <c r="U113" s="3" t="str">
        <f t="shared" si="14"/>
        <v>yes</v>
      </c>
      <c r="W113" s="2">
        <f t="shared" si="15"/>
        <v>1</v>
      </c>
      <c r="X113" s="2">
        <f t="shared" si="16"/>
        <v>0.1943166551119398</v>
      </c>
      <c r="AB113" s="2">
        <f t="shared" si="17"/>
        <v>8.9001130020888261E-2</v>
      </c>
      <c r="AC113" s="2">
        <f t="shared" si="18"/>
        <v>0.12652057040747439</v>
      </c>
    </row>
    <row r="114" spans="1:29" x14ac:dyDescent="0.35">
      <c r="A114" s="115">
        <v>5757</v>
      </c>
      <c r="B114" t="s">
        <v>370</v>
      </c>
      <c r="C114" s="1">
        <v>192256</v>
      </c>
      <c r="D114" s="1">
        <v>804983</v>
      </c>
      <c r="F114" s="1">
        <v>1807771</v>
      </c>
      <c r="H114" s="1">
        <v>77826</v>
      </c>
      <c r="I114" s="3">
        <f t="shared" si="10"/>
        <v>2882836</v>
      </c>
      <c r="J114">
        <f>A114-'ESSER III JCF Approved'!A368</f>
        <v>0</v>
      </c>
      <c r="K114" s="1">
        <f>VLOOKUP($A114,'Payments 6.7.21'!$A$4:$E$430,3,FALSE)</f>
        <v>129724.11</v>
      </c>
      <c r="L114" s="1">
        <f>VLOOKUP($A114,'Payments 6.7.21'!$A$4:$E$430,4,FALSE)</f>
        <v>0</v>
      </c>
      <c r="P114" s="1">
        <f>VLOOKUP($A114,'Payments 6.7.21'!$A$4:$E$430,5,FALSE)</f>
        <v>42397.8</v>
      </c>
      <c r="Q114" s="1">
        <f t="shared" si="11"/>
        <v>172121.91</v>
      </c>
      <c r="R114" s="3" t="str">
        <f t="shared" si="12"/>
        <v>yes</v>
      </c>
      <c r="S114" s="3" t="str">
        <f t="shared" si="13"/>
        <v>no</v>
      </c>
      <c r="T114" s="112"/>
      <c r="U114" s="3" t="str">
        <f t="shared" si="14"/>
        <v>yes</v>
      </c>
      <c r="W114" s="2">
        <f t="shared" si="15"/>
        <v>0.67474674392476697</v>
      </c>
      <c r="X114" s="2">
        <f t="shared" si="16"/>
        <v>0</v>
      </c>
      <c r="AB114" s="2">
        <f t="shared" si="17"/>
        <v>0.54477680980649146</v>
      </c>
      <c r="AC114" s="2">
        <f t="shared" si="18"/>
        <v>5.9705758496147544E-2</v>
      </c>
    </row>
    <row r="115" spans="1:29" x14ac:dyDescent="0.35">
      <c r="A115" s="115">
        <v>1855</v>
      </c>
      <c r="B115" t="s">
        <v>118</v>
      </c>
      <c r="C115" s="1">
        <v>88110</v>
      </c>
      <c r="D115" s="1">
        <v>353994</v>
      </c>
      <c r="F115" s="1">
        <v>794973</v>
      </c>
      <c r="H115" s="1">
        <v>56812</v>
      </c>
      <c r="I115" s="3">
        <f t="shared" si="10"/>
        <v>1293889</v>
      </c>
      <c r="J115">
        <f>A115-'ESSER III JCF Approved'!A116</f>
        <v>0</v>
      </c>
      <c r="K115" s="1">
        <f>VLOOKUP($A115,'Payments 6.7.21'!$A$4:$E$430,3,FALSE)</f>
        <v>41360.660000000003</v>
      </c>
      <c r="L115" s="1">
        <f>VLOOKUP($A115,'Payments 6.7.21'!$A$4:$E$430,4,FALSE)</f>
        <v>0</v>
      </c>
      <c r="P115" s="1">
        <f>VLOOKUP($A115,'Payments 6.7.21'!$A$4:$E$430,5,FALSE)</f>
        <v>0</v>
      </c>
      <c r="Q115" s="1">
        <f t="shared" si="11"/>
        <v>41360.660000000003</v>
      </c>
      <c r="R115" s="3" t="str">
        <f t="shared" si="12"/>
        <v>yes</v>
      </c>
      <c r="S115" s="3" t="str">
        <f t="shared" si="13"/>
        <v>no</v>
      </c>
      <c r="T115" s="112"/>
      <c r="U115" s="3" t="str">
        <f t="shared" si="14"/>
        <v>no</v>
      </c>
      <c r="W115" s="2">
        <f t="shared" si="15"/>
        <v>0.46942072409488145</v>
      </c>
      <c r="X115" s="2">
        <f t="shared" si="16"/>
        <v>0</v>
      </c>
      <c r="AB115" s="2">
        <f t="shared" si="17"/>
        <v>0</v>
      </c>
      <c r="AC115" s="2">
        <f t="shared" si="18"/>
        <v>3.1966157838887267E-2</v>
      </c>
    </row>
    <row r="116" spans="1:29" x14ac:dyDescent="0.35">
      <c r="A116" s="115">
        <v>1862</v>
      </c>
      <c r="B116" t="s">
        <v>119</v>
      </c>
      <c r="C116" s="1">
        <v>1150052</v>
      </c>
      <c r="D116" s="1">
        <v>4559392</v>
      </c>
      <c r="F116" s="1">
        <v>10239141</v>
      </c>
      <c r="H116" s="1">
        <v>1021739</v>
      </c>
      <c r="I116" s="3">
        <f t="shared" si="10"/>
        <v>16970324</v>
      </c>
      <c r="J116">
        <f>A116-'ESSER III JCF Approved'!A117</f>
        <v>0</v>
      </c>
      <c r="K116" s="1">
        <f>VLOOKUP($A116,'Payments 6.7.21'!$A$4:$E$430,3,FALSE)</f>
        <v>481583.28</v>
      </c>
      <c r="L116" s="1">
        <f>VLOOKUP($A116,'Payments 6.7.21'!$A$4:$E$430,4,FALSE)</f>
        <v>0</v>
      </c>
      <c r="P116" s="1">
        <f>VLOOKUP($A116,'Payments 6.7.21'!$A$4:$E$430,5,FALSE)</f>
        <v>95483.16</v>
      </c>
      <c r="Q116" s="1">
        <f t="shared" si="11"/>
        <v>577066.44000000006</v>
      </c>
      <c r="R116" s="3" t="str">
        <f t="shared" si="12"/>
        <v>yes</v>
      </c>
      <c r="S116" s="3" t="str">
        <f t="shared" si="13"/>
        <v>no</v>
      </c>
      <c r="T116" s="112"/>
      <c r="U116" s="3" t="str">
        <f t="shared" si="14"/>
        <v>yes</v>
      </c>
      <c r="W116" s="2">
        <f t="shared" si="15"/>
        <v>0.41874913482172982</v>
      </c>
      <c r="X116" s="2">
        <f t="shared" si="16"/>
        <v>0</v>
      </c>
      <c r="AB116" s="2">
        <f t="shared" si="17"/>
        <v>9.3451615334248769E-2</v>
      </c>
      <c r="AC116" s="2">
        <f t="shared" si="18"/>
        <v>3.4004444464348471E-2</v>
      </c>
    </row>
    <row r="117" spans="1:29" x14ac:dyDescent="0.35">
      <c r="A117" s="115">
        <v>1870</v>
      </c>
      <c r="B117" t="s">
        <v>120</v>
      </c>
      <c r="C117" s="1">
        <v>40000</v>
      </c>
      <c r="D117" s="1">
        <v>100000</v>
      </c>
      <c r="F117" s="1">
        <v>182966</v>
      </c>
      <c r="H117" s="1">
        <v>0</v>
      </c>
      <c r="I117" s="3">
        <f t="shared" si="10"/>
        <v>322966</v>
      </c>
      <c r="J117">
        <f>A117-'ESSER III JCF Approved'!A118</f>
        <v>0</v>
      </c>
      <c r="K117" s="1">
        <f>VLOOKUP($A117,'Payments 6.7.21'!$A$4:$E$430,3,FALSE)</f>
        <v>40000</v>
      </c>
      <c r="L117" s="1">
        <f>VLOOKUP($A117,'Payments 6.7.21'!$A$4:$E$430,4,FALSE)</f>
        <v>0</v>
      </c>
      <c r="P117" s="1">
        <f>VLOOKUP($A117,'Payments 6.7.21'!$A$4:$E$430,5,FALSE)</f>
        <v>0</v>
      </c>
      <c r="Q117" s="1">
        <f t="shared" si="11"/>
        <v>40000</v>
      </c>
      <c r="R117" s="3" t="str">
        <f t="shared" si="12"/>
        <v>yes</v>
      </c>
      <c r="S117" s="3" t="str">
        <f t="shared" si="13"/>
        <v>no</v>
      </c>
      <c r="T117" s="112"/>
      <c r="U117" s="3" t="str">
        <f t="shared" si="14"/>
        <v/>
      </c>
      <c r="W117" s="2">
        <f t="shared" si="15"/>
        <v>1</v>
      </c>
      <c r="X117" s="2">
        <f t="shared" si="16"/>
        <v>0</v>
      </c>
      <c r="AB117" s="2" t="str">
        <f t="shared" si="17"/>
        <v/>
      </c>
      <c r="AC117" s="2">
        <f t="shared" si="18"/>
        <v>0.12385204634543574</v>
      </c>
    </row>
    <row r="118" spans="1:29" x14ac:dyDescent="0.35">
      <c r="A118" s="115">
        <v>1883</v>
      </c>
      <c r="B118" t="s">
        <v>121</v>
      </c>
      <c r="C118" s="1">
        <v>252703</v>
      </c>
      <c r="D118" s="1">
        <v>959375</v>
      </c>
      <c r="F118" s="1">
        <v>2154493</v>
      </c>
      <c r="H118" s="1">
        <v>0</v>
      </c>
      <c r="I118" s="3">
        <f t="shared" si="10"/>
        <v>3366571</v>
      </c>
      <c r="J118">
        <f>A118-'ESSER III JCF Approved'!A119</f>
        <v>0</v>
      </c>
      <c r="K118" s="1">
        <f>VLOOKUP($A118,'Payments 6.7.21'!$A$4:$E$430,3,FALSE)</f>
        <v>168015.97999999998</v>
      </c>
      <c r="L118" s="1">
        <f>VLOOKUP($A118,'Payments 6.7.21'!$A$4:$E$430,4,FALSE)</f>
        <v>0</v>
      </c>
      <c r="P118" s="1">
        <f>VLOOKUP($A118,'Payments 6.7.21'!$A$4:$E$430,5,FALSE)</f>
        <v>0</v>
      </c>
      <c r="Q118" s="1">
        <f t="shared" si="11"/>
        <v>168015.97999999998</v>
      </c>
      <c r="R118" s="3" t="str">
        <f t="shared" si="12"/>
        <v>yes</v>
      </c>
      <c r="S118" s="3" t="str">
        <f t="shared" si="13"/>
        <v>no</v>
      </c>
      <c r="T118" s="112"/>
      <c r="U118" s="3" t="str">
        <f t="shared" si="14"/>
        <v/>
      </c>
      <c r="W118" s="2">
        <f t="shared" si="15"/>
        <v>0.6648752883820136</v>
      </c>
      <c r="X118" s="2">
        <f t="shared" si="16"/>
        <v>0</v>
      </c>
      <c r="AB118" s="2" t="str">
        <f t="shared" si="17"/>
        <v/>
      </c>
      <c r="AC118" s="2">
        <f t="shared" si="18"/>
        <v>4.9907154787467718E-2</v>
      </c>
    </row>
    <row r="119" spans="1:29" x14ac:dyDescent="0.35">
      <c r="A119" s="115">
        <v>1890</v>
      </c>
      <c r="B119" t="s">
        <v>122</v>
      </c>
      <c r="C119" s="1">
        <v>74186</v>
      </c>
      <c r="D119" s="1">
        <v>298778</v>
      </c>
      <c r="F119" s="1">
        <v>670973</v>
      </c>
      <c r="H119" s="1">
        <v>0</v>
      </c>
      <c r="I119" s="3">
        <f t="shared" si="10"/>
        <v>1043937</v>
      </c>
      <c r="J119">
        <f>A119-'ESSER III JCF Approved'!A120</f>
        <v>0</v>
      </c>
      <c r="K119" s="1">
        <f>VLOOKUP($A119,'Payments 6.7.21'!$A$4:$E$430,3,FALSE)</f>
        <v>47617.06</v>
      </c>
      <c r="L119" s="1">
        <f>VLOOKUP($A119,'Payments 6.7.21'!$A$4:$E$430,4,FALSE)</f>
        <v>0</v>
      </c>
      <c r="P119" s="1">
        <f>VLOOKUP($A119,'Payments 6.7.21'!$A$4:$E$430,5,FALSE)</f>
        <v>0</v>
      </c>
      <c r="Q119" s="1">
        <f t="shared" si="11"/>
        <v>47617.06</v>
      </c>
      <c r="R119" s="3" t="str">
        <f t="shared" si="12"/>
        <v>yes</v>
      </c>
      <c r="S119" s="3" t="str">
        <f t="shared" si="13"/>
        <v>no</v>
      </c>
      <c r="T119" s="112"/>
      <c r="U119" s="3" t="str">
        <f t="shared" si="14"/>
        <v/>
      </c>
      <c r="W119" s="2">
        <f t="shared" si="15"/>
        <v>0.64186045884668264</v>
      </c>
      <c r="X119" s="2">
        <f t="shared" si="16"/>
        <v>0</v>
      </c>
      <c r="AB119" s="2" t="str">
        <f t="shared" si="17"/>
        <v/>
      </c>
      <c r="AC119" s="2">
        <f t="shared" si="18"/>
        <v>4.5612963234371418E-2</v>
      </c>
    </row>
    <row r="120" spans="1:29" x14ac:dyDescent="0.35">
      <c r="A120" s="115">
        <v>1900</v>
      </c>
      <c r="B120" t="s">
        <v>124</v>
      </c>
      <c r="C120" s="1">
        <v>282456</v>
      </c>
      <c r="D120" s="1">
        <v>1009237</v>
      </c>
      <c r="F120" s="1">
        <v>2266469</v>
      </c>
      <c r="H120" s="1">
        <v>0</v>
      </c>
      <c r="I120" s="3">
        <f t="shared" si="10"/>
        <v>3558162</v>
      </c>
      <c r="J120">
        <f>A120-'ESSER III JCF Approved'!A122</f>
        <v>0</v>
      </c>
      <c r="K120" s="1">
        <f>VLOOKUP($A120,'Payments 6.7.21'!$A$4:$E$430,3,FALSE)</f>
        <v>256950</v>
      </c>
      <c r="L120" s="1">
        <f>VLOOKUP($A120,'Payments 6.7.21'!$A$4:$E$430,4,FALSE)</f>
        <v>0</v>
      </c>
      <c r="P120" s="1">
        <f>VLOOKUP($A120,'Payments 6.7.21'!$A$4:$E$430,5,FALSE)</f>
        <v>0</v>
      </c>
      <c r="Q120" s="1">
        <f t="shared" si="11"/>
        <v>256950</v>
      </c>
      <c r="R120" s="3" t="str">
        <f t="shared" si="12"/>
        <v>yes</v>
      </c>
      <c r="S120" s="3" t="str">
        <f t="shared" si="13"/>
        <v>no</v>
      </c>
      <c r="T120" s="112"/>
      <c r="U120" s="3" t="str">
        <f t="shared" si="14"/>
        <v/>
      </c>
      <c r="W120" s="2">
        <f t="shared" si="15"/>
        <v>0.90969920978842722</v>
      </c>
      <c r="X120" s="2">
        <f t="shared" si="16"/>
        <v>0</v>
      </c>
      <c r="AB120" s="2" t="str">
        <f t="shared" si="17"/>
        <v/>
      </c>
      <c r="AC120" s="2">
        <f t="shared" si="18"/>
        <v>7.2214249941402325E-2</v>
      </c>
    </row>
    <row r="121" spans="1:29" x14ac:dyDescent="0.35">
      <c r="A121" s="115">
        <v>1939</v>
      </c>
      <c r="B121" t="s">
        <v>125</v>
      </c>
      <c r="C121" s="1">
        <v>144554</v>
      </c>
      <c r="D121" s="1">
        <v>573598</v>
      </c>
      <c r="F121" s="1">
        <v>1288144</v>
      </c>
      <c r="H121" s="1">
        <v>63768</v>
      </c>
      <c r="I121" s="3">
        <f t="shared" si="10"/>
        <v>2070064</v>
      </c>
      <c r="J121">
        <f>A121-'ESSER III JCF Approved'!A123</f>
        <v>0</v>
      </c>
      <c r="K121" s="1">
        <f>VLOOKUP($A121,'Payments 6.7.21'!$A$4:$E$430,3,FALSE)</f>
        <v>105404.47000000002</v>
      </c>
      <c r="L121" s="1">
        <f>VLOOKUP($A121,'Payments 6.7.21'!$A$4:$E$430,4,FALSE)</f>
        <v>0</v>
      </c>
      <c r="P121" s="1">
        <f>VLOOKUP($A121,'Payments 6.7.21'!$A$4:$E$430,5,FALSE)</f>
        <v>18181.64</v>
      </c>
      <c r="Q121" s="1">
        <f t="shared" si="11"/>
        <v>123586.11000000002</v>
      </c>
      <c r="R121" s="3" t="str">
        <f t="shared" si="12"/>
        <v>yes</v>
      </c>
      <c r="S121" s="3" t="str">
        <f t="shared" si="13"/>
        <v>no</v>
      </c>
      <c r="T121" s="112"/>
      <c r="U121" s="3" t="str">
        <f t="shared" si="14"/>
        <v>yes</v>
      </c>
      <c r="W121" s="2">
        <f t="shared" si="15"/>
        <v>0.7291702062896912</v>
      </c>
      <c r="X121" s="2">
        <f t="shared" si="16"/>
        <v>0</v>
      </c>
      <c r="AB121" s="2">
        <f t="shared" si="17"/>
        <v>0.28512169113034752</v>
      </c>
      <c r="AC121" s="2">
        <f t="shared" si="18"/>
        <v>5.9701588936380716E-2</v>
      </c>
    </row>
    <row r="122" spans="1:29" x14ac:dyDescent="0.35">
      <c r="A122" s="115">
        <v>1953</v>
      </c>
      <c r="B122" t="s">
        <v>127</v>
      </c>
      <c r="C122" s="1">
        <v>44676</v>
      </c>
      <c r="D122" s="1">
        <v>172197</v>
      </c>
      <c r="F122" s="1">
        <v>386707</v>
      </c>
      <c r="H122" s="1">
        <v>0</v>
      </c>
      <c r="I122" s="3">
        <f t="shared" si="10"/>
        <v>603580</v>
      </c>
      <c r="J122">
        <f>A122-'ESSER III JCF Approved'!A125</f>
        <v>0</v>
      </c>
      <c r="K122" s="1">
        <f>VLOOKUP($A122,'Payments 6.7.21'!$A$4:$E$430,3,FALSE)</f>
        <v>27793.67</v>
      </c>
      <c r="L122" s="1">
        <f>VLOOKUP($A122,'Payments 6.7.21'!$A$4:$E$430,4,FALSE)</f>
        <v>0</v>
      </c>
      <c r="P122" s="1">
        <f>VLOOKUP($A122,'Payments 6.7.21'!$A$4:$E$430,5,FALSE)</f>
        <v>0</v>
      </c>
      <c r="Q122" s="1">
        <f t="shared" si="11"/>
        <v>27793.67</v>
      </c>
      <c r="R122" s="3" t="str">
        <f t="shared" si="12"/>
        <v>yes</v>
      </c>
      <c r="S122" s="3" t="str">
        <f t="shared" si="13"/>
        <v>no</v>
      </c>
      <c r="T122" s="112"/>
      <c r="U122" s="3" t="str">
        <f t="shared" si="14"/>
        <v/>
      </c>
      <c r="W122" s="2">
        <f t="shared" si="15"/>
        <v>0.622116348822634</v>
      </c>
      <c r="X122" s="2">
        <f t="shared" si="16"/>
        <v>0</v>
      </c>
      <c r="AB122" s="2" t="str">
        <f t="shared" si="17"/>
        <v/>
      </c>
      <c r="AC122" s="2">
        <f t="shared" si="18"/>
        <v>4.6048030087146689E-2</v>
      </c>
    </row>
    <row r="123" spans="1:29" x14ac:dyDescent="0.35">
      <c r="A123" s="115">
        <v>2009</v>
      </c>
      <c r="B123" t="s">
        <v>128</v>
      </c>
      <c r="C123" s="1">
        <v>104400</v>
      </c>
      <c r="D123" s="1">
        <v>398752</v>
      </c>
      <c r="F123" s="1">
        <v>895488</v>
      </c>
      <c r="H123" s="1">
        <v>0</v>
      </c>
      <c r="I123" s="3">
        <f t="shared" si="10"/>
        <v>1398640</v>
      </c>
      <c r="J123">
        <f>A123-'ESSER III JCF Approved'!A126</f>
        <v>0</v>
      </c>
      <c r="K123" s="1">
        <f>VLOOKUP($A123,'Payments 6.7.21'!$A$4:$E$430,3,FALSE)</f>
        <v>104400</v>
      </c>
      <c r="L123" s="1">
        <f>VLOOKUP($A123,'Payments 6.7.21'!$A$4:$E$430,4,FALSE)</f>
        <v>0</v>
      </c>
      <c r="P123" s="1">
        <f>VLOOKUP($A123,'Payments 6.7.21'!$A$4:$E$430,5,FALSE)</f>
        <v>0</v>
      </c>
      <c r="Q123" s="1">
        <f t="shared" si="11"/>
        <v>104400</v>
      </c>
      <c r="R123" s="3" t="str">
        <f t="shared" si="12"/>
        <v>yes</v>
      </c>
      <c r="S123" s="3" t="str">
        <f t="shared" si="13"/>
        <v>no</v>
      </c>
      <c r="T123" s="112"/>
      <c r="U123" s="3" t="str">
        <f t="shared" si="14"/>
        <v/>
      </c>
      <c r="W123" s="2">
        <f t="shared" si="15"/>
        <v>1</v>
      </c>
      <c r="X123" s="2">
        <f t="shared" si="16"/>
        <v>0</v>
      </c>
      <c r="AB123" s="2" t="str">
        <f t="shared" si="17"/>
        <v/>
      </c>
      <c r="AC123" s="2">
        <f t="shared" si="18"/>
        <v>7.4643939827260766E-2</v>
      </c>
    </row>
    <row r="124" spans="1:29" x14ac:dyDescent="0.35">
      <c r="A124" s="115">
        <v>2044</v>
      </c>
      <c r="B124" t="s">
        <v>130</v>
      </c>
      <c r="C124" s="1">
        <v>40000</v>
      </c>
      <c r="D124" s="1">
        <v>100000</v>
      </c>
      <c r="F124" s="1">
        <v>125682</v>
      </c>
      <c r="H124" s="1">
        <v>0</v>
      </c>
      <c r="I124" s="3">
        <f t="shared" si="10"/>
        <v>265682</v>
      </c>
      <c r="J124">
        <f>A124-'ESSER III JCF Approved'!A128</f>
        <v>0</v>
      </c>
      <c r="K124" s="1">
        <f>VLOOKUP($A124,'Payments 6.7.21'!$A$4:$E$430,3,FALSE)</f>
        <v>39865</v>
      </c>
      <c r="L124" s="1">
        <f>VLOOKUP($A124,'Payments 6.7.21'!$A$4:$E$430,4,FALSE)</f>
        <v>0</v>
      </c>
      <c r="P124" s="1">
        <f>VLOOKUP($A124,'Payments 6.7.21'!$A$4:$E$430,5,FALSE)</f>
        <v>0</v>
      </c>
      <c r="Q124" s="1">
        <f t="shared" si="11"/>
        <v>39865</v>
      </c>
      <c r="R124" s="3" t="str">
        <f t="shared" si="12"/>
        <v>yes</v>
      </c>
      <c r="S124" s="3" t="str">
        <f t="shared" si="13"/>
        <v>no</v>
      </c>
      <c r="T124" s="112"/>
      <c r="U124" s="3" t="str">
        <f t="shared" si="14"/>
        <v/>
      </c>
      <c r="W124" s="2">
        <f t="shared" si="15"/>
        <v>0.99662499999999998</v>
      </c>
      <c r="X124" s="2">
        <f t="shared" si="16"/>
        <v>0</v>
      </c>
      <c r="AB124" s="2" t="str">
        <f t="shared" si="17"/>
        <v/>
      </c>
      <c r="AC124" s="2">
        <f t="shared" si="18"/>
        <v>0.15004780150706484</v>
      </c>
    </row>
    <row r="125" spans="1:29" x14ac:dyDescent="0.35">
      <c r="A125" s="115">
        <v>2051</v>
      </c>
      <c r="B125" t="s">
        <v>131</v>
      </c>
      <c r="C125" s="1">
        <v>61712</v>
      </c>
      <c r="D125" s="1">
        <v>245749</v>
      </c>
      <c r="F125" s="1">
        <v>551885</v>
      </c>
      <c r="H125" s="1">
        <v>0</v>
      </c>
      <c r="I125" s="3">
        <f t="shared" si="10"/>
        <v>859346</v>
      </c>
      <c r="J125">
        <f>A125-'ESSER III JCF Approved'!A129</f>
        <v>0</v>
      </c>
      <c r="K125" s="1">
        <f>VLOOKUP($A125,'Payments 6.7.21'!$A$4:$E$430,3,FALSE)</f>
        <v>61712</v>
      </c>
      <c r="L125" s="1">
        <f>VLOOKUP($A125,'Payments 6.7.21'!$A$4:$E$430,4,FALSE)</f>
        <v>0</v>
      </c>
      <c r="P125" s="1">
        <f>VLOOKUP($A125,'Payments 6.7.21'!$A$4:$E$430,5,FALSE)</f>
        <v>0</v>
      </c>
      <c r="Q125" s="1">
        <f t="shared" si="11"/>
        <v>61712</v>
      </c>
      <c r="R125" s="3" t="str">
        <f t="shared" si="12"/>
        <v>yes</v>
      </c>
      <c r="S125" s="3" t="str">
        <f t="shared" si="13"/>
        <v>no</v>
      </c>
      <c r="T125" s="112"/>
      <c r="U125" s="3" t="str">
        <f t="shared" si="14"/>
        <v/>
      </c>
      <c r="W125" s="2">
        <f t="shared" si="15"/>
        <v>1</v>
      </c>
      <c r="X125" s="2">
        <f t="shared" si="16"/>
        <v>0</v>
      </c>
      <c r="AB125" s="2" t="str">
        <f t="shared" si="17"/>
        <v/>
      </c>
      <c r="AC125" s="2">
        <f t="shared" si="18"/>
        <v>7.1812750626639332E-2</v>
      </c>
    </row>
    <row r="126" spans="1:29" x14ac:dyDescent="0.35">
      <c r="A126" s="115">
        <v>2058</v>
      </c>
      <c r="B126" t="s">
        <v>132</v>
      </c>
      <c r="C126" s="1">
        <v>75218</v>
      </c>
      <c r="D126" s="1">
        <v>296122</v>
      </c>
      <c r="F126" s="1">
        <v>665009</v>
      </c>
      <c r="H126" s="1">
        <v>0</v>
      </c>
      <c r="I126" s="3">
        <f t="shared" si="10"/>
        <v>1036349</v>
      </c>
      <c r="J126">
        <f>A126-'ESSER III JCF Approved'!A130</f>
        <v>0</v>
      </c>
      <c r="K126" s="1">
        <f>VLOOKUP($A126,'Payments 6.7.21'!$A$4:$E$430,3,FALSE)</f>
        <v>42231.42</v>
      </c>
      <c r="L126" s="1">
        <f>VLOOKUP($A126,'Payments 6.7.21'!$A$4:$E$430,4,FALSE)</f>
        <v>0</v>
      </c>
      <c r="P126" s="1">
        <f>VLOOKUP($A126,'Payments 6.7.21'!$A$4:$E$430,5,FALSE)</f>
        <v>0</v>
      </c>
      <c r="Q126" s="1">
        <f t="shared" si="11"/>
        <v>42231.42</v>
      </c>
      <c r="R126" s="3" t="str">
        <f t="shared" si="12"/>
        <v>yes</v>
      </c>
      <c r="S126" s="3" t="str">
        <f t="shared" si="13"/>
        <v>no</v>
      </c>
      <c r="T126" s="112"/>
      <c r="U126" s="3" t="str">
        <f t="shared" si="14"/>
        <v/>
      </c>
      <c r="W126" s="2">
        <f t="shared" si="15"/>
        <v>0.5614536414156186</v>
      </c>
      <c r="X126" s="2">
        <f t="shared" si="16"/>
        <v>0</v>
      </c>
      <c r="AB126" s="2" t="str">
        <f t="shared" si="17"/>
        <v/>
      </c>
      <c r="AC126" s="2">
        <f t="shared" si="18"/>
        <v>4.0750191296561294E-2</v>
      </c>
    </row>
    <row r="127" spans="1:29" x14ac:dyDescent="0.35">
      <c r="A127" s="115">
        <v>2114</v>
      </c>
      <c r="B127" t="s">
        <v>133</v>
      </c>
      <c r="C127" s="1">
        <v>65764</v>
      </c>
      <c r="D127" s="1">
        <v>221594</v>
      </c>
      <c r="F127" s="1">
        <v>497638</v>
      </c>
      <c r="H127" s="1">
        <v>0</v>
      </c>
      <c r="I127" s="3">
        <f t="shared" si="10"/>
        <v>784996</v>
      </c>
      <c r="J127">
        <f>A127-'ESSER III JCF Approved'!A131</f>
        <v>0</v>
      </c>
      <c r="K127" s="1">
        <f>VLOOKUP($A127,'Payments 6.7.21'!$A$4:$E$430,3,FALSE)</f>
        <v>65764</v>
      </c>
      <c r="L127" s="1">
        <f>VLOOKUP($A127,'Payments 6.7.21'!$A$4:$E$430,4,FALSE)</f>
        <v>0</v>
      </c>
      <c r="P127" s="1">
        <f>VLOOKUP($A127,'Payments 6.7.21'!$A$4:$E$430,5,FALSE)</f>
        <v>0</v>
      </c>
      <c r="Q127" s="1">
        <f t="shared" si="11"/>
        <v>65764</v>
      </c>
      <c r="R127" s="3" t="str">
        <f t="shared" si="12"/>
        <v>yes</v>
      </c>
      <c r="S127" s="3" t="str">
        <f t="shared" si="13"/>
        <v>no</v>
      </c>
      <c r="T127" s="112"/>
      <c r="U127" s="3" t="str">
        <f t="shared" si="14"/>
        <v/>
      </c>
      <c r="W127" s="2">
        <f t="shared" si="15"/>
        <v>1</v>
      </c>
      <c r="X127" s="2">
        <f t="shared" si="16"/>
        <v>0</v>
      </c>
      <c r="AB127" s="2" t="str">
        <f t="shared" si="17"/>
        <v/>
      </c>
      <c r="AC127" s="2">
        <f t="shared" si="18"/>
        <v>8.3776223063557018E-2</v>
      </c>
    </row>
    <row r="128" spans="1:29" x14ac:dyDescent="0.35">
      <c r="A128" s="115">
        <v>2128</v>
      </c>
      <c r="B128" t="s">
        <v>134</v>
      </c>
      <c r="C128" s="1">
        <v>118238</v>
      </c>
      <c r="D128" s="1">
        <v>480308</v>
      </c>
      <c r="F128" s="1">
        <v>1078640</v>
      </c>
      <c r="H128" s="1">
        <v>0</v>
      </c>
      <c r="I128" s="3">
        <f t="shared" si="10"/>
        <v>1677186</v>
      </c>
      <c r="J128">
        <f>A128-'ESSER III JCF Approved'!A132</f>
        <v>0</v>
      </c>
      <c r="K128" s="1">
        <f>VLOOKUP($A128,'Payments 6.7.21'!$A$4:$E$430,3,FALSE)</f>
        <v>83840.950000000012</v>
      </c>
      <c r="L128" s="1">
        <f>VLOOKUP($A128,'Payments 6.7.21'!$A$4:$E$430,4,FALSE)</f>
        <v>57405.21</v>
      </c>
      <c r="P128" s="1">
        <f>VLOOKUP($A128,'Payments 6.7.21'!$A$4:$E$430,5,FALSE)</f>
        <v>0</v>
      </c>
      <c r="Q128" s="1">
        <f t="shared" si="11"/>
        <v>141246.16</v>
      </c>
      <c r="R128" s="3" t="str">
        <f t="shared" si="12"/>
        <v>yes</v>
      </c>
      <c r="S128" s="3" t="str">
        <f t="shared" si="13"/>
        <v>yes</v>
      </c>
      <c r="T128" s="112"/>
      <c r="U128" s="3" t="str">
        <f t="shared" si="14"/>
        <v/>
      </c>
      <c r="W128" s="2">
        <f t="shared" si="15"/>
        <v>0.70908633434259727</v>
      </c>
      <c r="X128" s="2">
        <f t="shared" si="16"/>
        <v>0.11951749710602363</v>
      </c>
      <c r="AB128" s="2" t="str">
        <f t="shared" si="17"/>
        <v/>
      </c>
      <c r="AC128" s="2">
        <f t="shared" si="18"/>
        <v>8.4216157301575376E-2</v>
      </c>
    </row>
    <row r="129" spans="1:29" x14ac:dyDescent="0.35">
      <c r="A129" s="115">
        <v>2135</v>
      </c>
      <c r="B129" t="s">
        <v>135</v>
      </c>
      <c r="C129" s="1">
        <v>168546</v>
      </c>
      <c r="D129" s="1">
        <v>689071</v>
      </c>
      <c r="F129" s="1">
        <v>1547465</v>
      </c>
      <c r="H129" s="1">
        <v>45072</v>
      </c>
      <c r="I129" s="3">
        <f t="shared" si="10"/>
        <v>2450154</v>
      </c>
      <c r="J129">
        <f>A129-'ESSER III JCF Approved'!A133</f>
        <v>0</v>
      </c>
      <c r="K129" s="1">
        <f>VLOOKUP($A129,'Payments 6.7.21'!$A$4:$E$430,3,FALSE)</f>
        <v>67426.790000000008</v>
      </c>
      <c r="L129" s="1">
        <f>VLOOKUP($A129,'Payments 6.7.21'!$A$4:$E$430,4,FALSE)</f>
        <v>0</v>
      </c>
      <c r="P129" s="1">
        <f>VLOOKUP($A129,'Payments 6.7.21'!$A$4:$E$430,5,FALSE)</f>
        <v>27389.89</v>
      </c>
      <c r="Q129" s="1">
        <f t="shared" si="11"/>
        <v>94816.680000000008</v>
      </c>
      <c r="R129" s="3" t="str">
        <f t="shared" si="12"/>
        <v>yes</v>
      </c>
      <c r="S129" s="3" t="str">
        <f t="shared" si="13"/>
        <v>no</v>
      </c>
      <c r="T129" s="112"/>
      <c r="U129" s="3" t="str">
        <f t="shared" si="14"/>
        <v>yes</v>
      </c>
      <c r="W129" s="2">
        <f t="shared" si="15"/>
        <v>0.4000497786954304</v>
      </c>
      <c r="X129" s="2">
        <f t="shared" si="16"/>
        <v>0</v>
      </c>
      <c r="AB129" s="2">
        <f t="shared" si="17"/>
        <v>0.6076919151579695</v>
      </c>
      <c r="AC129" s="2">
        <f t="shared" si="18"/>
        <v>3.8698253252652692E-2</v>
      </c>
    </row>
    <row r="130" spans="1:29" x14ac:dyDescent="0.35">
      <c r="A130" s="115">
        <v>2142</v>
      </c>
      <c r="B130" t="s">
        <v>136</v>
      </c>
      <c r="C130" s="1">
        <v>40000</v>
      </c>
      <c r="D130" s="1">
        <v>143132</v>
      </c>
      <c r="F130" s="1">
        <v>321436</v>
      </c>
      <c r="H130" s="1">
        <v>23043</v>
      </c>
      <c r="I130" s="3">
        <f t="shared" si="10"/>
        <v>527611</v>
      </c>
      <c r="J130">
        <f>A130-'ESSER III JCF Approved'!A134</f>
        <v>0</v>
      </c>
      <c r="K130" s="1">
        <f>VLOOKUP($A130,'Payments 6.7.21'!$A$4:$E$430,3,FALSE)</f>
        <v>25293.61</v>
      </c>
      <c r="L130" s="1">
        <f>VLOOKUP($A130,'Payments 6.7.21'!$A$4:$E$430,4,FALSE)</f>
        <v>0</v>
      </c>
      <c r="P130" s="1">
        <f>VLOOKUP($A130,'Payments 6.7.21'!$A$4:$E$430,5,FALSE)</f>
        <v>1036.94</v>
      </c>
      <c r="Q130" s="1">
        <f t="shared" si="11"/>
        <v>26330.55</v>
      </c>
      <c r="R130" s="3" t="str">
        <f t="shared" si="12"/>
        <v>yes</v>
      </c>
      <c r="S130" s="3" t="str">
        <f t="shared" si="13"/>
        <v>no</v>
      </c>
      <c r="T130" s="112"/>
      <c r="U130" s="3" t="str">
        <f t="shared" si="14"/>
        <v>yes</v>
      </c>
      <c r="W130" s="2">
        <f t="shared" si="15"/>
        <v>0.63234025000000005</v>
      </c>
      <c r="X130" s="2">
        <f t="shared" si="16"/>
        <v>0</v>
      </c>
      <c r="AB130" s="2">
        <f t="shared" si="17"/>
        <v>4.5000216985635555E-2</v>
      </c>
      <c r="AC130" s="2">
        <f t="shared" si="18"/>
        <v>4.99052332115896E-2</v>
      </c>
    </row>
    <row r="131" spans="1:29" x14ac:dyDescent="0.35">
      <c r="A131" s="115">
        <v>2184</v>
      </c>
      <c r="B131" t="s">
        <v>138</v>
      </c>
      <c r="C131" s="1">
        <v>113916</v>
      </c>
      <c r="D131" s="1">
        <v>392144</v>
      </c>
      <c r="F131" s="1">
        <v>880648</v>
      </c>
      <c r="H131" s="1">
        <v>0</v>
      </c>
      <c r="I131" s="3">
        <f t="shared" si="10"/>
        <v>1386708</v>
      </c>
      <c r="J131">
        <f>A131-'ESSER III JCF Approved'!A136</f>
        <v>0</v>
      </c>
      <c r="Q131" s="1">
        <f t="shared" si="11"/>
        <v>0</v>
      </c>
      <c r="R131" s="3" t="str">
        <f t="shared" si="12"/>
        <v>no</v>
      </c>
      <c r="S131" s="3" t="str">
        <f t="shared" si="13"/>
        <v>no</v>
      </c>
      <c r="T131" s="112"/>
      <c r="U131" s="3" t="str">
        <f t="shared" si="14"/>
        <v/>
      </c>
      <c r="W131" s="2">
        <f t="shared" si="15"/>
        <v>0</v>
      </c>
      <c r="X131" s="2">
        <f t="shared" si="16"/>
        <v>0</v>
      </c>
      <c r="AB131" s="2" t="str">
        <f t="shared" si="17"/>
        <v/>
      </c>
      <c r="AC131" s="2">
        <f t="shared" si="18"/>
        <v>0</v>
      </c>
    </row>
    <row r="132" spans="1:29" x14ac:dyDescent="0.35">
      <c r="A132" s="115">
        <v>2198</v>
      </c>
      <c r="B132" t="s">
        <v>139</v>
      </c>
      <c r="C132" s="1">
        <v>71733</v>
      </c>
      <c r="D132" s="1">
        <v>286555</v>
      </c>
      <c r="F132" s="1">
        <v>643524</v>
      </c>
      <c r="H132" s="1">
        <v>0</v>
      </c>
      <c r="I132" s="3">
        <f t="shared" ref="I132:I195" si="19">SUM(C132:H132)</f>
        <v>1001812</v>
      </c>
      <c r="J132">
        <f>A132-'ESSER III JCF Approved'!A137</f>
        <v>0</v>
      </c>
      <c r="K132" s="1">
        <f>VLOOKUP($A132,'Payments 6.7.21'!$A$4:$E$430,3,FALSE)</f>
        <v>71733</v>
      </c>
      <c r="L132" s="1">
        <f>VLOOKUP($A132,'Payments 6.7.21'!$A$4:$E$430,4,FALSE)</f>
        <v>0</v>
      </c>
      <c r="P132" s="1">
        <f>VLOOKUP($A132,'Payments 6.7.21'!$A$4:$E$430,5,FALSE)</f>
        <v>0</v>
      </c>
      <c r="Q132" s="1">
        <f t="shared" ref="Q132:Q195" si="20">SUM(K132:P132)</f>
        <v>71733</v>
      </c>
      <c r="R132" s="3" t="str">
        <f t="shared" ref="R132:R195" si="21">IF(C132=0,"",IF(K132&gt;0,"yes","no"))</f>
        <v>yes</v>
      </c>
      <c r="S132" s="3" t="str">
        <f t="shared" ref="S132:S195" si="22">IF(D132=0,"",IF(L132&gt;0,"yes","no"))</f>
        <v>no</v>
      </c>
      <c r="T132" s="112"/>
      <c r="U132" s="3" t="str">
        <f t="shared" ref="U132:U195" si="23">IF(H132=0,"",IF(P132&gt;0,"yes","no"))</f>
        <v/>
      </c>
      <c r="W132" s="2">
        <f t="shared" ref="W132:W195" si="24">IF(C132=0,"",K132/C132)</f>
        <v>1</v>
      </c>
      <c r="X132" s="2">
        <f t="shared" ref="X132:X195" si="25">IF(D132=0,"",L132/D132)</f>
        <v>0</v>
      </c>
      <c r="AB132" s="2" t="str">
        <f t="shared" ref="AB132:AB195" si="26">IF(H132=0,"",P132/H132)</f>
        <v/>
      </c>
      <c r="AC132" s="2">
        <f t="shared" ref="AC132:AC195" si="27">Q132/I132</f>
        <v>7.1603254902117358E-2</v>
      </c>
    </row>
    <row r="133" spans="1:29" x14ac:dyDescent="0.35">
      <c r="A133" s="115">
        <v>2212</v>
      </c>
      <c r="B133" t="s">
        <v>140</v>
      </c>
      <c r="C133" s="1">
        <v>40000</v>
      </c>
      <c r="D133" s="1">
        <v>150819</v>
      </c>
      <c r="F133" s="1">
        <v>338698</v>
      </c>
      <c r="H133" s="1">
        <v>14638</v>
      </c>
      <c r="I133" s="3">
        <f t="shared" si="19"/>
        <v>544155</v>
      </c>
      <c r="J133">
        <f>A133-'ESSER III JCF Approved'!A138</f>
        <v>0</v>
      </c>
      <c r="K133" s="1">
        <f>VLOOKUP($A133,'Payments 6.7.21'!$A$4:$E$430,3,FALSE)</f>
        <v>40000</v>
      </c>
      <c r="L133" s="1">
        <f>VLOOKUP($A133,'Payments 6.7.21'!$A$4:$E$430,4,FALSE)</f>
        <v>0</v>
      </c>
      <c r="P133" s="1">
        <f>VLOOKUP($A133,'Payments 6.7.21'!$A$4:$E$430,5,FALSE)</f>
        <v>14638</v>
      </c>
      <c r="Q133" s="1">
        <f t="shared" si="20"/>
        <v>54638</v>
      </c>
      <c r="R133" s="3" t="str">
        <f t="shared" si="21"/>
        <v>yes</v>
      </c>
      <c r="S133" s="3" t="str">
        <f t="shared" si="22"/>
        <v>no</v>
      </c>
      <c r="T133" s="112"/>
      <c r="U133" s="3" t="str">
        <f t="shared" si="23"/>
        <v>yes</v>
      </c>
      <c r="W133" s="2">
        <f t="shared" si="24"/>
        <v>1</v>
      </c>
      <c r="X133" s="2">
        <f t="shared" si="25"/>
        <v>0</v>
      </c>
      <c r="AB133" s="2">
        <f t="shared" si="26"/>
        <v>1</v>
      </c>
      <c r="AC133" s="2">
        <f t="shared" si="27"/>
        <v>0.10040889084911468</v>
      </c>
    </row>
    <row r="134" spans="1:29" x14ac:dyDescent="0.35">
      <c r="A134" s="115">
        <v>2217</v>
      </c>
      <c r="B134" t="s">
        <v>141</v>
      </c>
      <c r="C134" s="1">
        <v>47468</v>
      </c>
      <c r="D134" s="1">
        <v>186693</v>
      </c>
      <c r="F134" s="1">
        <v>419261</v>
      </c>
      <c r="H134" s="1">
        <v>0</v>
      </c>
      <c r="I134" s="3">
        <f t="shared" si="19"/>
        <v>653422</v>
      </c>
      <c r="J134">
        <f>A134-'ESSER III JCF Approved'!A139</f>
        <v>0</v>
      </c>
      <c r="K134" s="1">
        <f>VLOOKUP($A134,'Payments 6.7.21'!$A$4:$E$430,3,FALSE)</f>
        <v>47308.72</v>
      </c>
      <c r="L134" s="1">
        <f>VLOOKUP($A134,'Payments 6.7.21'!$A$4:$E$430,4,FALSE)</f>
        <v>0</v>
      </c>
      <c r="P134" s="1">
        <f>VLOOKUP($A134,'Payments 6.7.21'!$A$4:$E$430,5,FALSE)</f>
        <v>0</v>
      </c>
      <c r="Q134" s="1">
        <f t="shared" si="20"/>
        <v>47308.72</v>
      </c>
      <c r="R134" s="3" t="str">
        <f t="shared" si="21"/>
        <v>yes</v>
      </c>
      <c r="S134" s="3" t="str">
        <f t="shared" si="22"/>
        <v>no</v>
      </c>
      <c r="T134" s="112"/>
      <c r="U134" s="3" t="str">
        <f t="shared" si="23"/>
        <v/>
      </c>
      <c r="W134" s="2">
        <f t="shared" si="24"/>
        <v>0.99664447627875619</v>
      </c>
      <c r="X134" s="2">
        <f t="shared" si="25"/>
        <v>0</v>
      </c>
      <c r="AB134" s="2" t="str">
        <f t="shared" si="26"/>
        <v/>
      </c>
      <c r="AC134" s="2">
        <f t="shared" si="27"/>
        <v>7.2401480207277991E-2</v>
      </c>
    </row>
    <row r="135" spans="1:29" x14ac:dyDescent="0.35">
      <c r="A135" s="115">
        <v>2226</v>
      </c>
      <c r="B135" t="s">
        <v>142</v>
      </c>
      <c r="C135" s="1">
        <v>227285</v>
      </c>
      <c r="D135" s="1">
        <v>894424</v>
      </c>
      <c r="F135" s="1">
        <v>2008630</v>
      </c>
      <c r="H135" s="1">
        <v>32754</v>
      </c>
      <c r="I135" s="3">
        <f t="shared" si="19"/>
        <v>3163093</v>
      </c>
      <c r="J135">
        <f>A135-'ESSER III JCF Approved'!A140</f>
        <v>0</v>
      </c>
      <c r="K135" s="1">
        <f>VLOOKUP($A135,'Payments 6.7.21'!$A$4:$E$430,3,FALSE)</f>
        <v>148329.23000000001</v>
      </c>
      <c r="L135" s="1">
        <f>VLOOKUP($A135,'Payments 6.7.21'!$A$4:$E$430,4,FALSE)</f>
        <v>0</v>
      </c>
      <c r="P135" s="1">
        <f>VLOOKUP($A135,'Payments 6.7.21'!$A$4:$E$430,5,FALSE)</f>
        <v>0</v>
      </c>
      <c r="Q135" s="1">
        <f t="shared" si="20"/>
        <v>148329.23000000001</v>
      </c>
      <c r="R135" s="3" t="str">
        <f t="shared" si="21"/>
        <v>yes</v>
      </c>
      <c r="S135" s="3" t="str">
        <f t="shared" si="22"/>
        <v>no</v>
      </c>
      <c r="T135" s="112"/>
      <c r="U135" s="3" t="str">
        <f t="shared" si="23"/>
        <v>no</v>
      </c>
      <c r="W135" s="2">
        <f t="shared" si="24"/>
        <v>0.65261337087797266</v>
      </c>
      <c r="X135" s="2">
        <f t="shared" si="25"/>
        <v>0</v>
      </c>
      <c r="AB135" s="2">
        <f t="shared" si="26"/>
        <v>0</v>
      </c>
      <c r="AC135" s="2">
        <f t="shared" si="27"/>
        <v>4.6893730282353385E-2</v>
      </c>
    </row>
    <row r="136" spans="1:29" x14ac:dyDescent="0.35">
      <c r="A136" s="115">
        <v>2233</v>
      </c>
      <c r="B136" t="s">
        <v>143</v>
      </c>
      <c r="C136" s="1">
        <v>157167</v>
      </c>
      <c r="D136" s="1">
        <v>587029</v>
      </c>
      <c r="F136" s="1">
        <v>1318305</v>
      </c>
      <c r="H136" s="1">
        <v>223333</v>
      </c>
      <c r="I136" s="3">
        <f t="shared" si="19"/>
        <v>2285834</v>
      </c>
      <c r="J136">
        <f>A136-'ESSER III JCF Approved'!A141</f>
        <v>0</v>
      </c>
      <c r="K136" s="1">
        <f>VLOOKUP($A136,'Payments 6.7.21'!$A$4:$E$430,3,FALSE)</f>
        <v>29865</v>
      </c>
      <c r="L136" s="1">
        <f>VLOOKUP($A136,'Payments 6.7.21'!$A$4:$E$430,4,FALSE)</f>
        <v>0</v>
      </c>
      <c r="P136" s="1">
        <f>VLOOKUP($A136,'Payments 6.7.21'!$A$4:$E$430,5,FALSE)</f>
        <v>31931.119999999999</v>
      </c>
      <c r="Q136" s="1">
        <f t="shared" si="20"/>
        <v>61796.119999999995</v>
      </c>
      <c r="R136" s="3" t="str">
        <f t="shared" si="21"/>
        <v>yes</v>
      </c>
      <c r="S136" s="3" t="str">
        <f t="shared" si="22"/>
        <v>no</v>
      </c>
      <c r="T136" s="112"/>
      <c r="U136" s="3" t="str">
        <f t="shared" si="23"/>
        <v>yes</v>
      </c>
      <c r="W136" s="2">
        <f t="shared" si="24"/>
        <v>0.19002080589436715</v>
      </c>
      <c r="X136" s="2">
        <f t="shared" si="25"/>
        <v>0</v>
      </c>
      <c r="AB136" s="2">
        <f t="shared" si="26"/>
        <v>0.14297537757519041</v>
      </c>
      <c r="AC136" s="2">
        <f t="shared" si="27"/>
        <v>2.7034386574003186E-2</v>
      </c>
    </row>
    <row r="137" spans="1:29" x14ac:dyDescent="0.35">
      <c r="A137" s="115">
        <v>2289</v>
      </c>
      <c r="B137" t="s">
        <v>145</v>
      </c>
      <c r="C137" s="1">
        <v>5046016</v>
      </c>
      <c r="D137" s="1">
        <v>19903798</v>
      </c>
      <c r="F137" s="1">
        <v>44698462</v>
      </c>
      <c r="H137" s="1">
        <v>2934491</v>
      </c>
      <c r="I137" s="3">
        <f t="shared" si="19"/>
        <v>72582767</v>
      </c>
      <c r="J137">
        <f>A137-'ESSER III JCF Approved'!A143</f>
        <v>0</v>
      </c>
      <c r="K137" s="1">
        <f>VLOOKUP($A137,'Payments 6.7.21'!$A$4:$E$430,3,FALSE)</f>
        <v>2565082.9900000002</v>
      </c>
      <c r="L137" s="1">
        <f>VLOOKUP($A137,'Payments 6.7.21'!$A$4:$E$430,4,FALSE)</f>
        <v>0</v>
      </c>
      <c r="P137" s="1">
        <f>VLOOKUP($A137,'Payments 6.7.21'!$A$4:$E$430,5,FALSE)</f>
        <v>10307.290000000001</v>
      </c>
      <c r="Q137" s="1">
        <f t="shared" si="20"/>
        <v>2575390.2800000003</v>
      </c>
      <c r="R137" s="3" t="str">
        <f t="shared" si="21"/>
        <v>yes</v>
      </c>
      <c r="S137" s="3" t="str">
        <f t="shared" si="22"/>
        <v>no</v>
      </c>
      <c r="T137" s="112"/>
      <c r="U137" s="3" t="str">
        <f t="shared" si="23"/>
        <v>yes</v>
      </c>
      <c r="W137" s="2">
        <f t="shared" si="24"/>
        <v>0.50833825933171839</v>
      </c>
      <c r="X137" s="2">
        <f t="shared" si="25"/>
        <v>0</v>
      </c>
      <c r="AB137" s="2">
        <f t="shared" si="26"/>
        <v>3.5124626383246705E-3</v>
      </c>
      <c r="AC137" s="2">
        <f t="shared" si="27"/>
        <v>3.5482117676775816E-2</v>
      </c>
    </row>
    <row r="138" spans="1:29" x14ac:dyDescent="0.35">
      <c r="A138" s="115">
        <v>2310</v>
      </c>
      <c r="B138" t="s">
        <v>148</v>
      </c>
      <c r="C138" s="1">
        <v>40000</v>
      </c>
      <c r="D138" s="1">
        <v>100000</v>
      </c>
      <c r="F138" s="1">
        <v>209053</v>
      </c>
      <c r="H138" s="1">
        <v>0</v>
      </c>
      <c r="I138" s="3">
        <f t="shared" si="19"/>
        <v>349053</v>
      </c>
      <c r="J138">
        <f>A138-'ESSER III JCF Approved'!A146</f>
        <v>0</v>
      </c>
      <c r="K138" s="1">
        <f>VLOOKUP($A138,'Payments 6.7.21'!$A$4:$E$430,3,FALSE)</f>
        <v>18000.259999999998</v>
      </c>
      <c r="L138" s="1">
        <f>VLOOKUP($A138,'Payments 6.7.21'!$A$4:$E$430,4,FALSE)</f>
        <v>0</v>
      </c>
      <c r="P138" s="1">
        <f>VLOOKUP($A138,'Payments 6.7.21'!$A$4:$E$430,5,FALSE)</f>
        <v>0</v>
      </c>
      <c r="Q138" s="1">
        <f t="shared" si="20"/>
        <v>18000.259999999998</v>
      </c>
      <c r="R138" s="3" t="str">
        <f t="shared" si="21"/>
        <v>yes</v>
      </c>
      <c r="S138" s="3" t="str">
        <f t="shared" si="22"/>
        <v>no</v>
      </c>
      <c r="T138" s="112"/>
      <c r="U138" s="3" t="str">
        <f t="shared" si="23"/>
        <v/>
      </c>
      <c r="W138" s="2">
        <f t="shared" si="24"/>
        <v>0.45000649999999998</v>
      </c>
      <c r="X138" s="2">
        <f t="shared" si="25"/>
        <v>0</v>
      </c>
      <c r="AB138" s="2" t="str">
        <f t="shared" si="26"/>
        <v/>
      </c>
      <c r="AC138" s="2">
        <f t="shared" si="27"/>
        <v>5.1568844845911649E-2</v>
      </c>
    </row>
    <row r="139" spans="1:29" x14ac:dyDescent="0.35">
      <c r="A139" s="115">
        <v>2296</v>
      </c>
      <c r="B139" t="s">
        <v>146</v>
      </c>
      <c r="C139" s="1">
        <v>302139</v>
      </c>
      <c r="D139" s="1">
        <v>1085339</v>
      </c>
      <c r="F139" s="1">
        <v>2437374</v>
      </c>
      <c r="H139" s="1">
        <v>0</v>
      </c>
      <c r="I139" s="3">
        <f t="shared" si="19"/>
        <v>3824852</v>
      </c>
      <c r="J139">
        <f>A139-'ESSER III JCF Approved'!A144</f>
        <v>0</v>
      </c>
      <c r="K139" s="1">
        <f>VLOOKUP($A139,'Payments 6.7.21'!$A$4:$E$430,3,FALSE)</f>
        <v>188201.25</v>
      </c>
      <c r="L139" s="1">
        <f>VLOOKUP($A139,'Payments 6.7.21'!$A$4:$E$430,4,FALSE)</f>
        <v>0</v>
      </c>
      <c r="P139" s="1">
        <f>VLOOKUP($A139,'Payments 6.7.21'!$A$4:$E$430,5,FALSE)</f>
        <v>0</v>
      </c>
      <c r="Q139" s="1">
        <f t="shared" si="20"/>
        <v>188201.25</v>
      </c>
      <c r="R139" s="3" t="str">
        <f t="shared" si="21"/>
        <v>yes</v>
      </c>
      <c r="S139" s="3" t="str">
        <f t="shared" si="22"/>
        <v>no</v>
      </c>
      <c r="T139" s="112"/>
      <c r="U139" s="3" t="str">
        <f t="shared" si="23"/>
        <v/>
      </c>
      <c r="W139" s="2">
        <f t="shared" si="24"/>
        <v>0.62289624973935842</v>
      </c>
      <c r="X139" s="2">
        <f t="shared" si="25"/>
        <v>0</v>
      </c>
      <c r="AB139" s="2" t="str">
        <f t="shared" si="26"/>
        <v/>
      </c>
      <c r="AC139" s="2">
        <f t="shared" si="27"/>
        <v>4.9204845050213705E-2</v>
      </c>
    </row>
    <row r="140" spans="1:29" x14ac:dyDescent="0.35">
      <c r="A140" s="115">
        <v>2303</v>
      </c>
      <c r="B140" t="s">
        <v>147</v>
      </c>
      <c r="C140" s="1">
        <v>440279</v>
      </c>
      <c r="D140" s="1">
        <v>1758503</v>
      </c>
      <c r="F140" s="1">
        <v>3949114</v>
      </c>
      <c r="H140" s="1">
        <v>0</v>
      </c>
      <c r="I140" s="3">
        <f t="shared" si="19"/>
        <v>6147896</v>
      </c>
      <c r="J140">
        <f>A140-'ESSER III JCF Approved'!A145</f>
        <v>0</v>
      </c>
      <c r="K140" s="1">
        <f>VLOOKUP($A140,'Payments 6.7.21'!$A$4:$E$430,3,FALSE)</f>
        <v>439572.82</v>
      </c>
      <c r="L140" s="1">
        <f>VLOOKUP($A140,'Payments 6.7.21'!$A$4:$E$430,4,FALSE)</f>
        <v>0</v>
      </c>
      <c r="P140" s="1">
        <f>VLOOKUP($A140,'Payments 6.7.21'!$A$4:$E$430,5,FALSE)</f>
        <v>0</v>
      </c>
      <c r="Q140" s="1">
        <f t="shared" si="20"/>
        <v>439572.82</v>
      </c>
      <c r="R140" s="3" t="str">
        <f t="shared" si="21"/>
        <v>yes</v>
      </c>
      <c r="S140" s="3" t="str">
        <f t="shared" si="22"/>
        <v>no</v>
      </c>
      <c r="T140" s="112"/>
      <c r="U140" s="3" t="str">
        <f t="shared" si="23"/>
        <v/>
      </c>
      <c r="W140" s="2">
        <f t="shared" si="24"/>
        <v>0.99839606249673507</v>
      </c>
      <c r="X140" s="2">
        <f t="shared" si="25"/>
        <v>0</v>
      </c>
      <c r="AB140" s="2" t="str">
        <f t="shared" si="26"/>
        <v/>
      </c>
      <c r="AC140" s="2">
        <f t="shared" si="27"/>
        <v>7.1499716325715335E-2</v>
      </c>
    </row>
    <row r="141" spans="1:29" x14ac:dyDescent="0.35">
      <c r="A141" s="115">
        <v>2394</v>
      </c>
      <c r="B141" t="s">
        <v>149</v>
      </c>
      <c r="C141" s="1">
        <v>198028</v>
      </c>
      <c r="D141" s="1">
        <v>718525</v>
      </c>
      <c r="F141" s="1">
        <v>1613610</v>
      </c>
      <c r="H141" s="1">
        <v>51884</v>
      </c>
      <c r="I141" s="3">
        <f t="shared" si="19"/>
        <v>2582047</v>
      </c>
      <c r="J141">
        <f>A141-'ESSER III JCF Approved'!A147</f>
        <v>0</v>
      </c>
      <c r="Q141" s="1">
        <f t="shared" si="20"/>
        <v>0</v>
      </c>
      <c r="R141" s="3" t="str">
        <f t="shared" si="21"/>
        <v>no</v>
      </c>
      <c r="S141" s="3" t="str">
        <f t="shared" si="22"/>
        <v>no</v>
      </c>
      <c r="T141" s="112"/>
      <c r="U141" s="3" t="str">
        <f t="shared" si="23"/>
        <v>no</v>
      </c>
      <c r="W141" s="2">
        <f t="shared" si="24"/>
        <v>0</v>
      </c>
      <c r="X141" s="2">
        <f t="shared" si="25"/>
        <v>0</v>
      </c>
      <c r="AB141" s="2">
        <f t="shared" si="26"/>
        <v>0</v>
      </c>
      <c r="AC141" s="2">
        <f t="shared" si="27"/>
        <v>0</v>
      </c>
    </row>
    <row r="142" spans="1:29" x14ac:dyDescent="0.35">
      <c r="A142" s="115">
        <v>2415</v>
      </c>
      <c r="B142" t="s">
        <v>150</v>
      </c>
      <c r="C142" s="1">
        <v>65356</v>
      </c>
      <c r="D142" s="1">
        <v>269852</v>
      </c>
      <c r="F142" s="1">
        <v>606013</v>
      </c>
      <c r="H142" s="1">
        <v>39130</v>
      </c>
      <c r="I142" s="3">
        <f t="shared" si="19"/>
        <v>980351</v>
      </c>
      <c r="J142">
        <f>A142-'ESSER III JCF Approved'!A148</f>
        <v>0</v>
      </c>
      <c r="K142" s="1">
        <f>VLOOKUP($A142,'Payments 6.7.21'!$A$4:$E$430,3,FALSE)</f>
        <v>57772.78</v>
      </c>
      <c r="L142" s="1">
        <f>VLOOKUP($A142,'Payments 6.7.21'!$A$4:$E$430,4,FALSE)</f>
        <v>0</v>
      </c>
      <c r="P142" s="1">
        <f>VLOOKUP($A142,'Payments 6.7.21'!$A$4:$E$430,5,FALSE)</f>
        <v>38088.129999999997</v>
      </c>
      <c r="Q142" s="1">
        <f t="shared" si="20"/>
        <v>95860.91</v>
      </c>
      <c r="R142" s="3" t="str">
        <f t="shared" si="21"/>
        <v>yes</v>
      </c>
      <c r="S142" s="3" t="str">
        <f t="shared" si="22"/>
        <v>no</v>
      </c>
      <c r="T142" s="112"/>
      <c r="U142" s="3" t="str">
        <f t="shared" si="23"/>
        <v>yes</v>
      </c>
      <c r="W142" s="2">
        <f t="shared" si="24"/>
        <v>0.88397056123385764</v>
      </c>
      <c r="X142" s="2">
        <f t="shared" si="25"/>
        <v>0</v>
      </c>
      <c r="AB142" s="2">
        <f t="shared" si="26"/>
        <v>0.97337413749041646</v>
      </c>
      <c r="AC142" s="2">
        <f t="shared" si="27"/>
        <v>9.778223309814546E-2</v>
      </c>
    </row>
    <row r="143" spans="1:29" x14ac:dyDescent="0.35">
      <c r="A143" s="115">
        <v>2420</v>
      </c>
      <c r="B143" t="s">
        <v>151</v>
      </c>
      <c r="C143" s="1">
        <v>81534</v>
      </c>
      <c r="D143" s="1">
        <v>325906</v>
      </c>
      <c r="F143" s="1">
        <v>731895</v>
      </c>
      <c r="H143" s="1">
        <v>0</v>
      </c>
      <c r="I143" s="3">
        <f t="shared" si="19"/>
        <v>1139335</v>
      </c>
      <c r="J143">
        <f>A143-'ESSER III JCF Approved'!A149</f>
        <v>0</v>
      </c>
      <c r="K143" s="1">
        <f>VLOOKUP($A143,'Payments 6.7.21'!$A$4:$E$430,3,FALSE)</f>
        <v>70040.19</v>
      </c>
      <c r="L143" s="1">
        <f>VLOOKUP($A143,'Payments 6.7.21'!$A$4:$E$430,4,FALSE)</f>
        <v>0</v>
      </c>
      <c r="P143" s="1">
        <f>VLOOKUP($A143,'Payments 6.7.21'!$A$4:$E$430,5,FALSE)</f>
        <v>0</v>
      </c>
      <c r="Q143" s="1">
        <f t="shared" si="20"/>
        <v>70040.19</v>
      </c>
      <c r="R143" s="3" t="str">
        <f t="shared" si="21"/>
        <v>yes</v>
      </c>
      <c r="S143" s="3" t="str">
        <f t="shared" si="22"/>
        <v>no</v>
      </c>
      <c r="T143" s="112"/>
      <c r="U143" s="3" t="str">
        <f t="shared" si="23"/>
        <v/>
      </c>
      <c r="W143" s="2">
        <f t="shared" si="24"/>
        <v>0.85903046581794096</v>
      </c>
      <c r="X143" s="2">
        <f t="shared" si="25"/>
        <v>0</v>
      </c>
      <c r="AB143" s="2" t="str">
        <f t="shared" si="26"/>
        <v/>
      </c>
      <c r="AC143" s="2">
        <f t="shared" si="27"/>
        <v>6.1474623354851737E-2</v>
      </c>
    </row>
    <row r="144" spans="1:29" x14ac:dyDescent="0.35">
      <c r="A144" s="115">
        <v>2443</v>
      </c>
      <c r="B144" t="s">
        <v>154</v>
      </c>
      <c r="C144" s="1">
        <v>147984</v>
      </c>
      <c r="D144" s="1">
        <v>583231</v>
      </c>
      <c r="F144" s="1">
        <v>1309778</v>
      </c>
      <c r="H144" s="1">
        <v>0</v>
      </c>
      <c r="I144" s="3">
        <f t="shared" si="19"/>
        <v>2040993</v>
      </c>
      <c r="J144">
        <f>A144-'ESSER III JCF Approved'!A152</f>
        <v>0</v>
      </c>
      <c r="K144" s="1">
        <f>VLOOKUP($A144,'Payments 6.7.21'!$A$4:$E$430,3,FALSE)</f>
        <v>125653.93</v>
      </c>
      <c r="L144" s="1">
        <f>VLOOKUP($A144,'Payments 6.7.21'!$A$4:$E$430,4,FALSE)</f>
        <v>0</v>
      </c>
      <c r="P144" s="1">
        <f>VLOOKUP($A144,'Payments 6.7.21'!$A$4:$E$430,5,FALSE)</f>
        <v>0</v>
      </c>
      <c r="Q144" s="1">
        <f t="shared" si="20"/>
        <v>125653.93</v>
      </c>
      <c r="R144" s="3" t="str">
        <f t="shared" si="21"/>
        <v>yes</v>
      </c>
      <c r="S144" s="3" t="str">
        <f t="shared" si="22"/>
        <v>no</v>
      </c>
      <c r="T144" s="112"/>
      <c r="U144" s="3" t="str">
        <f t="shared" si="23"/>
        <v/>
      </c>
      <c r="W144" s="2">
        <f t="shared" si="24"/>
        <v>0.84910483565790895</v>
      </c>
      <c r="X144" s="2">
        <f t="shared" si="25"/>
        <v>0</v>
      </c>
      <c r="AB144" s="2" t="str">
        <f t="shared" si="26"/>
        <v/>
      </c>
      <c r="AC144" s="2">
        <f t="shared" si="27"/>
        <v>6.1565096009638443E-2</v>
      </c>
    </row>
    <row r="145" spans="1:29" x14ac:dyDescent="0.35">
      <c r="A145" s="115">
        <v>2436</v>
      </c>
      <c r="B145" t="s">
        <v>153</v>
      </c>
      <c r="C145" s="1">
        <v>41731</v>
      </c>
      <c r="D145" s="1">
        <v>154306</v>
      </c>
      <c r="F145" s="1">
        <v>346529</v>
      </c>
      <c r="H145" s="1">
        <v>0</v>
      </c>
      <c r="I145" s="3">
        <f t="shared" si="19"/>
        <v>542566</v>
      </c>
      <c r="J145">
        <f>A145-'ESSER III JCF Approved'!A151</f>
        <v>0</v>
      </c>
      <c r="K145" s="1">
        <f>VLOOKUP($A145,'Payments 6.7.21'!$A$4:$E$430,3,FALSE)</f>
        <v>41729.919999999998</v>
      </c>
      <c r="L145" s="1">
        <f>VLOOKUP($A145,'Payments 6.7.21'!$A$4:$E$430,4,FALSE)</f>
        <v>0</v>
      </c>
      <c r="P145" s="1">
        <f>VLOOKUP($A145,'Payments 6.7.21'!$A$4:$E$430,5,FALSE)</f>
        <v>0</v>
      </c>
      <c r="Q145" s="1">
        <f t="shared" si="20"/>
        <v>41729.919999999998</v>
      </c>
      <c r="R145" s="3" t="str">
        <f t="shared" si="21"/>
        <v>yes</v>
      </c>
      <c r="S145" s="3" t="str">
        <f t="shared" si="22"/>
        <v>no</v>
      </c>
      <c r="T145" s="112"/>
      <c r="U145" s="3" t="str">
        <f t="shared" si="23"/>
        <v/>
      </c>
      <c r="W145" s="2">
        <f t="shared" si="24"/>
        <v>0.9999741199587836</v>
      </c>
      <c r="X145" s="2">
        <f t="shared" si="25"/>
        <v>0</v>
      </c>
      <c r="AB145" s="2" t="str">
        <f t="shared" si="26"/>
        <v/>
      </c>
      <c r="AC145" s="2">
        <f t="shared" si="27"/>
        <v>7.6912154466000443E-2</v>
      </c>
    </row>
    <row r="146" spans="1:29" x14ac:dyDescent="0.35">
      <c r="A146" s="115">
        <v>2460</v>
      </c>
      <c r="B146" t="s">
        <v>156</v>
      </c>
      <c r="C146" s="1">
        <v>40000</v>
      </c>
      <c r="D146" s="1">
        <v>137498</v>
      </c>
      <c r="F146" s="1">
        <v>308782</v>
      </c>
      <c r="H146" s="1">
        <v>0</v>
      </c>
      <c r="I146" s="3">
        <f t="shared" si="19"/>
        <v>486280</v>
      </c>
      <c r="J146">
        <f>A146-'ESSER III JCF Approved'!A154</f>
        <v>0</v>
      </c>
      <c r="K146" s="1">
        <f>VLOOKUP($A146,'Payments 6.7.21'!$A$4:$E$430,3,FALSE)</f>
        <v>12993.47</v>
      </c>
      <c r="L146" s="1">
        <f>VLOOKUP($A146,'Payments 6.7.21'!$A$4:$E$430,4,FALSE)</f>
        <v>0</v>
      </c>
      <c r="P146" s="1">
        <f>VLOOKUP($A146,'Payments 6.7.21'!$A$4:$E$430,5,FALSE)</f>
        <v>0</v>
      </c>
      <c r="Q146" s="1">
        <f t="shared" si="20"/>
        <v>12993.47</v>
      </c>
      <c r="R146" s="3" t="str">
        <f t="shared" si="21"/>
        <v>yes</v>
      </c>
      <c r="S146" s="3" t="str">
        <f t="shared" si="22"/>
        <v>no</v>
      </c>
      <c r="T146" s="112"/>
      <c r="U146" s="3" t="str">
        <f t="shared" si="23"/>
        <v/>
      </c>
      <c r="W146" s="2">
        <f t="shared" si="24"/>
        <v>0.32483675000000001</v>
      </c>
      <c r="X146" s="2">
        <f t="shared" si="25"/>
        <v>0</v>
      </c>
      <c r="AB146" s="2" t="str">
        <f t="shared" si="26"/>
        <v/>
      </c>
      <c r="AC146" s="2">
        <f t="shared" si="27"/>
        <v>2.6720140659702227E-2</v>
      </c>
    </row>
    <row r="147" spans="1:29" x14ac:dyDescent="0.35">
      <c r="A147" s="115">
        <v>2478</v>
      </c>
      <c r="B147" t="s">
        <v>157</v>
      </c>
      <c r="C147" s="1">
        <v>549056</v>
      </c>
      <c r="D147" s="1">
        <v>2215331</v>
      </c>
      <c r="F147" s="1">
        <v>4975026</v>
      </c>
      <c r="H147" s="1">
        <v>299275</v>
      </c>
      <c r="I147" s="3">
        <f t="shared" si="19"/>
        <v>8038688</v>
      </c>
      <c r="J147">
        <f>A147-'ESSER III JCF Approved'!A155</f>
        <v>0</v>
      </c>
      <c r="K147" s="1">
        <f>VLOOKUP($A147,'Payments 6.7.21'!$A$4:$E$430,3,FALSE)</f>
        <v>133756.79</v>
      </c>
      <c r="L147" s="1">
        <f>VLOOKUP($A147,'Payments 6.7.21'!$A$4:$E$430,4,FALSE)</f>
        <v>0</v>
      </c>
      <c r="P147" s="1">
        <f>VLOOKUP($A147,'Payments 6.7.21'!$A$4:$E$430,5,FALSE)</f>
        <v>1877</v>
      </c>
      <c r="Q147" s="1">
        <f t="shared" si="20"/>
        <v>135633.79</v>
      </c>
      <c r="R147" s="3" t="str">
        <f t="shared" si="21"/>
        <v>yes</v>
      </c>
      <c r="S147" s="3" t="str">
        <f t="shared" si="22"/>
        <v>no</v>
      </c>
      <c r="T147" s="112"/>
      <c r="U147" s="3" t="str">
        <f t="shared" si="23"/>
        <v>yes</v>
      </c>
      <c r="W147" s="2">
        <f t="shared" si="24"/>
        <v>0.24361229091385944</v>
      </c>
      <c r="X147" s="2">
        <f t="shared" si="25"/>
        <v>0</v>
      </c>
      <c r="AB147" s="2">
        <f t="shared" si="26"/>
        <v>6.2718235736362879E-3</v>
      </c>
      <c r="AC147" s="2">
        <f t="shared" si="27"/>
        <v>1.687262772233479E-2</v>
      </c>
    </row>
    <row r="148" spans="1:29" x14ac:dyDescent="0.35">
      <c r="A148" s="115">
        <v>2525</v>
      </c>
      <c r="B148" t="s">
        <v>159</v>
      </c>
      <c r="C148" s="1">
        <v>40000</v>
      </c>
      <c r="D148" s="1">
        <v>156632</v>
      </c>
      <c r="F148" s="1">
        <v>351753</v>
      </c>
      <c r="H148" s="1">
        <v>0</v>
      </c>
      <c r="I148" s="3">
        <f t="shared" si="19"/>
        <v>548385</v>
      </c>
      <c r="J148">
        <f>A148-'ESSER III JCF Approved'!A157</f>
        <v>0</v>
      </c>
      <c r="Q148" s="1">
        <f t="shared" si="20"/>
        <v>0</v>
      </c>
      <c r="R148" s="3" t="str">
        <f t="shared" si="21"/>
        <v>no</v>
      </c>
      <c r="S148" s="3" t="str">
        <f t="shared" si="22"/>
        <v>no</v>
      </c>
      <c r="T148" s="112"/>
      <c r="U148" s="3" t="str">
        <f t="shared" si="23"/>
        <v/>
      </c>
      <c r="W148" s="2">
        <f t="shared" si="24"/>
        <v>0</v>
      </c>
      <c r="X148" s="2">
        <f t="shared" si="25"/>
        <v>0</v>
      </c>
      <c r="AB148" s="2" t="str">
        <f t="shared" si="26"/>
        <v/>
      </c>
      <c r="AC148" s="2">
        <f t="shared" si="27"/>
        <v>0</v>
      </c>
    </row>
    <row r="149" spans="1:29" x14ac:dyDescent="0.35">
      <c r="A149" s="115">
        <v>2527</v>
      </c>
      <c r="B149" t="s">
        <v>160</v>
      </c>
      <c r="C149" s="1">
        <v>40000</v>
      </c>
      <c r="D149" s="1">
        <v>101809</v>
      </c>
      <c r="F149" s="1">
        <v>228634</v>
      </c>
      <c r="H149" s="1">
        <v>0</v>
      </c>
      <c r="I149" s="3">
        <f t="shared" si="19"/>
        <v>370443</v>
      </c>
      <c r="J149">
        <f>A149-'ESSER III JCF Approved'!A158</f>
        <v>0</v>
      </c>
      <c r="K149" s="1">
        <f>VLOOKUP($A149,'Payments 6.7.21'!$A$4:$E$430,3,FALSE)</f>
        <v>23826.260000000002</v>
      </c>
      <c r="L149" s="1">
        <f>VLOOKUP($A149,'Payments 6.7.21'!$A$4:$E$430,4,FALSE)</f>
        <v>0</v>
      </c>
      <c r="P149" s="1">
        <f>VLOOKUP($A149,'Payments 6.7.21'!$A$4:$E$430,5,FALSE)</f>
        <v>0</v>
      </c>
      <c r="Q149" s="1">
        <f t="shared" si="20"/>
        <v>23826.260000000002</v>
      </c>
      <c r="R149" s="3" t="str">
        <f t="shared" si="21"/>
        <v>yes</v>
      </c>
      <c r="S149" s="3" t="str">
        <f t="shared" si="22"/>
        <v>no</v>
      </c>
      <c r="T149" s="112"/>
      <c r="U149" s="3" t="str">
        <f t="shared" si="23"/>
        <v/>
      </c>
      <c r="W149" s="2">
        <f t="shared" si="24"/>
        <v>0.59565650000000003</v>
      </c>
      <c r="X149" s="2">
        <f t="shared" si="25"/>
        <v>0</v>
      </c>
      <c r="AB149" s="2" t="str">
        <f t="shared" si="26"/>
        <v/>
      </c>
      <c r="AC149" s="2">
        <f t="shared" si="27"/>
        <v>6.4318289183491126E-2</v>
      </c>
    </row>
    <row r="150" spans="1:29" x14ac:dyDescent="0.35">
      <c r="A150" s="115">
        <v>2534</v>
      </c>
      <c r="B150" t="s">
        <v>161</v>
      </c>
      <c r="C150" s="1">
        <v>40000</v>
      </c>
      <c r="D150" s="1">
        <v>128920</v>
      </c>
      <c r="F150" s="1">
        <v>289519</v>
      </c>
      <c r="H150" s="1">
        <v>0</v>
      </c>
      <c r="I150" s="3">
        <f t="shared" si="19"/>
        <v>458439</v>
      </c>
      <c r="J150">
        <f>A150-'ESSER III JCF Approved'!A159</f>
        <v>0</v>
      </c>
      <c r="K150" s="1">
        <f>VLOOKUP($A150,'Payments 6.7.21'!$A$4:$E$430,3,FALSE)</f>
        <v>40000</v>
      </c>
      <c r="L150" s="1">
        <f>VLOOKUP($A150,'Payments 6.7.21'!$A$4:$E$430,4,FALSE)</f>
        <v>0</v>
      </c>
      <c r="P150" s="1">
        <f>VLOOKUP($A150,'Payments 6.7.21'!$A$4:$E$430,5,FALSE)</f>
        <v>0</v>
      </c>
      <c r="Q150" s="1">
        <f t="shared" si="20"/>
        <v>40000</v>
      </c>
      <c r="R150" s="3" t="str">
        <f t="shared" si="21"/>
        <v>yes</v>
      </c>
      <c r="S150" s="3" t="str">
        <f t="shared" si="22"/>
        <v>no</v>
      </c>
      <c r="T150" s="112"/>
      <c r="U150" s="3" t="str">
        <f t="shared" si="23"/>
        <v/>
      </c>
      <c r="W150" s="2">
        <f t="shared" si="24"/>
        <v>1</v>
      </c>
      <c r="X150" s="2">
        <f t="shared" si="25"/>
        <v>0</v>
      </c>
      <c r="AB150" s="2" t="str">
        <f t="shared" si="26"/>
        <v/>
      </c>
      <c r="AC150" s="2">
        <f t="shared" si="27"/>
        <v>8.7252611579730341E-2</v>
      </c>
    </row>
    <row r="151" spans="1:29" x14ac:dyDescent="0.35">
      <c r="A151" s="115">
        <v>2541</v>
      </c>
      <c r="B151" t="s">
        <v>162</v>
      </c>
      <c r="C151" s="1">
        <v>395473</v>
      </c>
      <c r="D151" s="1">
        <v>1565644</v>
      </c>
      <c r="F151" s="1">
        <v>3516006</v>
      </c>
      <c r="H151" s="1">
        <v>81304</v>
      </c>
      <c r="I151" s="3">
        <f t="shared" si="19"/>
        <v>5558427</v>
      </c>
      <c r="J151">
        <f>A151-'ESSER III JCF Approved'!A160</f>
        <v>0</v>
      </c>
      <c r="K151" s="1">
        <f>VLOOKUP($A151,'Payments 6.7.21'!$A$4:$E$430,3,FALSE)</f>
        <v>251048.07</v>
      </c>
      <c r="L151" s="1">
        <f>VLOOKUP($A151,'Payments 6.7.21'!$A$4:$E$430,4,FALSE)</f>
        <v>0</v>
      </c>
      <c r="P151" s="1">
        <f>VLOOKUP($A151,'Payments 6.7.21'!$A$4:$E$430,5,FALSE)</f>
        <v>81304</v>
      </c>
      <c r="Q151" s="1">
        <f t="shared" si="20"/>
        <v>332352.07</v>
      </c>
      <c r="R151" s="3" t="str">
        <f t="shared" si="21"/>
        <v>yes</v>
      </c>
      <c r="S151" s="3" t="str">
        <f t="shared" si="22"/>
        <v>no</v>
      </c>
      <c r="T151" s="112"/>
      <c r="U151" s="3" t="str">
        <f t="shared" si="23"/>
        <v>yes</v>
      </c>
      <c r="W151" s="2">
        <f t="shared" si="24"/>
        <v>0.63480457578646332</v>
      </c>
      <c r="X151" s="2">
        <f t="shared" si="25"/>
        <v>0</v>
      </c>
      <c r="AB151" s="2">
        <f t="shared" si="26"/>
        <v>1</v>
      </c>
      <c r="AC151" s="2">
        <f t="shared" si="27"/>
        <v>5.9792468264852627E-2</v>
      </c>
    </row>
    <row r="152" spans="1:29" x14ac:dyDescent="0.35">
      <c r="A152" s="115">
        <v>2562</v>
      </c>
      <c r="B152" t="s">
        <v>163</v>
      </c>
      <c r="C152" s="1">
        <v>209007</v>
      </c>
      <c r="D152" s="1">
        <v>400801</v>
      </c>
      <c r="F152" s="1">
        <v>900089</v>
      </c>
      <c r="H152" s="1">
        <v>0</v>
      </c>
      <c r="I152" s="3">
        <f t="shared" si="19"/>
        <v>1509897</v>
      </c>
      <c r="J152">
        <f>A152-'ESSER III JCF Approved'!A161</f>
        <v>0</v>
      </c>
      <c r="K152" s="1">
        <f>VLOOKUP($A152,'Payments 6.7.21'!$A$4:$E$430,3,FALSE)</f>
        <v>159001.75</v>
      </c>
      <c r="L152" s="1">
        <f>VLOOKUP($A152,'Payments 6.7.21'!$A$4:$E$430,4,FALSE)</f>
        <v>0</v>
      </c>
      <c r="P152" s="1">
        <f>VLOOKUP($A152,'Payments 6.7.21'!$A$4:$E$430,5,FALSE)</f>
        <v>0</v>
      </c>
      <c r="Q152" s="1">
        <f t="shared" si="20"/>
        <v>159001.75</v>
      </c>
      <c r="R152" s="3" t="str">
        <f t="shared" si="21"/>
        <v>yes</v>
      </c>
      <c r="S152" s="3" t="str">
        <f t="shared" si="22"/>
        <v>no</v>
      </c>
      <c r="T152" s="112"/>
      <c r="U152" s="3" t="str">
        <f t="shared" si="23"/>
        <v/>
      </c>
      <c r="W152" s="2">
        <f t="shared" si="24"/>
        <v>0.76074844383202478</v>
      </c>
      <c r="X152" s="2">
        <f t="shared" si="25"/>
        <v>0</v>
      </c>
      <c r="AB152" s="2" t="str">
        <f t="shared" si="26"/>
        <v/>
      </c>
      <c r="AC152" s="2">
        <f t="shared" si="27"/>
        <v>0.10530635533417181</v>
      </c>
    </row>
    <row r="153" spans="1:29" x14ac:dyDescent="0.35">
      <c r="A153" s="115">
        <v>2570</v>
      </c>
      <c r="B153" t="s">
        <v>164</v>
      </c>
      <c r="C153" s="1">
        <v>40000</v>
      </c>
      <c r="D153" s="1">
        <v>100000</v>
      </c>
      <c r="F153" s="1">
        <v>0</v>
      </c>
      <c r="H153" s="1">
        <v>0</v>
      </c>
      <c r="I153" s="3">
        <f t="shared" si="19"/>
        <v>140000</v>
      </c>
      <c r="J153">
        <f>A153-'ESSER III JCF Approved'!A162</f>
        <v>0</v>
      </c>
      <c r="K153" s="1">
        <f>VLOOKUP($A153,'Payments 6.7.21'!$A$4:$E$430,3,FALSE)</f>
        <v>36701.060000000005</v>
      </c>
      <c r="L153" s="1">
        <f>VLOOKUP($A153,'Payments 6.7.21'!$A$4:$E$430,4,FALSE)</f>
        <v>0</v>
      </c>
      <c r="P153" s="1">
        <f>VLOOKUP($A153,'Payments 6.7.21'!$A$4:$E$430,5,FALSE)</f>
        <v>0</v>
      </c>
      <c r="Q153" s="1">
        <f t="shared" si="20"/>
        <v>36701.060000000005</v>
      </c>
      <c r="R153" s="3" t="str">
        <f t="shared" si="21"/>
        <v>yes</v>
      </c>
      <c r="S153" s="3" t="str">
        <f t="shared" si="22"/>
        <v>no</v>
      </c>
      <c r="T153" s="112"/>
      <c r="U153" s="3" t="str">
        <f t="shared" si="23"/>
        <v/>
      </c>
      <c r="W153" s="2">
        <f t="shared" si="24"/>
        <v>0.91752650000000013</v>
      </c>
      <c r="X153" s="2">
        <f t="shared" si="25"/>
        <v>0</v>
      </c>
      <c r="AB153" s="2" t="str">
        <f t="shared" si="26"/>
        <v/>
      </c>
      <c r="AC153" s="2">
        <f t="shared" si="27"/>
        <v>0.26215042857142862</v>
      </c>
    </row>
    <row r="154" spans="1:29" x14ac:dyDescent="0.35">
      <c r="A154" s="115">
        <v>2576</v>
      </c>
      <c r="B154" t="s">
        <v>165</v>
      </c>
      <c r="C154" s="1">
        <v>68940</v>
      </c>
      <c r="D154" s="1">
        <v>272518</v>
      </c>
      <c r="F154" s="1">
        <v>612000</v>
      </c>
      <c r="H154" s="1">
        <v>0</v>
      </c>
      <c r="I154" s="3">
        <f t="shared" si="19"/>
        <v>953458</v>
      </c>
      <c r="J154">
        <f>A154-'ESSER III JCF Approved'!A163</f>
        <v>0</v>
      </c>
      <c r="K154" s="1">
        <f>VLOOKUP($A154,'Payments 6.7.21'!$A$4:$E$430,3,FALSE)</f>
        <v>24858.01</v>
      </c>
      <c r="L154" s="1">
        <f>VLOOKUP($A154,'Payments 6.7.21'!$A$4:$E$430,4,FALSE)</f>
        <v>0</v>
      </c>
      <c r="P154" s="1">
        <f>VLOOKUP($A154,'Payments 6.7.21'!$A$4:$E$430,5,FALSE)</f>
        <v>0</v>
      </c>
      <c r="Q154" s="1">
        <f t="shared" si="20"/>
        <v>24858.01</v>
      </c>
      <c r="R154" s="3" t="str">
        <f t="shared" si="21"/>
        <v>yes</v>
      </c>
      <c r="S154" s="3" t="str">
        <f t="shared" si="22"/>
        <v>no</v>
      </c>
      <c r="T154" s="112"/>
      <c r="U154" s="3" t="str">
        <f t="shared" si="23"/>
        <v/>
      </c>
      <c r="W154" s="2">
        <f t="shared" si="24"/>
        <v>0.36057455758630691</v>
      </c>
      <c r="X154" s="2">
        <f t="shared" si="25"/>
        <v>0</v>
      </c>
      <c r="AB154" s="2" t="str">
        <f t="shared" si="26"/>
        <v/>
      </c>
      <c r="AC154" s="2">
        <f t="shared" si="27"/>
        <v>2.607142632397022E-2</v>
      </c>
    </row>
    <row r="155" spans="1:29" x14ac:dyDescent="0.35">
      <c r="A155" s="115">
        <v>2583</v>
      </c>
      <c r="B155" t="s">
        <v>166</v>
      </c>
      <c r="C155" s="1">
        <v>84327</v>
      </c>
      <c r="D155" s="1">
        <v>334032</v>
      </c>
      <c r="F155" s="1">
        <v>750143</v>
      </c>
      <c r="H155" s="1">
        <v>0</v>
      </c>
      <c r="I155" s="3">
        <f t="shared" si="19"/>
        <v>1168502</v>
      </c>
      <c r="J155">
        <f>A155-'ESSER III JCF Approved'!A164</f>
        <v>0</v>
      </c>
      <c r="K155" s="1">
        <f>VLOOKUP($A155,'Payments 6.7.21'!$A$4:$E$430,3,FALSE)</f>
        <v>80439.59</v>
      </c>
      <c r="L155" s="1">
        <f>VLOOKUP($A155,'Payments 6.7.21'!$A$4:$E$430,4,FALSE)</f>
        <v>0</v>
      </c>
      <c r="P155" s="1">
        <f>VLOOKUP($A155,'Payments 6.7.21'!$A$4:$E$430,5,FALSE)</f>
        <v>0</v>
      </c>
      <c r="Q155" s="1">
        <f t="shared" si="20"/>
        <v>80439.59</v>
      </c>
      <c r="R155" s="3" t="str">
        <f t="shared" si="21"/>
        <v>yes</v>
      </c>
      <c r="S155" s="3" t="str">
        <f t="shared" si="22"/>
        <v>no</v>
      </c>
      <c r="T155" s="112"/>
      <c r="U155" s="3" t="str">
        <f t="shared" si="23"/>
        <v/>
      </c>
      <c r="W155" s="2">
        <f t="shared" si="24"/>
        <v>0.95390076725129547</v>
      </c>
      <c r="X155" s="2">
        <f t="shared" si="25"/>
        <v>0</v>
      </c>
      <c r="AB155" s="2" t="str">
        <f t="shared" si="26"/>
        <v/>
      </c>
      <c r="AC155" s="2">
        <f t="shared" si="27"/>
        <v>6.8839924963757015E-2</v>
      </c>
    </row>
    <row r="156" spans="1:29" x14ac:dyDescent="0.35">
      <c r="A156" s="115">
        <v>2605</v>
      </c>
      <c r="B156" t="s">
        <v>168</v>
      </c>
      <c r="C156" s="1">
        <v>40000</v>
      </c>
      <c r="D156" s="1">
        <v>100000</v>
      </c>
      <c r="F156" s="1">
        <v>200888</v>
      </c>
      <c r="H156" s="1">
        <v>0</v>
      </c>
      <c r="I156" s="3">
        <f t="shared" si="19"/>
        <v>340888</v>
      </c>
      <c r="J156">
        <f>A156-'ESSER III JCF Approved'!A166</f>
        <v>0</v>
      </c>
      <c r="K156" s="1">
        <f>VLOOKUP($A156,'Payments 6.7.21'!$A$4:$E$430,3,FALSE)</f>
        <v>40000</v>
      </c>
      <c r="L156" s="1">
        <f>VLOOKUP($A156,'Payments 6.7.21'!$A$4:$E$430,4,FALSE)</f>
        <v>0</v>
      </c>
      <c r="P156" s="1">
        <f>VLOOKUP($A156,'Payments 6.7.21'!$A$4:$E$430,5,FALSE)</f>
        <v>0</v>
      </c>
      <c r="Q156" s="1">
        <f t="shared" si="20"/>
        <v>40000</v>
      </c>
      <c r="R156" s="3" t="str">
        <f t="shared" si="21"/>
        <v>yes</v>
      </c>
      <c r="S156" s="3" t="str">
        <f t="shared" si="22"/>
        <v>no</v>
      </c>
      <c r="T156" s="112"/>
      <c r="U156" s="3" t="str">
        <f t="shared" si="23"/>
        <v/>
      </c>
      <c r="W156" s="2">
        <f t="shared" si="24"/>
        <v>1</v>
      </c>
      <c r="X156" s="2">
        <f t="shared" si="25"/>
        <v>0</v>
      </c>
      <c r="AB156" s="2" t="str">
        <f t="shared" si="26"/>
        <v/>
      </c>
      <c r="AC156" s="2">
        <f t="shared" si="27"/>
        <v>0.11734059280467485</v>
      </c>
    </row>
    <row r="157" spans="1:29" x14ac:dyDescent="0.35">
      <c r="A157" s="115">
        <v>2604</v>
      </c>
      <c r="B157" t="s">
        <v>167</v>
      </c>
      <c r="C157" s="1">
        <v>296269</v>
      </c>
      <c r="D157" s="1">
        <v>1174486</v>
      </c>
      <c r="F157" s="1">
        <v>2637573</v>
      </c>
      <c r="H157" s="1">
        <v>0</v>
      </c>
      <c r="I157" s="3">
        <f t="shared" si="19"/>
        <v>4108328</v>
      </c>
      <c r="J157">
        <f>A157-'ESSER III JCF Approved'!A165</f>
        <v>0</v>
      </c>
      <c r="K157" s="1">
        <f>VLOOKUP($A157,'Payments 6.7.21'!$A$4:$E$430,3,FALSE)</f>
        <v>296269</v>
      </c>
      <c r="L157" s="1">
        <f>VLOOKUP($A157,'Payments 6.7.21'!$A$4:$E$430,4,FALSE)</f>
        <v>0</v>
      </c>
      <c r="P157" s="1">
        <f>VLOOKUP($A157,'Payments 6.7.21'!$A$4:$E$430,5,FALSE)</f>
        <v>0</v>
      </c>
      <c r="Q157" s="1">
        <f t="shared" si="20"/>
        <v>296269</v>
      </c>
      <c r="R157" s="3" t="str">
        <f t="shared" si="21"/>
        <v>yes</v>
      </c>
      <c r="S157" s="3" t="str">
        <f t="shared" si="22"/>
        <v>no</v>
      </c>
      <c r="T157" s="112"/>
      <c r="U157" s="3" t="str">
        <f t="shared" si="23"/>
        <v/>
      </c>
      <c r="W157" s="2">
        <f t="shared" si="24"/>
        <v>1</v>
      </c>
      <c r="X157" s="2">
        <f t="shared" si="25"/>
        <v>0</v>
      </c>
      <c r="AB157" s="2" t="str">
        <f t="shared" si="26"/>
        <v/>
      </c>
      <c r="AC157" s="2">
        <f t="shared" si="27"/>
        <v>7.2114251831888784E-2</v>
      </c>
    </row>
    <row r="158" spans="1:29" x14ac:dyDescent="0.35">
      <c r="A158" s="115">
        <v>2611</v>
      </c>
      <c r="B158" t="s">
        <v>169</v>
      </c>
      <c r="C158" s="1">
        <v>121335</v>
      </c>
      <c r="D158" s="1">
        <v>456205</v>
      </c>
      <c r="F158" s="1">
        <v>1024511</v>
      </c>
      <c r="H158" s="1">
        <v>0</v>
      </c>
      <c r="I158" s="3">
        <f t="shared" si="19"/>
        <v>1602051</v>
      </c>
      <c r="J158">
        <f>A158-'ESSER III JCF Approved'!A167</f>
        <v>0</v>
      </c>
      <c r="K158" s="1">
        <f>VLOOKUP($A158,'Payments 6.7.21'!$A$4:$E$430,3,FALSE)</f>
        <v>121211.31</v>
      </c>
      <c r="L158" s="1">
        <f>VLOOKUP($A158,'Payments 6.7.21'!$A$4:$E$430,4,FALSE)</f>
        <v>0</v>
      </c>
      <c r="P158" s="1">
        <f>VLOOKUP($A158,'Payments 6.7.21'!$A$4:$E$430,5,FALSE)</f>
        <v>0</v>
      </c>
      <c r="Q158" s="1">
        <f t="shared" si="20"/>
        <v>121211.31</v>
      </c>
      <c r="R158" s="3" t="str">
        <f t="shared" si="21"/>
        <v>yes</v>
      </c>
      <c r="S158" s="3" t="str">
        <f t="shared" si="22"/>
        <v>no</v>
      </c>
      <c r="T158" s="112"/>
      <c r="U158" s="3" t="str">
        <f t="shared" si="23"/>
        <v/>
      </c>
      <c r="W158" s="2">
        <f t="shared" si="24"/>
        <v>0.99898059092594882</v>
      </c>
      <c r="X158" s="2">
        <f t="shared" si="25"/>
        <v>0</v>
      </c>
      <c r="AB158" s="2" t="str">
        <f t="shared" si="26"/>
        <v/>
      </c>
      <c r="AC158" s="2">
        <f t="shared" si="27"/>
        <v>7.5660081982408797E-2</v>
      </c>
    </row>
    <row r="159" spans="1:29" x14ac:dyDescent="0.35">
      <c r="A159" s="115">
        <v>2618</v>
      </c>
      <c r="B159" t="s">
        <v>170</v>
      </c>
      <c r="C159" s="1">
        <v>112361</v>
      </c>
      <c r="D159" s="1">
        <v>450095</v>
      </c>
      <c r="F159" s="1">
        <v>1010790</v>
      </c>
      <c r="H159" s="1">
        <v>0</v>
      </c>
      <c r="I159" s="3">
        <f t="shared" si="19"/>
        <v>1573246</v>
      </c>
      <c r="J159">
        <f>A159-'ESSER III JCF Approved'!A168</f>
        <v>0</v>
      </c>
      <c r="K159" s="1">
        <f>VLOOKUP($A159,'Payments 6.7.21'!$A$4:$E$430,3,FALSE)</f>
        <v>108796.09</v>
      </c>
      <c r="L159" s="1">
        <f>VLOOKUP($A159,'Payments 6.7.21'!$A$4:$E$430,4,FALSE)</f>
        <v>0</v>
      </c>
      <c r="P159" s="1">
        <f>VLOOKUP($A159,'Payments 6.7.21'!$A$4:$E$430,5,FALSE)</f>
        <v>0</v>
      </c>
      <c r="Q159" s="1">
        <f t="shared" si="20"/>
        <v>108796.09</v>
      </c>
      <c r="R159" s="3" t="str">
        <f t="shared" si="21"/>
        <v>yes</v>
      </c>
      <c r="S159" s="3" t="str">
        <f t="shared" si="22"/>
        <v>no</v>
      </c>
      <c r="T159" s="112"/>
      <c r="U159" s="3" t="str">
        <f t="shared" si="23"/>
        <v/>
      </c>
      <c r="W159" s="2">
        <f t="shared" si="24"/>
        <v>0.96827271028203732</v>
      </c>
      <c r="X159" s="2">
        <f t="shared" si="25"/>
        <v>0</v>
      </c>
      <c r="AB159" s="2" t="str">
        <f t="shared" si="26"/>
        <v/>
      </c>
      <c r="AC159" s="2">
        <f t="shared" si="27"/>
        <v>6.9153895830658396E-2</v>
      </c>
    </row>
    <row r="160" spans="1:29" x14ac:dyDescent="0.35">
      <c r="A160" s="115">
        <v>2625</v>
      </c>
      <c r="B160" t="s">
        <v>171</v>
      </c>
      <c r="C160" s="1">
        <v>40000</v>
      </c>
      <c r="D160" s="1">
        <v>142129</v>
      </c>
      <c r="F160" s="1">
        <v>319184</v>
      </c>
      <c r="H160" s="1">
        <v>0</v>
      </c>
      <c r="I160" s="3">
        <f t="shared" si="19"/>
        <v>501313</v>
      </c>
      <c r="J160">
        <f>A160-'ESSER III JCF Approved'!A169</f>
        <v>0</v>
      </c>
      <c r="K160" s="1">
        <f>VLOOKUP($A160,'Payments 6.7.21'!$A$4:$E$430,3,FALSE)</f>
        <v>40000</v>
      </c>
      <c r="L160" s="1">
        <f>VLOOKUP($A160,'Payments 6.7.21'!$A$4:$E$430,4,FALSE)</f>
        <v>0</v>
      </c>
      <c r="P160" s="1">
        <f>VLOOKUP($A160,'Payments 6.7.21'!$A$4:$E$430,5,FALSE)</f>
        <v>0</v>
      </c>
      <c r="Q160" s="1">
        <f t="shared" si="20"/>
        <v>40000</v>
      </c>
      <c r="R160" s="3" t="str">
        <f t="shared" si="21"/>
        <v>yes</v>
      </c>
      <c r="S160" s="3" t="str">
        <f t="shared" si="22"/>
        <v>no</v>
      </c>
      <c r="T160" s="112"/>
      <c r="U160" s="3" t="str">
        <f t="shared" si="23"/>
        <v/>
      </c>
      <c r="W160" s="2">
        <f t="shared" si="24"/>
        <v>1</v>
      </c>
      <c r="X160" s="2">
        <f t="shared" si="25"/>
        <v>0</v>
      </c>
      <c r="AB160" s="2" t="str">
        <f t="shared" si="26"/>
        <v/>
      </c>
      <c r="AC160" s="2">
        <f t="shared" si="27"/>
        <v>7.9790470225188648E-2</v>
      </c>
    </row>
    <row r="161" spans="1:29" x14ac:dyDescent="0.35">
      <c r="A161" s="115">
        <v>2632</v>
      </c>
      <c r="B161" t="s">
        <v>172</v>
      </c>
      <c r="C161" s="1">
        <v>103183</v>
      </c>
      <c r="D161" s="1">
        <v>379667</v>
      </c>
      <c r="F161" s="1">
        <v>852628</v>
      </c>
      <c r="H161" s="1">
        <v>60870</v>
      </c>
      <c r="I161" s="3">
        <f t="shared" si="19"/>
        <v>1396348</v>
      </c>
      <c r="J161">
        <f>A161-'ESSER III JCF Approved'!A170</f>
        <v>0</v>
      </c>
      <c r="K161" s="1">
        <f>VLOOKUP($A161,'Payments 6.7.21'!$A$4:$E$430,3,FALSE)</f>
        <v>101862.76</v>
      </c>
      <c r="L161" s="1">
        <f>VLOOKUP($A161,'Payments 6.7.21'!$A$4:$E$430,4,FALSE)</f>
        <v>0</v>
      </c>
      <c r="P161" s="1">
        <f>VLOOKUP($A161,'Payments 6.7.21'!$A$4:$E$430,5,FALSE)</f>
        <v>0</v>
      </c>
      <c r="Q161" s="1">
        <f t="shared" si="20"/>
        <v>101862.76</v>
      </c>
      <c r="R161" s="3" t="str">
        <f t="shared" si="21"/>
        <v>yes</v>
      </c>
      <c r="S161" s="3" t="str">
        <f t="shared" si="22"/>
        <v>no</v>
      </c>
      <c r="T161" s="112"/>
      <c r="U161" s="3" t="str">
        <f t="shared" si="23"/>
        <v>no</v>
      </c>
      <c r="W161" s="2">
        <f t="shared" si="24"/>
        <v>0.9872048690191213</v>
      </c>
      <c r="X161" s="2">
        <f t="shared" si="25"/>
        <v>0</v>
      </c>
      <c r="AB161" s="2">
        <f t="shared" si="26"/>
        <v>0</v>
      </c>
      <c r="AC161" s="2">
        <f t="shared" si="27"/>
        <v>7.2949408027225299E-2</v>
      </c>
    </row>
    <row r="162" spans="1:29" x14ac:dyDescent="0.35">
      <c r="A162" s="115">
        <v>2639</v>
      </c>
      <c r="B162" t="s">
        <v>173</v>
      </c>
      <c r="C162" s="1">
        <v>64696</v>
      </c>
      <c r="D162" s="1">
        <v>259292</v>
      </c>
      <c r="F162" s="1">
        <v>582298</v>
      </c>
      <c r="H162" s="1">
        <v>0</v>
      </c>
      <c r="I162" s="3">
        <f t="shared" si="19"/>
        <v>906286</v>
      </c>
      <c r="J162">
        <f>A162-'ESSER III JCF Approved'!A171</f>
        <v>0</v>
      </c>
      <c r="K162" s="1">
        <f>VLOOKUP($A162,'Payments 6.7.21'!$A$4:$E$430,3,FALSE)</f>
        <v>64696</v>
      </c>
      <c r="L162" s="1">
        <f>VLOOKUP($A162,'Payments 6.7.21'!$A$4:$E$430,4,FALSE)</f>
        <v>0</v>
      </c>
      <c r="P162" s="1">
        <f>VLOOKUP($A162,'Payments 6.7.21'!$A$4:$E$430,5,FALSE)</f>
        <v>0</v>
      </c>
      <c r="Q162" s="1">
        <f t="shared" si="20"/>
        <v>64696</v>
      </c>
      <c r="R162" s="3" t="str">
        <f t="shared" si="21"/>
        <v>yes</v>
      </c>
      <c r="S162" s="3" t="str">
        <f t="shared" si="22"/>
        <v>no</v>
      </c>
      <c r="T162" s="112"/>
      <c r="U162" s="3" t="str">
        <f t="shared" si="23"/>
        <v/>
      </c>
      <c r="W162" s="2">
        <f t="shared" si="24"/>
        <v>1</v>
      </c>
      <c r="X162" s="2">
        <f t="shared" si="25"/>
        <v>0</v>
      </c>
      <c r="AB162" s="2" t="str">
        <f t="shared" si="26"/>
        <v/>
      </c>
      <c r="AC162" s="2">
        <f t="shared" si="27"/>
        <v>7.1385853913665226E-2</v>
      </c>
    </row>
    <row r="163" spans="1:29" x14ac:dyDescent="0.35">
      <c r="A163" s="115">
        <v>2646</v>
      </c>
      <c r="B163" t="s">
        <v>174</v>
      </c>
      <c r="C163" s="1">
        <v>105080</v>
      </c>
      <c r="D163" s="1">
        <v>386909</v>
      </c>
      <c r="F163" s="1">
        <v>868890</v>
      </c>
      <c r="H163" s="1">
        <v>106522</v>
      </c>
      <c r="I163" s="3">
        <f t="shared" si="19"/>
        <v>1467401</v>
      </c>
      <c r="J163">
        <f>A163-'ESSER III JCF Approved'!A172</f>
        <v>0</v>
      </c>
      <c r="K163" s="1">
        <f>VLOOKUP($A163,'Payments 6.7.21'!$A$4:$E$430,3,FALSE)</f>
        <v>105080</v>
      </c>
      <c r="L163" s="1">
        <f>VLOOKUP($A163,'Payments 6.7.21'!$A$4:$E$430,4,FALSE)</f>
        <v>0</v>
      </c>
      <c r="P163" s="1">
        <f>VLOOKUP($A163,'Payments 6.7.21'!$A$4:$E$430,5,FALSE)</f>
        <v>0</v>
      </c>
      <c r="Q163" s="1">
        <f t="shared" si="20"/>
        <v>105080</v>
      </c>
      <c r="R163" s="3" t="str">
        <f t="shared" si="21"/>
        <v>yes</v>
      </c>
      <c r="S163" s="3" t="str">
        <f t="shared" si="22"/>
        <v>no</v>
      </c>
      <c r="T163" s="112"/>
      <c r="U163" s="3" t="str">
        <f t="shared" si="23"/>
        <v>no</v>
      </c>
      <c r="W163" s="2">
        <f t="shared" si="24"/>
        <v>1</v>
      </c>
      <c r="X163" s="2">
        <f t="shared" si="25"/>
        <v>0</v>
      </c>
      <c r="AB163" s="2">
        <f t="shared" si="26"/>
        <v>0</v>
      </c>
      <c r="AC163" s="2">
        <f t="shared" si="27"/>
        <v>7.1609600920266511E-2</v>
      </c>
    </row>
    <row r="164" spans="1:29" x14ac:dyDescent="0.35">
      <c r="A164" s="115">
        <v>2660</v>
      </c>
      <c r="B164" t="s">
        <v>175</v>
      </c>
      <c r="C164" s="1">
        <v>42445</v>
      </c>
      <c r="D164" s="1">
        <v>167265</v>
      </c>
      <c r="F164" s="1">
        <v>375631</v>
      </c>
      <c r="H164" s="1">
        <v>62899</v>
      </c>
      <c r="I164" s="3">
        <f t="shared" si="19"/>
        <v>648240</v>
      </c>
      <c r="J164">
        <f>A164-'ESSER III JCF Approved'!A173</f>
        <v>0</v>
      </c>
      <c r="K164" s="1">
        <f>VLOOKUP($A164,'Payments 6.7.21'!$A$4:$E$430,3,FALSE)</f>
        <v>39478.410000000003</v>
      </c>
      <c r="L164" s="1">
        <f>VLOOKUP($A164,'Payments 6.7.21'!$A$4:$E$430,4,FALSE)</f>
        <v>0</v>
      </c>
      <c r="P164" s="1">
        <f>VLOOKUP($A164,'Payments 6.7.21'!$A$4:$E$430,5,FALSE)</f>
        <v>0</v>
      </c>
      <c r="Q164" s="1">
        <f t="shared" si="20"/>
        <v>39478.410000000003</v>
      </c>
      <c r="R164" s="3" t="str">
        <f t="shared" si="21"/>
        <v>yes</v>
      </c>
      <c r="S164" s="3" t="str">
        <f t="shared" si="22"/>
        <v>no</v>
      </c>
      <c r="T164" s="112"/>
      <c r="U164" s="3" t="str">
        <f t="shared" si="23"/>
        <v>no</v>
      </c>
      <c r="W164" s="2">
        <f t="shared" si="24"/>
        <v>0.93010743314878086</v>
      </c>
      <c r="X164" s="2">
        <f t="shared" si="25"/>
        <v>0</v>
      </c>
      <c r="AB164" s="2">
        <f t="shared" si="26"/>
        <v>0</v>
      </c>
      <c r="AC164" s="2">
        <f t="shared" si="27"/>
        <v>6.0900916327286198E-2</v>
      </c>
    </row>
    <row r="165" spans="1:29" x14ac:dyDescent="0.35">
      <c r="A165" s="115">
        <v>2695</v>
      </c>
      <c r="B165" t="s">
        <v>176</v>
      </c>
      <c r="C165" s="1">
        <v>2000119</v>
      </c>
      <c r="D165" s="1">
        <v>7421098</v>
      </c>
      <c r="F165" s="1">
        <v>16665748</v>
      </c>
      <c r="H165" s="1">
        <v>1434637</v>
      </c>
      <c r="I165" s="3">
        <f t="shared" si="19"/>
        <v>27521602</v>
      </c>
      <c r="J165">
        <f>A165-'ESSER III JCF Approved'!A174</f>
        <v>0</v>
      </c>
      <c r="K165" s="1">
        <f>VLOOKUP($A165,'Payments 6.7.21'!$A$4:$E$430,3,FALSE)</f>
        <v>1469403.96</v>
      </c>
      <c r="L165" s="1">
        <f>VLOOKUP($A165,'Payments 6.7.21'!$A$4:$E$430,4,FALSE)</f>
        <v>0</v>
      </c>
      <c r="P165" s="1">
        <f>VLOOKUP($A165,'Payments 6.7.21'!$A$4:$E$430,5,FALSE)</f>
        <v>934835.49</v>
      </c>
      <c r="Q165" s="1">
        <f t="shared" si="20"/>
        <v>2404239.4500000002</v>
      </c>
      <c r="R165" s="3" t="str">
        <f t="shared" si="21"/>
        <v>yes</v>
      </c>
      <c r="S165" s="3" t="str">
        <f t="shared" si="22"/>
        <v>no</v>
      </c>
      <c r="T165" s="112"/>
      <c r="U165" s="3" t="str">
        <f t="shared" si="23"/>
        <v>yes</v>
      </c>
      <c r="W165" s="2">
        <f t="shared" si="24"/>
        <v>0.73465826783306387</v>
      </c>
      <c r="X165" s="2">
        <f t="shared" si="25"/>
        <v>0</v>
      </c>
      <c r="AB165" s="2">
        <f t="shared" si="26"/>
        <v>0.65161813754977738</v>
      </c>
      <c r="AC165" s="2">
        <f t="shared" si="27"/>
        <v>8.7358266789847483E-2</v>
      </c>
    </row>
    <row r="166" spans="1:29" x14ac:dyDescent="0.35">
      <c r="A166" s="115">
        <v>2702</v>
      </c>
      <c r="B166" t="s">
        <v>177</v>
      </c>
      <c r="C166" s="1">
        <v>198053</v>
      </c>
      <c r="D166" s="1">
        <v>784374</v>
      </c>
      <c r="F166" s="1">
        <v>1761489</v>
      </c>
      <c r="H166" s="1">
        <v>0</v>
      </c>
      <c r="I166" s="3">
        <f t="shared" si="19"/>
        <v>2743916</v>
      </c>
      <c r="J166">
        <f>A166-'ESSER III JCF Approved'!A175</f>
        <v>0</v>
      </c>
      <c r="K166" s="1">
        <f>VLOOKUP($A166,'Payments 6.7.21'!$A$4:$E$430,3,FALSE)</f>
        <v>198053</v>
      </c>
      <c r="L166" s="1">
        <f>VLOOKUP($A166,'Payments 6.7.21'!$A$4:$E$430,4,FALSE)</f>
        <v>0</v>
      </c>
      <c r="P166" s="1">
        <f>VLOOKUP($A166,'Payments 6.7.21'!$A$4:$E$430,5,FALSE)</f>
        <v>0</v>
      </c>
      <c r="Q166" s="1">
        <f t="shared" si="20"/>
        <v>198053</v>
      </c>
      <c r="R166" s="3" t="str">
        <f t="shared" si="21"/>
        <v>yes</v>
      </c>
      <c r="S166" s="3" t="str">
        <f t="shared" si="22"/>
        <v>no</v>
      </c>
      <c r="T166" s="112"/>
      <c r="U166" s="3" t="str">
        <f t="shared" si="23"/>
        <v/>
      </c>
      <c r="W166" s="2">
        <f t="shared" si="24"/>
        <v>1</v>
      </c>
      <c r="X166" s="2">
        <f t="shared" si="25"/>
        <v>0</v>
      </c>
      <c r="AB166" s="2" t="str">
        <f t="shared" si="26"/>
        <v/>
      </c>
      <c r="AC166" s="2">
        <f t="shared" si="27"/>
        <v>7.2178958831101245E-2</v>
      </c>
    </row>
    <row r="167" spans="1:29" x14ac:dyDescent="0.35">
      <c r="A167" s="115">
        <v>2730</v>
      </c>
      <c r="B167" t="s">
        <v>178</v>
      </c>
      <c r="C167" s="1">
        <v>48754</v>
      </c>
      <c r="D167" s="1">
        <v>173714</v>
      </c>
      <c r="F167" s="1">
        <v>390115</v>
      </c>
      <c r="H167" s="1">
        <v>0</v>
      </c>
      <c r="I167" s="3">
        <f t="shared" si="19"/>
        <v>612583</v>
      </c>
      <c r="J167">
        <f>A167-'ESSER III JCF Approved'!A176</f>
        <v>0</v>
      </c>
      <c r="K167" s="1">
        <f>VLOOKUP($A167,'Payments 6.7.21'!$A$4:$E$430,3,FALSE)</f>
        <v>48754</v>
      </c>
      <c r="L167" s="1">
        <f>VLOOKUP($A167,'Payments 6.7.21'!$A$4:$E$430,4,FALSE)</f>
        <v>0</v>
      </c>
      <c r="P167" s="1">
        <f>VLOOKUP($A167,'Payments 6.7.21'!$A$4:$E$430,5,FALSE)</f>
        <v>0</v>
      </c>
      <c r="Q167" s="1">
        <f t="shared" si="20"/>
        <v>48754</v>
      </c>
      <c r="R167" s="3" t="str">
        <f t="shared" si="21"/>
        <v>yes</v>
      </c>
      <c r="S167" s="3" t="str">
        <f t="shared" si="22"/>
        <v>no</v>
      </c>
      <c r="T167" s="112"/>
      <c r="U167" s="3" t="str">
        <f t="shared" si="23"/>
        <v/>
      </c>
      <c r="W167" s="2">
        <f t="shared" si="24"/>
        <v>1</v>
      </c>
      <c r="X167" s="2">
        <f t="shared" si="25"/>
        <v>0</v>
      </c>
      <c r="AB167" s="2" t="str">
        <f t="shared" si="26"/>
        <v/>
      </c>
      <c r="AC167" s="2">
        <f t="shared" si="27"/>
        <v>7.9587582417403033E-2</v>
      </c>
    </row>
    <row r="168" spans="1:29" x14ac:dyDescent="0.35">
      <c r="A168" s="115">
        <v>2737</v>
      </c>
      <c r="B168" t="s">
        <v>179</v>
      </c>
      <c r="C168" s="1">
        <v>40000</v>
      </c>
      <c r="D168" s="1">
        <v>106952</v>
      </c>
      <c r="F168" s="1">
        <v>240184</v>
      </c>
      <c r="H168" s="1">
        <v>42464</v>
      </c>
      <c r="I168" s="3">
        <f t="shared" si="19"/>
        <v>429600</v>
      </c>
      <c r="J168">
        <f>A168-'ESSER III JCF Approved'!A177</f>
        <v>0</v>
      </c>
      <c r="K168" s="1">
        <f>VLOOKUP($A168,'Payments 6.7.21'!$A$4:$E$430,3,FALSE)</f>
        <v>40000</v>
      </c>
      <c r="L168" s="1">
        <f>VLOOKUP($A168,'Payments 6.7.21'!$A$4:$E$430,4,FALSE)</f>
        <v>0</v>
      </c>
      <c r="P168" s="1">
        <f>VLOOKUP($A168,'Payments 6.7.21'!$A$4:$E$430,5,FALSE)</f>
        <v>16827.14</v>
      </c>
      <c r="Q168" s="1">
        <f t="shared" si="20"/>
        <v>56827.14</v>
      </c>
      <c r="R168" s="3" t="str">
        <f t="shared" si="21"/>
        <v>yes</v>
      </c>
      <c r="S168" s="3" t="str">
        <f t="shared" si="22"/>
        <v>no</v>
      </c>
      <c r="T168" s="112"/>
      <c r="U168" s="3" t="str">
        <f t="shared" si="23"/>
        <v>yes</v>
      </c>
      <c r="W168" s="2">
        <f t="shared" si="24"/>
        <v>1</v>
      </c>
      <c r="X168" s="2">
        <f t="shared" si="25"/>
        <v>0</v>
      </c>
      <c r="AB168" s="2">
        <f t="shared" si="26"/>
        <v>0.39626836850037678</v>
      </c>
      <c r="AC168" s="2">
        <f t="shared" si="27"/>
        <v>0.13227918994413407</v>
      </c>
    </row>
    <row r="169" spans="1:29" x14ac:dyDescent="0.35">
      <c r="A169" s="115">
        <v>2758</v>
      </c>
      <c r="B169" t="s">
        <v>181</v>
      </c>
      <c r="C169" s="1">
        <v>280153</v>
      </c>
      <c r="D169" s="1">
        <v>1100518</v>
      </c>
      <c r="F169" s="1">
        <v>2471462</v>
      </c>
      <c r="H169" s="1">
        <v>0</v>
      </c>
      <c r="I169" s="3">
        <f t="shared" si="19"/>
        <v>3852133</v>
      </c>
      <c r="J169">
        <f>A169-'ESSER III JCF Approved'!A179</f>
        <v>0</v>
      </c>
      <c r="K169" s="1">
        <f>VLOOKUP($A169,'Payments 6.7.21'!$A$4:$E$430,3,FALSE)</f>
        <v>276116.82999999996</v>
      </c>
      <c r="L169" s="1">
        <f>VLOOKUP($A169,'Payments 6.7.21'!$A$4:$E$430,4,FALSE)</f>
        <v>0</v>
      </c>
      <c r="P169" s="1">
        <f>VLOOKUP($A169,'Payments 6.7.21'!$A$4:$E$430,5,FALSE)</f>
        <v>0</v>
      </c>
      <c r="Q169" s="1">
        <f t="shared" si="20"/>
        <v>276116.82999999996</v>
      </c>
      <c r="R169" s="3" t="str">
        <f t="shared" si="21"/>
        <v>yes</v>
      </c>
      <c r="S169" s="3" t="str">
        <f t="shared" si="22"/>
        <v>no</v>
      </c>
      <c r="T169" s="112"/>
      <c r="U169" s="3" t="str">
        <f t="shared" si="23"/>
        <v/>
      </c>
      <c r="W169" s="2">
        <f t="shared" si="24"/>
        <v>0.98559297955045977</v>
      </c>
      <c r="X169" s="2">
        <f t="shared" si="25"/>
        <v>0</v>
      </c>
      <c r="AB169" s="2" t="str">
        <f t="shared" si="26"/>
        <v/>
      </c>
      <c r="AC169" s="2">
        <f t="shared" si="27"/>
        <v>7.1678945145455766E-2</v>
      </c>
    </row>
    <row r="170" spans="1:29" x14ac:dyDescent="0.35">
      <c r="A170" s="115">
        <v>2793</v>
      </c>
      <c r="B170" t="s">
        <v>182</v>
      </c>
      <c r="C170" s="1">
        <v>5057396</v>
      </c>
      <c r="D170" s="1">
        <v>19976130</v>
      </c>
      <c r="F170" s="1">
        <v>44860899</v>
      </c>
      <c r="H170" s="1">
        <v>3008549</v>
      </c>
      <c r="I170" s="3">
        <f t="shared" si="19"/>
        <v>72902974</v>
      </c>
      <c r="J170">
        <f>A170-'ESSER III JCF Approved'!A180</f>
        <v>0</v>
      </c>
      <c r="K170" s="1">
        <f>VLOOKUP($A170,'Payments 6.7.21'!$A$4:$E$430,3,FALSE)</f>
        <v>1740423.13</v>
      </c>
      <c r="L170" s="1">
        <f>VLOOKUP($A170,'Payments 6.7.21'!$A$4:$E$430,4,FALSE)</f>
        <v>0</v>
      </c>
      <c r="P170" s="1">
        <f>VLOOKUP($A170,'Payments 6.7.21'!$A$4:$E$430,5,FALSE)</f>
        <v>0</v>
      </c>
      <c r="Q170" s="1">
        <f t="shared" si="20"/>
        <v>1740423.13</v>
      </c>
      <c r="R170" s="3" t="str">
        <f t="shared" si="21"/>
        <v>yes</v>
      </c>
      <c r="S170" s="3" t="str">
        <f t="shared" si="22"/>
        <v>no</v>
      </c>
      <c r="T170" s="112"/>
      <c r="U170" s="3" t="str">
        <f t="shared" si="23"/>
        <v>no</v>
      </c>
      <c r="W170" s="2">
        <f t="shared" si="24"/>
        <v>0.34413424022955685</v>
      </c>
      <c r="X170" s="2">
        <f t="shared" si="25"/>
        <v>0</v>
      </c>
      <c r="AB170" s="2">
        <f t="shared" si="26"/>
        <v>0</v>
      </c>
      <c r="AC170" s="2">
        <f t="shared" si="27"/>
        <v>2.3873143090157062E-2</v>
      </c>
    </row>
    <row r="171" spans="1:29" x14ac:dyDescent="0.35">
      <c r="A171" s="115">
        <v>1376</v>
      </c>
      <c r="B171" t="s">
        <v>90</v>
      </c>
      <c r="C171" s="1">
        <v>69744</v>
      </c>
      <c r="D171" s="1">
        <v>277011</v>
      </c>
      <c r="F171" s="1">
        <v>622090</v>
      </c>
      <c r="H171" s="1">
        <v>0</v>
      </c>
      <c r="I171" s="3">
        <f t="shared" si="19"/>
        <v>968845</v>
      </c>
      <c r="J171">
        <f>A171-'ESSER III JCF Approved'!A88</f>
        <v>0</v>
      </c>
      <c r="K171" s="1">
        <f>VLOOKUP($A171,'Payments 6.7.21'!$A$4:$E$430,3,FALSE)</f>
        <v>61230.6</v>
      </c>
      <c r="L171" s="1">
        <f>VLOOKUP($A171,'Payments 6.7.21'!$A$4:$E$430,4,FALSE)</f>
        <v>0</v>
      </c>
      <c r="P171" s="1">
        <f>VLOOKUP($A171,'Payments 6.7.21'!$A$4:$E$430,5,FALSE)</f>
        <v>0</v>
      </c>
      <c r="Q171" s="1">
        <f t="shared" si="20"/>
        <v>61230.6</v>
      </c>
      <c r="R171" s="3" t="str">
        <f t="shared" si="21"/>
        <v>yes</v>
      </c>
      <c r="S171" s="3" t="str">
        <f t="shared" si="22"/>
        <v>no</v>
      </c>
      <c r="T171" s="112"/>
      <c r="U171" s="3" t="str">
        <f t="shared" si="23"/>
        <v/>
      </c>
      <c r="W171" s="2">
        <f t="shared" si="24"/>
        <v>0.87793358568479007</v>
      </c>
      <c r="X171" s="2">
        <f t="shared" si="25"/>
        <v>0</v>
      </c>
      <c r="AB171" s="2" t="str">
        <f t="shared" si="26"/>
        <v/>
      </c>
      <c r="AC171" s="2">
        <f t="shared" si="27"/>
        <v>6.3199583008633986E-2</v>
      </c>
    </row>
    <row r="172" spans="1:29" x14ac:dyDescent="0.35">
      <c r="A172" s="115">
        <v>2800</v>
      </c>
      <c r="B172" t="s">
        <v>183</v>
      </c>
      <c r="C172" s="1">
        <v>64781</v>
      </c>
      <c r="D172" s="1">
        <v>228103</v>
      </c>
      <c r="F172" s="1">
        <v>512256</v>
      </c>
      <c r="H172" s="1">
        <v>0</v>
      </c>
      <c r="I172" s="3">
        <f t="shared" si="19"/>
        <v>805140</v>
      </c>
      <c r="J172">
        <f>A172-'ESSER III JCF Approved'!A181</f>
        <v>0</v>
      </c>
      <c r="K172" s="1">
        <f>VLOOKUP($A172,'Payments 6.7.21'!$A$4:$E$430,3,FALSE)</f>
        <v>63582.91</v>
      </c>
      <c r="L172" s="1">
        <f>VLOOKUP($A172,'Payments 6.7.21'!$A$4:$E$430,4,FALSE)</f>
        <v>0</v>
      </c>
      <c r="P172" s="1">
        <f>VLOOKUP($A172,'Payments 6.7.21'!$A$4:$E$430,5,FALSE)</f>
        <v>0</v>
      </c>
      <c r="Q172" s="1">
        <f t="shared" si="20"/>
        <v>63582.91</v>
      </c>
      <c r="R172" s="3" t="str">
        <f t="shared" si="21"/>
        <v>yes</v>
      </c>
      <c r="S172" s="3" t="str">
        <f t="shared" si="22"/>
        <v>no</v>
      </c>
      <c r="T172" s="112"/>
      <c r="U172" s="3" t="str">
        <f t="shared" si="23"/>
        <v/>
      </c>
      <c r="W172" s="2">
        <f t="shared" si="24"/>
        <v>0.98150553403003971</v>
      </c>
      <c r="X172" s="2">
        <f t="shared" si="25"/>
        <v>0</v>
      </c>
      <c r="AB172" s="2" t="str">
        <f t="shared" si="26"/>
        <v/>
      </c>
      <c r="AC172" s="2">
        <f t="shared" si="27"/>
        <v>7.8971247236505462E-2</v>
      </c>
    </row>
    <row r="173" spans="1:29" x14ac:dyDescent="0.35">
      <c r="A173" s="115">
        <v>2814</v>
      </c>
      <c r="B173" t="s">
        <v>184</v>
      </c>
      <c r="C173" s="1">
        <v>74059</v>
      </c>
      <c r="D173" s="1">
        <v>298372</v>
      </c>
      <c r="F173" s="1">
        <v>670062</v>
      </c>
      <c r="H173" s="1">
        <v>0</v>
      </c>
      <c r="I173" s="3">
        <f t="shared" si="19"/>
        <v>1042493</v>
      </c>
      <c r="J173">
        <f>A173-'ESSER III JCF Approved'!A182</f>
        <v>0</v>
      </c>
      <c r="K173" s="1">
        <f>VLOOKUP($A173,'Payments 6.7.21'!$A$4:$E$430,3,FALSE)</f>
        <v>63362.5</v>
      </c>
      <c r="L173" s="1">
        <f>VLOOKUP($A173,'Payments 6.7.21'!$A$4:$E$430,4,FALSE)</f>
        <v>0</v>
      </c>
      <c r="P173" s="1">
        <f>VLOOKUP($A173,'Payments 6.7.21'!$A$4:$E$430,5,FALSE)</f>
        <v>0</v>
      </c>
      <c r="Q173" s="1">
        <f t="shared" si="20"/>
        <v>63362.5</v>
      </c>
      <c r="R173" s="3" t="str">
        <f t="shared" si="21"/>
        <v>yes</v>
      </c>
      <c r="S173" s="3" t="str">
        <f t="shared" si="22"/>
        <v>no</v>
      </c>
      <c r="T173" s="112"/>
      <c r="U173" s="3" t="str">
        <f t="shared" si="23"/>
        <v/>
      </c>
      <c r="W173" s="2">
        <f t="shared" si="24"/>
        <v>0.85556785805911506</v>
      </c>
      <c r="X173" s="2">
        <f t="shared" si="25"/>
        <v>0</v>
      </c>
      <c r="AB173" s="2" t="str">
        <f t="shared" si="26"/>
        <v/>
      </c>
      <c r="AC173" s="2">
        <f t="shared" si="27"/>
        <v>6.0779784612462626E-2</v>
      </c>
    </row>
    <row r="174" spans="1:29" x14ac:dyDescent="0.35">
      <c r="A174" s="115">
        <v>5960</v>
      </c>
      <c r="B174" t="s">
        <v>379</v>
      </c>
      <c r="C174" s="1">
        <v>177149</v>
      </c>
      <c r="D174" s="1">
        <v>725377</v>
      </c>
      <c r="F174" s="1">
        <v>1628998</v>
      </c>
      <c r="H174" s="1">
        <v>73188</v>
      </c>
      <c r="I174" s="3">
        <f t="shared" si="19"/>
        <v>2604712</v>
      </c>
      <c r="J174">
        <f>A174-'ESSER III JCF Approved'!A377</f>
        <v>0</v>
      </c>
      <c r="K174" s="1">
        <f>VLOOKUP($A174,'Payments 6.7.21'!$A$4:$E$430,3,FALSE)</f>
        <v>162208.04</v>
      </c>
      <c r="L174" s="1">
        <f>VLOOKUP($A174,'Payments 6.7.21'!$A$4:$E$430,4,FALSE)</f>
        <v>0</v>
      </c>
      <c r="P174" s="1">
        <f>VLOOKUP($A174,'Payments 6.7.21'!$A$4:$E$430,5,FALSE)</f>
        <v>58331.22</v>
      </c>
      <c r="Q174" s="1">
        <f t="shared" si="20"/>
        <v>220539.26</v>
      </c>
      <c r="R174" s="3" t="str">
        <f t="shared" si="21"/>
        <v>yes</v>
      </c>
      <c r="S174" s="3" t="str">
        <f t="shared" si="22"/>
        <v>no</v>
      </c>
      <c r="T174" s="112"/>
      <c r="U174" s="3" t="str">
        <f t="shared" si="23"/>
        <v>yes</v>
      </c>
      <c r="W174" s="2">
        <f t="shared" si="24"/>
        <v>0.91565879570305231</v>
      </c>
      <c r="X174" s="2">
        <f t="shared" si="25"/>
        <v>0</v>
      </c>
      <c r="AB174" s="2">
        <f t="shared" si="26"/>
        <v>0.79700524676176421</v>
      </c>
      <c r="AC174" s="2">
        <f t="shared" si="27"/>
        <v>8.4669345401718124E-2</v>
      </c>
    </row>
    <row r="175" spans="1:29" x14ac:dyDescent="0.35">
      <c r="A175" s="115">
        <v>2828</v>
      </c>
      <c r="B175" t="s">
        <v>185</v>
      </c>
      <c r="C175" s="1">
        <v>72487</v>
      </c>
      <c r="D175" s="1">
        <v>295512</v>
      </c>
      <c r="F175" s="1">
        <v>663639</v>
      </c>
      <c r="H175" s="1">
        <v>0</v>
      </c>
      <c r="I175" s="3">
        <f t="shared" si="19"/>
        <v>1031638</v>
      </c>
      <c r="J175">
        <f>A175-'ESSER III JCF Approved'!A183</f>
        <v>0</v>
      </c>
      <c r="K175" s="1">
        <f>VLOOKUP($A175,'Payments 6.7.21'!$A$4:$E$430,3,FALSE)</f>
        <v>54082.700000000004</v>
      </c>
      <c r="L175" s="1">
        <f>VLOOKUP($A175,'Payments 6.7.21'!$A$4:$E$430,4,FALSE)</f>
        <v>0</v>
      </c>
      <c r="P175" s="1">
        <f>VLOOKUP($A175,'Payments 6.7.21'!$A$4:$E$430,5,FALSE)</f>
        <v>0</v>
      </c>
      <c r="Q175" s="1">
        <f t="shared" si="20"/>
        <v>54082.700000000004</v>
      </c>
      <c r="R175" s="3" t="str">
        <f t="shared" si="21"/>
        <v>yes</v>
      </c>
      <c r="S175" s="3" t="str">
        <f t="shared" si="22"/>
        <v>no</v>
      </c>
      <c r="T175" s="112"/>
      <c r="U175" s="3" t="str">
        <f t="shared" si="23"/>
        <v/>
      </c>
      <c r="W175" s="2">
        <f t="shared" si="24"/>
        <v>0.74610205967966681</v>
      </c>
      <c r="X175" s="2">
        <f t="shared" si="25"/>
        <v>0</v>
      </c>
      <c r="AB175" s="2" t="str">
        <f t="shared" si="26"/>
        <v/>
      </c>
      <c r="AC175" s="2">
        <f t="shared" si="27"/>
        <v>5.242410613025112E-2</v>
      </c>
    </row>
    <row r="176" spans="1:29" x14ac:dyDescent="0.35">
      <c r="A176" s="115">
        <v>2835</v>
      </c>
      <c r="B176" t="s">
        <v>186</v>
      </c>
      <c r="C176" s="1">
        <v>87118</v>
      </c>
      <c r="D176" s="1">
        <v>352447</v>
      </c>
      <c r="F176" s="1">
        <v>791499</v>
      </c>
      <c r="H176" s="1">
        <v>0</v>
      </c>
      <c r="I176" s="3">
        <f t="shared" si="19"/>
        <v>1231064</v>
      </c>
      <c r="J176">
        <f>A176-'ESSER III JCF Approved'!A184</f>
        <v>0</v>
      </c>
      <c r="K176" s="1">
        <f>VLOOKUP($A176,'Payments 6.7.21'!$A$4:$E$430,3,FALSE)</f>
        <v>86589.08</v>
      </c>
      <c r="L176" s="1">
        <f>VLOOKUP($A176,'Payments 6.7.21'!$A$4:$E$430,4,FALSE)</f>
        <v>352446</v>
      </c>
      <c r="P176" s="1">
        <f>VLOOKUP($A176,'Payments 6.7.21'!$A$4:$E$430,5,FALSE)</f>
        <v>0</v>
      </c>
      <c r="Q176" s="1">
        <f t="shared" si="20"/>
        <v>439035.08</v>
      </c>
      <c r="R176" s="3" t="str">
        <f t="shared" si="21"/>
        <v>yes</v>
      </c>
      <c r="S176" s="3" t="str">
        <f t="shared" si="22"/>
        <v>yes</v>
      </c>
      <c r="T176" s="112"/>
      <c r="U176" s="3" t="str">
        <f t="shared" si="23"/>
        <v/>
      </c>
      <c r="W176" s="2">
        <f t="shared" si="24"/>
        <v>0.99392869441447229</v>
      </c>
      <c r="X176" s="2">
        <f t="shared" si="25"/>
        <v>0.99999716269396532</v>
      </c>
      <c r="AB176" s="2" t="str">
        <f t="shared" si="26"/>
        <v/>
      </c>
      <c r="AC176" s="2">
        <f t="shared" si="27"/>
        <v>0.35663058947382104</v>
      </c>
    </row>
    <row r="177" spans="1:29" x14ac:dyDescent="0.35">
      <c r="A177" s="115">
        <v>2842</v>
      </c>
      <c r="B177" t="s">
        <v>187</v>
      </c>
      <c r="C177" s="1">
        <v>40000</v>
      </c>
      <c r="D177" s="1">
        <v>100000</v>
      </c>
      <c r="F177" s="1">
        <v>62063</v>
      </c>
      <c r="H177" s="1">
        <v>0</v>
      </c>
      <c r="I177" s="3">
        <f t="shared" si="19"/>
        <v>202063</v>
      </c>
      <c r="J177">
        <f>A177-'ESSER III JCF Approved'!A185</f>
        <v>0</v>
      </c>
      <c r="K177" s="1">
        <f>VLOOKUP($A177,'Payments 6.7.21'!$A$4:$E$430,3,FALSE)</f>
        <v>22687.4</v>
      </c>
      <c r="L177" s="1">
        <f>VLOOKUP($A177,'Payments 6.7.21'!$A$4:$E$430,4,FALSE)</f>
        <v>0</v>
      </c>
      <c r="P177" s="1">
        <f>VLOOKUP($A177,'Payments 6.7.21'!$A$4:$E$430,5,FALSE)</f>
        <v>0</v>
      </c>
      <c r="Q177" s="1">
        <f t="shared" si="20"/>
        <v>22687.4</v>
      </c>
      <c r="R177" s="3" t="str">
        <f t="shared" si="21"/>
        <v>yes</v>
      </c>
      <c r="S177" s="3" t="str">
        <f t="shared" si="22"/>
        <v>no</v>
      </c>
      <c r="T177" s="112"/>
      <c r="U177" s="3" t="str">
        <f t="shared" si="23"/>
        <v/>
      </c>
      <c r="W177" s="2">
        <f t="shared" si="24"/>
        <v>0.56718500000000005</v>
      </c>
      <c r="X177" s="2">
        <f t="shared" si="25"/>
        <v>0</v>
      </c>
      <c r="AB177" s="2" t="str">
        <f t="shared" si="26"/>
        <v/>
      </c>
      <c r="AC177" s="2">
        <f t="shared" si="27"/>
        <v>0.11227884372695646</v>
      </c>
    </row>
    <row r="178" spans="1:29" x14ac:dyDescent="0.35">
      <c r="A178" s="115">
        <v>2849</v>
      </c>
      <c r="B178" t="s">
        <v>188</v>
      </c>
      <c r="C178" s="1">
        <v>1156899</v>
      </c>
      <c r="D178" s="1">
        <v>3893097</v>
      </c>
      <c r="F178" s="1">
        <v>8742826</v>
      </c>
      <c r="H178" s="1">
        <v>0</v>
      </c>
      <c r="I178" s="3">
        <f t="shared" si="19"/>
        <v>13792822</v>
      </c>
      <c r="J178">
        <f>A178-'ESSER III JCF Approved'!A186</f>
        <v>0</v>
      </c>
      <c r="K178" s="1">
        <f>VLOOKUP($A178,'Payments 6.7.21'!$A$4:$E$430,3,FALSE)</f>
        <v>434712.25999999995</v>
      </c>
      <c r="L178" s="1">
        <f>VLOOKUP($A178,'Payments 6.7.21'!$A$4:$E$430,4,FALSE)</f>
        <v>0</v>
      </c>
      <c r="P178" s="1">
        <f>VLOOKUP($A178,'Payments 6.7.21'!$A$4:$E$430,5,FALSE)</f>
        <v>0</v>
      </c>
      <c r="Q178" s="1">
        <f t="shared" si="20"/>
        <v>434712.25999999995</v>
      </c>
      <c r="R178" s="3" t="str">
        <f t="shared" si="21"/>
        <v>yes</v>
      </c>
      <c r="S178" s="3" t="str">
        <f t="shared" si="22"/>
        <v>no</v>
      </c>
      <c r="T178" s="112"/>
      <c r="U178" s="3" t="str">
        <f t="shared" si="23"/>
        <v/>
      </c>
      <c r="W178" s="2">
        <f t="shared" si="24"/>
        <v>0.3757564489207787</v>
      </c>
      <c r="X178" s="2">
        <f t="shared" si="25"/>
        <v>0</v>
      </c>
      <c r="AB178" s="2" t="str">
        <f t="shared" si="26"/>
        <v/>
      </c>
      <c r="AC178" s="2">
        <f t="shared" si="27"/>
        <v>3.1517281960138394E-2</v>
      </c>
    </row>
    <row r="179" spans="1:29" x14ac:dyDescent="0.35">
      <c r="A179" s="115">
        <v>2863</v>
      </c>
      <c r="B179" t="s">
        <v>190</v>
      </c>
      <c r="C179" s="1">
        <v>139705</v>
      </c>
      <c r="D179" s="1">
        <v>554365</v>
      </c>
      <c r="F179" s="1">
        <v>1244951</v>
      </c>
      <c r="H179" s="1">
        <v>33478</v>
      </c>
      <c r="I179" s="3">
        <f t="shared" si="19"/>
        <v>1972499</v>
      </c>
      <c r="J179">
        <f>A179-'ESSER III JCF Approved'!A188</f>
        <v>0</v>
      </c>
      <c r="K179" s="1">
        <f>VLOOKUP($A179,'Payments 6.7.21'!$A$4:$E$430,3,FALSE)</f>
        <v>112676.75</v>
      </c>
      <c r="L179" s="1">
        <f>VLOOKUP($A179,'Payments 6.7.21'!$A$4:$E$430,4,FALSE)</f>
        <v>0</v>
      </c>
      <c r="P179" s="1">
        <f>VLOOKUP($A179,'Payments 6.7.21'!$A$4:$E$430,5,FALSE)</f>
        <v>33478</v>
      </c>
      <c r="Q179" s="1">
        <f t="shared" si="20"/>
        <v>146154.75</v>
      </c>
      <c r="R179" s="3" t="str">
        <f t="shared" si="21"/>
        <v>yes</v>
      </c>
      <c r="S179" s="3" t="str">
        <f t="shared" si="22"/>
        <v>no</v>
      </c>
      <c r="T179" s="112"/>
      <c r="U179" s="3" t="str">
        <f t="shared" si="23"/>
        <v>yes</v>
      </c>
      <c r="W179" s="2">
        <f t="shared" si="24"/>
        <v>0.80653340968469278</v>
      </c>
      <c r="X179" s="2">
        <f t="shared" si="25"/>
        <v>0</v>
      </c>
      <c r="AB179" s="2">
        <f t="shared" si="26"/>
        <v>1</v>
      </c>
      <c r="AC179" s="2">
        <f t="shared" si="27"/>
        <v>7.4096235283262507E-2</v>
      </c>
    </row>
    <row r="180" spans="1:29" x14ac:dyDescent="0.35">
      <c r="A180" s="115">
        <v>1848</v>
      </c>
      <c r="B180" t="s">
        <v>117</v>
      </c>
      <c r="C180" s="1">
        <v>298473</v>
      </c>
      <c r="D180" s="1">
        <v>1233338</v>
      </c>
      <c r="F180" s="1">
        <v>2769738</v>
      </c>
      <c r="H180" s="1">
        <v>76377</v>
      </c>
      <c r="I180" s="3">
        <f t="shared" si="19"/>
        <v>4377926</v>
      </c>
      <c r="J180">
        <f>A180-'ESSER III JCF Approved'!A115</f>
        <v>0</v>
      </c>
      <c r="K180" s="1">
        <f>VLOOKUP($A180,'Payments 6.7.21'!$A$4:$E$430,3,FALSE)</f>
        <v>252120.24</v>
      </c>
      <c r="L180" s="1">
        <f>VLOOKUP($A180,'Payments 6.7.21'!$A$4:$E$430,4,FALSE)</f>
        <v>0</v>
      </c>
      <c r="P180" s="1">
        <f>VLOOKUP($A180,'Payments 6.7.21'!$A$4:$E$430,5,FALSE)</f>
        <v>28681.200000000001</v>
      </c>
      <c r="Q180" s="1">
        <f t="shared" si="20"/>
        <v>280801.44</v>
      </c>
      <c r="R180" s="3" t="str">
        <f t="shared" si="21"/>
        <v>yes</v>
      </c>
      <c r="S180" s="3" t="str">
        <f t="shared" si="22"/>
        <v>no</v>
      </c>
      <c r="T180" s="112"/>
      <c r="U180" s="3" t="str">
        <f t="shared" si="23"/>
        <v>yes</v>
      </c>
      <c r="W180" s="2">
        <f t="shared" si="24"/>
        <v>0.84470032465248113</v>
      </c>
      <c r="X180" s="2">
        <f t="shared" si="25"/>
        <v>0</v>
      </c>
      <c r="AB180" s="2">
        <f t="shared" si="26"/>
        <v>0.37552142660748655</v>
      </c>
      <c r="AC180" s="2">
        <f t="shared" si="27"/>
        <v>6.4140289260257027E-2</v>
      </c>
    </row>
    <row r="181" spans="1:29" x14ac:dyDescent="0.35">
      <c r="A181" s="115">
        <v>2856</v>
      </c>
      <c r="B181" t="s">
        <v>189</v>
      </c>
      <c r="C181" s="1">
        <v>179049</v>
      </c>
      <c r="D181" s="1">
        <v>708922</v>
      </c>
      <c r="F181" s="1">
        <v>1592044</v>
      </c>
      <c r="H181" s="1">
        <v>116377</v>
      </c>
      <c r="I181" s="3">
        <f t="shared" si="19"/>
        <v>2596392</v>
      </c>
      <c r="J181">
        <f>A181-'ESSER III JCF Approved'!A187</f>
        <v>0</v>
      </c>
      <c r="K181" s="1">
        <f>VLOOKUP($A181,'Payments 6.7.21'!$A$4:$E$430,3,FALSE)</f>
        <v>54011.48</v>
      </c>
      <c r="L181" s="1">
        <f>VLOOKUP($A181,'Payments 6.7.21'!$A$4:$E$430,4,FALSE)</f>
        <v>0</v>
      </c>
      <c r="P181" s="1">
        <f>VLOOKUP($A181,'Payments 6.7.21'!$A$4:$E$430,5,FALSE)</f>
        <v>81281.41</v>
      </c>
      <c r="Q181" s="1">
        <f t="shared" si="20"/>
        <v>135292.89000000001</v>
      </c>
      <c r="R181" s="3" t="str">
        <f t="shared" si="21"/>
        <v>yes</v>
      </c>
      <c r="S181" s="3" t="str">
        <f t="shared" si="22"/>
        <v>no</v>
      </c>
      <c r="T181" s="112"/>
      <c r="U181" s="3" t="str">
        <f t="shared" si="23"/>
        <v>yes</v>
      </c>
      <c r="W181" s="2">
        <f t="shared" si="24"/>
        <v>0.30165753508816023</v>
      </c>
      <c r="X181" s="2">
        <f t="shared" si="25"/>
        <v>0</v>
      </c>
      <c r="AB181" s="2">
        <f t="shared" si="26"/>
        <v>0.69843190664822086</v>
      </c>
      <c r="AC181" s="2">
        <f t="shared" si="27"/>
        <v>5.2108036844975648E-2</v>
      </c>
    </row>
    <row r="182" spans="1:29" x14ac:dyDescent="0.35">
      <c r="A182" s="115">
        <v>3862</v>
      </c>
      <c r="B182" t="s">
        <v>252</v>
      </c>
      <c r="C182" s="1">
        <v>40000</v>
      </c>
      <c r="D182" s="1">
        <v>100000</v>
      </c>
      <c r="F182" s="1">
        <v>172668</v>
      </c>
      <c r="H182" s="1">
        <v>0</v>
      </c>
      <c r="I182" s="3">
        <f t="shared" si="19"/>
        <v>312668</v>
      </c>
      <c r="J182">
        <f>A182-'ESSER III JCF Approved'!A250</f>
        <v>0</v>
      </c>
      <c r="K182" s="1">
        <f>VLOOKUP($A182,'Payments 6.7.21'!$A$4:$E$430,3,FALSE)</f>
        <v>17206.57</v>
      </c>
      <c r="L182" s="1">
        <f>VLOOKUP($A182,'Payments 6.7.21'!$A$4:$E$430,4,FALSE)</f>
        <v>0</v>
      </c>
      <c r="P182" s="1">
        <f>VLOOKUP($A182,'Payments 6.7.21'!$A$4:$E$430,5,FALSE)</f>
        <v>0</v>
      </c>
      <c r="Q182" s="1">
        <f t="shared" si="20"/>
        <v>17206.57</v>
      </c>
      <c r="R182" s="3" t="str">
        <f t="shared" si="21"/>
        <v>yes</v>
      </c>
      <c r="S182" s="3" t="str">
        <f t="shared" si="22"/>
        <v>no</v>
      </c>
      <c r="T182" s="112"/>
      <c r="U182" s="3" t="str">
        <f t="shared" si="23"/>
        <v/>
      </c>
      <c r="W182" s="2">
        <f t="shared" si="24"/>
        <v>0.43016424999999997</v>
      </c>
      <c r="X182" s="2">
        <f t="shared" si="25"/>
        <v>0</v>
      </c>
      <c r="AB182" s="2" t="str">
        <f t="shared" si="26"/>
        <v/>
      </c>
      <c r="AC182" s="2">
        <f t="shared" si="27"/>
        <v>5.5031439098340733E-2</v>
      </c>
    </row>
    <row r="183" spans="1:29" x14ac:dyDescent="0.35">
      <c r="A183" s="115">
        <v>2885</v>
      </c>
      <c r="B183" t="s">
        <v>192</v>
      </c>
      <c r="C183" s="1">
        <v>257238</v>
      </c>
      <c r="D183" s="1">
        <v>874494</v>
      </c>
      <c r="F183" s="1">
        <v>1963874</v>
      </c>
      <c r="H183" s="1">
        <v>0</v>
      </c>
      <c r="I183" s="3">
        <f t="shared" si="19"/>
        <v>3095606</v>
      </c>
      <c r="J183">
        <f>A183-'ESSER III JCF Approved'!A190</f>
        <v>0</v>
      </c>
      <c r="K183" s="1">
        <f>VLOOKUP($A183,'Payments 6.7.21'!$A$4:$E$430,3,FALSE)</f>
        <v>161320.07</v>
      </c>
      <c r="L183" s="1">
        <f>VLOOKUP($A183,'Payments 6.7.21'!$A$4:$E$430,4,FALSE)</f>
        <v>0</v>
      </c>
      <c r="P183" s="1">
        <f>VLOOKUP($A183,'Payments 6.7.21'!$A$4:$E$430,5,FALSE)</f>
        <v>0</v>
      </c>
      <c r="Q183" s="1">
        <f t="shared" si="20"/>
        <v>161320.07</v>
      </c>
      <c r="R183" s="3" t="str">
        <f t="shared" si="21"/>
        <v>yes</v>
      </c>
      <c r="S183" s="3" t="str">
        <f t="shared" si="22"/>
        <v>no</v>
      </c>
      <c r="T183" s="112"/>
      <c r="U183" s="3" t="str">
        <f t="shared" si="23"/>
        <v/>
      </c>
      <c r="W183" s="2">
        <f t="shared" si="24"/>
        <v>0.6271237919747471</v>
      </c>
      <c r="X183" s="2">
        <f t="shared" si="25"/>
        <v>0</v>
      </c>
      <c r="AB183" s="2" t="str">
        <f t="shared" si="26"/>
        <v/>
      </c>
      <c r="AC183" s="2">
        <f t="shared" si="27"/>
        <v>5.211259766262244E-2</v>
      </c>
    </row>
    <row r="184" spans="1:29" x14ac:dyDescent="0.35">
      <c r="A184" s="115">
        <v>2884</v>
      </c>
      <c r="B184" t="s">
        <v>191</v>
      </c>
      <c r="C184" s="1">
        <v>127166</v>
      </c>
      <c r="D184" s="1">
        <v>509488</v>
      </c>
      <c r="F184" s="1">
        <v>1144170</v>
      </c>
      <c r="H184" s="1">
        <v>0</v>
      </c>
      <c r="I184" s="3">
        <f t="shared" si="19"/>
        <v>1780824</v>
      </c>
      <c r="J184">
        <f>A184-'ESSER III JCF Approved'!A189</f>
        <v>0</v>
      </c>
      <c r="K184" s="1">
        <f>VLOOKUP($A184,'Payments 6.7.21'!$A$4:$E$430,3,FALSE)</f>
        <v>126797.93000000001</v>
      </c>
      <c r="L184" s="1">
        <f>VLOOKUP($A184,'Payments 6.7.21'!$A$4:$E$430,4,FALSE)</f>
        <v>0</v>
      </c>
      <c r="P184" s="1">
        <f>VLOOKUP($A184,'Payments 6.7.21'!$A$4:$E$430,5,FALSE)</f>
        <v>0</v>
      </c>
      <c r="Q184" s="1">
        <f t="shared" si="20"/>
        <v>126797.93000000001</v>
      </c>
      <c r="R184" s="3" t="str">
        <f t="shared" si="21"/>
        <v>yes</v>
      </c>
      <c r="S184" s="3" t="str">
        <f t="shared" si="22"/>
        <v>no</v>
      </c>
      <c r="T184" s="112"/>
      <c r="U184" s="3" t="str">
        <f t="shared" si="23"/>
        <v/>
      </c>
      <c r="W184" s="2">
        <f t="shared" si="24"/>
        <v>0.99710559426261747</v>
      </c>
      <c r="X184" s="2">
        <f t="shared" si="25"/>
        <v>0</v>
      </c>
      <c r="AB184" s="2" t="str">
        <f t="shared" si="26"/>
        <v/>
      </c>
      <c r="AC184" s="2">
        <f t="shared" si="27"/>
        <v>7.1201831287089581E-2</v>
      </c>
    </row>
    <row r="185" spans="1:29" x14ac:dyDescent="0.35">
      <c r="A185" s="115">
        <v>2891</v>
      </c>
      <c r="B185" t="s">
        <v>193</v>
      </c>
      <c r="C185" s="1">
        <v>103115</v>
      </c>
      <c r="D185" s="1">
        <v>347445</v>
      </c>
      <c r="F185" s="1">
        <v>780267</v>
      </c>
      <c r="H185" s="1">
        <v>44928</v>
      </c>
      <c r="I185" s="3">
        <f t="shared" si="19"/>
        <v>1275755</v>
      </c>
      <c r="J185">
        <f>A185-'ESSER III JCF Approved'!A191</f>
        <v>0</v>
      </c>
      <c r="K185" s="1">
        <f>VLOOKUP($A185,'Payments 6.7.21'!$A$4:$E$430,3,FALSE)</f>
        <v>103115</v>
      </c>
      <c r="L185" s="1">
        <f>VLOOKUP($A185,'Payments 6.7.21'!$A$4:$E$430,4,FALSE)</f>
        <v>0</v>
      </c>
      <c r="P185" s="1">
        <f>VLOOKUP($A185,'Payments 6.7.21'!$A$4:$E$430,5,FALSE)</f>
        <v>44928</v>
      </c>
      <c r="Q185" s="1">
        <f t="shared" si="20"/>
        <v>148043</v>
      </c>
      <c r="R185" s="3" t="str">
        <f t="shared" si="21"/>
        <v>yes</v>
      </c>
      <c r="S185" s="3" t="str">
        <f t="shared" si="22"/>
        <v>no</v>
      </c>
      <c r="T185" s="112"/>
      <c r="U185" s="3" t="str">
        <f t="shared" si="23"/>
        <v>yes</v>
      </c>
      <c r="W185" s="2">
        <f t="shared" si="24"/>
        <v>1</v>
      </c>
      <c r="X185" s="2">
        <f t="shared" si="25"/>
        <v>0</v>
      </c>
      <c r="AB185" s="2">
        <f t="shared" si="26"/>
        <v>1</v>
      </c>
      <c r="AC185" s="2">
        <f t="shared" si="27"/>
        <v>0.11604344094281425</v>
      </c>
    </row>
    <row r="186" spans="1:29" x14ac:dyDescent="0.35">
      <c r="A186" s="115">
        <v>2898</v>
      </c>
      <c r="B186" t="s">
        <v>194</v>
      </c>
      <c r="C186" s="1">
        <v>78058</v>
      </c>
      <c r="D186" s="1">
        <v>318453</v>
      </c>
      <c r="F186" s="1">
        <v>715159</v>
      </c>
      <c r="H186" s="1">
        <v>0</v>
      </c>
      <c r="I186" s="3">
        <f t="shared" si="19"/>
        <v>1111670</v>
      </c>
      <c r="J186">
        <f>A186-'ESSER III JCF Approved'!A192</f>
        <v>0</v>
      </c>
      <c r="K186" s="1">
        <f>VLOOKUP($A186,'Payments 6.7.21'!$A$4:$E$430,3,FALSE)</f>
        <v>74542.930000000008</v>
      </c>
      <c r="L186" s="1">
        <f>VLOOKUP($A186,'Payments 6.7.21'!$A$4:$E$430,4,FALSE)</f>
        <v>0</v>
      </c>
      <c r="P186" s="1">
        <f>VLOOKUP($A186,'Payments 6.7.21'!$A$4:$E$430,5,FALSE)</f>
        <v>0</v>
      </c>
      <c r="Q186" s="1">
        <f t="shared" si="20"/>
        <v>74542.930000000008</v>
      </c>
      <c r="R186" s="3" t="str">
        <f t="shared" si="21"/>
        <v>yes</v>
      </c>
      <c r="S186" s="3" t="str">
        <f t="shared" si="22"/>
        <v>no</v>
      </c>
      <c r="T186" s="112"/>
      <c r="U186" s="3" t="str">
        <f t="shared" si="23"/>
        <v/>
      </c>
      <c r="W186" s="2">
        <f t="shared" si="24"/>
        <v>0.95496848497271269</v>
      </c>
      <c r="X186" s="2">
        <f t="shared" si="25"/>
        <v>0</v>
      </c>
      <c r="AB186" s="2" t="str">
        <f t="shared" si="26"/>
        <v/>
      </c>
      <c r="AC186" s="2">
        <f t="shared" si="27"/>
        <v>6.7054908381084327E-2</v>
      </c>
    </row>
    <row r="187" spans="1:29" x14ac:dyDescent="0.35">
      <c r="A187" s="115">
        <v>3647</v>
      </c>
      <c r="B187" t="s">
        <v>239</v>
      </c>
      <c r="C187" s="1">
        <v>118545</v>
      </c>
      <c r="D187" s="1">
        <v>472654</v>
      </c>
      <c r="F187" s="1">
        <v>1061451</v>
      </c>
      <c r="H187" s="1">
        <v>0</v>
      </c>
      <c r="I187" s="3">
        <f t="shared" si="19"/>
        <v>1652650</v>
      </c>
      <c r="J187">
        <f>A187-'ESSER III JCF Approved'!A237</f>
        <v>0</v>
      </c>
      <c r="K187" s="1">
        <f>VLOOKUP($A187,'Payments 6.7.21'!$A$4:$E$430,3,FALSE)</f>
        <v>118545</v>
      </c>
      <c r="L187" s="1">
        <f>VLOOKUP($A187,'Payments 6.7.21'!$A$4:$E$430,4,FALSE)</f>
        <v>0</v>
      </c>
      <c r="P187" s="1">
        <f>VLOOKUP($A187,'Payments 6.7.21'!$A$4:$E$430,5,FALSE)</f>
        <v>0</v>
      </c>
      <c r="Q187" s="1">
        <f t="shared" si="20"/>
        <v>118545</v>
      </c>
      <c r="R187" s="3" t="str">
        <f t="shared" si="21"/>
        <v>yes</v>
      </c>
      <c r="S187" s="3" t="str">
        <f t="shared" si="22"/>
        <v>no</v>
      </c>
      <c r="T187" s="112"/>
      <c r="U187" s="3" t="str">
        <f t="shared" si="23"/>
        <v/>
      </c>
      <c r="W187" s="2">
        <f t="shared" si="24"/>
        <v>1</v>
      </c>
      <c r="X187" s="2">
        <f t="shared" si="25"/>
        <v>0</v>
      </c>
      <c r="AB187" s="2" t="str">
        <f t="shared" si="26"/>
        <v/>
      </c>
      <c r="AC187" s="2">
        <f t="shared" si="27"/>
        <v>7.1730251414395069E-2</v>
      </c>
    </row>
    <row r="188" spans="1:29" x14ac:dyDescent="0.35">
      <c r="A188" s="115">
        <v>2912</v>
      </c>
      <c r="B188" t="s">
        <v>195</v>
      </c>
      <c r="C188" s="1">
        <v>139785</v>
      </c>
      <c r="D188" s="1">
        <v>568980</v>
      </c>
      <c r="F188" s="1">
        <v>1277772</v>
      </c>
      <c r="H188" s="1">
        <v>142029</v>
      </c>
      <c r="I188" s="3">
        <f t="shared" si="19"/>
        <v>2128566</v>
      </c>
      <c r="J188">
        <f>A188-'ESSER III JCF Approved'!A193</f>
        <v>0</v>
      </c>
      <c r="K188" s="1">
        <f>VLOOKUP($A188,'Payments 6.7.21'!$A$4:$E$430,3,FALSE)</f>
        <v>139785</v>
      </c>
      <c r="L188" s="1">
        <f>VLOOKUP($A188,'Payments 6.7.21'!$A$4:$E$430,4,FALSE)</f>
        <v>0</v>
      </c>
      <c r="P188" s="1">
        <f>VLOOKUP($A188,'Payments 6.7.21'!$A$4:$E$430,5,FALSE)</f>
        <v>0</v>
      </c>
      <c r="Q188" s="1">
        <f t="shared" si="20"/>
        <v>139785</v>
      </c>
      <c r="R188" s="3" t="str">
        <f t="shared" si="21"/>
        <v>yes</v>
      </c>
      <c r="S188" s="3" t="str">
        <f t="shared" si="22"/>
        <v>no</v>
      </c>
      <c r="T188" s="112"/>
      <c r="U188" s="3" t="str">
        <f t="shared" si="23"/>
        <v>no</v>
      </c>
      <c r="W188" s="2">
        <f t="shared" si="24"/>
        <v>1</v>
      </c>
      <c r="X188" s="2">
        <f t="shared" si="25"/>
        <v>0</v>
      </c>
      <c r="AB188" s="2">
        <f t="shared" si="26"/>
        <v>0</v>
      </c>
      <c r="AC188" s="2">
        <f t="shared" si="27"/>
        <v>6.5670972852145529E-2</v>
      </c>
    </row>
    <row r="189" spans="1:29" x14ac:dyDescent="0.35">
      <c r="A189" s="115">
        <v>2940</v>
      </c>
      <c r="B189" t="s">
        <v>196</v>
      </c>
      <c r="C189" s="1">
        <v>40000</v>
      </c>
      <c r="D189" s="1">
        <v>156124</v>
      </c>
      <c r="F189" s="1">
        <v>350612</v>
      </c>
      <c r="H189" s="1">
        <v>39710</v>
      </c>
      <c r="I189" s="3">
        <f t="shared" si="19"/>
        <v>586446</v>
      </c>
      <c r="J189">
        <f>A189-'ESSER III JCF Approved'!A194</f>
        <v>0</v>
      </c>
      <c r="K189" s="1">
        <f>VLOOKUP($A189,'Payments 6.7.21'!$A$4:$E$430,3,FALSE)</f>
        <v>33973.49</v>
      </c>
      <c r="L189" s="1">
        <f>VLOOKUP($A189,'Payments 6.7.21'!$A$4:$E$430,4,FALSE)</f>
        <v>0</v>
      </c>
      <c r="P189" s="1">
        <f>VLOOKUP($A189,'Payments 6.7.21'!$A$4:$E$430,5,FALSE)</f>
        <v>27747.54</v>
      </c>
      <c r="Q189" s="1">
        <f t="shared" si="20"/>
        <v>61721.03</v>
      </c>
      <c r="R189" s="3" t="str">
        <f t="shared" si="21"/>
        <v>yes</v>
      </c>
      <c r="S189" s="3" t="str">
        <f t="shared" si="22"/>
        <v>no</v>
      </c>
      <c r="T189" s="112"/>
      <c r="U189" s="3" t="str">
        <f t="shared" si="23"/>
        <v>yes</v>
      </c>
      <c r="W189" s="2">
        <f t="shared" si="24"/>
        <v>0.84933724999999993</v>
      </c>
      <c r="X189" s="2">
        <f t="shared" si="25"/>
        <v>0</v>
      </c>
      <c r="AB189" s="2">
        <f t="shared" si="26"/>
        <v>0.69875446990682455</v>
      </c>
      <c r="AC189" s="2">
        <f t="shared" si="27"/>
        <v>0.1052458879419418</v>
      </c>
    </row>
    <row r="190" spans="1:29" x14ac:dyDescent="0.35">
      <c r="A190" s="115">
        <v>2961</v>
      </c>
      <c r="B190" t="s">
        <v>197</v>
      </c>
      <c r="C190" s="1">
        <v>40000</v>
      </c>
      <c r="D190" s="1">
        <v>157991</v>
      </c>
      <c r="F190" s="1">
        <v>354805</v>
      </c>
      <c r="H190" s="1">
        <v>0</v>
      </c>
      <c r="I190" s="3">
        <f t="shared" si="19"/>
        <v>552796</v>
      </c>
      <c r="J190">
        <f>A190-'ESSER III JCF Approved'!A195</f>
        <v>0</v>
      </c>
      <c r="Q190" s="1">
        <f t="shared" si="20"/>
        <v>0</v>
      </c>
      <c r="R190" s="3" t="str">
        <f t="shared" si="21"/>
        <v>no</v>
      </c>
      <c r="S190" s="3" t="str">
        <f t="shared" si="22"/>
        <v>no</v>
      </c>
      <c r="T190" s="112"/>
      <c r="U190" s="3" t="str">
        <f t="shared" si="23"/>
        <v/>
      </c>
      <c r="W190" s="2">
        <f t="shared" si="24"/>
        <v>0</v>
      </c>
      <c r="X190" s="2">
        <f t="shared" si="25"/>
        <v>0</v>
      </c>
      <c r="AB190" s="2" t="str">
        <f t="shared" si="26"/>
        <v/>
      </c>
      <c r="AC190" s="2">
        <f t="shared" si="27"/>
        <v>0</v>
      </c>
    </row>
    <row r="191" spans="1:29" x14ac:dyDescent="0.35">
      <c r="A191" s="115">
        <v>3087</v>
      </c>
      <c r="B191" t="s">
        <v>198</v>
      </c>
      <c r="C191" s="1">
        <v>40000</v>
      </c>
      <c r="D191" s="1">
        <v>100000</v>
      </c>
      <c r="F191" s="1">
        <v>97529</v>
      </c>
      <c r="H191" s="1">
        <v>15217</v>
      </c>
      <c r="I191" s="3">
        <f t="shared" si="19"/>
        <v>252746</v>
      </c>
      <c r="J191">
        <f>A191-'ESSER III JCF Approved'!A196</f>
        <v>0</v>
      </c>
      <c r="K191" s="1">
        <f>VLOOKUP($A191,'Payments 6.7.21'!$A$4:$E$430,3,FALSE)</f>
        <v>14506.98</v>
      </c>
      <c r="L191" s="1">
        <f>VLOOKUP($A191,'Payments 6.7.21'!$A$4:$E$430,4,FALSE)</f>
        <v>0</v>
      </c>
      <c r="P191" s="1">
        <f>VLOOKUP($A191,'Payments 6.7.21'!$A$4:$E$430,5,FALSE)</f>
        <v>0</v>
      </c>
      <c r="Q191" s="1">
        <f t="shared" si="20"/>
        <v>14506.98</v>
      </c>
      <c r="R191" s="3" t="str">
        <f t="shared" si="21"/>
        <v>yes</v>
      </c>
      <c r="S191" s="3" t="str">
        <f t="shared" si="22"/>
        <v>no</v>
      </c>
      <c r="T191" s="112"/>
      <c r="U191" s="3" t="str">
        <f t="shared" si="23"/>
        <v>no</v>
      </c>
      <c r="W191" s="2">
        <f t="shared" si="24"/>
        <v>0.36267450000000001</v>
      </c>
      <c r="X191" s="2">
        <f t="shared" si="25"/>
        <v>0</v>
      </c>
      <c r="AB191" s="2">
        <f t="shared" si="26"/>
        <v>0</v>
      </c>
      <c r="AC191" s="2">
        <f t="shared" si="27"/>
        <v>5.7397466230919576E-2</v>
      </c>
    </row>
    <row r="192" spans="1:29" x14ac:dyDescent="0.35">
      <c r="A192" s="115">
        <v>3094</v>
      </c>
      <c r="B192" t="s">
        <v>199</v>
      </c>
      <c r="C192" s="1">
        <v>40000</v>
      </c>
      <c r="D192" s="1">
        <v>100000</v>
      </c>
      <c r="F192" s="1">
        <v>11321</v>
      </c>
      <c r="H192" s="1">
        <v>0</v>
      </c>
      <c r="I192" s="3">
        <f t="shared" si="19"/>
        <v>151321</v>
      </c>
      <c r="J192">
        <f>A192-'ESSER III JCF Approved'!A197</f>
        <v>0</v>
      </c>
      <c r="K192" s="1">
        <f>VLOOKUP($A192,'Payments 6.7.21'!$A$4:$E$430,3,FALSE)</f>
        <v>39999.759999999995</v>
      </c>
      <c r="L192" s="1">
        <f>VLOOKUP($A192,'Payments 6.7.21'!$A$4:$E$430,4,FALSE)</f>
        <v>0</v>
      </c>
      <c r="P192" s="1">
        <f>VLOOKUP($A192,'Payments 6.7.21'!$A$4:$E$430,5,FALSE)</f>
        <v>0</v>
      </c>
      <c r="Q192" s="1">
        <f t="shared" si="20"/>
        <v>39999.759999999995</v>
      </c>
      <c r="R192" s="3" t="str">
        <f t="shared" si="21"/>
        <v>yes</v>
      </c>
      <c r="S192" s="3" t="str">
        <f t="shared" si="22"/>
        <v>no</v>
      </c>
      <c r="T192" s="112"/>
      <c r="U192" s="3" t="str">
        <f t="shared" si="23"/>
        <v/>
      </c>
      <c r="W192" s="2">
        <f t="shared" si="24"/>
        <v>0.99999399999999983</v>
      </c>
      <c r="X192" s="2">
        <f t="shared" si="25"/>
        <v>0</v>
      </c>
      <c r="AB192" s="2" t="str">
        <f t="shared" si="26"/>
        <v/>
      </c>
      <c r="AC192" s="2">
        <f t="shared" si="27"/>
        <v>0.26433713760813105</v>
      </c>
    </row>
    <row r="193" spans="1:29" x14ac:dyDescent="0.35">
      <c r="A193" s="115">
        <v>3129</v>
      </c>
      <c r="B193" t="s">
        <v>201</v>
      </c>
      <c r="C193" s="1">
        <v>144497</v>
      </c>
      <c r="D193" s="1">
        <v>567696</v>
      </c>
      <c r="F193" s="1">
        <v>1274890</v>
      </c>
      <c r="H193" s="1">
        <v>0</v>
      </c>
      <c r="I193" s="3">
        <f t="shared" si="19"/>
        <v>1987083</v>
      </c>
      <c r="J193">
        <f>A193-'ESSER III JCF Approved'!A199</f>
        <v>0</v>
      </c>
      <c r="K193" s="1">
        <f>VLOOKUP($A193,'Payments 6.7.21'!$A$4:$E$430,3,FALSE)</f>
        <v>98686.53</v>
      </c>
      <c r="L193" s="1">
        <f>VLOOKUP($A193,'Payments 6.7.21'!$A$4:$E$430,4,FALSE)</f>
        <v>0</v>
      </c>
      <c r="P193" s="1">
        <f>VLOOKUP($A193,'Payments 6.7.21'!$A$4:$E$430,5,FALSE)</f>
        <v>0</v>
      </c>
      <c r="Q193" s="1">
        <f t="shared" si="20"/>
        <v>98686.53</v>
      </c>
      <c r="R193" s="3" t="str">
        <f t="shared" si="21"/>
        <v>yes</v>
      </c>
      <c r="S193" s="3" t="str">
        <f t="shared" si="22"/>
        <v>no</v>
      </c>
      <c r="T193" s="112"/>
      <c r="U193" s="3" t="str">
        <f t="shared" si="23"/>
        <v/>
      </c>
      <c r="W193" s="2">
        <f t="shared" si="24"/>
        <v>0.68296594392963172</v>
      </c>
      <c r="X193" s="2">
        <f t="shared" si="25"/>
        <v>0</v>
      </c>
      <c r="AB193" s="2" t="str">
        <f t="shared" si="26"/>
        <v/>
      </c>
      <c r="AC193" s="2">
        <f t="shared" si="27"/>
        <v>4.9664020073645641E-2</v>
      </c>
    </row>
    <row r="194" spans="1:29" x14ac:dyDescent="0.35">
      <c r="A194" s="115">
        <v>3150</v>
      </c>
      <c r="B194" t="s">
        <v>202</v>
      </c>
      <c r="C194" s="1">
        <v>97376</v>
      </c>
      <c r="D194" s="1">
        <v>384718</v>
      </c>
      <c r="F194" s="1">
        <v>863971</v>
      </c>
      <c r="H194" s="1">
        <v>0</v>
      </c>
      <c r="I194" s="3">
        <f t="shared" si="19"/>
        <v>1346065</v>
      </c>
      <c r="J194">
        <f>A194-'ESSER III JCF Approved'!A200</f>
        <v>0</v>
      </c>
      <c r="K194" s="1">
        <f>VLOOKUP($A194,'Payments 6.7.21'!$A$4:$E$430,3,FALSE)</f>
        <v>83938</v>
      </c>
      <c r="L194" s="1">
        <f>VLOOKUP($A194,'Payments 6.7.21'!$A$4:$E$430,4,FALSE)</f>
        <v>0</v>
      </c>
      <c r="P194" s="1">
        <f>VLOOKUP($A194,'Payments 6.7.21'!$A$4:$E$430,5,FALSE)</f>
        <v>0</v>
      </c>
      <c r="Q194" s="1">
        <f t="shared" si="20"/>
        <v>83938</v>
      </c>
      <c r="R194" s="3" t="str">
        <f t="shared" si="21"/>
        <v>yes</v>
      </c>
      <c r="S194" s="3" t="str">
        <f t="shared" si="22"/>
        <v>no</v>
      </c>
      <c r="T194" s="112"/>
      <c r="U194" s="3" t="str">
        <f t="shared" si="23"/>
        <v/>
      </c>
      <c r="W194" s="2">
        <f t="shared" si="24"/>
        <v>0.86199884981925734</v>
      </c>
      <c r="X194" s="2">
        <f t="shared" si="25"/>
        <v>0</v>
      </c>
      <c r="AB194" s="2" t="str">
        <f t="shared" si="26"/>
        <v/>
      </c>
      <c r="AC194" s="2">
        <f t="shared" si="27"/>
        <v>6.2358058489003131E-2</v>
      </c>
    </row>
    <row r="195" spans="1:29" x14ac:dyDescent="0.35">
      <c r="A195" s="115">
        <v>3171</v>
      </c>
      <c r="B195" t="s">
        <v>203</v>
      </c>
      <c r="C195" s="1">
        <v>84601</v>
      </c>
      <c r="D195" s="1">
        <v>345961</v>
      </c>
      <c r="F195" s="1">
        <v>776933</v>
      </c>
      <c r="H195" s="1">
        <v>0</v>
      </c>
      <c r="I195" s="3">
        <f t="shared" si="19"/>
        <v>1207495</v>
      </c>
      <c r="J195">
        <f>A195-'ESSER III JCF Approved'!A201</f>
        <v>0</v>
      </c>
      <c r="K195" s="1">
        <f>VLOOKUP($A195,'Payments 6.7.21'!$A$4:$E$430,3,FALSE)</f>
        <v>79077.22</v>
      </c>
      <c r="L195" s="1">
        <f>VLOOKUP($A195,'Payments 6.7.21'!$A$4:$E$430,4,FALSE)</f>
        <v>0</v>
      </c>
      <c r="P195" s="1">
        <f>VLOOKUP($A195,'Payments 6.7.21'!$A$4:$E$430,5,FALSE)</f>
        <v>0</v>
      </c>
      <c r="Q195" s="1">
        <f t="shared" si="20"/>
        <v>79077.22</v>
      </c>
      <c r="R195" s="3" t="str">
        <f t="shared" si="21"/>
        <v>yes</v>
      </c>
      <c r="S195" s="3" t="str">
        <f t="shared" si="22"/>
        <v>no</v>
      </c>
      <c r="T195" s="112"/>
      <c r="U195" s="3" t="str">
        <f t="shared" si="23"/>
        <v/>
      </c>
      <c r="W195" s="2">
        <f t="shared" si="24"/>
        <v>0.93470786397323913</v>
      </c>
      <c r="X195" s="2">
        <f t="shared" si="25"/>
        <v>0</v>
      </c>
      <c r="AB195" s="2" t="str">
        <f t="shared" si="26"/>
        <v/>
      </c>
      <c r="AC195" s="2">
        <f t="shared" si="27"/>
        <v>6.5488652126923924E-2</v>
      </c>
    </row>
    <row r="196" spans="1:29" x14ac:dyDescent="0.35">
      <c r="A196" s="115">
        <v>3206</v>
      </c>
      <c r="B196" t="s">
        <v>204</v>
      </c>
      <c r="C196" s="1">
        <v>204147</v>
      </c>
      <c r="D196" s="1">
        <v>844707</v>
      </c>
      <c r="F196" s="1">
        <v>1896980</v>
      </c>
      <c r="H196" s="1">
        <v>71304</v>
      </c>
      <c r="I196" s="3">
        <f t="shared" ref="I196:I259" si="28">SUM(C196:H196)</f>
        <v>3017138</v>
      </c>
      <c r="J196">
        <f>A196-'ESSER III JCF Approved'!A202</f>
        <v>0</v>
      </c>
      <c r="Q196" s="1">
        <f t="shared" ref="Q196:Q259" si="29">SUM(K196:P196)</f>
        <v>0</v>
      </c>
      <c r="R196" s="3" t="str">
        <f t="shared" ref="R196:R259" si="30">IF(C196=0,"",IF(K196&gt;0,"yes","no"))</f>
        <v>no</v>
      </c>
      <c r="S196" s="3" t="str">
        <f t="shared" ref="S196:S259" si="31">IF(D196=0,"",IF(L196&gt;0,"yes","no"))</f>
        <v>no</v>
      </c>
      <c r="T196" s="112"/>
      <c r="U196" s="3" t="str">
        <f t="shared" ref="U196:U259" si="32">IF(H196=0,"",IF(P196&gt;0,"yes","no"))</f>
        <v>no</v>
      </c>
      <c r="W196" s="2">
        <f t="shared" ref="W196:W259" si="33">IF(C196=0,"",K196/C196)</f>
        <v>0</v>
      </c>
      <c r="X196" s="2">
        <f t="shared" ref="X196:X259" si="34">IF(D196=0,"",L196/D196)</f>
        <v>0</v>
      </c>
      <c r="AB196" s="2">
        <f t="shared" ref="AB196:AB259" si="35">IF(H196=0,"",P196/H196)</f>
        <v>0</v>
      </c>
      <c r="AC196" s="2">
        <f t="shared" ref="AC196:AC259" si="36">Q196/I196</f>
        <v>0</v>
      </c>
    </row>
    <row r="197" spans="1:29" x14ac:dyDescent="0.35">
      <c r="A197" s="115">
        <v>3213</v>
      </c>
      <c r="B197" t="s">
        <v>205</v>
      </c>
      <c r="C197" s="1">
        <v>75229</v>
      </c>
      <c r="D197" s="1">
        <v>304271</v>
      </c>
      <c r="F197" s="1">
        <v>683309</v>
      </c>
      <c r="H197" s="1">
        <v>63768</v>
      </c>
      <c r="I197" s="3">
        <f t="shared" si="28"/>
        <v>1126577</v>
      </c>
      <c r="J197">
        <f>A197-'ESSER III JCF Approved'!A203</f>
        <v>0</v>
      </c>
      <c r="K197" s="1">
        <f>VLOOKUP($A197,'Payments 6.7.21'!$A$4:$E$430,3,FALSE)</f>
        <v>55743.7</v>
      </c>
      <c r="L197" s="1">
        <f>VLOOKUP($A197,'Payments 6.7.21'!$A$4:$E$430,4,FALSE)</f>
        <v>0</v>
      </c>
      <c r="P197" s="1">
        <f>VLOOKUP($A197,'Payments 6.7.21'!$A$4:$E$430,5,FALSE)</f>
        <v>36321.47</v>
      </c>
      <c r="Q197" s="1">
        <f t="shared" si="29"/>
        <v>92065.17</v>
      </c>
      <c r="R197" s="3" t="str">
        <f t="shared" si="30"/>
        <v>yes</v>
      </c>
      <c r="S197" s="3" t="str">
        <f t="shared" si="31"/>
        <v>no</v>
      </c>
      <c r="T197" s="112"/>
      <c r="U197" s="3" t="str">
        <f t="shared" si="32"/>
        <v>yes</v>
      </c>
      <c r="W197" s="2">
        <f t="shared" si="33"/>
        <v>0.74098685347405913</v>
      </c>
      <c r="X197" s="2">
        <f t="shared" si="34"/>
        <v>0</v>
      </c>
      <c r="AB197" s="2">
        <f t="shared" si="35"/>
        <v>0.56958772425040771</v>
      </c>
      <c r="AC197" s="2">
        <f t="shared" si="36"/>
        <v>8.1721151772138081E-2</v>
      </c>
    </row>
    <row r="198" spans="1:29" x14ac:dyDescent="0.35">
      <c r="A198" s="115">
        <v>3220</v>
      </c>
      <c r="B198" t="s">
        <v>206</v>
      </c>
      <c r="C198" s="1">
        <v>129475</v>
      </c>
      <c r="D198" s="1">
        <v>473766</v>
      </c>
      <c r="F198" s="1">
        <v>1063948</v>
      </c>
      <c r="H198" s="1">
        <v>0</v>
      </c>
      <c r="I198" s="3">
        <f t="shared" si="28"/>
        <v>1667189</v>
      </c>
      <c r="J198">
        <f>A198-'ESSER III JCF Approved'!A204</f>
        <v>0</v>
      </c>
      <c r="K198" s="1">
        <f>VLOOKUP($A198,'Payments 6.7.21'!$A$4:$E$430,3,FALSE)</f>
        <v>128829.81</v>
      </c>
      <c r="L198" s="1">
        <f>VLOOKUP($A198,'Payments 6.7.21'!$A$4:$E$430,4,FALSE)</f>
        <v>473766</v>
      </c>
      <c r="P198" s="1">
        <f>VLOOKUP($A198,'Payments 6.7.21'!$A$4:$E$430,5,FALSE)</f>
        <v>0</v>
      </c>
      <c r="Q198" s="1">
        <f t="shared" si="29"/>
        <v>602595.81000000006</v>
      </c>
      <c r="R198" s="3" t="str">
        <f t="shared" si="30"/>
        <v>yes</v>
      </c>
      <c r="S198" s="3" t="str">
        <f t="shared" si="31"/>
        <v>yes</v>
      </c>
      <c r="T198" s="112"/>
      <c r="U198" s="3" t="str">
        <f t="shared" si="32"/>
        <v/>
      </c>
      <c r="W198" s="2">
        <f t="shared" si="33"/>
        <v>0.99501687584475762</v>
      </c>
      <c r="X198" s="2">
        <f t="shared" si="34"/>
        <v>1</v>
      </c>
      <c r="AB198" s="2" t="str">
        <f t="shared" si="35"/>
        <v/>
      </c>
      <c r="AC198" s="2">
        <f t="shared" si="36"/>
        <v>0.36144420938477884</v>
      </c>
    </row>
    <row r="199" spans="1:29" x14ac:dyDescent="0.35">
      <c r="A199" s="115">
        <v>3269</v>
      </c>
      <c r="B199" t="s">
        <v>207</v>
      </c>
      <c r="C199" s="1">
        <v>5264492</v>
      </c>
      <c r="D199" s="1">
        <v>18949599</v>
      </c>
      <c r="F199" s="1">
        <v>42555593</v>
      </c>
      <c r="H199" s="1">
        <v>3890143</v>
      </c>
      <c r="I199" s="3">
        <f t="shared" si="28"/>
        <v>70659827</v>
      </c>
      <c r="J199">
        <f>A199-'ESSER III JCF Approved'!A205</f>
        <v>0</v>
      </c>
      <c r="K199" s="1">
        <f>VLOOKUP($A199,'Payments 6.7.21'!$A$4:$E$430,3,FALSE)</f>
        <v>4234477.8899999997</v>
      </c>
      <c r="L199" s="1">
        <f>VLOOKUP($A199,'Payments 6.7.21'!$A$4:$E$430,4,FALSE)</f>
        <v>0</v>
      </c>
      <c r="P199" s="1">
        <f>VLOOKUP($A199,'Payments 6.7.21'!$A$4:$E$430,5,FALSE)</f>
        <v>1553868.02</v>
      </c>
      <c r="Q199" s="1">
        <f t="shared" si="29"/>
        <v>5788345.9100000001</v>
      </c>
      <c r="R199" s="3" t="str">
        <f t="shared" si="30"/>
        <v>yes</v>
      </c>
      <c r="S199" s="3" t="str">
        <f t="shared" si="31"/>
        <v>no</v>
      </c>
      <c r="T199" s="112"/>
      <c r="U199" s="3" t="str">
        <f t="shared" si="32"/>
        <v>yes</v>
      </c>
      <c r="W199" s="2">
        <f t="shared" si="33"/>
        <v>0.80434691324443075</v>
      </c>
      <c r="X199" s="2">
        <f t="shared" si="34"/>
        <v>0</v>
      </c>
      <c r="AB199" s="2">
        <f t="shared" si="35"/>
        <v>0.39943724947900372</v>
      </c>
      <c r="AC199" s="2">
        <f t="shared" si="36"/>
        <v>8.1918484034782593E-2</v>
      </c>
    </row>
    <row r="200" spans="1:29" x14ac:dyDescent="0.35">
      <c r="A200" s="115">
        <v>3276</v>
      </c>
      <c r="B200" t="s">
        <v>208</v>
      </c>
      <c r="C200" s="1">
        <v>89177</v>
      </c>
      <c r="D200" s="1">
        <v>361354</v>
      </c>
      <c r="F200" s="1">
        <v>811502</v>
      </c>
      <c r="H200" s="1">
        <v>91594</v>
      </c>
      <c r="I200" s="3">
        <f t="shared" si="28"/>
        <v>1353627</v>
      </c>
      <c r="J200">
        <f>A200-'ESSER III JCF Approved'!A206</f>
        <v>0</v>
      </c>
      <c r="K200" s="1">
        <f>VLOOKUP($A200,'Payments 6.7.21'!$A$4:$E$430,3,FALSE)</f>
        <v>39093.729999999996</v>
      </c>
      <c r="L200" s="1">
        <f>VLOOKUP($A200,'Payments 6.7.21'!$A$4:$E$430,4,FALSE)</f>
        <v>0</v>
      </c>
      <c r="P200" s="1">
        <f>VLOOKUP($A200,'Payments 6.7.21'!$A$4:$E$430,5,FALSE)</f>
        <v>36868.559999999998</v>
      </c>
      <c r="Q200" s="1">
        <f t="shared" si="29"/>
        <v>75962.289999999994</v>
      </c>
      <c r="R200" s="3" t="str">
        <f t="shared" si="30"/>
        <v>yes</v>
      </c>
      <c r="S200" s="3" t="str">
        <f t="shared" si="31"/>
        <v>no</v>
      </c>
      <c r="T200" s="112"/>
      <c r="U200" s="3" t="str">
        <f t="shared" si="32"/>
        <v>yes</v>
      </c>
      <c r="W200" s="2">
        <f t="shared" si="33"/>
        <v>0.43838355181268707</v>
      </c>
      <c r="X200" s="2">
        <f t="shared" si="34"/>
        <v>0</v>
      </c>
      <c r="AB200" s="2">
        <f t="shared" si="35"/>
        <v>0.40252156254776511</v>
      </c>
      <c r="AC200" s="2">
        <f t="shared" si="36"/>
        <v>5.6117593694570214E-2</v>
      </c>
    </row>
    <row r="201" spans="1:29" x14ac:dyDescent="0.35">
      <c r="A201" s="115">
        <v>3290</v>
      </c>
      <c r="B201" t="s">
        <v>209</v>
      </c>
      <c r="C201" s="1">
        <v>834679</v>
      </c>
      <c r="D201" s="1">
        <v>3349292</v>
      </c>
      <c r="F201" s="1">
        <v>7521590</v>
      </c>
      <c r="H201" s="1">
        <v>722753</v>
      </c>
      <c r="I201" s="3">
        <f t="shared" si="28"/>
        <v>12428314</v>
      </c>
      <c r="J201">
        <f>A201-'ESSER III JCF Approved'!A207</f>
        <v>0</v>
      </c>
      <c r="K201" s="1">
        <f>VLOOKUP($A201,'Payments 6.7.21'!$A$4:$E$430,3,FALSE)</f>
        <v>479864.86</v>
      </c>
      <c r="L201" s="1">
        <f>VLOOKUP($A201,'Payments 6.7.21'!$A$4:$E$430,4,FALSE)</f>
        <v>0</v>
      </c>
      <c r="P201" s="1">
        <f>VLOOKUP($A201,'Payments 6.7.21'!$A$4:$E$430,5,FALSE)</f>
        <v>0</v>
      </c>
      <c r="Q201" s="1">
        <f t="shared" si="29"/>
        <v>479864.86</v>
      </c>
      <c r="R201" s="3" t="str">
        <f t="shared" si="30"/>
        <v>yes</v>
      </c>
      <c r="S201" s="3" t="str">
        <f t="shared" si="31"/>
        <v>no</v>
      </c>
      <c r="T201" s="112"/>
      <c r="U201" s="3" t="str">
        <f t="shared" si="32"/>
        <v>no</v>
      </c>
      <c r="W201" s="2">
        <f t="shared" si="33"/>
        <v>0.57490946819076549</v>
      </c>
      <c r="X201" s="2">
        <f t="shared" si="34"/>
        <v>0</v>
      </c>
      <c r="AB201" s="2">
        <f t="shared" si="35"/>
        <v>0</v>
      </c>
      <c r="AC201" s="2">
        <f t="shared" si="36"/>
        <v>3.8610616049771514E-2</v>
      </c>
    </row>
    <row r="202" spans="1:29" x14ac:dyDescent="0.35">
      <c r="A202" s="115">
        <v>3297</v>
      </c>
      <c r="B202" t="s">
        <v>210</v>
      </c>
      <c r="C202" s="1">
        <v>126700</v>
      </c>
      <c r="D202" s="1">
        <v>512843</v>
      </c>
      <c r="F202" s="1">
        <v>1151705</v>
      </c>
      <c r="H202" s="1">
        <v>0</v>
      </c>
      <c r="I202" s="3">
        <f t="shared" si="28"/>
        <v>1791248</v>
      </c>
      <c r="J202">
        <f>A202-'ESSER III JCF Approved'!A208</f>
        <v>0</v>
      </c>
      <c r="K202" s="1">
        <f>VLOOKUP($A202,'Payments 6.7.21'!$A$4:$E$430,3,FALSE)</f>
        <v>126700</v>
      </c>
      <c r="L202" s="1">
        <f>VLOOKUP($A202,'Payments 6.7.21'!$A$4:$E$430,4,FALSE)</f>
        <v>0</v>
      </c>
      <c r="P202" s="1">
        <f>VLOOKUP($A202,'Payments 6.7.21'!$A$4:$E$430,5,FALSE)</f>
        <v>0</v>
      </c>
      <c r="Q202" s="1">
        <f t="shared" si="29"/>
        <v>126700</v>
      </c>
      <c r="R202" s="3" t="str">
        <f t="shared" si="30"/>
        <v>yes</v>
      </c>
      <c r="S202" s="3" t="str">
        <f t="shared" si="31"/>
        <v>no</v>
      </c>
      <c r="T202" s="112"/>
      <c r="U202" s="3" t="str">
        <f t="shared" si="32"/>
        <v/>
      </c>
      <c r="W202" s="2">
        <f t="shared" si="33"/>
        <v>1</v>
      </c>
      <c r="X202" s="2">
        <f t="shared" si="34"/>
        <v>0</v>
      </c>
      <c r="AB202" s="2" t="str">
        <f t="shared" si="35"/>
        <v/>
      </c>
      <c r="AC202" s="2">
        <f t="shared" si="36"/>
        <v>7.0732807517440349E-2</v>
      </c>
    </row>
    <row r="203" spans="1:29" x14ac:dyDescent="0.35">
      <c r="A203" s="115">
        <v>1897</v>
      </c>
      <c r="B203" t="s">
        <v>123</v>
      </c>
      <c r="C203" s="1">
        <v>40000</v>
      </c>
      <c r="D203" s="1">
        <v>123873</v>
      </c>
      <c r="F203" s="1">
        <v>278184</v>
      </c>
      <c r="H203" s="1">
        <v>0</v>
      </c>
      <c r="I203" s="3">
        <f t="shared" si="28"/>
        <v>442057</v>
      </c>
      <c r="J203">
        <f>A203-'ESSER III JCF Approved'!A121</f>
        <v>0</v>
      </c>
      <c r="K203" s="1">
        <f>VLOOKUP($A203,'Payments 6.7.21'!$A$4:$E$430,3,FALSE)</f>
        <v>30743.25</v>
      </c>
      <c r="L203" s="1">
        <f>VLOOKUP($A203,'Payments 6.7.21'!$A$4:$E$430,4,FALSE)</f>
        <v>0</v>
      </c>
      <c r="P203" s="1">
        <f>VLOOKUP($A203,'Payments 6.7.21'!$A$4:$E$430,5,FALSE)</f>
        <v>0</v>
      </c>
      <c r="Q203" s="1">
        <f t="shared" si="29"/>
        <v>30743.25</v>
      </c>
      <c r="R203" s="3" t="str">
        <f t="shared" si="30"/>
        <v>yes</v>
      </c>
      <c r="S203" s="3" t="str">
        <f t="shared" si="31"/>
        <v>no</v>
      </c>
      <c r="T203" s="112"/>
      <c r="U203" s="3" t="str">
        <f t="shared" si="32"/>
        <v/>
      </c>
      <c r="W203" s="2">
        <f t="shared" si="33"/>
        <v>0.76858124999999999</v>
      </c>
      <c r="X203" s="2">
        <f t="shared" si="34"/>
        <v>0</v>
      </c>
      <c r="AB203" s="2" t="str">
        <f t="shared" si="35"/>
        <v/>
      </c>
      <c r="AC203" s="2">
        <f t="shared" si="36"/>
        <v>6.9545895665038673E-2</v>
      </c>
    </row>
    <row r="204" spans="1:29" x14ac:dyDescent="0.35">
      <c r="A204" s="115">
        <v>3304</v>
      </c>
      <c r="B204" t="s">
        <v>211</v>
      </c>
      <c r="C204" s="1">
        <v>40000</v>
      </c>
      <c r="D204" s="1">
        <v>100000</v>
      </c>
      <c r="F204" s="1">
        <v>155687</v>
      </c>
      <c r="H204" s="1">
        <v>0</v>
      </c>
      <c r="I204" s="3">
        <f t="shared" si="28"/>
        <v>295687</v>
      </c>
      <c r="J204">
        <f>A204-'ESSER III JCF Approved'!A209</f>
        <v>0</v>
      </c>
      <c r="K204" s="1">
        <f>VLOOKUP($A204,'Payments 6.7.21'!$A$4:$E$430,3,FALSE)</f>
        <v>37404.78</v>
      </c>
      <c r="L204" s="1">
        <f>VLOOKUP($A204,'Payments 6.7.21'!$A$4:$E$430,4,FALSE)</f>
        <v>0</v>
      </c>
      <c r="P204" s="1">
        <f>VLOOKUP($A204,'Payments 6.7.21'!$A$4:$E$430,5,FALSE)</f>
        <v>0</v>
      </c>
      <c r="Q204" s="1">
        <f t="shared" si="29"/>
        <v>37404.78</v>
      </c>
      <c r="R204" s="3" t="str">
        <f t="shared" si="30"/>
        <v>yes</v>
      </c>
      <c r="S204" s="3" t="str">
        <f t="shared" si="31"/>
        <v>no</v>
      </c>
      <c r="T204" s="112"/>
      <c r="U204" s="3" t="str">
        <f t="shared" si="32"/>
        <v/>
      </c>
      <c r="W204" s="2">
        <f t="shared" si="33"/>
        <v>0.93511949999999999</v>
      </c>
      <c r="X204" s="2">
        <f t="shared" si="34"/>
        <v>0</v>
      </c>
      <c r="AB204" s="2" t="str">
        <f t="shared" si="35"/>
        <v/>
      </c>
      <c r="AC204" s="2">
        <f t="shared" si="36"/>
        <v>0.12650126654198526</v>
      </c>
    </row>
    <row r="205" spans="1:29" x14ac:dyDescent="0.35">
      <c r="A205" s="115">
        <v>3311</v>
      </c>
      <c r="B205" t="s">
        <v>212</v>
      </c>
      <c r="C205" s="1">
        <v>398659</v>
      </c>
      <c r="D205" s="1">
        <v>1586860</v>
      </c>
      <c r="F205" s="1">
        <v>3563652</v>
      </c>
      <c r="H205" s="1">
        <v>289275</v>
      </c>
      <c r="I205" s="3">
        <f t="shared" si="28"/>
        <v>5838446</v>
      </c>
      <c r="J205">
        <f>A205-'ESSER III JCF Approved'!A210</f>
        <v>0</v>
      </c>
      <c r="K205" s="1">
        <f>VLOOKUP($A205,'Payments 6.7.21'!$A$4:$E$430,3,FALSE)</f>
        <v>324221.60000000009</v>
      </c>
      <c r="L205" s="1">
        <f>VLOOKUP($A205,'Payments 6.7.21'!$A$4:$E$430,4,FALSE)</f>
        <v>0</v>
      </c>
      <c r="P205" s="1">
        <f>VLOOKUP($A205,'Payments 6.7.21'!$A$4:$E$430,5,FALSE)</f>
        <v>198342.47999999998</v>
      </c>
      <c r="Q205" s="1">
        <f t="shared" si="29"/>
        <v>522564.08000000007</v>
      </c>
      <c r="R205" s="3" t="str">
        <f t="shared" si="30"/>
        <v>yes</v>
      </c>
      <c r="S205" s="3" t="str">
        <f t="shared" si="31"/>
        <v>no</v>
      </c>
      <c r="T205" s="112"/>
      <c r="U205" s="3" t="str">
        <f t="shared" si="32"/>
        <v>yes</v>
      </c>
      <c r="W205" s="2">
        <f t="shared" si="33"/>
        <v>0.81328052295320086</v>
      </c>
      <c r="X205" s="2">
        <f t="shared" si="34"/>
        <v>0</v>
      </c>
      <c r="AB205" s="2">
        <f t="shared" si="35"/>
        <v>0.68565372050816686</v>
      </c>
      <c r="AC205" s="2">
        <f t="shared" si="36"/>
        <v>8.9503967322811601E-2</v>
      </c>
    </row>
    <row r="206" spans="1:29" x14ac:dyDescent="0.35">
      <c r="A206" s="115">
        <v>3318</v>
      </c>
      <c r="B206" t="s">
        <v>213</v>
      </c>
      <c r="C206" s="1">
        <v>161743</v>
      </c>
      <c r="D206" s="1">
        <v>671821</v>
      </c>
      <c r="F206" s="1">
        <v>1508725</v>
      </c>
      <c r="H206" s="1">
        <v>62899</v>
      </c>
      <c r="I206" s="3">
        <f t="shared" si="28"/>
        <v>2405188</v>
      </c>
      <c r="J206">
        <f>A206-'ESSER III JCF Approved'!A211</f>
        <v>0</v>
      </c>
      <c r="K206" s="1">
        <f>VLOOKUP($A206,'Payments 6.7.21'!$A$4:$E$430,3,FALSE)</f>
        <v>135398.82999999999</v>
      </c>
      <c r="L206" s="1">
        <f>VLOOKUP($A206,'Payments 6.7.21'!$A$4:$E$430,4,FALSE)</f>
        <v>491846.55</v>
      </c>
      <c r="P206" s="1">
        <f>VLOOKUP($A206,'Payments 6.7.21'!$A$4:$E$430,5,FALSE)</f>
        <v>53960</v>
      </c>
      <c r="Q206" s="1">
        <f t="shared" si="29"/>
        <v>681205.38</v>
      </c>
      <c r="R206" s="3" t="str">
        <f t="shared" si="30"/>
        <v>yes</v>
      </c>
      <c r="S206" s="3" t="str">
        <f t="shared" si="31"/>
        <v>yes</v>
      </c>
      <c r="T206" s="112"/>
      <c r="U206" s="3" t="str">
        <f t="shared" si="32"/>
        <v>yes</v>
      </c>
      <c r="W206" s="2">
        <f t="shared" si="33"/>
        <v>0.83712327581410007</v>
      </c>
      <c r="X206" s="2">
        <f t="shared" si="34"/>
        <v>0.7321095202442317</v>
      </c>
      <c r="AB206" s="2">
        <f t="shared" si="35"/>
        <v>0.85788327318399338</v>
      </c>
      <c r="AC206" s="2">
        <f t="shared" si="36"/>
        <v>0.28322334054552079</v>
      </c>
    </row>
    <row r="207" spans="1:29" x14ac:dyDescent="0.35">
      <c r="A207" s="115">
        <v>3325</v>
      </c>
      <c r="B207" t="s">
        <v>214</v>
      </c>
      <c r="C207" s="1">
        <v>256093</v>
      </c>
      <c r="D207" s="1">
        <v>1017917</v>
      </c>
      <c r="F207" s="1">
        <v>2285962</v>
      </c>
      <c r="H207" s="1">
        <v>115797</v>
      </c>
      <c r="I207" s="3">
        <f t="shared" si="28"/>
        <v>3675769</v>
      </c>
      <c r="J207">
        <f>A207-'ESSER III JCF Approved'!A212</f>
        <v>0</v>
      </c>
      <c r="K207" s="1">
        <f>VLOOKUP($A207,'Payments 6.7.21'!$A$4:$E$430,3,FALSE)</f>
        <v>256092.99</v>
      </c>
      <c r="L207" s="1">
        <f>VLOOKUP($A207,'Payments 6.7.21'!$A$4:$E$430,4,FALSE)</f>
        <v>0</v>
      </c>
      <c r="P207" s="1">
        <f>VLOOKUP($A207,'Payments 6.7.21'!$A$4:$E$430,5,FALSE)</f>
        <v>34455.46</v>
      </c>
      <c r="Q207" s="1">
        <f t="shared" si="29"/>
        <v>290548.45</v>
      </c>
      <c r="R207" s="3" t="str">
        <f t="shared" si="30"/>
        <v>yes</v>
      </c>
      <c r="S207" s="3" t="str">
        <f t="shared" si="31"/>
        <v>no</v>
      </c>
      <c r="T207" s="112"/>
      <c r="U207" s="3" t="str">
        <f t="shared" si="32"/>
        <v>yes</v>
      </c>
      <c r="W207" s="2">
        <f t="shared" si="33"/>
        <v>0.99999996095168553</v>
      </c>
      <c r="X207" s="2">
        <f t="shared" si="34"/>
        <v>0</v>
      </c>
      <c r="AB207" s="2">
        <f t="shared" si="35"/>
        <v>0.29755054103301465</v>
      </c>
      <c r="AC207" s="2">
        <f t="shared" si="36"/>
        <v>7.9044262574715668E-2</v>
      </c>
    </row>
    <row r="208" spans="1:29" x14ac:dyDescent="0.35">
      <c r="A208" s="115">
        <v>3332</v>
      </c>
      <c r="B208" t="s">
        <v>215</v>
      </c>
      <c r="C208" s="1">
        <v>211680</v>
      </c>
      <c r="D208" s="1">
        <v>831402</v>
      </c>
      <c r="F208" s="1">
        <v>1867101</v>
      </c>
      <c r="H208" s="1">
        <v>0</v>
      </c>
      <c r="I208" s="3">
        <f t="shared" si="28"/>
        <v>2910183</v>
      </c>
      <c r="J208">
        <f>A208-'ESSER III JCF Approved'!A213</f>
        <v>0</v>
      </c>
      <c r="K208" s="1">
        <f>VLOOKUP($A208,'Payments 6.7.21'!$A$4:$E$430,3,FALSE)</f>
        <v>122165.95999999999</v>
      </c>
      <c r="L208" s="1">
        <f>VLOOKUP($A208,'Payments 6.7.21'!$A$4:$E$430,4,FALSE)</f>
        <v>0</v>
      </c>
      <c r="P208" s="1">
        <f>VLOOKUP($A208,'Payments 6.7.21'!$A$4:$E$430,5,FALSE)</f>
        <v>0</v>
      </c>
      <c r="Q208" s="1">
        <f t="shared" si="29"/>
        <v>122165.95999999999</v>
      </c>
      <c r="R208" s="3" t="str">
        <f t="shared" si="30"/>
        <v>yes</v>
      </c>
      <c r="S208" s="3" t="str">
        <f t="shared" si="31"/>
        <v>no</v>
      </c>
      <c r="T208" s="112"/>
      <c r="U208" s="3" t="str">
        <f t="shared" si="32"/>
        <v/>
      </c>
      <c r="W208" s="2">
        <f t="shared" si="33"/>
        <v>0.57712566137566135</v>
      </c>
      <c r="X208" s="2">
        <f t="shared" si="34"/>
        <v>0</v>
      </c>
      <c r="AB208" s="2" t="str">
        <f t="shared" si="35"/>
        <v/>
      </c>
      <c r="AC208" s="2">
        <f t="shared" si="36"/>
        <v>4.1978789649997954E-2</v>
      </c>
    </row>
    <row r="209" spans="1:29" x14ac:dyDescent="0.35">
      <c r="A209" s="115">
        <v>3339</v>
      </c>
      <c r="B209" t="s">
        <v>216</v>
      </c>
      <c r="C209" s="1">
        <v>374599</v>
      </c>
      <c r="D209" s="1">
        <v>1479480</v>
      </c>
      <c r="F209" s="1">
        <v>3322505</v>
      </c>
      <c r="H209" s="1">
        <v>0</v>
      </c>
      <c r="I209" s="3">
        <f t="shared" si="28"/>
        <v>5176584</v>
      </c>
      <c r="J209">
        <f>A209-'ESSER III JCF Approved'!A214</f>
        <v>0</v>
      </c>
      <c r="K209" s="1">
        <f>VLOOKUP($A209,'Payments 6.7.21'!$A$4:$E$430,3,FALSE)</f>
        <v>333168.39999999997</v>
      </c>
      <c r="L209" s="1">
        <f>VLOOKUP($A209,'Payments 6.7.21'!$A$4:$E$430,4,FALSE)</f>
        <v>0</v>
      </c>
      <c r="P209" s="1">
        <f>VLOOKUP($A209,'Payments 6.7.21'!$A$4:$E$430,5,FALSE)</f>
        <v>0</v>
      </c>
      <c r="Q209" s="1">
        <f t="shared" si="29"/>
        <v>333168.39999999997</v>
      </c>
      <c r="R209" s="3" t="str">
        <f t="shared" si="30"/>
        <v>yes</v>
      </c>
      <c r="S209" s="3" t="str">
        <f t="shared" si="31"/>
        <v>no</v>
      </c>
      <c r="T209" s="112"/>
      <c r="U209" s="3" t="str">
        <f t="shared" si="32"/>
        <v/>
      </c>
      <c r="W209" s="2">
        <f t="shared" si="33"/>
        <v>0.88940013187435085</v>
      </c>
      <c r="X209" s="2">
        <f t="shared" si="34"/>
        <v>0</v>
      </c>
      <c r="AB209" s="2" t="str">
        <f t="shared" si="35"/>
        <v/>
      </c>
      <c r="AC209" s="2">
        <f t="shared" si="36"/>
        <v>6.4360667189018853E-2</v>
      </c>
    </row>
    <row r="210" spans="1:29" x14ac:dyDescent="0.35">
      <c r="A210" s="115">
        <v>3360</v>
      </c>
      <c r="B210" t="s">
        <v>217</v>
      </c>
      <c r="C210" s="1">
        <v>269082</v>
      </c>
      <c r="D210" s="1">
        <v>1070217</v>
      </c>
      <c r="F210" s="1">
        <v>2403412</v>
      </c>
      <c r="H210" s="1">
        <v>212754</v>
      </c>
      <c r="I210" s="3">
        <f t="shared" si="28"/>
        <v>3955465</v>
      </c>
      <c r="J210">
        <f>A210-'ESSER III JCF Approved'!A215</f>
        <v>0</v>
      </c>
      <c r="K210" s="1">
        <f>VLOOKUP($A210,'Payments 6.7.21'!$A$4:$E$430,3,FALSE)</f>
        <v>163911.95000000001</v>
      </c>
      <c r="L210" s="1">
        <f>VLOOKUP($A210,'Payments 6.7.21'!$A$4:$E$430,4,FALSE)</f>
        <v>0</v>
      </c>
      <c r="P210" s="1">
        <f>VLOOKUP($A210,'Payments 6.7.21'!$A$4:$E$430,5,FALSE)</f>
        <v>16951.97</v>
      </c>
      <c r="Q210" s="1">
        <f t="shared" si="29"/>
        <v>180863.92</v>
      </c>
      <c r="R210" s="3" t="str">
        <f t="shared" si="30"/>
        <v>yes</v>
      </c>
      <c r="S210" s="3" t="str">
        <f t="shared" si="31"/>
        <v>no</v>
      </c>
      <c r="T210" s="112"/>
      <c r="U210" s="3" t="str">
        <f t="shared" si="32"/>
        <v>yes</v>
      </c>
      <c r="W210" s="2">
        <f t="shared" si="33"/>
        <v>0.60915241450561541</v>
      </c>
      <c r="X210" s="2">
        <f t="shared" si="34"/>
        <v>0</v>
      </c>
      <c r="AB210" s="2">
        <f t="shared" si="35"/>
        <v>7.9678736945016315E-2</v>
      </c>
      <c r="AC210" s="2">
        <f t="shared" si="36"/>
        <v>4.5725071514979912E-2</v>
      </c>
    </row>
    <row r="211" spans="1:29" x14ac:dyDescent="0.35">
      <c r="A211" s="115">
        <v>3367</v>
      </c>
      <c r="B211" t="s">
        <v>218</v>
      </c>
      <c r="C211" s="1">
        <v>107618</v>
      </c>
      <c r="D211" s="1">
        <v>362618</v>
      </c>
      <c r="F211" s="1">
        <v>814340</v>
      </c>
      <c r="H211" s="1">
        <v>0</v>
      </c>
      <c r="I211" s="3">
        <f t="shared" si="28"/>
        <v>1284576</v>
      </c>
      <c r="J211">
        <f>A211-'ESSER III JCF Approved'!A216</f>
        <v>0</v>
      </c>
      <c r="K211" s="1">
        <f>VLOOKUP($A211,'Payments 6.7.21'!$A$4:$E$430,3,FALSE)</f>
        <v>105515.77</v>
      </c>
      <c r="L211" s="1">
        <f>VLOOKUP($A211,'Payments 6.7.21'!$A$4:$E$430,4,FALSE)</f>
        <v>0</v>
      </c>
      <c r="P211" s="1">
        <f>VLOOKUP($A211,'Payments 6.7.21'!$A$4:$E$430,5,FALSE)</f>
        <v>0</v>
      </c>
      <c r="Q211" s="1">
        <f t="shared" si="29"/>
        <v>105515.77</v>
      </c>
      <c r="R211" s="3" t="str">
        <f t="shared" si="30"/>
        <v>yes</v>
      </c>
      <c r="S211" s="3" t="str">
        <f t="shared" si="31"/>
        <v>no</v>
      </c>
      <c r="T211" s="112"/>
      <c r="U211" s="3" t="str">
        <f t="shared" si="32"/>
        <v/>
      </c>
      <c r="W211" s="2">
        <f t="shared" si="33"/>
        <v>0.98046581426898849</v>
      </c>
      <c r="X211" s="2">
        <f t="shared" si="34"/>
        <v>0</v>
      </c>
      <c r="AB211" s="2" t="str">
        <f t="shared" si="35"/>
        <v/>
      </c>
      <c r="AC211" s="2">
        <f t="shared" si="36"/>
        <v>8.2140542871733557E-2</v>
      </c>
    </row>
    <row r="212" spans="1:29" x14ac:dyDescent="0.35">
      <c r="A212" s="115">
        <v>3381</v>
      </c>
      <c r="B212" t="s">
        <v>219</v>
      </c>
      <c r="C212" s="1">
        <v>47599</v>
      </c>
      <c r="D212" s="1">
        <v>187112</v>
      </c>
      <c r="F212" s="1">
        <v>420202</v>
      </c>
      <c r="H212" s="1">
        <v>0</v>
      </c>
      <c r="I212" s="3">
        <f t="shared" si="28"/>
        <v>654913</v>
      </c>
      <c r="J212">
        <f>A212-'ESSER III JCF Approved'!A217</f>
        <v>0</v>
      </c>
      <c r="K212" s="1">
        <f>VLOOKUP($A212,'Payments 6.7.21'!$A$4:$E$430,3,FALSE)</f>
        <v>47599</v>
      </c>
      <c r="L212" s="1">
        <f>VLOOKUP($A212,'Payments 6.7.21'!$A$4:$E$430,4,FALSE)</f>
        <v>0</v>
      </c>
      <c r="P212" s="1">
        <f>VLOOKUP($A212,'Payments 6.7.21'!$A$4:$E$430,5,FALSE)</f>
        <v>0</v>
      </c>
      <c r="Q212" s="1">
        <f t="shared" si="29"/>
        <v>47599</v>
      </c>
      <c r="R212" s="3" t="str">
        <f t="shared" si="30"/>
        <v>yes</v>
      </c>
      <c r="S212" s="3" t="str">
        <f t="shared" si="31"/>
        <v>no</v>
      </c>
      <c r="T212" s="112"/>
      <c r="U212" s="3" t="str">
        <f t="shared" si="32"/>
        <v/>
      </c>
      <c r="W212" s="2">
        <f t="shared" si="33"/>
        <v>1</v>
      </c>
      <c r="X212" s="2">
        <f t="shared" si="34"/>
        <v>0</v>
      </c>
      <c r="AB212" s="2" t="str">
        <f t="shared" si="35"/>
        <v/>
      </c>
      <c r="AC212" s="2">
        <f t="shared" si="36"/>
        <v>7.2679882671438809E-2</v>
      </c>
    </row>
    <row r="213" spans="1:29" x14ac:dyDescent="0.35">
      <c r="A213" s="115">
        <v>3409</v>
      </c>
      <c r="B213" t="s">
        <v>220</v>
      </c>
      <c r="C213" s="1">
        <v>305827</v>
      </c>
      <c r="D213" s="1">
        <v>1077818</v>
      </c>
      <c r="F213" s="1">
        <v>2420482</v>
      </c>
      <c r="H213" s="1">
        <v>0</v>
      </c>
      <c r="I213" s="3">
        <f t="shared" si="28"/>
        <v>3804127</v>
      </c>
      <c r="J213">
        <f>A213-'ESSER III JCF Approved'!A218</f>
        <v>0</v>
      </c>
      <c r="K213" s="1">
        <f>VLOOKUP($A213,'Payments 6.7.21'!$A$4:$E$430,3,FALSE)</f>
        <v>271378.81</v>
      </c>
      <c r="L213" s="1">
        <f>VLOOKUP($A213,'Payments 6.7.21'!$A$4:$E$430,4,FALSE)</f>
        <v>0</v>
      </c>
      <c r="P213" s="1">
        <f>VLOOKUP($A213,'Payments 6.7.21'!$A$4:$E$430,5,FALSE)</f>
        <v>0</v>
      </c>
      <c r="Q213" s="1">
        <f t="shared" si="29"/>
        <v>271378.81</v>
      </c>
      <c r="R213" s="3" t="str">
        <f t="shared" si="30"/>
        <v>yes</v>
      </c>
      <c r="S213" s="3" t="str">
        <f t="shared" si="31"/>
        <v>no</v>
      </c>
      <c r="T213" s="112"/>
      <c r="U213" s="3" t="str">
        <f t="shared" si="32"/>
        <v/>
      </c>
      <c r="W213" s="2">
        <f t="shared" si="33"/>
        <v>0.88736053389661473</v>
      </c>
      <c r="X213" s="2">
        <f t="shared" si="34"/>
        <v>0</v>
      </c>
      <c r="AB213" s="2" t="str">
        <f t="shared" si="35"/>
        <v/>
      </c>
      <c r="AC213" s="2">
        <f t="shared" si="36"/>
        <v>7.1337999493707754E-2</v>
      </c>
    </row>
    <row r="214" spans="1:29" x14ac:dyDescent="0.35">
      <c r="A214" s="115">
        <v>3427</v>
      </c>
      <c r="B214" t="s">
        <v>221</v>
      </c>
      <c r="C214" s="1">
        <v>79627</v>
      </c>
      <c r="D214" s="1">
        <v>325144</v>
      </c>
      <c r="F214" s="1">
        <v>730184</v>
      </c>
      <c r="H214" s="1">
        <v>41014</v>
      </c>
      <c r="I214" s="3">
        <f t="shared" si="28"/>
        <v>1175969</v>
      </c>
      <c r="J214">
        <f>A214-'ESSER III JCF Approved'!A219</f>
        <v>0</v>
      </c>
      <c r="K214" s="1">
        <f>VLOOKUP($A214,'Payments 6.7.21'!$A$4:$E$430,3,FALSE)</f>
        <v>48809.79</v>
      </c>
      <c r="L214" s="1">
        <f>VLOOKUP($A214,'Payments 6.7.21'!$A$4:$E$430,4,FALSE)</f>
        <v>0</v>
      </c>
      <c r="P214" s="1">
        <f>VLOOKUP($A214,'Payments 6.7.21'!$A$4:$E$430,5,FALSE)</f>
        <v>20038.66</v>
      </c>
      <c r="Q214" s="1">
        <f t="shared" si="29"/>
        <v>68848.45</v>
      </c>
      <c r="R214" s="3" t="str">
        <f t="shared" si="30"/>
        <v>yes</v>
      </c>
      <c r="S214" s="3" t="str">
        <f t="shared" si="31"/>
        <v>no</v>
      </c>
      <c r="T214" s="112"/>
      <c r="U214" s="3" t="str">
        <f t="shared" si="32"/>
        <v>yes</v>
      </c>
      <c r="W214" s="2">
        <f t="shared" si="33"/>
        <v>0.61298039609680133</v>
      </c>
      <c r="X214" s="2">
        <f t="shared" si="34"/>
        <v>0</v>
      </c>
      <c r="AB214" s="2">
        <f t="shared" si="35"/>
        <v>0.48858097235090459</v>
      </c>
      <c r="AC214" s="2">
        <f t="shared" si="36"/>
        <v>5.854614364834447E-2</v>
      </c>
    </row>
    <row r="215" spans="1:29" x14ac:dyDescent="0.35">
      <c r="A215" s="115">
        <v>3428</v>
      </c>
      <c r="B215" t="s">
        <v>222</v>
      </c>
      <c r="C215" s="1">
        <v>108036</v>
      </c>
      <c r="D215" s="1">
        <v>457723</v>
      </c>
      <c r="F215" s="1">
        <v>1027919</v>
      </c>
      <c r="H215" s="1">
        <v>0</v>
      </c>
      <c r="I215" s="3">
        <f t="shared" si="28"/>
        <v>1593678</v>
      </c>
      <c r="J215">
        <f>A215-'ESSER III JCF Approved'!A220</f>
        <v>0</v>
      </c>
      <c r="K215" s="1">
        <f>VLOOKUP($A215,'Payments 6.7.21'!$A$4:$E$430,3,FALSE)</f>
        <v>108035.99999999999</v>
      </c>
      <c r="L215" s="1">
        <f>VLOOKUP($A215,'Payments 6.7.21'!$A$4:$E$430,4,FALSE)</f>
        <v>0</v>
      </c>
      <c r="P215" s="1">
        <f>VLOOKUP($A215,'Payments 6.7.21'!$A$4:$E$430,5,FALSE)</f>
        <v>0</v>
      </c>
      <c r="Q215" s="1">
        <f t="shared" si="29"/>
        <v>108035.99999999999</v>
      </c>
      <c r="R215" s="3" t="str">
        <f t="shared" si="30"/>
        <v>yes</v>
      </c>
      <c r="S215" s="3" t="str">
        <f t="shared" si="31"/>
        <v>no</v>
      </c>
      <c r="T215" s="112"/>
      <c r="U215" s="3" t="str">
        <f t="shared" si="32"/>
        <v/>
      </c>
      <c r="W215" s="2">
        <f t="shared" si="33"/>
        <v>0.99999999999999989</v>
      </c>
      <c r="X215" s="2">
        <f t="shared" si="34"/>
        <v>0</v>
      </c>
      <c r="AB215" s="2" t="str">
        <f t="shared" si="35"/>
        <v/>
      </c>
      <c r="AC215" s="2">
        <f t="shared" si="36"/>
        <v>6.7790356646700259E-2</v>
      </c>
    </row>
    <row r="216" spans="1:29" x14ac:dyDescent="0.35">
      <c r="A216" s="115">
        <v>3430</v>
      </c>
      <c r="B216" t="s">
        <v>223</v>
      </c>
      <c r="C216" s="1">
        <v>672883</v>
      </c>
      <c r="D216" s="1">
        <v>2657469</v>
      </c>
      <c r="F216" s="1">
        <v>5967946</v>
      </c>
      <c r="H216" s="1">
        <v>485362</v>
      </c>
      <c r="I216" s="3">
        <f t="shared" si="28"/>
        <v>9783660</v>
      </c>
      <c r="J216">
        <f>A216-'ESSER III JCF Approved'!A221</f>
        <v>0</v>
      </c>
      <c r="K216" s="1">
        <f>VLOOKUP($A216,'Payments 6.7.21'!$A$4:$E$430,3,FALSE)</f>
        <v>632836.54</v>
      </c>
      <c r="L216" s="1">
        <f>VLOOKUP($A216,'Payments 6.7.21'!$A$4:$E$430,4,FALSE)</f>
        <v>0</v>
      </c>
      <c r="P216" s="1">
        <f>VLOOKUP($A216,'Payments 6.7.21'!$A$4:$E$430,5,FALSE)</f>
        <v>3468</v>
      </c>
      <c r="Q216" s="1">
        <f t="shared" si="29"/>
        <v>636304.54</v>
      </c>
      <c r="R216" s="3" t="str">
        <f t="shared" si="30"/>
        <v>yes</v>
      </c>
      <c r="S216" s="3" t="str">
        <f t="shared" si="31"/>
        <v>no</v>
      </c>
      <c r="T216" s="112"/>
      <c r="U216" s="3" t="str">
        <f t="shared" si="32"/>
        <v>yes</v>
      </c>
      <c r="W216" s="2">
        <f t="shared" si="33"/>
        <v>0.94048525523753768</v>
      </c>
      <c r="X216" s="2">
        <f t="shared" si="34"/>
        <v>0</v>
      </c>
      <c r="AB216" s="2">
        <f t="shared" si="35"/>
        <v>7.1451823587343052E-3</v>
      </c>
      <c r="AC216" s="2">
        <f t="shared" si="36"/>
        <v>6.5037474728271427E-2</v>
      </c>
    </row>
    <row r="217" spans="1:29" x14ac:dyDescent="0.35">
      <c r="A217" s="115">
        <v>3434</v>
      </c>
      <c r="B217" t="s">
        <v>224</v>
      </c>
      <c r="C217" s="1">
        <v>769280</v>
      </c>
      <c r="D217" s="1">
        <v>3045068</v>
      </c>
      <c r="F217" s="1">
        <v>6838385</v>
      </c>
      <c r="H217" s="1">
        <v>133768</v>
      </c>
      <c r="I217" s="3">
        <f t="shared" si="28"/>
        <v>10786501</v>
      </c>
      <c r="J217">
        <f>A217-'ESSER III JCF Approved'!A222</f>
        <v>0</v>
      </c>
      <c r="K217" s="1">
        <f>VLOOKUP($A217,'Payments 6.7.21'!$A$4:$E$430,3,FALSE)</f>
        <v>179200.84</v>
      </c>
      <c r="L217" s="1">
        <f>VLOOKUP($A217,'Payments 6.7.21'!$A$4:$E$430,4,FALSE)</f>
        <v>0</v>
      </c>
      <c r="P217" s="1">
        <f>VLOOKUP($A217,'Payments 6.7.21'!$A$4:$E$430,5,FALSE)</f>
        <v>0</v>
      </c>
      <c r="Q217" s="1">
        <f t="shared" si="29"/>
        <v>179200.84</v>
      </c>
      <c r="R217" s="3" t="str">
        <f t="shared" si="30"/>
        <v>yes</v>
      </c>
      <c r="S217" s="3" t="str">
        <f t="shared" si="31"/>
        <v>no</v>
      </c>
      <c r="T217" s="112"/>
      <c r="U217" s="3" t="str">
        <f t="shared" si="32"/>
        <v>no</v>
      </c>
      <c r="W217" s="2">
        <f t="shared" si="33"/>
        <v>0.23294618344425957</v>
      </c>
      <c r="X217" s="2">
        <f t="shared" si="34"/>
        <v>0</v>
      </c>
      <c r="AB217" s="2">
        <f t="shared" si="35"/>
        <v>0</v>
      </c>
      <c r="AC217" s="2">
        <f t="shared" si="36"/>
        <v>1.6613435626622573E-2</v>
      </c>
    </row>
    <row r="218" spans="1:29" x14ac:dyDescent="0.35">
      <c r="A218" s="115">
        <v>3437</v>
      </c>
      <c r="B218" t="s">
        <v>225</v>
      </c>
      <c r="C218" s="1">
        <v>87776</v>
      </c>
      <c r="D218" s="1">
        <v>346990</v>
      </c>
      <c r="F218" s="1">
        <v>779245</v>
      </c>
      <c r="H218" s="1">
        <v>0</v>
      </c>
      <c r="I218" s="3">
        <f t="shared" si="28"/>
        <v>1214011</v>
      </c>
      <c r="J218">
        <f>A218-'ESSER III JCF Approved'!A223</f>
        <v>0</v>
      </c>
      <c r="K218" s="1">
        <f>VLOOKUP($A218,'Payments 6.7.21'!$A$4:$E$430,3,FALSE)</f>
        <v>83180.84</v>
      </c>
      <c r="L218" s="1">
        <f>VLOOKUP($A218,'Payments 6.7.21'!$A$4:$E$430,4,FALSE)</f>
        <v>0</v>
      </c>
      <c r="P218" s="1">
        <f>VLOOKUP($A218,'Payments 6.7.21'!$A$4:$E$430,5,FALSE)</f>
        <v>0</v>
      </c>
      <c r="Q218" s="1">
        <f t="shared" si="29"/>
        <v>83180.84</v>
      </c>
      <c r="R218" s="3" t="str">
        <f t="shared" si="30"/>
        <v>yes</v>
      </c>
      <c r="S218" s="3" t="str">
        <f t="shared" si="31"/>
        <v>no</v>
      </c>
      <c r="T218" s="112"/>
      <c r="U218" s="3" t="str">
        <f t="shared" si="32"/>
        <v/>
      </c>
      <c r="W218" s="2">
        <f t="shared" si="33"/>
        <v>0.9476490156762668</v>
      </c>
      <c r="X218" s="2">
        <f t="shared" si="34"/>
        <v>0</v>
      </c>
      <c r="AB218" s="2" t="str">
        <f t="shared" si="35"/>
        <v/>
      </c>
      <c r="AC218" s="2">
        <f t="shared" si="36"/>
        <v>6.8517369282485904E-2</v>
      </c>
    </row>
    <row r="219" spans="1:29" x14ac:dyDescent="0.35">
      <c r="A219" s="115">
        <v>3444</v>
      </c>
      <c r="B219" t="s">
        <v>226</v>
      </c>
      <c r="C219" s="1">
        <v>482931</v>
      </c>
      <c r="D219" s="1">
        <v>1726644</v>
      </c>
      <c r="F219" s="1">
        <v>3877568</v>
      </c>
      <c r="H219" s="1">
        <v>0</v>
      </c>
      <c r="I219" s="3">
        <f t="shared" si="28"/>
        <v>6087143</v>
      </c>
      <c r="J219">
        <f>A219-'ESSER III JCF Approved'!A224</f>
        <v>0</v>
      </c>
      <c r="K219" s="1">
        <f>VLOOKUP($A219,'Payments 6.7.21'!$A$4:$E$430,3,FALSE)</f>
        <v>320710.64</v>
      </c>
      <c r="L219" s="1">
        <f>VLOOKUP($A219,'Payments 6.7.21'!$A$4:$E$430,4,FALSE)</f>
        <v>0</v>
      </c>
      <c r="P219" s="1">
        <f>VLOOKUP($A219,'Payments 6.7.21'!$A$4:$E$430,5,FALSE)</f>
        <v>0</v>
      </c>
      <c r="Q219" s="1">
        <f t="shared" si="29"/>
        <v>320710.64</v>
      </c>
      <c r="R219" s="3" t="str">
        <f t="shared" si="30"/>
        <v>yes</v>
      </c>
      <c r="S219" s="3" t="str">
        <f t="shared" si="31"/>
        <v>no</v>
      </c>
      <c r="T219" s="112"/>
      <c r="U219" s="3" t="str">
        <f t="shared" si="32"/>
        <v/>
      </c>
      <c r="W219" s="2">
        <f t="shared" si="33"/>
        <v>0.66409205455851872</v>
      </c>
      <c r="X219" s="2">
        <f t="shared" si="34"/>
        <v>0</v>
      </c>
      <c r="AB219" s="2" t="str">
        <f t="shared" si="35"/>
        <v/>
      </c>
      <c r="AC219" s="2">
        <f t="shared" si="36"/>
        <v>5.2686562480953714E-2</v>
      </c>
    </row>
    <row r="220" spans="1:29" x14ac:dyDescent="0.35">
      <c r="A220" s="115">
        <v>3479</v>
      </c>
      <c r="B220" t="s">
        <v>227</v>
      </c>
      <c r="C220" s="1">
        <v>71190</v>
      </c>
      <c r="D220" s="1">
        <v>270594</v>
      </c>
      <c r="F220" s="1">
        <v>607680</v>
      </c>
      <c r="H220" s="1">
        <v>0</v>
      </c>
      <c r="I220" s="3">
        <f t="shared" si="28"/>
        <v>949464</v>
      </c>
      <c r="J220">
        <f>A220-'ESSER III JCF Approved'!A225</f>
        <v>0</v>
      </c>
      <c r="K220" s="1">
        <f>VLOOKUP($A220,'Payments 6.7.21'!$A$4:$E$430,3,FALSE)</f>
        <v>70754.67</v>
      </c>
      <c r="L220" s="1">
        <f>VLOOKUP($A220,'Payments 6.7.21'!$A$4:$E$430,4,FALSE)</f>
        <v>0</v>
      </c>
      <c r="P220" s="1">
        <f>VLOOKUP($A220,'Payments 6.7.21'!$A$4:$E$430,5,FALSE)</f>
        <v>0</v>
      </c>
      <c r="Q220" s="1">
        <f t="shared" si="29"/>
        <v>70754.67</v>
      </c>
      <c r="R220" s="3" t="str">
        <f t="shared" si="30"/>
        <v>yes</v>
      </c>
      <c r="S220" s="3" t="str">
        <f t="shared" si="31"/>
        <v>no</v>
      </c>
      <c r="T220" s="112"/>
      <c r="U220" s="3" t="str">
        <f t="shared" si="32"/>
        <v/>
      </c>
      <c r="W220" s="2">
        <f t="shared" si="33"/>
        <v>0.99388495575221236</v>
      </c>
      <c r="X220" s="2">
        <f t="shared" si="34"/>
        <v>0</v>
      </c>
      <c r="AB220" s="2" t="str">
        <f t="shared" si="35"/>
        <v/>
      </c>
      <c r="AC220" s="2">
        <f t="shared" si="36"/>
        <v>7.4520645332524449E-2</v>
      </c>
    </row>
    <row r="221" spans="1:29" x14ac:dyDescent="0.35">
      <c r="A221" s="115">
        <v>3484</v>
      </c>
      <c r="B221" t="s">
        <v>228</v>
      </c>
      <c r="C221" s="1">
        <v>40000</v>
      </c>
      <c r="D221" s="1">
        <v>101218</v>
      </c>
      <c r="F221" s="1">
        <v>227308</v>
      </c>
      <c r="H221" s="1">
        <v>22899</v>
      </c>
      <c r="I221" s="3">
        <f t="shared" si="28"/>
        <v>391425</v>
      </c>
      <c r="J221">
        <f>A221-'ESSER III JCF Approved'!A226</f>
        <v>0</v>
      </c>
      <c r="K221" s="1">
        <f>VLOOKUP($A221,'Payments 6.7.21'!$A$4:$E$430,3,FALSE)</f>
        <v>40000</v>
      </c>
      <c r="L221" s="1">
        <f>VLOOKUP($A221,'Payments 6.7.21'!$A$4:$E$430,4,FALSE)</f>
        <v>0</v>
      </c>
      <c r="P221" s="1">
        <f>VLOOKUP($A221,'Payments 6.7.21'!$A$4:$E$430,5,FALSE)</f>
        <v>8425.7000000000007</v>
      </c>
      <c r="Q221" s="1">
        <f t="shared" si="29"/>
        <v>48425.7</v>
      </c>
      <c r="R221" s="3" t="str">
        <f t="shared" si="30"/>
        <v>yes</v>
      </c>
      <c r="S221" s="3" t="str">
        <f t="shared" si="31"/>
        <v>no</v>
      </c>
      <c r="T221" s="112"/>
      <c r="U221" s="3" t="str">
        <f t="shared" si="32"/>
        <v>yes</v>
      </c>
      <c r="W221" s="2">
        <f t="shared" si="33"/>
        <v>1</v>
      </c>
      <c r="X221" s="2">
        <f t="shared" si="34"/>
        <v>0</v>
      </c>
      <c r="AB221" s="2">
        <f t="shared" si="35"/>
        <v>0.36795056552687894</v>
      </c>
      <c r="AC221" s="2">
        <f t="shared" si="36"/>
        <v>0.1237164207702625</v>
      </c>
    </row>
    <row r="222" spans="1:29" x14ac:dyDescent="0.35">
      <c r="A222" s="115">
        <v>3500</v>
      </c>
      <c r="B222" t="s">
        <v>229</v>
      </c>
      <c r="C222" s="1">
        <v>321708</v>
      </c>
      <c r="D222" s="1">
        <v>1272926</v>
      </c>
      <c r="F222" s="1">
        <v>2858643</v>
      </c>
      <c r="H222" s="1">
        <v>0</v>
      </c>
      <c r="I222" s="3">
        <f t="shared" si="28"/>
        <v>4453277</v>
      </c>
      <c r="J222">
        <f>A222-'ESSER III JCF Approved'!A227</f>
        <v>0</v>
      </c>
      <c r="K222" s="1">
        <f>VLOOKUP($A222,'Payments 6.7.21'!$A$4:$E$430,3,FALSE)</f>
        <v>158851.85999999999</v>
      </c>
      <c r="L222" s="1">
        <f>VLOOKUP($A222,'Payments 6.7.21'!$A$4:$E$430,4,FALSE)</f>
        <v>0</v>
      </c>
      <c r="P222" s="1">
        <f>VLOOKUP($A222,'Payments 6.7.21'!$A$4:$E$430,5,FALSE)</f>
        <v>0</v>
      </c>
      <c r="Q222" s="1">
        <f t="shared" si="29"/>
        <v>158851.85999999999</v>
      </c>
      <c r="R222" s="3" t="str">
        <f t="shared" si="30"/>
        <v>yes</v>
      </c>
      <c r="S222" s="3" t="str">
        <f t="shared" si="31"/>
        <v>no</v>
      </c>
      <c r="T222" s="112"/>
      <c r="U222" s="3" t="str">
        <f t="shared" si="32"/>
        <v/>
      </c>
      <c r="W222" s="2">
        <f t="shared" si="33"/>
        <v>0.49377653026968549</v>
      </c>
      <c r="X222" s="2">
        <f t="shared" si="34"/>
        <v>0</v>
      </c>
      <c r="AB222" s="2" t="str">
        <f t="shared" si="35"/>
        <v/>
      </c>
      <c r="AC222" s="2">
        <f t="shared" si="36"/>
        <v>3.5670779068986726E-2</v>
      </c>
    </row>
    <row r="223" spans="1:29" x14ac:dyDescent="0.35">
      <c r="A223" s="115">
        <v>3528</v>
      </c>
      <c r="B223" t="s">
        <v>232</v>
      </c>
      <c r="C223" s="1">
        <v>46616</v>
      </c>
      <c r="D223" s="1">
        <v>120428</v>
      </c>
      <c r="F223" s="1">
        <v>270449</v>
      </c>
      <c r="H223" s="1">
        <v>0</v>
      </c>
      <c r="I223" s="3">
        <f t="shared" si="28"/>
        <v>437493</v>
      </c>
      <c r="J223">
        <f>A223-'ESSER III JCF Approved'!A230</f>
        <v>0</v>
      </c>
      <c r="K223" s="1">
        <f>VLOOKUP($A223,'Payments 6.7.21'!$A$4:$E$430,3,FALSE)</f>
        <v>46616</v>
      </c>
      <c r="L223" s="1">
        <f>VLOOKUP($A223,'Payments 6.7.21'!$A$4:$E$430,4,FALSE)</f>
        <v>0</v>
      </c>
      <c r="P223" s="1">
        <f>VLOOKUP($A223,'Payments 6.7.21'!$A$4:$E$430,5,FALSE)</f>
        <v>0</v>
      </c>
      <c r="Q223" s="1">
        <f t="shared" si="29"/>
        <v>46616</v>
      </c>
      <c r="R223" s="3" t="str">
        <f t="shared" si="30"/>
        <v>yes</v>
      </c>
      <c r="S223" s="3" t="str">
        <f t="shared" si="31"/>
        <v>no</v>
      </c>
      <c r="T223" s="112"/>
      <c r="U223" s="3" t="str">
        <f t="shared" si="32"/>
        <v/>
      </c>
      <c r="W223" s="2">
        <f t="shared" si="33"/>
        <v>1</v>
      </c>
      <c r="X223" s="2">
        <f t="shared" si="34"/>
        <v>0</v>
      </c>
      <c r="AB223" s="2" t="str">
        <f t="shared" si="35"/>
        <v/>
      </c>
      <c r="AC223" s="2">
        <f t="shared" si="36"/>
        <v>0.10655256198384888</v>
      </c>
    </row>
    <row r="224" spans="1:29" x14ac:dyDescent="0.35">
      <c r="A224" s="115">
        <v>3549</v>
      </c>
      <c r="B224" t="s">
        <v>234</v>
      </c>
      <c r="C224" s="1">
        <v>213661</v>
      </c>
      <c r="D224" s="1">
        <v>718275</v>
      </c>
      <c r="F224" s="1">
        <v>1613047</v>
      </c>
      <c r="H224" s="1">
        <v>0</v>
      </c>
      <c r="I224" s="3">
        <f t="shared" si="28"/>
        <v>2544983</v>
      </c>
      <c r="J224">
        <f>A224-'ESSER III JCF Approved'!A232</f>
        <v>0</v>
      </c>
      <c r="K224" s="1">
        <f>VLOOKUP($A224,'Payments 6.7.21'!$A$4:$E$430,3,FALSE)</f>
        <v>211690.95</v>
      </c>
      <c r="L224" s="1">
        <f>VLOOKUP($A224,'Payments 6.7.21'!$A$4:$E$430,4,FALSE)</f>
        <v>0</v>
      </c>
      <c r="P224" s="1">
        <f>VLOOKUP($A224,'Payments 6.7.21'!$A$4:$E$430,5,FALSE)</f>
        <v>0</v>
      </c>
      <c r="Q224" s="1">
        <f t="shared" si="29"/>
        <v>211690.95</v>
      </c>
      <c r="R224" s="3" t="str">
        <f t="shared" si="30"/>
        <v>yes</v>
      </c>
      <c r="S224" s="3" t="str">
        <f t="shared" si="31"/>
        <v>no</v>
      </c>
      <c r="T224" s="112"/>
      <c r="U224" s="3" t="str">
        <f t="shared" si="32"/>
        <v/>
      </c>
      <c r="W224" s="2">
        <f t="shared" si="33"/>
        <v>0.99077955265584272</v>
      </c>
      <c r="X224" s="2">
        <f t="shared" si="34"/>
        <v>0</v>
      </c>
      <c r="AB224" s="2" t="str">
        <f t="shared" si="35"/>
        <v/>
      </c>
      <c r="AC224" s="2">
        <f t="shared" si="36"/>
        <v>8.3179710827145023E-2</v>
      </c>
    </row>
    <row r="225" spans="1:29" x14ac:dyDescent="0.35">
      <c r="A225" s="115">
        <v>3612</v>
      </c>
      <c r="B225" t="s">
        <v>235</v>
      </c>
      <c r="C225" s="1">
        <v>243803</v>
      </c>
      <c r="D225" s="1">
        <v>880416</v>
      </c>
      <c r="F225" s="1">
        <v>1977172</v>
      </c>
      <c r="H225" s="1">
        <v>0</v>
      </c>
      <c r="I225" s="3">
        <f t="shared" si="28"/>
        <v>3101391</v>
      </c>
      <c r="J225">
        <f>A225-'ESSER III JCF Approved'!A233</f>
        <v>0</v>
      </c>
      <c r="K225" s="1">
        <f>VLOOKUP($A225,'Payments 6.7.21'!$A$4:$E$430,3,FALSE)</f>
        <v>52749.109999999993</v>
      </c>
      <c r="L225" s="1">
        <f>VLOOKUP($A225,'Payments 6.7.21'!$A$4:$E$430,4,FALSE)</f>
        <v>0</v>
      </c>
      <c r="P225" s="1">
        <f>VLOOKUP($A225,'Payments 6.7.21'!$A$4:$E$430,5,FALSE)</f>
        <v>0</v>
      </c>
      <c r="Q225" s="1">
        <f t="shared" si="29"/>
        <v>52749.109999999993</v>
      </c>
      <c r="R225" s="3" t="str">
        <f t="shared" si="30"/>
        <v>yes</v>
      </c>
      <c r="S225" s="3" t="str">
        <f t="shared" si="31"/>
        <v>no</v>
      </c>
      <c r="T225" s="112"/>
      <c r="U225" s="3" t="str">
        <f t="shared" si="32"/>
        <v/>
      </c>
      <c r="W225" s="2">
        <f t="shared" si="33"/>
        <v>0.21635956079293525</v>
      </c>
      <c r="X225" s="2">
        <f t="shared" si="34"/>
        <v>0</v>
      </c>
      <c r="AB225" s="2" t="str">
        <f t="shared" si="35"/>
        <v/>
      </c>
      <c r="AC225" s="2">
        <f t="shared" si="36"/>
        <v>1.7008210186977391E-2</v>
      </c>
    </row>
    <row r="226" spans="1:29" x14ac:dyDescent="0.35">
      <c r="A226" s="115">
        <v>3619</v>
      </c>
      <c r="B226" t="s">
        <v>236</v>
      </c>
      <c r="C226" s="1">
        <v>55995150</v>
      </c>
      <c r="D226" s="1">
        <v>225213399</v>
      </c>
      <c r="F226" s="1">
        <v>505767416</v>
      </c>
      <c r="H226" s="1">
        <v>10823618</v>
      </c>
      <c r="I226" s="3">
        <f t="shared" si="28"/>
        <v>797799583</v>
      </c>
      <c r="J226">
        <f>A226-'ESSER III JCF Approved'!A234</f>
        <v>0</v>
      </c>
      <c r="K226" s="1">
        <f>VLOOKUP($A226,'Payments 6.7.21'!$A$4:$E$430,3,FALSE)</f>
        <v>28713190.84</v>
      </c>
      <c r="L226" s="1">
        <f>VLOOKUP($A226,'Payments 6.7.21'!$A$4:$E$430,4,FALSE)</f>
        <v>0</v>
      </c>
      <c r="P226" s="1">
        <f>VLOOKUP($A226,'Payments 6.7.21'!$A$4:$E$430,5,FALSE)</f>
        <v>0</v>
      </c>
      <c r="Q226" s="1">
        <f t="shared" si="29"/>
        <v>28713190.84</v>
      </c>
      <c r="R226" s="3" t="str">
        <f t="shared" si="30"/>
        <v>yes</v>
      </c>
      <c r="S226" s="3" t="str">
        <f t="shared" si="31"/>
        <v>no</v>
      </c>
      <c r="T226" s="112"/>
      <c r="U226" s="3" t="str">
        <f t="shared" si="32"/>
        <v>no</v>
      </c>
      <c r="W226" s="2">
        <f t="shared" si="33"/>
        <v>0.51277996112163282</v>
      </c>
      <c r="X226" s="2">
        <f t="shared" si="34"/>
        <v>0</v>
      </c>
      <c r="AB226" s="2">
        <f t="shared" si="35"/>
        <v>0</v>
      </c>
      <c r="AC226" s="2">
        <f t="shared" si="36"/>
        <v>3.5990481133154464E-2</v>
      </c>
    </row>
    <row r="227" spans="1:29" x14ac:dyDescent="0.35">
      <c r="A227" s="115">
        <v>3633</v>
      </c>
      <c r="B227" t="s">
        <v>237</v>
      </c>
      <c r="C227" s="1">
        <v>70611</v>
      </c>
      <c r="D227" s="1">
        <v>257375</v>
      </c>
      <c r="F227" s="1">
        <v>577993</v>
      </c>
      <c r="H227" s="1">
        <v>0</v>
      </c>
      <c r="I227" s="3">
        <f t="shared" si="28"/>
        <v>905979</v>
      </c>
      <c r="J227">
        <f>A227-'ESSER III JCF Approved'!A235</f>
        <v>0</v>
      </c>
      <c r="K227" s="1">
        <f>VLOOKUP($A227,'Payments 6.7.21'!$A$4:$E$430,3,FALSE)</f>
        <v>67052.12</v>
      </c>
      <c r="L227" s="1">
        <f>VLOOKUP($A227,'Payments 6.7.21'!$A$4:$E$430,4,FALSE)</f>
        <v>0</v>
      </c>
      <c r="P227" s="1">
        <f>VLOOKUP($A227,'Payments 6.7.21'!$A$4:$E$430,5,FALSE)</f>
        <v>0</v>
      </c>
      <c r="Q227" s="1">
        <f t="shared" si="29"/>
        <v>67052.12</v>
      </c>
      <c r="R227" s="3" t="str">
        <f t="shared" si="30"/>
        <v>yes</v>
      </c>
      <c r="S227" s="3" t="str">
        <f t="shared" si="31"/>
        <v>no</v>
      </c>
      <c r="T227" s="112"/>
      <c r="U227" s="3" t="str">
        <f t="shared" si="32"/>
        <v/>
      </c>
      <c r="W227" s="2">
        <f t="shared" si="33"/>
        <v>0.94959878772429218</v>
      </c>
      <c r="X227" s="2">
        <f t="shared" si="34"/>
        <v>0</v>
      </c>
      <c r="AB227" s="2" t="str">
        <f t="shared" si="35"/>
        <v/>
      </c>
      <c r="AC227" s="2">
        <f t="shared" si="36"/>
        <v>7.4010677951696441E-2</v>
      </c>
    </row>
    <row r="228" spans="1:29" x14ac:dyDescent="0.35">
      <c r="A228" s="115">
        <v>3640</v>
      </c>
      <c r="B228" t="s">
        <v>238</v>
      </c>
      <c r="C228" s="1">
        <v>61077</v>
      </c>
      <c r="D228" s="1">
        <v>216919</v>
      </c>
      <c r="F228" s="1">
        <v>487140</v>
      </c>
      <c r="H228" s="1">
        <v>0</v>
      </c>
      <c r="I228" s="3">
        <f t="shared" si="28"/>
        <v>765136</v>
      </c>
      <c r="J228">
        <f>A228-'ESSER III JCF Approved'!A236</f>
        <v>0</v>
      </c>
      <c r="K228" s="1">
        <f>VLOOKUP($A228,'Payments 6.7.21'!$A$4:$E$430,3,FALSE)</f>
        <v>44489.159999999996</v>
      </c>
      <c r="L228" s="1">
        <f>VLOOKUP($A228,'Payments 6.7.21'!$A$4:$E$430,4,FALSE)</f>
        <v>0</v>
      </c>
      <c r="P228" s="1">
        <f>VLOOKUP($A228,'Payments 6.7.21'!$A$4:$E$430,5,FALSE)</f>
        <v>0</v>
      </c>
      <c r="Q228" s="1">
        <f t="shared" si="29"/>
        <v>44489.159999999996</v>
      </c>
      <c r="R228" s="3" t="str">
        <f t="shared" si="30"/>
        <v>yes</v>
      </c>
      <c r="S228" s="3" t="str">
        <f t="shared" si="31"/>
        <v>no</v>
      </c>
      <c r="T228" s="112"/>
      <c r="U228" s="3" t="str">
        <f t="shared" si="32"/>
        <v/>
      </c>
      <c r="W228" s="2">
        <f t="shared" si="33"/>
        <v>0.72841102215236497</v>
      </c>
      <c r="X228" s="2">
        <f t="shared" si="34"/>
        <v>0</v>
      </c>
      <c r="AB228" s="2" t="str">
        <f t="shared" si="35"/>
        <v/>
      </c>
      <c r="AC228" s="2">
        <f t="shared" si="36"/>
        <v>5.8145427740950627E-2</v>
      </c>
    </row>
    <row r="229" spans="1:29" x14ac:dyDescent="0.35">
      <c r="A229" s="115">
        <v>3661</v>
      </c>
      <c r="B229" t="s">
        <v>241</v>
      </c>
      <c r="C229" s="1">
        <v>69943</v>
      </c>
      <c r="D229" s="1">
        <v>290266</v>
      </c>
      <c r="F229" s="1">
        <v>651859</v>
      </c>
      <c r="H229" s="1">
        <v>0</v>
      </c>
      <c r="I229" s="3">
        <f t="shared" si="28"/>
        <v>1012068</v>
      </c>
      <c r="J229">
        <f>A229-'ESSER III JCF Approved'!A239</f>
        <v>0</v>
      </c>
      <c r="K229" s="1">
        <f>VLOOKUP($A229,'Payments 6.7.21'!$A$4:$E$430,3,FALSE)</f>
        <v>67578.22</v>
      </c>
      <c r="L229" s="1">
        <f>VLOOKUP($A229,'Payments 6.7.21'!$A$4:$E$430,4,FALSE)</f>
        <v>0</v>
      </c>
      <c r="P229" s="1">
        <f>VLOOKUP($A229,'Payments 6.7.21'!$A$4:$E$430,5,FALSE)</f>
        <v>0</v>
      </c>
      <c r="Q229" s="1">
        <f t="shared" si="29"/>
        <v>67578.22</v>
      </c>
      <c r="R229" s="3" t="str">
        <f t="shared" si="30"/>
        <v>yes</v>
      </c>
      <c r="S229" s="3" t="str">
        <f t="shared" si="31"/>
        <v>no</v>
      </c>
      <c r="T229" s="112"/>
      <c r="U229" s="3" t="str">
        <f t="shared" si="32"/>
        <v/>
      </c>
      <c r="W229" s="2">
        <f t="shared" si="33"/>
        <v>0.96618989748795447</v>
      </c>
      <c r="X229" s="2">
        <f t="shared" si="34"/>
        <v>0</v>
      </c>
      <c r="AB229" s="2" t="str">
        <f t="shared" si="35"/>
        <v/>
      </c>
      <c r="AC229" s="2">
        <f t="shared" si="36"/>
        <v>6.6772410549488764E-2</v>
      </c>
    </row>
    <row r="230" spans="1:29" x14ac:dyDescent="0.35">
      <c r="A230" s="115">
        <v>3668</v>
      </c>
      <c r="B230" t="s">
        <v>242</v>
      </c>
      <c r="C230" s="1">
        <v>147406</v>
      </c>
      <c r="D230" s="1">
        <v>572935</v>
      </c>
      <c r="F230" s="1">
        <v>1286655</v>
      </c>
      <c r="H230" s="1">
        <v>0</v>
      </c>
      <c r="I230" s="3">
        <f t="shared" si="28"/>
        <v>2006996</v>
      </c>
      <c r="J230">
        <f>A230-'ESSER III JCF Approved'!A240</f>
        <v>0</v>
      </c>
      <c r="K230" s="1">
        <f>VLOOKUP($A230,'Payments 6.7.21'!$A$4:$E$430,3,FALSE)</f>
        <v>146253.64000000001</v>
      </c>
      <c r="L230" s="1">
        <f>VLOOKUP($A230,'Payments 6.7.21'!$A$4:$E$430,4,FALSE)</f>
        <v>0</v>
      </c>
      <c r="P230" s="1">
        <f>VLOOKUP($A230,'Payments 6.7.21'!$A$4:$E$430,5,FALSE)</f>
        <v>0</v>
      </c>
      <c r="Q230" s="1">
        <f t="shared" si="29"/>
        <v>146253.64000000001</v>
      </c>
      <c r="R230" s="3" t="str">
        <f t="shared" si="30"/>
        <v>yes</v>
      </c>
      <c r="S230" s="3" t="str">
        <f t="shared" si="31"/>
        <v>no</v>
      </c>
      <c r="T230" s="112"/>
      <c r="U230" s="3" t="str">
        <f t="shared" si="32"/>
        <v/>
      </c>
      <c r="W230" s="2">
        <f t="shared" si="33"/>
        <v>0.99218240777173261</v>
      </c>
      <c r="X230" s="2">
        <f t="shared" si="34"/>
        <v>0</v>
      </c>
      <c r="AB230" s="2" t="str">
        <f t="shared" si="35"/>
        <v/>
      </c>
      <c r="AC230" s="2">
        <f t="shared" si="36"/>
        <v>7.2871914044671748E-2</v>
      </c>
    </row>
    <row r="231" spans="1:29" x14ac:dyDescent="0.35">
      <c r="A231" s="115">
        <v>3675</v>
      </c>
      <c r="B231" t="s">
        <v>243</v>
      </c>
      <c r="C231" s="1">
        <v>82406</v>
      </c>
      <c r="D231" s="1">
        <v>293480</v>
      </c>
      <c r="F231" s="1">
        <v>659075</v>
      </c>
      <c r="H231" s="1">
        <v>0</v>
      </c>
      <c r="I231" s="3">
        <f t="shared" si="28"/>
        <v>1034961</v>
      </c>
      <c r="J231">
        <f>A231-'ESSER III JCF Approved'!A241</f>
        <v>0</v>
      </c>
      <c r="K231" s="1">
        <f>VLOOKUP($A231,'Payments 6.7.21'!$A$4:$E$430,3,FALSE)</f>
        <v>65418.33</v>
      </c>
      <c r="L231" s="1">
        <f>VLOOKUP($A231,'Payments 6.7.21'!$A$4:$E$430,4,FALSE)</f>
        <v>0</v>
      </c>
      <c r="P231" s="1">
        <f>VLOOKUP($A231,'Payments 6.7.21'!$A$4:$E$430,5,FALSE)</f>
        <v>0</v>
      </c>
      <c r="Q231" s="1">
        <f t="shared" si="29"/>
        <v>65418.33</v>
      </c>
      <c r="R231" s="3" t="str">
        <f t="shared" si="30"/>
        <v>yes</v>
      </c>
      <c r="S231" s="3" t="str">
        <f t="shared" si="31"/>
        <v>no</v>
      </c>
      <c r="T231" s="112"/>
      <c r="U231" s="3" t="str">
        <f t="shared" si="32"/>
        <v/>
      </c>
      <c r="W231" s="2">
        <f t="shared" si="33"/>
        <v>0.79385396694415455</v>
      </c>
      <c r="X231" s="2">
        <f t="shared" si="34"/>
        <v>0</v>
      </c>
      <c r="AB231" s="2" t="str">
        <f t="shared" si="35"/>
        <v/>
      </c>
      <c r="AC231" s="2">
        <f t="shared" si="36"/>
        <v>6.3208497711507966E-2</v>
      </c>
    </row>
    <row r="232" spans="1:29" x14ac:dyDescent="0.35">
      <c r="A232" s="115">
        <v>3682</v>
      </c>
      <c r="B232" t="s">
        <v>244</v>
      </c>
      <c r="C232" s="1">
        <v>245085</v>
      </c>
      <c r="D232" s="1">
        <v>951213</v>
      </c>
      <c r="F232" s="1">
        <v>2136164</v>
      </c>
      <c r="H232" s="1">
        <v>0</v>
      </c>
      <c r="I232" s="3">
        <f t="shared" si="28"/>
        <v>3332462</v>
      </c>
      <c r="J232">
        <f>A232-'ESSER III JCF Approved'!A242</f>
        <v>0</v>
      </c>
      <c r="K232" s="1">
        <f>VLOOKUP($A232,'Payments 6.7.21'!$A$4:$E$430,3,FALSE)</f>
        <v>245033.23</v>
      </c>
      <c r="L232" s="1">
        <f>VLOOKUP($A232,'Payments 6.7.21'!$A$4:$E$430,4,FALSE)</f>
        <v>0</v>
      </c>
      <c r="P232" s="1">
        <f>VLOOKUP($A232,'Payments 6.7.21'!$A$4:$E$430,5,FALSE)</f>
        <v>0</v>
      </c>
      <c r="Q232" s="1">
        <f t="shared" si="29"/>
        <v>245033.23</v>
      </c>
      <c r="R232" s="3" t="str">
        <f t="shared" si="30"/>
        <v>yes</v>
      </c>
      <c r="S232" s="3" t="str">
        <f t="shared" si="31"/>
        <v>no</v>
      </c>
      <c r="T232" s="112"/>
      <c r="U232" s="3" t="str">
        <f t="shared" si="32"/>
        <v/>
      </c>
      <c r="W232" s="2">
        <f t="shared" si="33"/>
        <v>0.99978876716241305</v>
      </c>
      <c r="X232" s="2">
        <f t="shared" si="34"/>
        <v>0</v>
      </c>
      <c r="AB232" s="2" t="str">
        <f t="shared" si="35"/>
        <v/>
      </c>
      <c r="AC232" s="2">
        <f t="shared" si="36"/>
        <v>7.3529189530143188E-2</v>
      </c>
    </row>
    <row r="233" spans="1:29" x14ac:dyDescent="0.35">
      <c r="A233" s="115">
        <v>3689</v>
      </c>
      <c r="B233" t="s">
        <v>245</v>
      </c>
      <c r="C233" s="1">
        <v>179260</v>
      </c>
      <c r="D233" s="1">
        <v>691476</v>
      </c>
      <c r="F233" s="1">
        <v>1552866</v>
      </c>
      <c r="H233" s="1">
        <v>97826</v>
      </c>
      <c r="I233" s="3">
        <f t="shared" si="28"/>
        <v>2521428</v>
      </c>
      <c r="J233">
        <f>A233-'ESSER III JCF Approved'!A243</f>
        <v>0</v>
      </c>
      <c r="K233" s="1">
        <f>VLOOKUP($A233,'Payments 6.7.21'!$A$4:$E$430,3,FALSE)</f>
        <v>81117.02</v>
      </c>
      <c r="L233" s="1">
        <f>VLOOKUP($A233,'Payments 6.7.21'!$A$4:$E$430,4,FALSE)</f>
        <v>0</v>
      </c>
      <c r="P233" s="1">
        <f>VLOOKUP($A233,'Payments 6.7.21'!$A$4:$E$430,5,FALSE)</f>
        <v>38430.74</v>
      </c>
      <c r="Q233" s="1">
        <f t="shared" si="29"/>
        <v>119547.76000000001</v>
      </c>
      <c r="R233" s="3" t="str">
        <f t="shared" si="30"/>
        <v>yes</v>
      </c>
      <c r="S233" s="3" t="str">
        <f t="shared" si="31"/>
        <v>no</v>
      </c>
      <c r="T233" s="112"/>
      <c r="U233" s="3" t="str">
        <f t="shared" si="32"/>
        <v>yes</v>
      </c>
      <c r="W233" s="2">
        <f t="shared" si="33"/>
        <v>0.45251043177507533</v>
      </c>
      <c r="X233" s="2">
        <f t="shared" si="34"/>
        <v>0</v>
      </c>
      <c r="AB233" s="2">
        <f t="shared" si="35"/>
        <v>0.39284791364258986</v>
      </c>
      <c r="AC233" s="2">
        <f t="shared" si="36"/>
        <v>4.7412720093534304E-2</v>
      </c>
    </row>
    <row r="234" spans="1:29" x14ac:dyDescent="0.35">
      <c r="A234" s="115">
        <v>3696</v>
      </c>
      <c r="B234" t="s">
        <v>246</v>
      </c>
      <c r="C234" s="1">
        <v>40000</v>
      </c>
      <c r="D234" s="1">
        <v>100000</v>
      </c>
      <c r="F234" s="1">
        <v>184130</v>
      </c>
      <c r="H234" s="1">
        <v>0</v>
      </c>
      <c r="I234" s="3">
        <f t="shared" si="28"/>
        <v>324130</v>
      </c>
      <c r="J234">
        <f>A234-'ESSER III JCF Approved'!A244</f>
        <v>0</v>
      </c>
      <c r="K234" s="1">
        <f>VLOOKUP($A234,'Payments 6.7.21'!$A$4:$E$430,3,FALSE)</f>
        <v>40000</v>
      </c>
      <c r="L234" s="1">
        <f>VLOOKUP($A234,'Payments 6.7.21'!$A$4:$E$430,4,FALSE)</f>
        <v>34239.480000000003</v>
      </c>
      <c r="P234" s="1">
        <f>VLOOKUP($A234,'Payments 6.7.21'!$A$4:$E$430,5,FALSE)</f>
        <v>0</v>
      </c>
      <c r="Q234" s="1">
        <f t="shared" si="29"/>
        <v>74239.48000000001</v>
      </c>
      <c r="R234" s="3" t="str">
        <f t="shared" si="30"/>
        <v>yes</v>
      </c>
      <c r="S234" s="3" t="str">
        <f t="shared" si="31"/>
        <v>yes</v>
      </c>
      <c r="T234" s="112"/>
      <c r="U234" s="3" t="str">
        <f t="shared" si="32"/>
        <v/>
      </c>
      <c r="W234" s="2">
        <f t="shared" si="33"/>
        <v>1</v>
      </c>
      <c r="X234" s="2">
        <f t="shared" si="34"/>
        <v>0.34239480000000005</v>
      </c>
      <c r="AB234" s="2" t="str">
        <f t="shared" si="35"/>
        <v/>
      </c>
      <c r="AC234" s="2">
        <f t="shared" si="36"/>
        <v>0.22904229784345789</v>
      </c>
    </row>
    <row r="235" spans="1:29" x14ac:dyDescent="0.35">
      <c r="A235" s="115">
        <v>3787</v>
      </c>
      <c r="B235" t="s">
        <v>247</v>
      </c>
      <c r="C235" s="1">
        <v>141703</v>
      </c>
      <c r="D235" s="1">
        <v>485101</v>
      </c>
      <c r="F235" s="1">
        <v>1089404</v>
      </c>
      <c r="H235" s="1">
        <v>0</v>
      </c>
      <c r="I235" s="3">
        <f t="shared" si="28"/>
        <v>1716208</v>
      </c>
      <c r="J235">
        <f>A235-'ESSER III JCF Approved'!A245</f>
        <v>0</v>
      </c>
      <c r="K235" s="1">
        <f>VLOOKUP($A235,'Payments 6.7.21'!$A$4:$E$430,3,FALSE)</f>
        <v>127666.70000000001</v>
      </c>
      <c r="L235" s="1">
        <f>VLOOKUP($A235,'Payments 6.7.21'!$A$4:$E$430,4,FALSE)</f>
        <v>0</v>
      </c>
      <c r="P235" s="1">
        <f>VLOOKUP($A235,'Payments 6.7.21'!$A$4:$E$430,5,FALSE)</f>
        <v>0</v>
      </c>
      <c r="Q235" s="1">
        <f t="shared" si="29"/>
        <v>127666.70000000001</v>
      </c>
      <c r="R235" s="3" t="str">
        <f t="shared" si="30"/>
        <v>yes</v>
      </c>
      <c r="S235" s="3" t="str">
        <f t="shared" si="31"/>
        <v>no</v>
      </c>
      <c r="T235" s="112"/>
      <c r="U235" s="3" t="str">
        <f t="shared" si="32"/>
        <v/>
      </c>
      <c r="W235" s="2">
        <f t="shared" si="33"/>
        <v>0.90094563982413933</v>
      </c>
      <c r="X235" s="2">
        <f t="shared" si="34"/>
        <v>0</v>
      </c>
      <c r="AB235" s="2" t="str">
        <f t="shared" si="35"/>
        <v/>
      </c>
      <c r="AC235" s="2">
        <f t="shared" si="36"/>
        <v>7.4388826995329241E-2</v>
      </c>
    </row>
    <row r="236" spans="1:29" x14ac:dyDescent="0.35">
      <c r="A236" s="115">
        <v>3794</v>
      </c>
      <c r="B236" t="s">
        <v>248</v>
      </c>
      <c r="C236" s="1">
        <v>136371</v>
      </c>
      <c r="D236" s="1">
        <v>274570</v>
      </c>
      <c r="F236" s="1">
        <v>616608</v>
      </c>
      <c r="H236" s="1">
        <v>0</v>
      </c>
      <c r="I236" s="3">
        <f t="shared" si="28"/>
        <v>1027549</v>
      </c>
      <c r="J236">
        <f>A236-'ESSER III JCF Approved'!A246</f>
        <v>0</v>
      </c>
      <c r="K236" s="1">
        <f>VLOOKUP($A236,'Payments 6.7.21'!$A$4:$E$430,3,FALSE)</f>
        <v>13566.96</v>
      </c>
      <c r="L236" s="1">
        <f>VLOOKUP($A236,'Payments 6.7.21'!$A$4:$E$430,4,FALSE)</f>
        <v>0</v>
      </c>
      <c r="P236" s="1">
        <f>VLOOKUP($A236,'Payments 6.7.21'!$A$4:$E$430,5,FALSE)</f>
        <v>0</v>
      </c>
      <c r="Q236" s="1">
        <f t="shared" si="29"/>
        <v>13566.96</v>
      </c>
      <c r="R236" s="3" t="str">
        <f t="shared" si="30"/>
        <v>yes</v>
      </c>
      <c r="S236" s="3" t="str">
        <f t="shared" si="31"/>
        <v>no</v>
      </c>
      <c r="T236" s="112"/>
      <c r="U236" s="3" t="str">
        <f t="shared" si="32"/>
        <v/>
      </c>
      <c r="W236" s="2">
        <f t="shared" si="33"/>
        <v>9.9485667773940203E-2</v>
      </c>
      <c r="X236" s="2">
        <f t="shared" si="34"/>
        <v>0</v>
      </c>
      <c r="AB236" s="2" t="str">
        <f t="shared" si="35"/>
        <v/>
      </c>
      <c r="AC236" s="2">
        <f t="shared" si="36"/>
        <v>1.3203224371781782E-2</v>
      </c>
    </row>
    <row r="237" spans="1:29" x14ac:dyDescent="0.35">
      <c r="A237" s="115">
        <v>3822</v>
      </c>
      <c r="B237" t="s">
        <v>249</v>
      </c>
      <c r="C237" s="1">
        <v>101295</v>
      </c>
      <c r="D237" s="1">
        <v>394925</v>
      </c>
      <c r="F237" s="1">
        <v>886894</v>
      </c>
      <c r="H237" s="1">
        <v>0</v>
      </c>
      <c r="I237" s="3">
        <f t="shared" si="28"/>
        <v>1383114</v>
      </c>
      <c r="J237">
        <f>A237-'ESSER III JCF Approved'!A247</f>
        <v>0</v>
      </c>
      <c r="K237" s="1">
        <f>VLOOKUP($A237,'Payments 6.7.21'!$A$4:$E$430,3,FALSE)</f>
        <v>95319.61</v>
      </c>
      <c r="L237" s="1">
        <f>VLOOKUP($A237,'Payments 6.7.21'!$A$4:$E$430,4,FALSE)</f>
        <v>0</v>
      </c>
      <c r="P237" s="1">
        <f>VLOOKUP($A237,'Payments 6.7.21'!$A$4:$E$430,5,FALSE)</f>
        <v>0</v>
      </c>
      <c r="Q237" s="1">
        <f t="shared" si="29"/>
        <v>95319.61</v>
      </c>
      <c r="R237" s="3" t="str">
        <f t="shared" si="30"/>
        <v>yes</v>
      </c>
      <c r="S237" s="3" t="str">
        <f t="shared" si="31"/>
        <v>no</v>
      </c>
      <c r="T237" s="112"/>
      <c r="U237" s="3" t="str">
        <f t="shared" si="32"/>
        <v/>
      </c>
      <c r="W237" s="2">
        <f t="shared" si="33"/>
        <v>0.94101002023791891</v>
      </c>
      <c r="X237" s="2">
        <f t="shared" si="34"/>
        <v>0</v>
      </c>
      <c r="AB237" s="2" t="str">
        <f t="shared" si="35"/>
        <v/>
      </c>
      <c r="AC237" s="2">
        <f t="shared" si="36"/>
        <v>6.8916669197188377E-2</v>
      </c>
    </row>
    <row r="238" spans="1:29" x14ac:dyDescent="0.35">
      <c r="A238" s="115">
        <v>3857</v>
      </c>
      <c r="B238" t="s">
        <v>251</v>
      </c>
      <c r="C238" s="1">
        <v>113793</v>
      </c>
      <c r="D238" s="1">
        <v>449452</v>
      </c>
      <c r="F238" s="1">
        <v>1009346</v>
      </c>
      <c r="H238" s="1">
        <v>0</v>
      </c>
      <c r="I238" s="3">
        <f t="shared" si="28"/>
        <v>1572591</v>
      </c>
      <c r="J238">
        <f>A238-'ESSER III JCF Approved'!A249</f>
        <v>0</v>
      </c>
      <c r="Q238" s="1">
        <f t="shared" si="29"/>
        <v>0</v>
      </c>
      <c r="R238" s="3" t="str">
        <f t="shared" si="30"/>
        <v>no</v>
      </c>
      <c r="S238" s="3" t="str">
        <f t="shared" si="31"/>
        <v>no</v>
      </c>
      <c r="T238" s="112"/>
      <c r="U238" s="3" t="str">
        <f t="shared" si="32"/>
        <v/>
      </c>
      <c r="W238" s="2">
        <f t="shared" si="33"/>
        <v>0</v>
      </c>
      <c r="X238" s="2">
        <f t="shared" si="34"/>
        <v>0</v>
      </c>
      <c r="AB238" s="2" t="str">
        <f t="shared" si="35"/>
        <v/>
      </c>
      <c r="AC238" s="2">
        <f t="shared" si="36"/>
        <v>0</v>
      </c>
    </row>
    <row r="239" spans="1:29" x14ac:dyDescent="0.35">
      <c r="A239" s="115">
        <v>3871</v>
      </c>
      <c r="B239" t="s">
        <v>253</v>
      </c>
      <c r="C239" s="1">
        <v>211408</v>
      </c>
      <c r="D239" s="1">
        <v>887229</v>
      </c>
      <c r="F239" s="1">
        <v>1992471</v>
      </c>
      <c r="H239" s="1">
        <v>104203</v>
      </c>
      <c r="I239" s="3">
        <f t="shared" si="28"/>
        <v>3195311</v>
      </c>
      <c r="J239">
        <f>A239-'ESSER III JCF Approved'!A251</f>
        <v>0</v>
      </c>
      <c r="K239" s="1">
        <f>VLOOKUP($A239,'Payments 6.7.21'!$A$4:$E$430,3,FALSE)</f>
        <v>92607.6</v>
      </c>
      <c r="L239" s="1">
        <f>VLOOKUP($A239,'Payments 6.7.21'!$A$4:$E$430,4,FALSE)</f>
        <v>0</v>
      </c>
      <c r="P239" s="1">
        <f>VLOOKUP($A239,'Payments 6.7.21'!$A$4:$E$430,5,FALSE)</f>
        <v>6965.04</v>
      </c>
      <c r="Q239" s="1">
        <f t="shared" si="29"/>
        <v>99572.64</v>
      </c>
      <c r="R239" s="3" t="str">
        <f t="shared" si="30"/>
        <v>yes</v>
      </c>
      <c r="S239" s="3" t="str">
        <f t="shared" si="31"/>
        <v>no</v>
      </c>
      <c r="T239" s="112"/>
      <c r="U239" s="3" t="str">
        <f t="shared" si="32"/>
        <v>yes</v>
      </c>
      <c r="W239" s="2">
        <f t="shared" si="33"/>
        <v>0.43805154014985243</v>
      </c>
      <c r="X239" s="2">
        <f t="shared" si="34"/>
        <v>0</v>
      </c>
      <c r="AB239" s="2">
        <f t="shared" si="35"/>
        <v>6.6841069834841602E-2</v>
      </c>
      <c r="AC239" s="2">
        <f t="shared" si="36"/>
        <v>3.1162112232580804E-2</v>
      </c>
    </row>
    <row r="240" spans="1:29" x14ac:dyDescent="0.35">
      <c r="A240" s="115">
        <v>3892</v>
      </c>
      <c r="B240" t="s">
        <v>254</v>
      </c>
      <c r="C240" s="1">
        <v>590881</v>
      </c>
      <c r="D240" s="1">
        <v>2274078</v>
      </c>
      <c r="F240" s="1">
        <v>5106953</v>
      </c>
      <c r="H240" s="1">
        <v>0</v>
      </c>
      <c r="I240" s="3">
        <f t="shared" si="28"/>
        <v>7971912</v>
      </c>
      <c r="J240">
        <f>A240-'ESSER III JCF Approved'!A252</f>
        <v>0</v>
      </c>
      <c r="K240" s="1">
        <f>VLOOKUP($A240,'Payments 6.7.21'!$A$4:$E$430,3,FALSE)</f>
        <v>437707.95999999996</v>
      </c>
      <c r="L240" s="1">
        <f>VLOOKUP($A240,'Payments 6.7.21'!$A$4:$E$430,4,FALSE)</f>
        <v>0</v>
      </c>
      <c r="P240" s="1">
        <f>VLOOKUP($A240,'Payments 6.7.21'!$A$4:$E$430,5,FALSE)</f>
        <v>0</v>
      </c>
      <c r="Q240" s="1">
        <f t="shared" si="29"/>
        <v>437707.95999999996</v>
      </c>
      <c r="R240" s="3" t="str">
        <f t="shared" si="30"/>
        <v>yes</v>
      </c>
      <c r="S240" s="3" t="str">
        <f t="shared" si="31"/>
        <v>no</v>
      </c>
      <c r="T240" s="112"/>
      <c r="U240" s="3" t="str">
        <f t="shared" si="32"/>
        <v/>
      </c>
      <c r="W240" s="2">
        <f t="shared" si="33"/>
        <v>0.74077176284226431</v>
      </c>
      <c r="X240" s="2">
        <f t="shared" si="34"/>
        <v>0</v>
      </c>
      <c r="AB240" s="2" t="str">
        <f t="shared" si="35"/>
        <v/>
      </c>
      <c r="AC240" s="2">
        <f t="shared" si="36"/>
        <v>5.4906270917190247E-2</v>
      </c>
    </row>
    <row r="241" spans="1:29" x14ac:dyDescent="0.35">
      <c r="A241" s="115">
        <v>3899</v>
      </c>
      <c r="B241" t="s">
        <v>255</v>
      </c>
      <c r="C241" s="1">
        <v>170098</v>
      </c>
      <c r="D241" s="1">
        <v>655471</v>
      </c>
      <c r="F241" s="1">
        <v>1472007</v>
      </c>
      <c r="H241" s="1">
        <v>134638</v>
      </c>
      <c r="I241" s="3">
        <f t="shared" si="28"/>
        <v>2432214</v>
      </c>
      <c r="J241">
        <f>A241-'ESSER III JCF Approved'!A253</f>
        <v>0</v>
      </c>
      <c r="K241" s="1">
        <f>VLOOKUP($A241,'Payments 6.7.21'!$A$4:$E$430,3,FALSE)</f>
        <v>0</v>
      </c>
      <c r="L241" s="1">
        <f>VLOOKUP($A241,'Payments 6.7.21'!$A$4:$E$430,4,FALSE)</f>
        <v>0</v>
      </c>
      <c r="P241" s="1">
        <f>VLOOKUP($A241,'Payments 6.7.21'!$A$4:$E$430,5,FALSE)</f>
        <v>43810.39</v>
      </c>
      <c r="Q241" s="1">
        <f t="shared" si="29"/>
        <v>43810.39</v>
      </c>
      <c r="R241" s="3" t="str">
        <f t="shared" si="30"/>
        <v>no</v>
      </c>
      <c r="S241" s="3" t="str">
        <f t="shared" si="31"/>
        <v>no</v>
      </c>
      <c r="T241" s="112"/>
      <c r="U241" s="3" t="str">
        <f t="shared" si="32"/>
        <v>yes</v>
      </c>
      <c r="W241" s="2">
        <f t="shared" si="33"/>
        <v>0</v>
      </c>
      <c r="X241" s="2">
        <f t="shared" si="34"/>
        <v>0</v>
      </c>
      <c r="AB241" s="2">
        <f t="shared" si="35"/>
        <v>0.32539394524577014</v>
      </c>
      <c r="AC241" s="2">
        <f t="shared" si="36"/>
        <v>1.8012555638607458E-2</v>
      </c>
    </row>
    <row r="242" spans="1:29" x14ac:dyDescent="0.35">
      <c r="A242" s="115">
        <v>3906</v>
      </c>
      <c r="B242" t="s">
        <v>256</v>
      </c>
      <c r="C242" s="1">
        <v>189390</v>
      </c>
      <c r="D242" s="1">
        <v>750506</v>
      </c>
      <c r="F242" s="1">
        <v>1685431</v>
      </c>
      <c r="H242" s="1">
        <v>174638</v>
      </c>
      <c r="I242" s="3">
        <f t="shared" si="28"/>
        <v>2799965</v>
      </c>
      <c r="J242">
        <f>A242-'ESSER III JCF Approved'!A254</f>
        <v>0</v>
      </c>
      <c r="K242" s="1">
        <f>VLOOKUP($A242,'Payments 6.7.21'!$A$4:$E$430,3,FALSE)</f>
        <v>23706.1</v>
      </c>
      <c r="L242" s="1">
        <f>VLOOKUP($A242,'Payments 6.7.21'!$A$4:$E$430,4,FALSE)</f>
        <v>0</v>
      </c>
      <c r="P242" s="1">
        <f>VLOOKUP($A242,'Payments 6.7.21'!$A$4:$E$430,5,FALSE)</f>
        <v>0</v>
      </c>
      <c r="Q242" s="1">
        <f t="shared" si="29"/>
        <v>23706.1</v>
      </c>
      <c r="R242" s="3" t="str">
        <f t="shared" si="30"/>
        <v>yes</v>
      </c>
      <c r="S242" s="3" t="str">
        <f t="shared" si="31"/>
        <v>no</v>
      </c>
      <c r="T242" s="112"/>
      <c r="U242" s="3" t="str">
        <f t="shared" si="32"/>
        <v>no</v>
      </c>
      <c r="W242" s="2">
        <f t="shared" si="33"/>
        <v>0.12517081155288029</v>
      </c>
      <c r="X242" s="2">
        <f t="shared" si="34"/>
        <v>0</v>
      </c>
      <c r="AB242" s="2">
        <f t="shared" si="35"/>
        <v>0</v>
      </c>
      <c r="AC242" s="2">
        <f t="shared" si="36"/>
        <v>8.4665701178407576E-3</v>
      </c>
    </row>
    <row r="243" spans="1:29" x14ac:dyDescent="0.35">
      <c r="A243" s="115">
        <v>3920</v>
      </c>
      <c r="B243" t="s">
        <v>257</v>
      </c>
      <c r="C243" s="1">
        <v>62367</v>
      </c>
      <c r="D243" s="1">
        <v>266583</v>
      </c>
      <c r="F243" s="1">
        <v>598671</v>
      </c>
      <c r="H243" s="1">
        <v>44783</v>
      </c>
      <c r="I243" s="3">
        <f t="shared" si="28"/>
        <v>972404</v>
      </c>
      <c r="J243">
        <f>A243-'ESSER III JCF Approved'!A255</f>
        <v>0</v>
      </c>
      <c r="K243" s="1">
        <f>VLOOKUP($A243,'Payments 6.7.21'!$A$4:$E$430,3,FALSE)</f>
        <v>40341.89</v>
      </c>
      <c r="L243" s="1">
        <f>VLOOKUP($A243,'Payments 6.7.21'!$A$4:$E$430,4,FALSE)</f>
        <v>0</v>
      </c>
      <c r="P243" s="1">
        <f>VLOOKUP($A243,'Payments 6.7.21'!$A$4:$E$430,5,FALSE)</f>
        <v>26228.36</v>
      </c>
      <c r="Q243" s="1">
        <f t="shared" si="29"/>
        <v>66570.25</v>
      </c>
      <c r="R243" s="3" t="str">
        <f t="shared" si="30"/>
        <v>yes</v>
      </c>
      <c r="S243" s="3" t="str">
        <f t="shared" si="31"/>
        <v>no</v>
      </c>
      <c r="T243" s="112"/>
      <c r="U243" s="3" t="str">
        <f t="shared" si="32"/>
        <v>yes</v>
      </c>
      <c r="W243" s="2">
        <f t="shared" si="33"/>
        <v>0.64684672984110181</v>
      </c>
      <c r="X243" s="2">
        <f t="shared" si="34"/>
        <v>0</v>
      </c>
      <c r="AB243" s="2">
        <f t="shared" si="35"/>
        <v>0.58567670767925328</v>
      </c>
      <c r="AC243" s="2">
        <f t="shared" si="36"/>
        <v>6.8459457180348904E-2</v>
      </c>
    </row>
    <row r="244" spans="1:29" x14ac:dyDescent="0.35">
      <c r="A244" s="115">
        <v>3925</v>
      </c>
      <c r="B244" t="s">
        <v>258</v>
      </c>
      <c r="C244" s="1">
        <v>92994</v>
      </c>
      <c r="D244" s="1">
        <v>345275</v>
      </c>
      <c r="F244" s="1">
        <v>775392</v>
      </c>
      <c r="H244" s="1">
        <v>0</v>
      </c>
      <c r="I244" s="3">
        <f t="shared" si="28"/>
        <v>1213661</v>
      </c>
      <c r="J244">
        <f>A244-'ESSER III JCF Approved'!A256</f>
        <v>0</v>
      </c>
      <c r="K244" s="1">
        <f>VLOOKUP($A244,'Payments 6.7.21'!$A$4:$E$430,3,FALSE)</f>
        <v>92993.98</v>
      </c>
      <c r="L244" s="1">
        <f>VLOOKUP($A244,'Payments 6.7.21'!$A$4:$E$430,4,FALSE)</f>
        <v>0</v>
      </c>
      <c r="P244" s="1">
        <f>VLOOKUP($A244,'Payments 6.7.21'!$A$4:$E$430,5,FALSE)</f>
        <v>0</v>
      </c>
      <c r="Q244" s="1">
        <f t="shared" si="29"/>
        <v>92993.98</v>
      </c>
      <c r="R244" s="3" t="str">
        <f t="shared" si="30"/>
        <v>yes</v>
      </c>
      <c r="S244" s="3" t="str">
        <f t="shared" si="31"/>
        <v>no</v>
      </c>
      <c r="T244" s="112"/>
      <c r="U244" s="3" t="str">
        <f t="shared" si="32"/>
        <v/>
      </c>
      <c r="W244" s="2">
        <f t="shared" si="33"/>
        <v>0.99999978493236119</v>
      </c>
      <c r="X244" s="2">
        <f t="shared" si="34"/>
        <v>0</v>
      </c>
      <c r="AB244" s="2" t="str">
        <f t="shared" si="35"/>
        <v/>
      </c>
      <c r="AC244" s="2">
        <f t="shared" si="36"/>
        <v>7.6622697771453474E-2</v>
      </c>
    </row>
    <row r="245" spans="1:29" x14ac:dyDescent="0.35">
      <c r="A245" s="115">
        <v>3934</v>
      </c>
      <c r="B245" t="s">
        <v>259</v>
      </c>
      <c r="C245" s="1">
        <v>40000</v>
      </c>
      <c r="D245" s="1">
        <v>100000</v>
      </c>
      <c r="F245" s="1">
        <v>185819</v>
      </c>
      <c r="H245" s="1">
        <v>0</v>
      </c>
      <c r="I245" s="3">
        <f t="shared" si="28"/>
        <v>325819</v>
      </c>
      <c r="J245">
        <f>A245-'ESSER III JCF Approved'!A257</f>
        <v>0</v>
      </c>
      <c r="K245" s="1">
        <f>VLOOKUP($A245,'Payments 6.7.21'!$A$4:$E$430,3,FALSE)</f>
        <v>40000</v>
      </c>
      <c r="L245" s="1">
        <f>VLOOKUP($A245,'Payments 6.7.21'!$A$4:$E$430,4,FALSE)</f>
        <v>100000</v>
      </c>
      <c r="P245" s="1">
        <f>VLOOKUP($A245,'Payments 6.7.21'!$A$4:$E$430,5,FALSE)</f>
        <v>0</v>
      </c>
      <c r="Q245" s="1">
        <f t="shared" si="29"/>
        <v>140000</v>
      </c>
      <c r="R245" s="3" t="str">
        <f t="shared" si="30"/>
        <v>yes</v>
      </c>
      <c r="S245" s="3" t="str">
        <f t="shared" si="31"/>
        <v>yes</v>
      </c>
      <c r="T245" s="112"/>
      <c r="U245" s="3" t="str">
        <f t="shared" si="32"/>
        <v/>
      </c>
      <c r="W245" s="2">
        <f t="shared" si="33"/>
        <v>1</v>
      </c>
      <c r="X245" s="2">
        <f t="shared" si="34"/>
        <v>1</v>
      </c>
      <c r="AB245" s="2" t="str">
        <f t="shared" si="35"/>
        <v/>
      </c>
      <c r="AC245" s="2">
        <f t="shared" si="36"/>
        <v>0.42968642098834015</v>
      </c>
    </row>
    <row r="246" spans="1:29" x14ac:dyDescent="0.35">
      <c r="A246" s="115">
        <v>3941</v>
      </c>
      <c r="B246" t="s">
        <v>260</v>
      </c>
      <c r="C246" s="1">
        <v>91899</v>
      </c>
      <c r="D246" s="1">
        <v>365712</v>
      </c>
      <c r="F246" s="1">
        <v>821289</v>
      </c>
      <c r="H246" s="1">
        <v>0</v>
      </c>
      <c r="I246" s="3">
        <f t="shared" si="28"/>
        <v>1278900</v>
      </c>
      <c r="J246">
        <f>A246-'ESSER III JCF Approved'!A258</f>
        <v>0</v>
      </c>
      <c r="K246" s="1">
        <f>VLOOKUP($A246,'Payments 6.7.21'!$A$4:$E$430,3,FALSE)</f>
        <v>87032.080000000016</v>
      </c>
      <c r="L246" s="1">
        <f>VLOOKUP($A246,'Payments 6.7.21'!$A$4:$E$430,4,FALSE)</f>
        <v>79657.94</v>
      </c>
      <c r="P246" s="1">
        <f>VLOOKUP($A246,'Payments 6.7.21'!$A$4:$E$430,5,FALSE)</f>
        <v>0</v>
      </c>
      <c r="Q246" s="1">
        <f t="shared" si="29"/>
        <v>166690.02000000002</v>
      </c>
      <c r="R246" s="3" t="str">
        <f t="shared" si="30"/>
        <v>yes</v>
      </c>
      <c r="S246" s="3" t="str">
        <f t="shared" si="31"/>
        <v>yes</v>
      </c>
      <c r="T246" s="112"/>
      <c r="U246" s="3" t="str">
        <f t="shared" si="32"/>
        <v/>
      </c>
      <c r="W246" s="2">
        <f t="shared" si="33"/>
        <v>0.94704055539233312</v>
      </c>
      <c r="X246" s="2">
        <f t="shared" si="34"/>
        <v>0.21781604103775648</v>
      </c>
      <c r="AB246" s="2" t="str">
        <f t="shared" si="35"/>
        <v/>
      </c>
      <c r="AC246" s="2">
        <f t="shared" si="36"/>
        <v>0.13033858784893268</v>
      </c>
    </row>
    <row r="247" spans="1:29" x14ac:dyDescent="0.35">
      <c r="A247" s="115">
        <v>3948</v>
      </c>
      <c r="B247" t="s">
        <v>261</v>
      </c>
      <c r="C247" s="1">
        <v>116801</v>
      </c>
      <c r="D247" s="1">
        <v>447743</v>
      </c>
      <c r="F247" s="1">
        <v>1005508</v>
      </c>
      <c r="H247" s="1">
        <v>93623</v>
      </c>
      <c r="I247" s="3">
        <f t="shared" si="28"/>
        <v>1663675</v>
      </c>
      <c r="J247">
        <f>A247-'ESSER III JCF Approved'!A259</f>
        <v>0</v>
      </c>
      <c r="K247" s="1">
        <f>VLOOKUP($A247,'Payments 6.7.21'!$A$4:$E$430,3,FALSE)</f>
        <v>88047.86</v>
      </c>
      <c r="L247" s="1">
        <f>VLOOKUP($A247,'Payments 6.7.21'!$A$4:$E$430,4,FALSE)</f>
        <v>0</v>
      </c>
      <c r="P247" s="1">
        <f>VLOOKUP($A247,'Payments 6.7.21'!$A$4:$E$430,5,FALSE)</f>
        <v>42791.65</v>
      </c>
      <c r="Q247" s="1">
        <f t="shared" si="29"/>
        <v>130839.51000000001</v>
      </c>
      <c r="R247" s="3" t="str">
        <f t="shared" si="30"/>
        <v>yes</v>
      </c>
      <c r="S247" s="3" t="str">
        <f t="shared" si="31"/>
        <v>no</v>
      </c>
      <c r="T247" s="112"/>
      <c r="U247" s="3" t="str">
        <f t="shared" si="32"/>
        <v>yes</v>
      </c>
      <c r="W247" s="2">
        <f t="shared" si="33"/>
        <v>0.75382796380167982</v>
      </c>
      <c r="X247" s="2">
        <f t="shared" si="34"/>
        <v>0</v>
      </c>
      <c r="AB247" s="2">
        <f t="shared" si="35"/>
        <v>0.45706343526697502</v>
      </c>
      <c r="AC247" s="2">
        <f t="shared" si="36"/>
        <v>7.8644873548018704E-2</v>
      </c>
    </row>
    <row r="248" spans="1:29" x14ac:dyDescent="0.35">
      <c r="A248" s="115">
        <v>3955</v>
      </c>
      <c r="B248" t="s">
        <v>262</v>
      </c>
      <c r="C248" s="1">
        <v>220847</v>
      </c>
      <c r="D248" s="1">
        <v>852780</v>
      </c>
      <c r="F248" s="1">
        <v>1915109</v>
      </c>
      <c r="H248" s="1">
        <v>0</v>
      </c>
      <c r="I248" s="3">
        <f t="shared" si="28"/>
        <v>2988736</v>
      </c>
      <c r="J248">
        <f>A248-'ESSER III JCF Approved'!A260</f>
        <v>0</v>
      </c>
      <c r="K248" s="1">
        <f>VLOOKUP($A248,'Payments 6.7.21'!$A$4:$E$430,3,FALSE)</f>
        <v>219512.19999999998</v>
      </c>
      <c r="L248" s="1">
        <f>VLOOKUP($A248,'Payments 6.7.21'!$A$4:$E$430,4,FALSE)</f>
        <v>0</v>
      </c>
      <c r="P248" s="1">
        <f>VLOOKUP($A248,'Payments 6.7.21'!$A$4:$E$430,5,FALSE)</f>
        <v>0</v>
      </c>
      <c r="Q248" s="1">
        <f t="shared" si="29"/>
        <v>219512.19999999998</v>
      </c>
      <c r="R248" s="3" t="str">
        <f t="shared" si="30"/>
        <v>yes</v>
      </c>
      <c r="S248" s="3" t="str">
        <f t="shared" si="31"/>
        <v>no</v>
      </c>
      <c r="T248" s="112"/>
      <c r="U248" s="3" t="str">
        <f t="shared" si="32"/>
        <v/>
      </c>
      <c r="W248" s="2">
        <f t="shared" si="33"/>
        <v>0.99395599668548806</v>
      </c>
      <c r="X248" s="2">
        <f t="shared" si="34"/>
        <v>0</v>
      </c>
      <c r="AB248" s="2" t="str">
        <f t="shared" si="35"/>
        <v/>
      </c>
      <c r="AC248" s="2">
        <f t="shared" si="36"/>
        <v>7.3446500460395289E-2</v>
      </c>
    </row>
    <row r="249" spans="1:29" x14ac:dyDescent="0.35">
      <c r="A249" s="115">
        <v>3962</v>
      </c>
      <c r="B249" t="s">
        <v>263</v>
      </c>
      <c r="C249" s="1">
        <v>172316</v>
      </c>
      <c r="D249" s="1">
        <v>685185</v>
      </c>
      <c r="F249" s="1">
        <v>1538738</v>
      </c>
      <c r="H249" s="1">
        <v>0</v>
      </c>
      <c r="I249" s="3">
        <f t="shared" si="28"/>
        <v>2396239</v>
      </c>
      <c r="J249">
        <f>A249-'ESSER III JCF Approved'!A261</f>
        <v>0</v>
      </c>
      <c r="K249" s="1">
        <f>VLOOKUP($A249,'Payments 6.7.21'!$A$4:$E$430,3,FALSE)</f>
        <v>151951.78</v>
      </c>
      <c r="L249" s="1">
        <f>VLOOKUP($A249,'Payments 6.7.21'!$A$4:$E$430,4,FALSE)</f>
        <v>0</v>
      </c>
      <c r="P249" s="1">
        <f>VLOOKUP($A249,'Payments 6.7.21'!$A$4:$E$430,5,FALSE)</f>
        <v>0</v>
      </c>
      <c r="Q249" s="1">
        <f t="shared" si="29"/>
        <v>151951.78</v>
      </c>
      <c r="R249" s="3" t="str">
        <f t="shared" si="30"/>
        <v>yes</v>
      </c>
      <c r="S249" s="3" t="str">
        <f t="shared" si="31"/>
        <v>no</v>
      </c>
      <c r="T249" s="112"/>
      <c r="U249" s="3" t="str">
        <f t="shared" si="32"/>
        <v/>
      </c>
      <c r="W249" s="2">
        <f t="shared" si="33"/>
        <v>0.88182049258339334</v>
      </c>
      <c r="X249" s="2">
        <f t="shared" si="34"/>
        <v>0</v>
      </c>
      <c r="AB249" s="2" t="str">
        <f t="shared" si="35"/>
        <v/>
      </c>
      <c r="AC249" s="2">
        <f t="shared" si="36"/>
        <v>6.3412614518000912E-2</v>
      </c>
    </row>
    <row r="250" spans="1:29" x14ac:dyDescent="0.35">
      <c r="A250" s="115">
        <v>3969</v>
      </c>
      <c r="B250" t="s">
        <v>264</v>
      </c>
      <c r="C250" s="1">
        <v>86693</v>
      </c>
      <c r="D250" s="1">
        <v>313030</v>
      </c>
      <c r="F250" s="1">
        <v>702979</v>
      </c>
      <c r="H250" s="1">
        <v>0</v>
      </c>
      <c r="I250" s="3">
        <f t="shared" si="28"/>
        <v>1102702</v>
      </c>
      <c r="J250">
        <f>A250-'ESSER III JCF Approved'!A262</f>
        <v>0</v>
      </c>
      <c r="K250" s="1">
        <f>VLOOKUP($A250,'Payments 6.7.21'!$A$4:$E$430,3,FALSE)</f>
        <v>9902.4699999999993</v>
      </c>
      <c r="L250" s="1">
        <f>VLOOKUP($A250,'Payments 6.7.21'!$A$4:$E$430,4,FALSE)</f>
        <v>0</v>
      </c>
      <c r="P250" s="1">
        <f>VLOOKUP($A250,'Payments 6.7.21'!$A$4:$E$430,5,FALSE)</f>
        <v>0</v>
      </c>
      <c r="Q250" s="1">
        <f t="shared" si="29"/>
        <v>9902.4699999999993</v>
      </c>
      <c r="R250" s="3" t="str">
        <f t="shared" si="30"/>
        <v>yes</v>
      </c>
      <c r="S250" s="3" t="str">
        <f t="shared" si="31"/>
        <v>no</v>
      </c>
      <c r="T250" s="112"/>
      <c r="U250" s="3" t="str">
        <f t="shared" si="32"/>
        <v/>
      </c>
      <c r="W250" s="2">
        <f t="shared" si="33"/>
        <v>0.11422456253676767</v>
      </c>
      <c r="X250" s="2">
        <f t="shared" si="34"/>
        <v>0</v>
      </c>
      <c r="AB250" s="2" t="str">
        <f t="shared" si="35"/>
        <v/>
      </c>
      <c r="AC250" s="2">
        <f t="shared" si="36"/>
        <v>8.98018685011907E-3</v>
      </c>
    </row>
    <row r="251" spans="1:29" x14ac:dyDescent="0.35">
      <c r="A251" s="115">
        <v>2177</v>
      </c>
      <c r="B251" t="s">
        <v>137</v>
      </c>
      <c r="C251" s="1">
        <v>74832</v>
      </c>
      <c r="D251" s="1">
        <v>306795</v>
      </c>
      <c r="F251" s="1">
        <v>688976</v>
      </c>
      <c r="H251" s="1">
        <v>0</v>
      </c>
      <c r="I251" s="3">
        <f t="shared" si="28"/>
        <v>1070603</v>
      </c>
      <c r="J251">
        <f>A251-'ESSER III JCF Approved'!A135</f>
        <v>0</v>
      </c>
      <c r="K251" s="1">
        <f>VLOOKUP($A251,'Payments 6.7.21'!$A$4:$E$430,3,FALSE)</f>
        <v>71844.490000000005</v>
      </c>
      <c r="L251" s="1">
        <f>VLOOKUP($A251,'Payments 6.7.21'!$A$4:$E$430,4,FALSE)</f>
        <v>5163.1099999999997</v>
      </c>
      <c r="P251" s="1">
        <f>VLOOKUP($A251,'Payments 6.7.21'!$A$4:$E$430,5,FALSE)</f>
        <v>0</v>
      </c>
      <c r="Q251" s="1">
        <f t="shared" si="29"/>
        <v>77007.600000000006</v>
      </c>
      <c r="R251" s="3" t="str">
        <f t="shared" si="30"/>
        <v>yes</v>
      </c>
      <c r="S251" s="3" t="str">
        <f t="shared" si="31"/>
        <v>yes</v>
      </c>
      <c r="T251" s="112"/>
      <c r="U251" s="3" t="str">
        <f t="shared" si="32"/>
        <v/>
      </c>
      <c r="W251" s="2">
        <f t="shared" si="33"/>
        <v>0.96007710605088736</v>
      </c>
      <c r="X251" s="2">
        <f t="shared" si="34"/>
        <v>1.6829185612542576E-2</v>
      </c>
      <c r="AB251" s="2" t="str">
        <f t="shared" si="35"/>
        <v/>
      </c>
      <c r="AC251" s="2">
        <f t="shared" si="36"/>
        <v>7.1929183833783397E-2</v>
      </c>
    </row>
    <row r="252" spans="1:29" x14ac:dyDescent="0.35">
      <c r="A252" s="115">
        <v>3976</v>
      </c>
      <c r="B252" t="s">
        <v>265</v>
      </c>
      <c r="C252" s="1">
        <v>40000</v>
      </c>
      <c r="D252" s="1">
        <v>100000</v>
      </c>
      <c r="F252" s="1">
        <v>0</v>
      </c>
      <c r="H252" s="1">
        <v>3623</v>
      </c>
      <c r="I252" s="3">
        <f t="shared" si="28"/>
        <v>143623</v>
      </c>
      <c r="J252">
        <f>A252-'ESSER III JCF Approved'!A263</f>
        <v>0</v>
      </c>
      <c r="K252" s="1">
        <f>VLOOKUP($A252,'Payments 6.7.21'!$A$4:$E$430,3,FALSE)</f>
        <v>40000</v>
      </c>
      <c r="L252" s="1">
        <f>VLOOKUP($A252,'Payments 6.7.21'!$A$4:$E$430,4,FALSE)</f>
        <v>0</v>
      </c>
      <c r="P252" s="1">
        <f>VLOOKUP($A252,'Payments 6.7.21'!$A$4:$E$430,5,FALSE)</f>
        <v>3623</v>
      </c>
      <c r="Q252" s="1">
        <f t="shared" si="29"/>
        <v>43623</v>
      </c>
      <c r="R252" s="3" t="str">
        <f t="shared" si="30"/>
        <v>yes</v>
      </c>
      <c r="S252" s="3" t="str">
        <f t="shared" si="31"/>
        <v>no</v>
      </c>
      <c r="T252" s="112"/>
      <c r="U252" s="3" t="str">
        <f t="shared" si="32"/>
        <v>yes</v>
      </c>
      <c r="W252" s="2">
        <f t="shared" si="33"/>
        <v>1</v>
      </c>
      <c r="X252" s="2">
        <f t="shared" si="34"/>
        <v>0</v>
      </c>
      <c r="AB252" s="2">
        <f t="shared" si="35"/>
        <v>1</v>
      </c>
      <c r="AC252" s="2">
        <f t="shared" si="36"/>
        <v>0.3037326890539816</v>
      </c>
    </row>
    <row r="253" spans="1:29" x14ac:dyDescent="0.35">
      <c r="A253" s="115">
        <v>4690</v>
      </c>
      <c r="B253" t="s">
        <v>314</v>
      </c>
      <c r="C253" s="1">
        <v>40000</v>
      </c>
      <c r="D253" s="1">
        <v>100000</v>
      </c>
      <c r="F253" s="1">
        <v>31339</v>
      </c>
      <c r="H253" s="1">
        <v>0</v>
      </c>
      <c r="I253" s="3">
        <f t="shared" si="28"/>
        <v>171339</v>
      </c>
      <c r="J253">
        <f>A253-'ESSER III JCF Approved'!A312</f>
        <v>0</v>
      </c>
      <c r="K253" s="1">
        <f>VLOOKUP($A253,'Payments 6.7.21'!$A$4:$E$430,3,FALSE)</f>
        <v>40000</v>
      </c>
      <c r="L253" s="1">
        <f>VLOOKUP($A253,'Payments 6.7.21'!$A$4:$E$430,4,FALSE)</f>
        <v>0</v>
      </c>
      <c r="P253" s="1">
        <f>VLOOKUP($A253,'Payments 6.7.21'!$A$4:$E$430,5,FALSE)</f>
        <v>0</v>
      </c>
      <c r="Q253" s="1">
        <f t="shared" si="29"/>
        <v>40000</v>
      </c>
      <c r="R253" s="3" t="str">
        <f t="shared" si="30"/>
        <v>yes</v>
      </c>
      <c r="S253" s="3" t="str">
        <f t="shared" si="31"/>
        <v>no</v>
      </c>
      <c r="T253" s="112"/>
      <c r="U253" s="3" t="str">
        <f t="shared" si="32"/>
        <v/>
      </c>
      <c r="W253" s="2">
        <f t="shared" si="33"/>
        <v>1</v>
      </c>
      <c r="X253" s="2">
        <f t="shared" si="34"/>
        <v>0</v>
      </c>
      <c r="AB253" s="2" t="str">
        <f t="shared" si="35"/>
        <v/>
      </c>
      <c r="AC253" s="2">
        <f t="shared" si="36"/>
        <v>0.23345531373475975</v>
      </c>
    </row>
    <row r="254" spans="1:29" x14ac:dyDescent="0.35">
      <c r="A254" s="115">
        <v>2016</v>
      </c>
      <c r="B254" t="s">
        <v>129</v>
      </c>
      <c r="C254" s="1">
        <v>114079</v>
      </c>
      <c r="D254" s="1">
        <v>459514</v>
      </c>
      <c r="F254" s="1">
        <v>1031942</v>
      </c>
      <c r="H254" s="1">
        <v>63188</v>
      </c>
      <c r="I254" s="3">
        <f t="shared" si="28"/>
        <v>1668723</v>
      </c>
      <c r="J254">
        <f>A254-'ESSER III JCF Approved'!A127</f>
        <v>0</v>
      </c>
      <c r="K254" s="1">
        <f>VLOOKUP($A254,'Payments 6.7.21'!$A$4:$E$430,3,FALSE)</f>
        <v>90703.969999999987</v>
      </c>
      <c r="L254" s="1">
        <f>VLOOKUP($A254,'Payments 6.7.21'!$A$4:$E$430,4,FALSE)</f>
        <v>0</v>
      </c>
      <c r="P254" s="1">
        <f>VLOOKUP($A254,'Payments 6.7.21'!$A$4:$E$430,5,FALSE)</f>
        <v>62100.909999999996</v>
      </c>
      <c r="Q254" s="1">
        <f t="shared" si="29"/>
        <v>152804.87999999998</v>
      </c>
      <c r="R254" s="3" t="str">
        <f t="shared" si="30"/>
        <v>yes</v>
      </c>
      <c r="S254" s="3" t="str">
        <f t="shared" si="31"/>
        <v>no</v>
      </c>
      <c r="T254" s="112"/>
      <c r="U254" s="3" t="str">
        <f t="shared" si="32"/>
        <v>yes</v>
      </c>
      <c r="W254" s="2">
        <f t="shared" si="33"/>
        <v>0.79509787077376193</v>
      </c>
      <c r="X254" s="2">
        <f t="shared" si="34"/>
        <v>0</v>
      </c>
      <c r="AB254" s="2">
        <f t="shared" si="35"/>
        <v>0.9827959422675191</v>
      </c>
      <c r="AC254" s="2">
        <f t="shared" si="36"/>
        <v>9.156994899692758E-2</v>
      </c>
    </row>
    <row r="255" spans="1:29" x14ac:dyDescent="0.35">
      <c r="A255" s="115">
        <v>3983</v>
      </c>
      <c r="B255" t="s">
        <v>266</v>
      </c>
      <c r="C255" s="1">
        <v>112970</v>
      </c>
      <c r="D255" s="1">
        <v>471753</v>
      </c>
      <c r="F255" s="1">
        <v>1059429</v>
      </c>
      <c r="H255" s="1">
        <v>0</v>
      </c>
      <c r="I255" s="3">
        <f t="shared" si="28"/>
        <v>1644152</v>
      </c>
      <c r="J255">
        <f>A255-'ESSER III JCF Approved'!A264</f>
        <v>0</v>
      </c>
      <c r="K255" s="1">
        <f>VLOOKUP($A255,'Payments 6.7.21'!$A$4:$E$430,3,FALSE)</f>
        <v>102227.47</v>
      </c>
      <c r="L255" s="1">
        <f>VLOOKUP($A255,'Payments 6.7.21'!$A$4:$E$430,4,FALSE)</f>
        <v>0</v>
      </c>
      <c r="P255" s="1">
        <f>VLOOKUP($A255,'Payments 6.7.21'!$A$4:$E$430,5,FALSE)</f>
        <v>0</v>
      </c>
      <c r="Q255" s="1">
        <f t="shared" si="29"/>
        <v>102227.47</v>
      </c>
      <c r="R255" s="3" t="str">
        <f t="shared" si="30"/>
        <v>yes</v>
      </c>
      <c r="S255" s="3" t="str">
        <f t="shared" si="31"/>
        <v>no</v>
      </c>
      <c r="T255" s="112"/>
      <c r="U255" s="3" t="str">
        <f t="shared" si="32"/>
        <v/>
      </c>
      <c r="W255" s="2">
        <f t="shared" si="33"/>
        <v>0.90490811719925646</v>
      </c>
      <c r="X255" s="2">
        <f t="shared" si="34"/>
        <v>0</v>
      </c>
      <c r="AB255" s="2" t="str">
        <f t="shared" si="35"/>
        <v/>
      </c>
      <c r="AC255" s="2">
        <f t="shared" si="36"/>
        <v>6.217641069682122E-2</v>
      </c>
    </row>
    <row r="256" spans="1:29" x14ac:dyDescent="0.35">
      <c r="A256" s="115">
        <v>3514</v>
      </c>
      <c r="B256" t="s">
        <v>231</v>
      </c>
      <c r="C256" s="1">
        <v>40000</v>
      </c>
      <c r="D256" s="1">
        <v>100000</v>
      </c>
      <c r="F256" s="1">
        <v>0</v>
      </c>
      <c r="H256" s="1">
        <v>0</v>
      </c>
      <c r="I256" s="3">
        <f t="shared" si="28"/>
        <v>140000</v>
      </c>
      <c r="J256">
        <f>A256-'ESSER III JCF Approved'!A229</f>
        <v>0</v>
      </c>
      <c r="K256" s="1">
        <f>VLOOKUP($A256,'Payments 6.7.21'!$A$4:$E$430,3,FALSE)</f>
        <v>40000</v>
      </c>
      <c r="L256" s="1">
        <f>VLOOKUP($A256,'Payments 6.7.21'!$A$4:$E$430,4,FALSE)</f>
        <v>0</v>
      </c>
      <c r="P256" s="1">
        <f>VLOOKUP($A256,'Payments 6.7.21'!$A$4:$E$430,5,FALSE)</f>
        <v>0</v>
      </c>
      <c r="Q256" s="1">
        <f t="shared" si="29"/>
        <v>40000</v>
      </c>
      <c r="R256" s="3" t="str">
        <f t="shared" si="30"/>
        <v>yes</v>
      </c>
      <c r="S256" s="3" t="str">
        <f t="shared" si="31"/>
        <v>no</v>
      </c>
      <c r="T256" s="112"/>
      <c r="U256" s="3" t="str">
        <f t="shared" si="32"/>
        <v/>
      </c>
      <c r="W256" s="2">
        <f t="shared" si="33"/>
        <v>1</v>
      </c>
      <c r="X256" s="2">
        <f t="shared" si="34"/>
        <v>0</v>
      </c>
      <c r="AB256" s="2" t="str">
        <f t="shared" si="35"/>
        <v/>
      </c>
      <c r="AC256" s="2">
        <f t="shared" si="36"/>
        <v>0.2857142857142857</v>
      </c>
    </row>
    <row r="257" spans="1:29" x14ac:dyDescent="0.35">
      <c r="A257" s="115">
        <v>616</v>
      </c>
      <c r="B257" t="s">
        <v>47</v>
      </c>
      <c r="C257" s="1">
        <v>40000</v>
      </c>
      <c r="D257" s="1">
        <v>101970</v>
      </c>
      <c r="F257" s="1">
        <v>228997</v>
      </c>
      <c r="H257" s="1">
        <v>0</v>
      </c>
      <c r="I257" s="3">
        <f t="shared" si="28"/>
        <v>370967</v>
      </c>
      <c r="J257">
        <f>A257-'ESSER III JCF Approved'!A45</f>
        <v>0</v>
      </c>
      <c r="K257" s="1">
        <f>VLOOKUP($A257,'Payments 6.7.21'!$A$4:$E$430,3,FALSE)</f>
        <v>40000</v>
      </c>
      <c r="L257" s="1">
        <f>VLOOKUP($A257,'Payments 6.7.21'!$A$4:$E$430,4,FALSE)</f>
        <v>0</v>
      </c>
      <c r="P257" s="1">
        <f>VLOOKUP($A257,'Payments 6.7.21'!$A$4:$E$430,5,FALSE)</f>
        <v>0</v>
      </c>
      <c r="Q257" s="1">
        <f t="shared" si="29"/>
        <v>40000</v>
      </c>
      <c r="R257" s="3" t="str">
        <f t="shared" si="30"/>
        <v>yes</v>
      </c>
      <c r="S257" s="3" t="str">
        <f t="shared" si="31"/>
        <v>no</v>
      </c>
      <c r="T257" s="112"/>
      <c r="U257" s="3" t="str">
        <f t="shared" si="32"/>
        <v/>
      </c>
      <c r="W257" s="2">
        <f t="shared" si="33"/>
        <v>1</v>
      </c>
      <c r="X257" s="2">
        <f t="shared" si="34"/>
        <v>0</v>
      </c>
      <c r="AB257" s="2" t="str">
        <f t="shared" si="35"/>
        <v/>
      </c>
      <c r="AC257" s="2">
        <f t="shared" si="36"/>
        <v>0.10782630260912696</v>
      </c>
    </row>
    <row r="258" spans="1:29" x14ac:dyDescent="0.35">
      <c r="A258" s="115">
        <v>1945</v>
      </c>
      <c r="B258" t="s">
        <v>126</v>
      </c>
      <c r="C258" s="1">
        <v>40000</v>
      </c>
      <c r="D258" s="1">
        <v>125443</v>
      </c>
      <c r="F258" s="1">
        <v>281710</v>
      </c>
      <c r="H258" s="1">
        <v>0</v>
      </c>
      <c r="I258" s="3">
        <f t="shared" si="28"/>
        <v>447153</v>
      </c>
      <c r="J258">
        <f>A258-'ESSER III JCF Approved'!A124</f>
        <v>0</v>
      </c>
      <c r="K258" s="1">
        <f>VLOOKUP($A258,'Payments 6.7.21'!$A$4:$E$430,3,FALSE)</f>
        <v>40000</v>
      </c>
      <c r="L258" s="1">
        <f>VLOOKUP($A258,'Payments 6.7.21'!$A$4:$E$430,4,FALSE)</f>
        <v>0</v>
      </c>
      <c r="P258" s="1">
        <f>VLOOKUP($A258,'Payments 6.7.21'!$A$4:$E$430,5,FALSE)</f>
        <v>0</v>
      </c>
      <c r="Q258" s="1">
        <f t="shared" si="29"/>
        <v>40000</v>
      </c>
      <c r="R258" s="3" t="str">
        <f t="shared" si="30"/>
        <v>yes</v>
      </c>
      <c r="S258" s="3" t="str">
        <f t="shared" si="31"/>
        <v>no</v>
      </c>
      <c r="T258" s="112"/>
      <c r="U258" s="3" t="str">
        <f t="shared" si="32"/>
        <v/>
      </c>
      <c r="W258" s="2">
        <f t="shared" si="33"/>
        <v>1</v>
      </c>
      <c r="X258" s="2">
        <f t="shared" si="34"/>
        <v>0</v>
      </c>
      <c r="AB258" s="2" t="str">
        <f t="shared" si="35"/>
        <v/>
      </c>
      <c r="AC258" s="2">
        <f t="shared" si="36"/>
        <v>8.945483984229112E-2</v>
      </c>
    </row>
    <row r="259" spans="1:29" x14ac:dyDescent="0.35">
      <c r="A259" s="115">
        <v>1526</v>
      </c>
      <c r="B259" t="s">
        <v>99</v>
      </c>
      <c r="C259" s="1">
        <v>208889</v>
      </c>
      <c r="D259" s="1">
        <v>845644</v>
      </c>
      <c r="F259" s="1">
        <v>1899084</v>
      </c>
      <c r="H259" s="1">
        <v>0</v>
      </c>
      <c r="I259" s="3">
        <f t="shared" si="28"/>
        <v>2953617</v>
      </c>
      <c r="J259">
        <f>A259-'ESSER III JCF Approved'!A97</f>
        <v>0</v>
      </c>
      <c r="K259" s="1">
        <f>VLOOKUP($A259,'Payments 6.7.21'!$A$4:$E$430,3,FALSE)</f>
        <v>207047.8</v>
      </c>
      <c r="L259" s="1">
        <f>VLOOKUP($A259,'Payments 6.7.21'!$A$4:$E$430,4,FALSE)</f>
        <v>0</v>
      </c>
      <c r="P259" s="1">
        <f>VLOOKUP($A259,'Payments 6.7.21'!$A$4:$E$430,5,FALSE)</f>
        <v>0</v>
      </c>
      <c r="Q259" s="1">
        <f t="shared" si="29"/>
        <v>207047.8</v>
      </c>
      <c r="R259" s="3" t="str">
        <f t="shared" si="30"/>
        <v>yes</v>
      </c>
      <c r="S259" s="3" t="str">
        <f t="shared" si="31"/>
        <v>no</v>
      </c>
      <c r="T259" s="112"/>
      <c r="U259" s="3" t="str">
        <f t="shared" si="32"/>
        <v/>
      </c>
      <c r="W259" s="2">
        <f t="shared" si="33"/>
        <v>0.99118574936928217</v>
      </c>
      <c r="X259" s="2">
        <f t="shared" si="34"/>
        <v>0</v>
      </c>
      <c r="AB259" s="2" t="str">
        <f t="shared" si="35"/>
        <v/>
      </c>
      <c r="AC259" s="2">
        <f t="shared" si="36"/>
        <v>7.0099745498485411E-2</v>
      </c>
    </row>
    <row r="260" spans="1:29" x14ac:dyDescent="0.35">
      <c r="A260" s="115">
        <v>3654</v>
      </c>
      <c r="B260" t="s">
        <v>240</v>
      </c>
      <c r="C260" s="1">
        <v>77451</v>
      </c>
      <c r="D260" s="1">
        <v>314792</v>
      </c>
      <c r="F260" s="1">
        <v>706935</v>
      </c>
      <c r="H260" s="1">
        <v>46232</v>
      </c>
      <c r="I260" s="3">
        <f t="shared" ref="I260:I323" si="37">SUM(C260:H260)</f>
        <v>1145410</v>
      </c>
      <c r="J260">
        <f>A260-'ESSER III JCF Approved'!A238</f>
        <v>0</v>
      </c>
      <c r="K260" s="1">
        <f>VLOOKUP($A260,'Payments 6.7.21'!$A$4:$E$430,3,FALSE)</f>
        <v>62090.12</v>
      </c>
      <c r="L260" s="1">
        <f>VLOOKUP($A260,'Payments 6.7.21'!$A$4:$E$430,4,FALSE)</f>
        <v>0</v>
      </c>
      <c r="P260" s="1">
        <f>VLOOKUP($A260,'Payments 6.7.21'!$A$4:$E$430,5,FALSE)</f>
        <v>36308.239999999998</v>
      </c>
      <c r="Q260" s="1">
        <f t="shared" ref="Q260:Q323" si="38">SUM(K260:P260)</f>
        <v>98398.36</v>
      </c>
      <c r="R260" s="3" t="str">
        <f t="shared" ref="R260:R323" si="39">IF(C260=0,"",IF(K260&gt;0,"yes","no"))</f>
        <v>yes</v>
      </c>
      <c r="S260" s="3" t="str">
        <f t="shared" ref="S260:S323" si="40">IF(D260=0,"",IF(L260&gt;0,"yes","no"))</f>
        <v>no</v>
      </c>
      <c r="T260" s="112"/>
      <c r="U260" s="3" t="str">
        <f t="shared" ref="U260:U323" si="41">IF(H260=0,"",IF(P260&gt;0,"yes","no"))</f>
        <v>yes</v>
      </c>
      <c r="W260" s="2">
        <f t="shared" ref="W260:W323" si="42">IF(C260=0,"",K260/C260)</f>
        <v>0.80166970084311373</v>
      </c>
      <c r="X260" s="2">
        <f t="shared" ref="X260:X323" si="43">IF(D260=0,"",L260/D260)</f>
        <v>0</v>
      </c>
      <c r="AB260" s="2">
        <f t="shared" ref="AB260:AB323" si="44">IF(H260=0,"",P260/H260)</f>
        <v>0.78534867624156424</v>
      </c>
      <c r="AC260" s="2">
        <f t="shared" ref="AC260:AC323" si="45">Q260/I260</f>
        <v>8.5906670973712476E-2</v>
      </c>
    </row>
    <row r="261" spans="1:29" x14ac:dyDescent="0.35">
      <c r="A261" s="115">
        <v>3990</v>
      </c>
      <c r="B261" t="s">
        <v>267</v>
      </c>
      <c r="C261" s="1">
        <v>338045</v>
      </c>
      <c r="D261" s="1">
        <v>1360876</v>
      </c>
      <c r="F261" s="1">
        <v>3056153</v>
      </c>
      <c r="H261" s="1">
        <v>91739</v>
      </c>
      <c r="I261" s="3">
        <f t="shared" si="37"/>
        <v>4846813</v>
      </c>
      <c r="J261">
        <f>A261-'ESSER III JCF Approved'!A265</f>
        <v>0</v>
      </c>
      <c r="K261" s="1">
        <f>VLOOKUP($A261,'Payments 6.7.21'!$A$4:$E$430,3,FALSE)</f>
        <v>241436.16999999995</v>
      </c>
      <c r="L261" s="1">
        <f>VLOOKUP($A261,'Payments 6.7.21'!$A$4:$E$430,4,FALSE)</f>
        <v>0</v>
      </c>
      <c r="P261" s="1">
        <f>VLOOKUP($A261,'Payments 6.7.21'!$A$4:$E$430,5,FALSE)</f>
        <v>84836.37</v>
      </c>
      <c r="Q261" s="1">
        <f t="shared" si="38"/>
        <v>326272.53999999992</v>
      </c>
      <c r="R261" s="3" t="str">
        <f t="shared" si="39"/>
        <v>yes</v>
      </c>
      <c r="S261" s="3" t="str">
        <f t="shared" si="40"/>
        <v>no</v>
      </c>
      <c r="T261" s="112"/>
      <c r="U261" s="3" t="str">
        <f t="shared" si="41"/>
        <v>yes</v>
      </c>
      <c r="W261" s="2">
        <f t="shared" si="42"/>
        <v>0.71421310772234448</v>
      </c>
      <c r="X261" s="2">
        <f t="shared" si="43"/>
        <v>0</v>
      </c>
      <c r="AB261" s="2">
        <f t="shared" si="44"/>
        <v>0.92475795463216293</v>
      </c>
      <c r="AC261" s="2">
        <f t="shared" si="45"/>
        <v>6.7316923512419385E-2</v>
      </c>
    </row>
    <row r="262" spans="1:29" x14ac:dyDescent="0.35">
      <c r="A262" s="115">
        <v>4011</v>
      </c>
      <c r="B262" t="s">
        <v>268</v>
      </c>
      <c r="C262" s="1">
        <v>40000</v>
      </c>
      <c r="D262" s="1">
        <v>100000</v>
      </c>
      <c r="F262" s="1">
        <v>0</v>
      </c>
      <c r="H262" s="1">
        <v>0</v>
      </c>
      <c r="I262" s="3">
        <f t="shared" si="37"/>
        <v>140000</v>
      </c>
      <c r="J262">
        <f>A262-'ESSER III JCF Approved'!A266</f>
        <v>0</v>
      </c>
      <c r="K262" s="1">
        <f>VLOOKUP($A262,'Payments 6.7.21'!$A$4:$E$430,3,FALSE)</f>
        <v>15987.2</v>
      </c>
      <c r="L262" s="1">
        <f>VLOOKUP($A262,'Payments 6.7.21'!$A$4:$E$430,4,FALSE)</f>
        <v>0</v>
      </c>
      <c r="P262" s="1">
        <f>VLOOKUP($A262,'Payments 6.7.21'!$A$4:$E$430,5,FALSE)</f>
        <v>0</v>
      </c>
      <c r="Q262" s="1">
        <f t="shared" si="38"/>
        <v>15987.2</v>
      </c>
      <c r="R262" s="3" t="str">
        <f t="shared" si="39"/>
        <v>yes</v>
      </c>
      <c r="S262" s="3" t="str">
        <f t="shared" si="40"/>
        <v>no</v>
      </c>
      <c r="T262" s="112"/>
      <c r="U262" s="3" t="str">
        <f t="shared" si="41"/>
        <v/>
      </c>
      <c r="W262" s="2">
        <f t="shared" si="42"/>
        <v>0.39968000000000004</v>
      </c>
      <c r="X262" s="2">
        <f t="shared" si="43"/>
        <v>0</v>
      </c>
      <c r="AB262" s="2" t="str">
        <f t="shared" si="44"/>
        <v/>
      </c>
      <c r="AC262" s="2">
        <f t="shared" si="45"/>
        <v>0.11419428571428572</v>
      </c>
    </row>
    <row r="263" spans="1:29" x14ac:dyDescent="0.35">
      <c r="A263" s="115">
        <v>4018</v>
      </c>
      <c r="B263" t="s">
        <v>269</v>
      </c>
      <c r="C263" s="1">
        <v>448288</v>
      </c>
      <c r="D263" s="1">
        <v>1805663</v>
      </c>
      <c r="F263" s="1">
        <v>4055022</v>
      </c>
      <c r="H263" s="1">
        <v>0</v>
      </c>
      <c r="I263" s="3">
        <f t="shared" si="37"/>
        <v>6308973</v>
      </c>
      <c r="J263">
        <f>A263-'ESSER III JCF Approved'!A267</f>
        <v>0</v>
      </c>
      <c r="K263" s="1">
        <f>VLOOKUP($A263,'Payments 6.7.21'!$A$4:$E$430,3,FALSE)</f>
        <v>446931.20000000001</v>
      </c>
      <c r="L263" s="1">
        <f>VLOOKUP($A263,'Payments 6.7.21'!$A$4:$E$430,4,FALSE)</f>
        <v>1520890.56</v>
      </c>
      <c r="P263" s="1">
        <f>VLOOKUP($A263,'Payments 6.7.21'!$A$4:$E$430,5,FALSE)</f>
        <v>0</v>
      </c>
      <c r="Q263" s="1">
        <f t="shared" si="38"/>
        <v>1967821.76</v>
      </c>
      <c r="R263" s="3" t="str">
        <f t="shared" si="39"/>
        <v>yes</v>
      </c>
      <c r="S263" s="3" t="str">
        <f t="shared" si="40"/>
        <v>yes</v>
      </c>
      <c r="T263" s="112"/>
      <c r="U263" s="3" t="str">
        <f t="shared" si="41"/>
        <v/>
      </c>
      <c r="W263" s="2">
        <f t="shared" si="42"/>
        <v>0.99697337425940469</v>
      </c>
      <c r="X263" s="2">
        <f t="shared" si="43"/>
        <v>0.84228926438654395</v>
      </c>
      <c r="AB263" s="2" t="str">
        <f t="shared" si="44"/>
        <v/>
      </c>
      <c r="AC263" s="2">
        <f t="shared" si="45"/>
        <v>0.31190841361977617</v>
      </c>
    </row>
    <row r="264" spans="1:29" x14ac:dyDescent="0.35">
      <c r="A264" s="115">
        <v>4025</v>
      </c>
      <c r="B264" t="s">
        <v>270</v>
      </c>
      <c r="C264" s="1">
        <v>42802</v>
      </c>
      <c r="D264" s="1">
        <v>171953</v>
      </c>
      <c r="F264" s="1">
        <v>386159</v>
      </c>
      <c r="H264" s="1">
        <v>0</v>
      </c>
      <c r="I264" s="3">
        <f t="shared" si="37"/>
        <v>600914</v>
      </c>
      <c r="J264">
        <f>A264-'ESSER III JCF Approved'!A268</f>
        <v>0</v>
      </c>
      <c r="K264" s="1">
        <f>VLOOKUP($A264,'Payments 6.7.21'!$A$4:$E$430,3,FALSE)</f>
        <v>42802</v>
      </c>
      <c r="L264" s="1">
        <f>VLOOKUP($A264,'Payments 6.7.21'!$A$4:$E$430,4,FALSE)</f>
        <v>0</v>
      </c>
      <c r="P264" s="1">
        <f>VLOOKUP($A264,'Payments 6.7.21'!$A$4:$E$430,5,FALSE)</f>
        <v>0</v>
      </c>
      <c r="Q264" s="1">
        <f t="shared" si="38"/>
        <v>42802</v>
      </c>
      <c r="R264" s="3" t="str">
        <f t="shared" si="39"/>
        <v>yes</v>
      </c>
      <c r="S264" s="3" t="str">
        <f t="shared" si="40"/>
        <v>no</v>
      </c>
      <c r="T264" s="112"/>
      <c r="U264" s="3" t="str">
        <f t="shared" si="41"/>
        <v/>
      </c>
      <c r="W264" s="2">
        <f t="shared" si="42"/>
        <v>1</v>
      </c>
      <c r="X264" s="2">
        <f t="shared" si="43"/>
        <v>0</v>
      </c>
      <c r="AB264" s="2" t="str">
        <f t="shared" si="44"/>
        <v/>
      </c>
      <c r="AC264" s="2">
        <f t="shared" si="45"/>
        <v>7.1228162432561068E-2</v>
      </c>
    </row>
    <row r="265" spans="1:29" x14ac:dyDescent="0.35">
      <c r="A265" s="115">
        <v>4060</v>
      </c>
      <c r="B265" t="s">
        <v>271</v>
      </c>
      <c r="C265" s="1">
        <v>259380</v>
      </c>
      <c r="D265" s="1">
        <v>1039974</v>
      </c>
      <c r="F265" s="1">
        <v>2335496</v>
      </c>
      <c r="H265" s="1">
        <v>0</v>
      </c>
      <c r="I265" s="3">
        <f t="shared" si="37"/>
        <v>3634850</v>
      </c>
      <c r="J265">
        <f>A265-'ESSER III JCF Approved'!A269</f>
        <v>0</v>
      </c>
      <c r="K265" s="1">
        <f>VLOOKUP($A265,'Payments 6.7.21'!$A$4:$E$430,3,FALSE)</f>
        <v>59811.29</v>
      </c>
      <c r="L265" s="1">
        <f>VLOOKUP($A265,'Payments 6.7.21'!$A$4:$E$430,4,FALSE)</f>
        <v>0</v>
      </c>
      <c r="P265" s="1">
        <f>VLOOKUP($A265,'Payments 6.7.21'!$A$4:$E$430,5,FALSE)</f>
        <v>0</v>
      </c>
      <c r="Q265" s="1">
        <f t="shared" si="38"/>
        <v>59811.29</v>
      </c>
      <c r="R265" s="3" t="str">
        <f t="shared" si="39"/>
        <v>yes</v>
      </c>
      <c r="S265" s="3" t="str">
        <f t="shared" si="40"/>
        <v>no</v>
      </c>
      <c r="T265" s="112"/>
      <c r="U265" s="3" t="str">
        <f t="shared" si="41"/>
        <v/>
      </c>
      <c r="W265" s="2">
        <f t="shared" si="42"/>
        <v>0.23059329940627651</v>
      </c>
      <c r="X265" s="2">
        <f t="shared" si="43"/>
        <v>0</v>
      </c>
      <c r="AB265" s="2" t="str">
        <f t="shared" si="44"/>
        <v/>
      </c>
      <c r="AC265" s="2">
        <f t="shared" si="45"/>
        <v>1.6454954124654388E-2</v>
      </c>
    </row>
    <row r="266" spans="1:29" x14ac:dyDescent="0.35">
      <c r="A266" s="115">
        <v>4074</v>
      </c>
      <c r="B266" t="s">
        <v>273</v>
      </c>
      <c r="C266" s="1">
        <v>141109</v>
      </c>
      <c r="D266" s="1">
        <v>572100</v>
      </c>
      <c r="F266" s="1">
        <v>1284781</v>
      </c>
      <c r="H266" s="1">
        <v>0</v>
      </c>
      <c r="I266" s="3">
        <f t="shared" si="37"/>
        <v>1997990</v>
      </c>
      <c r="J266">
        <f>A266-'ESSER III JCF Approved'!A271</f>
        <v>0</v>
      </c>
      <c r="K266" s="1">
        <f>VLOOKUP($A266,'Payments 6.7.21'!$A$4:$E$430,3,FALSE)</f>
        <v>107117.42</v>
      </c>
      <c r="L266" s="1">
        <f>VLOOKUP($A266,'Payments 6.7.21'!$A$4:$E$430,4,FALSE)</f>
        <v>0</v>
      </c>
      <c r="P266" s="1">
        <f>VLOOKUP($A266,'Payments 6.7.21'!$A$4:$E$430,5,FALSE)</f>
        <v>0</v>
      </c>
      <c r="Q266" s="1">
        <f t="shared" si="38"/>
        <v>107117.42</v>
      </c>
      <c r="R266" s="3" t="str">
        <f t="shared" si="39"/>
        <v>yes</v>
      </c>
      <c r="S266" s="3" t="str">
        <f t="shared" si="40"/>
        <v>no</v>
      </c>
      <c r="T266" s="112"/>
      <c r="U266" s="3" t="str">
        <f t="shared" si="41"/>
        <v/>
      </c>
      <c r="W266" s="2">
        <f t="shared" si="42"/>
        <v>0.75911118355313978</v>
      </c>
      <c r="X266" s="2">
        <f t="shared" si="43"/>
        <v>0</v>
      </c>
      <c r="AB266" s="2" t="str">
        <f t="shared" si="44"/>
        <v/>
      </c>
      <c r="AC266" s="2">
        <f t="shared" si="45"/>
        <v>5.3612590653606872E-2</v>
      </c>
    </row>
    <row r="267" spans="1:29" x14ac:dyDescent="0.35">
      <c r="A267" s="115">
        <v>4067</v>
      </c>
      <c r="B267" t="s">
        <v>272</v>
      </c>
      <c r="C267" s="1">
        <v>168928</v>
      </c>
      <c r="D267" s="1">
        <v>688920</v>
      </c>
      <c r="F267" s="1">
        <v>1547124</v>
      </c>
      <c r="H267" s="1">
        <v>0</v>
      </c>
      <c r="I267" s="3">
        <f t="shared" si="37"/>
        <v>2404972</v>
      </c>
      <c r="J267">
        <f>A267-'ESSER III JCF Approved'!A270</f>
        <v>0</v>
      </c>
      <c r="K267" s="1">
        <f>VLOOKUP($A267,'Payments 6.7.21'!$A$4:$E$430,3,FALSE)</f>
        <v>164116.16</v>
      </c>
      <c r="L267" s="1">
        <f>VLOOKUP($A267,'Payments 6.7.21'!$A$4:$E$430,4,FALSE)</f>
        <v>0</v>
      </c>
      <c r="P267" s="1">
        <f>VLOOKUP($A267,'Payments 6.7.21'!$A$4:$E$430,5,FALSE)</f>
        <v>0</v>
      </c>
      <c r="Q267" s="1">
        <f t="shared" si="38"/>
        <v>164116.16</v>
      </c>
      <c r="R267" s="3" t="str">
        <f t="shared" si="39"/>
        <v>yes</v>
      </c>
      <c r="S267" s="3" t="str">
        <f t="shared" si="40"/>
        <v>no</v>
      </c>
      <c r="T267" s="112"/>
      <c r="U267" s="3" t="str">
        <f t="shared" si="41"/>
        <v/>
      </c>
      <c r="W267" s="2">
        <f t="shared" si="42"/>
        <v>0.97151543853002464</v>
      </c>
      <c r="X267" s="2">
        <f t="shared" si="43"/>
        <v>0</v>
      </c>
      <c r="AB267" s="2" t="str">
        <f t="shared" si="44"/>
        <v/>
      </c>
      <c r="AC267" s="2">
        <f t="shared" si="45"/>
        <v>6.8240362049953179E-2</v>
      </c>
    </row>
    <row r="268" spans="1:29" x14ac:dyDescent="0.35">
      <c r="A268" s="115">
        <v>4088</v>
      </c>
      <c r="B268" t="s">
        <v>274</v>
      </c>
      <c r="C268" s="1">
        <v>136712</v>
      </c>
      <c r="D268" s="1">
        <v>521556</v>
      </c>
      <c r="F268" s="1">
        <v>1171271</v>
      </c>
      <c r="H268" s="1">
        <v>0</v>
      </c>
      <c r="I268" s="3">
        <f t="shared" si="37"/>
        <v>1829539</v>
      </c>
      <c r="J268">
        <f>A268-'ESSER III JCF Approved'!A272</f>
        <v>0</v>
      </c>
      <c r="K268" s="1">
        <f>VLOOKUP($A268,'Payments 6.7.21'!$A$4:$E$430,3,FALSE)</f>
        <v>104133.17000000001</v>
      </c>
      <c r="L268" s="1">
        <f>VLOOKUP($A268,'Payments 6.7.21'!$A$4:$E$430,4,FALSE)</f>
        <v>0</v>
      </c>
      <c r="P268" s="1">
        <f>VLOOKUP($A268,'Payments 6.7.21'!$A$4:$E$430,5,FALSE)</f>
        <v>0</v>
      </c>
      <c r="Q268" s="1">
        <f t="shared" si="38"/>
        <v>104133.17000000001</v>
      </c>
      <c r="R268" s="3" t="str">
        <f t="shared" si="39"/>
        <v>yes</v>
      </c>
      <c r="S268" s="3" t="str">
        <f t="shared" si="40"/>
        <v>no</v>
      </c>
      <c r="T268" s="112"/>
      <c r="U268" s="3" t="str">
        <f t="shared" si="41"/>
        <v/>
      </c>
      <c r="W268" s="2">
        <f t="shared" si="42"/>
        <v>0.76169736380127573</v>
      </c>
      <c r="X268" s="2">
        <f t="shared" si="43"/>
        <v>0</v>
      </c>
      <c r="AB268" s="2" t="str">
        <f t="shared" si="44"/>
        <v/>
      </c>
      <c r="AC268" s="2">
        <f t="shared" si="45"/>
        <v>5.6917709871175205E-2</v>
      </c>
    </row>
    <row r="269" spans="1:29" x14ac:dyDescent="0.35">
      <c r="A269" s="115">
        <v>4095</v>
      </c>
      <c r="B269" t="s">
        <v>275</v>
      </c>
      <c r="C269" s="1">
        <v>210113</v>
      </c>
      <c r="D269" s="1">
        <v>755353</v>
      </c>
      <c r="F269" s="1">
        <v>1696314</v>
      </c>
      <c r="H269" s="1">
        <v>0</v>
      </c>
      <c r="I269" s="3">
        <f t="shared" si="37"/>
        <v>2661780</v>
      </c>
      <c r="J269">
        <f>A269-'ESSER III JCF Approved'!A273</f>
        <v>0</v>
      </c>
      <c r="K269" s="1">
        <f>VLOOKUP($A269,'Payments 6.7.21'!$A$4:$E$430,3,FALSE)</f>
        <v>203326.16</v>
      </c>
      <c r="L269" s="1">
        <f>VLOOKUP($A269,'Payments 6.7.21'!$A$4:$E$430,4,FALSE)</f>
        <v>0</v>
      </c>
      <c r="P269" s="1">
        <f>VLOOKUP($A269,'Payments 6.7.21'!$A$4:$E$430,5,FALSE)</f>
        <v>0</v>
      </c>
      <c r="Q269" s="1">
        <f t="shared" si="38"/>
        <v>203326.16</v>
      </c>
      <c r="R269" s="3" t="str">
        <f t="shared" si="39"/>
        <v>yes</v>
      </c>
      <c r="S269" s="3" t="str">
        <f t="shared" si="40"/>
        <v>no</v>
      </c>
      <c r="T269" s="112"/>
      <c r="U269" s="3" t="str">
        <f t="shared" si="41"/>
        <v/>
      </c>
      <c r="W269" s="2">
        <f t="shared" si="42"/>
        <v>0.96769909524874709</v>
      </c>
      <c r="X269" s="2">
        <f t="shared" si="43"/>
        <v>0</v>
      </c>
      <c r="AB269" s="2" t="str">
        <f t="shared" si="44"/>
        <v/>
      </c>
      <c r="AC269" s="2">
        <f t="shared" si="45"/>
        <v>7.6387289708390621E-2</v>
      </c>
    </row>
    <row r="270" spans="1:29" x14ac:dyDescent="0.35">
      <c r="A270" s="115">
        <v>4137</v>
      </c>
      <c r="B270" t="s">
        <v>276</v>
      </c>
      <c r="C270" s="1">
        <v>56694</v>
      </c>
      <c r="D270" s="1">
        <v>223827</v>
      </c>
      <c r="F270" s="1">
        <v>502654</v>
      </c>
      <c r="H270" s="1">
        <v>0</v>
      </c>
      <c r="I270" s="3">
        <f t="shared" si="37"/>
        <v>783175</v>
      </c>
      <c r="J270">
        <f>A270-'ESSER III JCF Approved'!A274</f>
        <v>0</v>
      </c>
      <c r="K270" s="1">
        <f>VLOOKUP($A270,'Payments 6.7.21'!$A$4:$E$430,3,FALSE)</f>
        <v>56694</v>
      </c>
      <c r="L270" s="1">
        <f>VLOOKUP($A270,'Payments 6.7.21'!$A$4:$E$430,4,FALSE)</f>
        <v>0</v>
      </c>
      <c r="P270" s="1">
        <f>VLOOKUP($A270,'Payments 6.7.21'!$A$4:$E$430,5,FALSE)</f>
        <v>0</v>
      </c>
      <c r="Q270" s="1">
        <f t="shared" si="38"/>
        <v>56694</v>
      </c>
      <c r="R270" s="3" t="str">
        <f t="shared" si="39"/>
        <v>yes</v>
      </c>
      <c r="S270" s="3" t="str">
        <f t="shared" si="40"/>
        <v>no</v>
      </c>
      <c r="T270" s="112"/>
      <c r="U270" s="3" t="str">
        <f t="shared" si="41"/>
        <v/>
      </c>
      <c r="W270" s="2">
        <f t="shared" si="42"/>
        <v>1</v>
      </c>
      <c r="X270" s="2">
        <f t="shared" si="43"/>
        <v>0</v>
      </c>
      <c r="AB270" s="2" t="str">
        <f t="shared" si="44"/>
        <v/>
      </c>
      <c r="AC270" s="2">
        <f t="shared" si="45"/>
        <v>7.2389951160340915E-2</v>
      </c>
    </row>
    <row r="271" spans="1:29" x14ac:dyDescent="0.35">
      <c r="A271" s="115">
        <v>4144</v>
      </c>
      <c r="B271" t="s">
        <v>277</v>
      </c>
      <c r="C271" s="1">
        <v>99375</v>
      </c>
      <c r="D271" s="1">
        <v>464740</v>
      </c>
      <c r="F271" s="1">
        <v>1043678</v>
      </c>
      <c r="H271" s="1">
        <v>0</v>
      </c>
      <c r="I271" s="3">
        <f t="shared" si="37"/>
        <v>1607793</v>
      </c>
      <c r="J271">
        <f>A271-'ESSER III JCF Approved'!A275</f>
        <v>0</v>
      </c>
      <c r="K271" s="1">
        <f>VLOOKUP($A271,'Payments 6.7.21'!$A$4:$E$430,3,FALSE)</f>
        <v>99375</v>
      </c>
      <c r="L271" s="1">
        <f>VLOOKUP($A271,'Payments 6.7.21'!$A$4:$E$430,4,FALSE)</f>
        <v>0</v>
      </c>
      <c r="P271" s="1">
        <f>VLOOKUP($A271,'Payments 6.7.21'!$A$4:$E$430,5,FALSE)</f>
        <v>0</v>
      </c>
      <c r="Q271" s="1">
        <f t="shared" si="38"/>
        <v>99375</v>
      </c>
      <c r="R271" s="3" t="str">
        <f t="shared" si="39"/>
        <v>yes</v>
      </c>
      <c r="S271" s="3" t="str">
        <f t="shared" si="40"/>
        <v>no</v>
      </c>
      <c r="T271" s="112"/>
      <c r="U271" s="3" t="str">
        <f t="shared" si="41"/>
        <v/>
      </c>
      <c r="W271" s="2">
        <f t="shared" si="42"/>
        <v>1</v>
      </c>
      <c r="X271" s="2">
        <f t="shared" si="43"/>
        <v>0</v>
      </c>
      <c r="AB271" s="2" t="str">
        <f t="shared" si="44"/>
        <v/>
      </c>
      <c r="AC271" s="2">
        <f t="shared" si="45"/>
        <v>6.18083298036501E-2</v>
      </c>
    </row>
    <row r="272" spans="1:29" x14ac:dyDescent="0.35">
      <c r="A272" s="115">
        <v>4165</v>
      </c>
      <c r="B272" t="s">
        <v>279</v>
      </c>
      <c r="C272" s="1">
        <v>95707</v>
      </c>
      <c r="D272" s="1">
        <v>385183</v>
      </c>
      <c r="F272" s="1">
        <v>865016</v>
      </c>
      <c r="H272" s="1">
        <v>0</v>
      </c>
      <c r="I272" s="3">
        <f t="shared" si="37"/>
        <v>1345906</v>
      </c>
      <c r="J272">
        <f>A272-'ESSER III JCF Approved'!A277</f>
        <v>0</v>
      </c>
      <c r="K272" s="1">
        <f>VLOOKUP($A272,'Payments 6.7.21'!$A$4:$E$430,3,FALSE)</f>
        <v>95707</v>
      </c>
      <c r="L272" s="1">
        <f>VLOOKUP($A272,'Payments 6.7.21'!$A$4:$E$430,4,FALSE)</f>
        <v>0</v>
      </c>
      <c r="P272" s="1">
        <f>VLOOKUP($A272,'Payments 6.7.21'!$A$4:$E$430,5,FALSE)</f>
        <v>0</v>
      </c>
      <c r="Q272" s="1">
        <f t="shared" si="38"/>
        <v>95707</v>
      </c>
      <c r="R272" s="3" t="str">
        <f t="shared" si="39"/>
        <v>yes</v>
      </c>
      <c r="S272" s="3" t="str">
        <f t="shared" si="40"/>
        <v>no</v>
      </c>
      <c r="T272" s="112"/>
      <c r="U272" s="3" t="str">
        <f t="shared" si="41"/>
        <v/>
      </c>
      <c r="W272" s="2">
        <f t="shared" si="42"/>
        <v>1</v>
      </c>
      <c r="X272" s="2">
        <f t="shared" si="43"/>
        <v>0</v>
      </c>
      <c r="AB272" s="2" t="str">
        <f t="shared" si="44"/>
        <v/>
      </c>
      <c r="AC272" s="2">
        <f t="shared" si="45"/>
        <v>7.1109720886897002E-2</v>
      </c>
    </row>
    <row r="273" spans="1:29" x14ac:dyDescent="0.35">
      <c r="A273" s="115">
        <v>4179</v>
      </c>
      <c r="B273" t="s">
        <v>280</v>
      </c>
      <c r="C273" s="1">
        <v>1505798</v>
      </c>
      <c r="D273" s="1">
        <v>5971967</v>
      </c>
      <c r="F273" s="1">
        <v>13411396</v>
      </c>
      <c r="H273" s="1">
        <v>0</v>
      </c>
      <c r="I273" s="3">
        <f t="shared" si="37"/>
        <v>20889161</v>
      </c>
      <c r="J273">
        <f>A273-'ESSER III JCF Approved'!A278</f>
        <v>0</v>
      </c>
      <c r="K273" s="1">
        <f>VLOOKUP($A273,'Payments 6.7.21'!$A$4:$E$430,3,FALSE)</f>
        <v>933456.9800000001</v>
      </c>
      <c r="L273" s="1">
        <f>VLOOKUP($A273,'Payments 6.7.21'!$A$4:$E$430,4,FALSE)</f>
        <v>0</v>
      </c>
      <c r="P273" s="1">
        <f>VLOOKUP($A273,'Payments 6.7.21'!$A$4:$E$430,5,FALSE)</f>
        <v>0</v>
      </c>
      <c r="Q273" s="1">
        <f t="shared" si="38"/>
        <v>933456.9800000001</v>
      </c>
      <c r="R273" s="3" t="str">
        <f t="shared" si="39"/>
        <v>yes</v>
      </c>
      <c r="S273" s="3" t="str">
        <f t="shared" si="40"/>
        <v>no</v>
      </c>
      <c r="T273" s="112"/>
      <c r="U273" s="3" t="str">
        <f t="shared" si="41"/>
        <v/>
      </c>
      <c r="W273" s="2">
        <f t="shared" si="42"/>
        <v>0.61990850034333966</v>
      </c>
      <c r="X273" s="2">
        <f t="shared" si="43"/>
        <v>0</v>
      </c>
      <c r="AB273" s="2" t="str">
        <f t="shared" si="44"/>
        <v/>
      </c>
      <c r="AC273" s="2">
        <f t="shared" si="45"/>
        <v>4.4686188210239758E-2</v>
      </c>
    </row>
    <row r="274" spans="1:29" x14ac:dyDescent="0.35">
      <c r="A274" s="115">
        <v>4186</v>
      </c>
      <c r="B274" t="s">
        <v>281</v>
      </c>
      <c r="C274" s="1">
        <v>171569</v>
      </c>
      <c r="D274" s="1">
        <v>691951</v>
      </c>
      <c r="F274" s="1">
        <v>1553933</v>
      </c>
      <c r="H274" s="1">
        <v>118985</v>
      </c>
      <c r="I274" s="3">
        <f t="shared" si="37"/>
        <v>2536438</v>
      </c>
      <c r="J274">
        <f>A274-'ESSER III JCF Approved'!A279</f>
        <v>0</v>
      </c>
      <c r="K274" s="1">
        <f>VLOOKUP($A274,'Payments 6.7.21'!$A$4:$E$430,3,FALSE)</f>
        <v>50785.54</v>
      </c>
      <c r="L274" s="1">
        <f>VLOOKUP($A274,'Payments 6.7.21'!$A$4:$E$430,4,FALSE)</f>
        <v>0</v>
      </c>
      <c r="P274" s="1">
        <f>VLOOKUP($A274,'Payments 6.7.21'!$A$4:$E$430,5,FALSE)</f>
        <v>118985</v>
      </c>
      <c r="Q274" s="1">
        <f t="shared" si="38"/>
        <v>169770.54</v>
      </c>
      <c r="R274" s="3" t="str">
        <f t="shared" si="39"/>
        <v>yes</v>
      </c>
      <c r="S274" s="3" t="str">
        <f t="shared" si="40"/>
        <v>no</v>
      </c>
      <c r="T274" s="112"/>
      <c r="U274" s="3" t="str">
        <f t="shared" si="41"/>
        <v>yes</v>
      </c>
      <c r="W274" s="2">
        <f t="shared" si="42"/>
        <v>0.29600650467158984</v>
      </c>
      <c r="X274" s="2">
        <f t="shared" si="43"/>
        <v>0</v>
      </c>
      <c r="AB274" s="2">
        <f t="shared" si="44"/>
        <v>1</v>
      </c>
      <c r="AC274" s="2">
        <f t="shared" si="45"/>
        <v>6.6932659106983886E-2</v>
      </c>
    </row>
    <row r="275" spans="1:29" x14ac:dyDescent="0.35">
      <c r="A275" s="115">
        <v>4207</v>
      </c>
      <c r="B275" t="s">
        <v>282</v>
      </c>
      <c r="C275" s="1">
        <v>198291</v>
      </c>
      <c r="D275" s="1">
        <v>792437</v>
      </c>
      <c r="F275" s="1">
        <v>1779596</v>
      </c>
      <c r="H275" s="1">
        <v>73333</v>
      </c>
      <c r="I275" s="3">
        <f t="shared" si="37"/>
        <v>2843657</v>
      </c>
      <c r="J275">
        <f>A275-'ESSER III JCF Approved'!A280</f>
        <v>0</v>
      </c>
      <c r="K275" s="1">
        <f>VLOOKUP($A275,'Payments 6.7.21'!$A$4:$E$430,3,FALSE)</f>
        <v>163230.48000000001</v>
      </c>
      <c r="L275" s="1">
        <f>VLOOKUP($A275,'Payments 6.7.21'!$A$4:$E$430,4,FALSE)</f>
        <v>0</v>
      </c>
      <c r="P275" s="1">
        <f>VLOOKUP($A275,'Payments 6.7.21'!$A$4:$E$430,5,FALSE)</f>
        <v>73333</v>
      </c>
      <c r="Q275" s="1">
        <f t="shared" si="38"/>
        <v>236563.48</v>
      </c>
      <c r="R275" s="3" t="str">
        <f t="shared" si="39"/>
        <v>yes</v>
      </c>
      <c r="S275" s="3" t="str">
        <f t="shared" si="40"/>
        <v>no</v>
      </c>
      <c r="T275" s="112"/>
      <c r="U275" s="3" t="str">
        <f t="shared" si="41"/>
        <v>yes</v>
      </c>
      <c r="W275" s="2">
        <f t="shared" si="42"/>
        <v>0.82318652888935961</v>
      </c>
      <c r="X275" s="2">
        <f t="shared" si="43"/>
        <v>0</v>
      </c>
      <c r="AB275" s="2">
        <f t="shared" si="44"/>
        <v>1</v>
      </c>
      <c r="AC275" s="2">
        <f t="shared" si="45"/>
        <v>8.3189878385473356E-2</v>
      </c>
    </row>
    <row r="276" spans="1:29" x14ac:dyDescent="0.35">
      <c r="A276" s="115">
        <v>4221</v>
      </c>
      <c r="B276" t="s">
        <v>283</v>
      </c>
      <c r="C276" s="1">
        <v>88291</v>
      </c>
      <c r="D276" s="1">
        <v>362146</v>
      </c>
      <c r="F276" s="1">
        <v>813280</v>
      </c>
      <c r="H276" s="1">
        <v>0</v>
      </c>
      <c r="I276" s="3">
        <f t="shared" si="37"/>
        <v>1263717</v>
      </c>
      <c r="J276">
        <f>A276-'ESSER III JCF Approved'!A281</f>
        <v>0</v>
      </c>
      <c r="K276" s="1">
        <f>VLOOKUP($A276,'Payments 6.7.21'!$A$4:$E$430,3,FALSE)</f>
        <v>62168.800000000003</v>
      </c>
      <c r="L276" s="1">
        <f>VLOOKUP($A276,'Payments 6.7.21'!$A$4:$E$430,4,FALSE)</f>
        <v>0</v>
      </c>
      <c r="P276" s="1">
        <f>VLOOKUP($A276,'Payments 6.7.21'!$A$4:$E$430,5,FALSE)</f>
        <v>0</v>
      </c>
      <c r="Q276" s="1">
        <f t="shared" si="38"/>
        <v>62168.800000000003</v>
      </c>
      <c r="R276" s="3" t="str">
        <f t="shared" si="39"/>
        <v>yes</v>
      </c>
      <c r="S276" s="3" t="str">
        <f t="shared" si="40"/>
        <v>no</v>
      </c>
      <c r="T276" s="112"/>
      <c r="U276" s="3" t="str">
        <f t="shared" si="41"/>
        <v/>
      </c>
      <c r="W276" s="2">
        <f t="shared" si="42"/>
        <v>0.70413518931714447</v>
      </c>
      <c r="X276" s="2">
        <f t="shared" si="43"/>
        <v>0</v>
      </c>
      <c r="AB276" s="2" t="str">
        <f t="shared" si="44"/>
        <v/>
      </c>
      <c r="AC276" s="2">
        <f t="shared" si="45"/>
        <v>4.9195191644964817E-2</v>
      </c>
    </row>
    <row r="277" spans="1:29" x14ac:dyDescent="0.35">
      <c r="A277" s="115">
        <v>4228</v>
      </c>
      <c r="B277" t="s">
        <v>284</v>
      </c>
      <c r="C277" s="1">
        <v>110083</v>
      </c>
      <c r="D277" s="1">
        <v>439970</v>
      </c>
      <c r="F277" s="1">
        <v>988053</v>
      </c>
      <c r="H277" s="1">
        <v>0</v>
      </c>
      <c r="I277" s="3">
        <f t="shared" si="37"/>
        <v>1538106</v>
      </c>
      <c r="J277">
        <f>A277-'ESSER III JCF Approved'!A282</f>
        <v>0</v>
      </c>
      <c r="K277" s="1">
        <f>VLOOKUP($A277,'Payments 6.7.21'!$A$4:$E$430,3,FALSE)</f>
        <v>107770.25</v>
      </c>
      <c r="L277" s="1">
        <f>VLOOKUP($A277,'Payments 6.7.21'!$A$4:$E$430,4,FALSE)</f>
        <v>180003.35</v>
      </c>
      <c r="P277" s="1">
        <f>VLOOKUP($A277,'Payments 6.7.21'!$A$4:$E$430,5,FALSE)</f>
        <v>0</v>
      </c>
      <c r="Q277" s="1">
        <f t="shared" si="38"/>
        <v>287773.59999999998</v>
      </c>
      <c r="R277" s="3" t="str">
        <f t="shared" si="39"/>
        <v>yes</v>
      </c>
      <c r="S277" s="3" t="str">
        <f t="shared" si="40"/>
        <v>yes</v>
      </c>
      <c r="T277" s="112"/>
      <c r="U277" s="3" t="str">
        <f t="shared" si="41"/>
        <v/>
      </c>
      <c r="W277" s="2">
        <f t="shared" si="42"/>
        <v>0.97899085235685801</v>
      </c>
      <c r="X277" s="2">
        <f t="shared" si="43"/>
        <v>0.40912641771029845</v>
      </c>
      <c r="AB277" s="2" t="str">
        <f t="shared" si="44"/>
        <v/>
      </c>
      <c r="AC277" s="2">
        <f t="shared" si="45"/>
        <v>0.1870960779036035</v>
      </c>
    </row>
    <row r="278" spans="1:29" x14ac:dyDescent="0.35">
      <c r="A278" s="115">
        <v>4235</v>
      </c>
      <c r="B278" t="s">
        <v>285</v>
      </c>
      <c r="C278" s="1">
        <v>40000</v>
      </c>
      <c r="D278" s="1">
        <v>102148</v>
      </c>
      <c r="F278" s="1">
        <v>229397</v>
      </c>
      <c r="H278" s="1">
        <v>0</v>
      </c>
      <c r="I278" s="3">
        <f t="shared" si="37"/>
        <v>371545</v>
      </c>
      <c r="J278">
        <f>A278-'ESSER III JCF Approved'!A283</f>
        <v>0</v>
      </c>
      <c r="K278" s="1">
        <f>VLOOKUP($A278,'Payments 6.7.21'!$A$4:$E$430,3,FALSE)</f>
        <v>40000</v>
      </c>
      <c r="L278" s="1">
        <f>VLOOKUP($A278,'Payments 6.7.21'!$A$4:$E$430,4,FALSE)</f>
        <v>0</v>
      </c>
      <c r="P278" s="1">
        <f>VLOOKUP($A278,'Payments 6.7.21'!$A$4:$E$430,5,FALSE)</f>
        <v>0</v>
      </c>
      <c r="Q278" s="1">
        <f t="shared" si="38"/>
        <v>40000</v>
      </c>
      <c r="R278" s="3" t="str">
        <f t="shared" si="39"/>
        <v>yes</v>
      </c>
      <c r="S278" s="3" t="str">
        <f t="shared" si="40"/>
        <v>no</v>
      </c>
      <c r="T278" s="112"/>
      <c r="U278" s="3" t="str">
        <f t="shared" si="41"/>
        <v/>
      </c>
      <c r="W278" s="2">
        <f t="shared" si="42"/>
        <v>1</v>
      </c>
      <c r="X278" s="2">
        <f t="shared" si="43"/>
        <v>0</v>
      </c>
      <c r="AB278" s="2" t="str">
        <f t="shared" si="44"/>
        <v/>
      </c>
      <c r="AC278" s="2">
        <f t="shared" si="45"/>
        <v>0.10765856087418751</v>
      </c>
    </row>
    <row r="279" spans="1:29" x14ac:dyDescent="0.35">
      <c r="A279" s="115">
        <v>4151</v>
      </c>
      <c r="B279" t="s">
        <v>278</v>
      </c>
      <c r="C279" s="1">
        <v>85112</v>
      </c>
      <c r="D279" s="1">
        <v>287611</v>
      </c>
      <c r="F279" s="1">
        <v>645895</v>
      </c>
      <c r="H279" s="1">
        <v>0</v>
      </c>
      <c r="I279" s="3">
        <f t="shared" si="37"/>
        <v>1018618</v>
      </c>
      <c r="J279">
        <f>A279-'ESSER III JCF Approved'!A276</f>
        <v>0</v>
      </c>
      <c r="K279" s="1">
        <f>VLOOKUP($A279,'Payments 6.7.21'!$A$4:$E$430,3,FALSE)</f>
        <v>85112</v>
      </c>
      <c r="L279" s="1">
        <f>VLOOKUP($A279,'Payments 6.7.21'!$A$4:$E$430,4,FALSE)</f>
        <v>0</v>
      </c>
      <c r="P279" s="1">
        <f>VLOOKUP($A279,'Payments 6.7.21'!$A$4:$E$430,5,FALSE)</f>
        <v>0</v>
      </c>
      <c r="Q279" s="1">
        <f t="shared" si="38"/>
        <v>85112</v>
      </c>
      <c r="R279" s="3" t="str">
        <f t="shared" si="39"/>
        <v>yes</v>
      </c>
      <c r="S279" s="3" t="str">
        <f t="shared" si="40"/>
        <v>no</v>
      </c>
      <c r="T279" s="112"/>
      <c r="U279" s="3" t="str">
        <f t="shared" si="41"/>
        <v/>
      </c>
      <c r="W279" s="2">
        <f t="shared" si="42"/>
        <v>1</v>
      </c>
      <c r="X279" s="2">
        <f t="shared" si="43"/>
        <v>0</v>
      </c>
      <c r="AB279" s="2" t="str">
        <f t="shared" si="44"/>
        <v/>
      </c>
      <c r="AC279" s="2">
        <f t="shared" si="45"/>
        <v>8.3556347914527332E-2</v>
      </c>
    </row>
    <row r="280" spans="1:29" x14ac:dyDescent="0.35">
      <c r="A280" s="115">
        <v>490</v>
      </c>
      <c r="B280" t="s">
        <v>43</v>
      </c>
      <c r="C280" s="1">
        <v>40000</v>
      </c>
      <c r="D280" s="1">
        <v>150027</v>
      </c>
      <c r="F280" s="1">
        <v>336920</v>
      </c>
      <c r="H280" s="1">
        <v>0</v>
      </c>
      <c r="I280" s="3">
        <f t="shared" si="37"/>
        <v>526947</v>
      </c>
      <c r="J280">
        <f>A280-'ESSER III JCF Approved'!A41</f>
        <v>0</v>
      </c>
      <c r="K280" s="1">
        <f>VLOOKUP($A280,'Payments 6.7.21'!$A$4:$E$430,3,FALSE)</f>
        <v>28000</v>
      </c>
      <c r="L280" s="1">
        <f>VLOOKUP($A280,'Payments 6.7.21'!$A$4:$E$430,4,FALSE)</f>
        <v>0</v>
      </c>
      <c r="P280" s="1">
        <f>VLOOKUP($A280,'Payments 6.7.21'!$A$4:$E$430,5,FALSE)</f>
        <v>0</v>
      </c>
      <c r="Q280" s="1">
        <f t="shared" si="38"/>
        <v>28000</v>
      </c>
      <c r="R280" s="3" t="str">
        <f t="shared" si="39"/>
        <v>yes</v>
      </c>
      <c r="S280" s="3" t="str">
        <f t="shared" si="40"/>
        <v>no</v>
      </c>
      <c r="T280" s="112"/>
      <c r="U280" s="3" t="str">
        <f t="shared" si="41"/>
        <v/>
      </c>
      <c r="W280" s="2">
        <f t="shared" si="42"/>
        <v>0.7</v>
      </c>
      <c r="X280" s="2">
        <f t="shared" si="43"/>
        <v>0</v>
      </c>
      <c r="AB280" s="2" t="str">
        <f t="shared" si="44"/>
        <v/>
      </c>
      <c r="AC280" s="2">
        <f t="shared" si="45"/>
        <v>5.3136273666991175E-2</v>
      </c>
    </row>
    <row r="281" spans="1:29" x14ac:dyDescent="0.35">
      <c r="A281" s="115">
        <v>4270</v>
      </c>
      <c r="B281" t="s">
        <v>287</v>
      </c>
      <c r="C281" s="1">
        <v>40000</v>
      </c>
      <c r="D281" s="1">
        <v>136119</v>
      </c>
      <c r="F281" s="1">
        <v>305685</v>
      </c>
      <c r="H281" s="1">
        <v>0</v>
      </c>
      <c r="I281" s="3">
        <f t="shared" si="37"/>
        <v>481804</v>
      </c>
      <c r="J281">
        <f>A281-'ESSER III JCF Approved'!A285</f>
        <v>0</v>
      </c>
      <c r="K281" s="1">
        <f>VLOOKUP($A281,'Payments 6.7.21'!$A$4:$E$430,3,FALSE)</f>
        <v>40000</v>
      </c>
      <c r="L281" s="1">
        <f>VLOOKUP($A281,'Payments 6.7.21'!$A$4:$E$430,4,FALSE)</f>
        <v>0</v>
      </c>
      <c r="P281" s="1">
        <f>VLOOKUP($A281,'Payments 6.7.21'!$A$4:$E$430,5,FALSE)</f>
        <v>0</v>
      </c>
      <c r="Q281" s="1">
        <f t="shared" si="38"/>
        <v>40000</v>
      </c>
      <c r="R281" s="3" t="str">
        <f t="shared" si="39"/>
        <v>yes</v>
      </c>
      <c r="S281" s="3" t="str">
        <f t="shared" si="40"/>
        <v>no</v>
      </c>
      <c r="T281" s="112"/>
      <c r="U281" s="3" t="str">
        <f t="shared" si="41"/>
        <v/>
      </c>
      <c r="W281" s="2">
        <f t="shared" si="42"/>
        <v>1</v>
      </c>
      <c r="X281" s="2">
        <f t="shared" si="43"/>
        <v>0</v>
      </c>
      <c r="AB281" s="2" t="str">
        <f t="shared" si="44"/>
        <v/>
      </c>
      <c r="AC281" s="2">
        <f t="shared" si="45"/>
        <v>8.3021311570680198E-2</v>
      </c>
    </row>
    <row r="282" spans="1:29" x14ac:dyDescent="0.35">
      <c r="A282" s="115">
        <v>4305</v>
      </c>
      <c r="B282" t="s">
        <v>288</v>
      </c>
      <c r="C282" s="1">
        <v>117237</v>
      </c>
      <c r="D282" s="1">
        <v>466696</v>
      </c>
      <c r="F282" s="1">
        <v>1048071</v>
      </c>
      <c r="H282" s="1">
        <v>0</v>
      </c>
      <c r="I282" s="3">
        <f t="shared" si="37"/>
        <v>1632004</v>
      </c>
      <c r="J282">
        <f>A282-'ESSER III JCF Approved'!A286</f>
        <v>0</v>
      </c>
      <c r="K282" s="1">
        <f>VLOOKUP($A282,'Payments 6.7.21'!$A$4:$E$430,3,FALSE)</f>
        <v>112225.74</v>
      </c>
      <c r="L282" s="1">
        <f>VLOOKUP($A282,'Payments 6.7.21'!$A$4:$E$430,4,FALSE)</f>
        <v>0</v>
      </c>
      <c r="P282" s="1">
        <f>VLOOKUP($A282,'Payments 6.7.21'!$A$4:$E$430,5,FALSE)</f>
        <v>0</v>
      </c>
      <c r="Q282" s="1">
        <f t="shared" si="38"/>
        <v>112225.74</v>
      </c>
      <c r="R282" s="3" t="str">
        <f t="shared" si="39"/>
        <v>yes</v>
      </c>
      <c r="S282" s="3" t="str">
        <f t="shared" si="40"/>
        <v>no</v>
      </c>
      <c r="T282" s="112"/>
      <c r="U282" s="3" t="str">
        <f t="shared" si="41"/>
        <v/>
      </c>
      <c r="W282" s="2">
        <f t="shared" si="42"/>
        <v>0.95725530335986087</v>
      </c>
      <c r="X282" s="2">
        <f t="shared" si="43"/>
        <v>0</v>
      </c>
      <c r="AB282" s="2" t="str">
        <f t="shared" si="44"/>
        <v/>
      </c>
      <c r="AC282" s="2">
        <f t="shared" si="45"/>
        <v>6.8765603515677662E-2</v>
      </c>
    </row>
    <row r="283" spans="1:29" x14ac:dyDescent="0.35">
      <c r="A283" s="115">
        <v>4312</v>
      </c>
      <c r="B283" t="s">
        <v>289</v>
      </c>
      <c r="C283" s="1">
        <v>53903</v>
      </c>
      <c r="D283" s="1">
        <v>186370</v>
      </c>
      <c r="F283" s="1">
        <v>418535</v>
      </c>
      <c r="H283" s="1">
        <v>0</v>
      </c>
      <c r="I283" s="3">
        <f t="shared" si="37"/>
        <v>658808</v>
      </c>
      <c r="J283">
        <f>A283-'ESSER III JCF Approved'!A287</f>
        <v>0</v>
      </c>
      <c r="K283" s="1">
        <f>VLOOKUP($A283,'Payments 6.7.21'!$A$4:$E$430,3,FALSE)</f>
        <v>53903</v>
      </c>
      <c r="L283" s="1">
        <f>VLOOKUP($A283,'Payments 6.7.21'!$A$4:$E$430,4,FALSE)</f>
        <v>0</v>
      </c>
      <c r="P283" s="1">
        <f>VLOOKUP($A283,'Payments 6.7.21'!$A$4:$E$430,5,FALSE)</f>
        <v>0</v>
      </c>
      <c r="Q283" s="1">
        <f t="shared" si="38"/>
        <v>53903</v>
      </c>
      <c r="R283" s="3" t="str">
        <f t="shared" si="39"/>
        <v>yes</v>
      </c>
      <c r="S283" s="3" t="str">
        <f t="shared" si="40"/>
        <v>no</v>
      </c>
      <c r="T283" s="112"/>
      <c r="U283" s="3" t="str">
        <f t="shared" si="41"/>
        <v/>
      </c>
      <c r="W283" s="2">
        <f t="shared" si="42"/>
        <v>1</v>
      </c>
      <c r="X283" s="2">
        <f t="shared" si="43"/>
        <v>0</v>
      </c>
      <c r="AB283" s="2" t="str">
        <f t="shared" si="44"/>
        <v/>
      </c>
      <c r="AC283" s="2">
        <f t="shared" si="45"/>
        <v>8.1818982161722384E-2</v>
      </c>
    </row>
    <row r="284" spans="1:29" x14ac:dyDescent="0.35">
      <c r="A284" s="115">
        <v>4330</v>
      </c>
      <c r="B284" t="s">
        <v>290</v>
      </c>
      <c r="C284" s="1">
        <v>40000</v>
      </c>
      <c r="D284" s="1">
        <v>100000</v>
      </c>
      <c r="F284" s="1">
        <v>220499</v>
      </c>
      <c r="H284" s="1">
        <v>16957</v>
      </c>
      <c r="I284" s="3">
        <f t="shared" si="37"/>
        <v>377456</v>
      </c>
      <c r="J284">
        <f>A284-'ESSER III JCF Approved'!A288</f>
        <v>0</v>
      </c>
      <c r="K284" s="1">
        <f>VLOOKUP($A284,'Payments 6.7.21'!$A$4:$E$430,3,FALSE)</f>
        <v>40000</v>
      </c>
      <c r="L284" s="1">
        <f>VLOOKUP($A284,'Payments 6.7.21'!$A$4:$E$430,4,FALSE)</f>
        <v>0</v>
      </c>
      <c r="P284" s="1">
        <f>VLOOKUP($A284,'Payments 6.7.21'!$A$4:$E$430,5,FALSE)</f>
        <v>16957</v>
      </c>
      <c r="Q284" s="1">
        <f t="shared" si="38"/>
        <v>56957</v>
      </c>
      <c r="R284" s="3" t="str">
        <f t="shared" si="39"/>
        <v>yes</v>
      </c>
      <c r="S284" s="3" t="str">
        <f t="shared" si="40"/>
        <v>no</v>
      </c>
      <c r="T284" s="112"/>
      <c r="U284" s="3" t="str">
        <f t="shared" si="41"/>
        <v>yes</v>
      </c>
      <c r="W284" s="2">
        <f t="shared" si="42"/>
        <v>1</v>
      </c>
      <c r="X284" s="2">
        <f t="shared" si="43"/>
        <v>0</v>
      </c>
      <c r="AB284" s="2">
        <f t="shared" si="44"/>
        <v>1</v>
      </c>
      <c r="AC284" s="2">
        <f t="shared" si="45"/>
        <v>0.15089705820016108</v>
      </c>
    </row>
    <row r="285" spans="1:29" x14ac:dyDescent="0.35">
      <c r="A285" s="115">
        <v>4347</v>
      </c>
      <c r="B285" t="s">
        <v>291</v>
      </c>
      <c r="C285" s="1">
        <v>120526</v>
      </c>
      <c r="D285" s="1">
        <v>502474</v>
      </c>
      <c r="F285" s="1">
        <v>1128419</v>
      </c>
      <c r="H285" s="1">
        <v>110435</v>
      </c>
      <c r="I285" s="3">
        <f t="shared" si="37"/>
        <v>1861854</v>
      </c>
      <c r="J285">
        <f>A285-'ESSER III JCF Approved'!A289</f>
        <v>0</v>
      </c>
      <c r="K285" s="1">
        <f>VLOOKUP($A285,'Payments 6.7.21'!$A$4:$E$430,3,FALSE)</f>
        <v>114778.96</v>
      </c>
      <c r="L285" s="1">
        <f>VLOOKUP($A285,'Payments 6.7.21'!$A$4:$E$430,4,FALSE)</f>
        <v>0</v>
      </c>
      <c r="P285" s="1">
        <f>VLOOKUP($A285,'Payments 6.7.21'!$A$4:$E$430,5,FALSE)</f>
        <v>0</v>
      </c>
      <c r="Q285" s="1">
        <f t="shared" si="38"/>
        <v>114778.96</v>
      </c>
      <c r="R285" s="3" t="str">
        <f t="shared" si="39"/>
        <v>yes</v>
      </c>
      <c r="S285" s="3" t="str">
        <f t="shared" si="40"/>
        <v>no</v>
      </c>
      <c r="T285" s="112"/>
      <c r="U285" s="3" t="str">
        <f t="shared" si="41"/>
        <v>no</v>
      </c>
      <c r="W285" s="2">
        <f t="shared" si="42"/>
        <v>0.95231701043758199</v>
      </c>
      <c r="X285" s="2">
        <f t="shared" si="43"/>
        <v>0</v>
      </c>
      <c r="AB285" s="2">
        <f t="shared" si="44"/>
        <v>0</v>
      </c>
      <c r="AC285" s="2">
        <f t="shared" si="45"/>
        <v>6.1647669473546267E-2</v>
      </c>
    </row>
    <row r="286" spans="1:29" x14ac:dyDescent="0.35">
      <c r="A286" s="115">
        <v>4368</v>
      </c>
      <c r="B286" t="s">
        <v>292</v>
      </c>
      <c r="C286" s="1">
        <v>51611</v>
      </c>
      <c r="D286" s="1">
        <v>214082</v>
      </c>
      <c r="F286" s="1">
        <v>480768</v>
      </c>
      <c r="H286" s="1">
        <v>0</v>
      </c>
      <c r="I286" s="3">
        <f t="shared" si="37"/>
        <v>746461</v>
      </c>
      <c r="J286">
        <f>A286-'ESSER III JCF Approved'!A290</f>
        <v>0</v>
      </c>
      <c r="K286" s="1">
        <f>VLOOKUP($A286,'Payments 6.7.21'!$A$4:$E$430,3,FALSE)</f>
        <v>51611</v>
      </c>
      <c r="L286" s="1">
        <f>VLOOKUP($A286,'Payments 6.7.21'!$A$4:$E$430,4,FALSE)</f>
        <v>0</v>
      </c>
      <c r="P286" s="1">
        <f>VLOOKUP($A286,'Payments 6.7.21'!$A$4:$E$430,5,FALSE)</f>
        <v>0</v>
      </c>
      <c r="Q286" s="1">
        <f t="shared" si="38"/>
        <v>51611</v>
      </c>
      <c r="R286" s="3" t="str">
        <f t="shared" si="39"/>
        <v>yes</v>
      </c>
      <c r="S286" s="3" t="str">
        <f t="shared" si="40"/>
        <v>no</v>
      </c>
      <c r="T286" s="112"/>
      <c r="U286" s="3" t="str">
        <f t="shared" si="41"/>
        <v/>
      </c>
      <c r="W286" s="2">
        <f t="shared" si="42"/>
        <v>1</v>
      </c>
      <c r="X286" s="2">
        <f t="shared" si="43"/>
        <v>0</v>
      </c>
      <c r="AB286" s="2" t="str">
        <f t="shared" si="44"/>
        <v/>
      </c>
      <c r="AC286" s="2">
        <f t="shared" si="45"/>
        <v>6.9140919619377308E-2</v>
      </c>
    </row>
    <row r="287" spans="1:29" x14ac:dyDescent="0.35">
      <c r="A287" s="115">
        <v>4389</v>
      </c>
      <c r="B287" t="s">
        <v>294</v>
      </c>
      <c r="C287" s="1">
        <v>234388</v>
      </c>
      <c r="D287" s="1">
        <v>929628</v>
      </c>
      <c r="F287" s="1">
        <v>2087689</v>
      </c>
      <c r="H287" s="1">
        <v>0</v>
      </c>
      <c r="I287" s="3">
        <f t="shared" si="37"/>
        <v>3251705</v>
      </c>
      <c r="J287">
        <f>A287-'ESSER III JCF Approved'!A292</f>
        <v>0</v>
      </c>
      <c r="K287" s="1">
        <f>VLOOKUP($A287,'Payments 6.7.21'!$A$4:$E$430,3,FALSE)</f>
        <v>234388.00000000003</v>
      </c>
      <c r="L287" s="1">
        <f>VLOOKUP($A287,'Payments 6.7.21'!$A$4:$E$430,4,FALSE)</f>
        <v>0</v>
      </c>
      <c r="P287" s="1">
        <f>VLOOKUP($A287,'Payments 6.7.21'!$A$4:$E$430,5,FALSE)</f>
        <v>0</v>
      </c>
      <c r="Q287" s="1">
        <f t="shared" si="38"/>
        <v>234388.00000000003</v>
      </c>
      <c r="R287" s="3" t="str">
        <f t="shared" si="39"/>
        <v>yes</v>
      </c>
      <c r="S287" s="3" t="str">
        <f t="shared" si="40"/>
        <v>no</v>
      </c>
      <c r="T287" s="112"/>
      <c r="U287" s="3" t="str">
        <f t="shared" si="41"/>
        <v/>
      </c>
      <c r="W287" s="2">
        <f t="shared" si="42"/>
        <v>1.0000000000000002</v>
      </c>
      <c r="X287" s="2">
        <f t="shared" si="43"/>
        <v>0</v>
      </c>
      <c r="AB287" s="2" t="str">
        <f t="shared" si="44"/>
        <v/>
      </c>
      <c r="AC287" s="2">
        <f t="shared" si="45"/>
        <v>7.208156951506979E-2</v>
      </c>
    </row>
    <row r="288" spans="1:29" x14ac:dyDescent="0.35">
      <c r="A288" s="115">
        <v>4459</v>
      </c>
      <c r="B288" t="s">
        <v>295</v>
      </c>
      <c r="C288" s="1">
        <v>40000</v>
      </c>
      <c r="D288" s="1">
        <v>100000</v>
      </c>
      <c r="F288" s="1">
        <v>197606</v>
      </c>
      <c r="H288" s="1">
        <v>36667</v>
      </c>
      <c r="I288" s="3">
        <f t="shared" si="37"/>
        <v>374273</v>
      </c>
      <c r="J288">
        <f>A288-'ESSER III JCF Approved'!A293</f>
        <v>0</v>
      </c>
      <c r="K288" s="1">
        <f>VLOOKUP($A288,'Payments 6.7.21'!$A$4:$E$430,3,FALSE)</f>
        <v>12776.1</v>
      </c>
      <c r="L288" s="1">
        <f>VLOOKUP($A288,'Payments 6.7.21'!$A$4:$E$430,4,FALSE)</f>
        <v>0</v>
      </c>
      <c r="P288" s="1">
        <f>VLOOKUP($A288,'Payments 6.7.21'!$A$4:$E$430,5,FALSE)</f>
        <v>5214.38</v>
      </c>
      <c r="Q288" s="1">
        <f t="shared" si="38"/>
        <v>17990.48</v>
      </c>
      <c r="R288" s="3" t="str">
        <f t="shared" si="39"/>
        <v>yes</v>
      </c>
      <c r="S288" s="3" t="str">
        <f t="shared" si="40"/>
        <v>no</v>
      </c>
      <c r="T288" s="112"/>
      <c r="U288" s="3" t="str">
        <f t="shared" si="41"/>
        <v>yes</v>
      </c>
      <c r="W288" s="2">
        <f t="shared" si="42"/>
        <v>0.31940250000000003</v>
      </c>
      <c r="X288" s="2">
        <f t="shared" si="43"/>
        <v>0</v>
      </c>
      <c r="AB288" s="2">
        <f t="shared" si="44"/>
        <v>0.14220907082662884</v>
      </c>
      <c r="AC288" s="2">
        <f t="shared" si="45"/>
        <v>4.8067800776438588E-2</v>
      </c>
    </row>
    <row r="289" spans="1:29" x14ac:dyDescent="0.35">
      <c r="A289" s="115">
        <v>4473</v>
      </c>
      <c r="B289" t="s">
        <v>296</v>
      </c>
      <c r="C289" s="1">
        <v>172588</v>
      </c>
      <c r="D289" s="1">
        <v>688966</v>
      </c>
      <c r="F289" s="1">
        <v>1547228</v>
      </c>
      <c r="H289" s="1">
        <v>0</v>
      </c>
      <c r="I289" s="3">
        <f t="shared" si="37"/>
        <v>2408782</v>
      </c>
      <c r="J289">
        <f>A289-'ESSER III JCF Approved'!A294</f>
        <v>0</v>
      </c>
      <c r="K289" s="1">
        <f>VLOOKUP($A289,'Payments 6.7.21'!$A$4:$E$430,3,FALSE)</f>
        <v>101072</v>
      </c>
      <c r="L289" s="1">
        <f>VLOOKUP($A289,'Payments 6.7.21'!$A$4:$E$430,4,FALSE)</f>
        <v>0</v>
      </c>
      <c r="P289" s="1">
        <f>VLOOKUP($A289,'Payments 6.7.21'!$A$4:$E$430,5,FALSE)</f>
        <v>0</v>
      </c>
      <c r="Q289" s="1">
        <f t="shared" si="38"/>
        <v>101072</v>
      </c>
      <c r="R289" s="3" t="str">
        <f t="shared" si="39"/>
        <v>yes</v>
      </c>
      <c r="S289" s="3" t="str">
        <f t="shared" si="40"/>
        <v>no</v>
      </c>
      <c r="T289" s="112"/>
      <c r="U289" s="3" t="str">
        <f t="shared" si="41"/>
        <v/>
      </c>
      <c r="W289" s="2">
        <f t="shared" si="42"/>
        <v>0.58562588360720325</v>
      </c>
      <c r="X289" s="2">
        <f t="shared" si="43"/>
        <v>0</v>
      </c>
      <c r="AB289" s="2" t="str">
        <f t="shared" si="44"/>
        <v/>
      </c>
      <c r="AC289" s="2">
        <f t="shared" si="45"/>
        <v>4.1959795448488074E-2</v>
      </c>
    </row>
    <row r="290" spans="1:29" x14ac:dyDescent="0.35">
      <c r="A290" s="115">
        <v>4508</v>
      </c>
      <c r="B290" t="s">
        <v>298</v>
      </c>
      <c r="C290" s="1">
        <v>63595</v>
      </c>
      <c r="D290" s="1">
        <v>252380</v>
      </c>
      <c r="F290" s="1">
        <v>566777</v>
      </c>
      <c r="H290" s="1">
        <v>0</v>
      </c>
      <c r="I290" s="3">
        <f t="shared" si="37"/>
        <v>882752</v>
      </c>
      <c r="J290">
        <f>A290-'ESSER III JCF Approved'!A296</f>
        <v>0</v>
      </c>
      <c r="K290" s="1">
        <f>VLOOKUP($A290,'Payments 6.7.21'!$A$4:$E$430,3,FALSE)</f>
        <v>63595</v>
      </c>
      <c r="L290" s="1">
        <f>VLOOKUP($A290,'Payments 6.7.21'!$A$4:$E$430,4,FALSE)</f>
        <v>0</v>
      </c>
      <c r="P290" s="1">
        <f>VLOOKUP($A290,'Payments 6.7.21'!$A$4:$E$430,5,FALSE)</f>
        <v>0</v>
      </c>
      <c r="Q290" s="1">
        <f t="shared" si="38"/>
        <v>63595</v>
      </c>
      <c r="R290" s="3" t="str">
        <f t="shared" si="39"/>
        <v>yes</v>
      </c>
      <c r="S290" s="3" t="str">
        <f t="shared" si="40"/>
        <v>no</v>
      </c>
      <c r="T290" s="112"/>
      <c r="U290" s="3" t="str">
        <f t="shared" si="41"/>
        <v/>
      </c>
      <c r="W290" s="2">
        <f t="shared" si="42"/>
        <v>1</v>
      </c>
      <c r="X290" s="2">
        <f t="shared" si="43"/>
        <v>0</v>
      </c>
      <c r="AB290" s="2" t="str">
        <f t="shared" si="44"/>
        <v/>
      </c>
      <c r="AC290" s="2">
        <f t="shared" si="45"/>
        <v>7.2041751250634375E-2</v>
      </c>
    </row>
    <row r="291" spans="1:29" x14ac:dyDescent="0.35">
      <c r="A291" s="115">
        <v>4515</v>
      </c>
      <c r="B291" t="s">
        <v>299</v>
      </c>
      <c r="C291" s="1">
        <v>152878</v>
      </c>
      <c r="D291" s="1">
        <v>580365</v>
      </c>
      <c r="F291" s="1">
        <v>1303339</v>
      </c>
      <c r="H291" s="1">
        <v>0</v>
      </c>
      <c r="I291" s="3">
        <f t="shared" si="37"/>
        <v>2036582</v>
      </c>
      <c r="J291">
        <f>A291-'ESSER III JCF Approved'!A297</f>
        <v>0</v>
      </c>
      <c r="K291" s="1">
        <f>VLOOKUP($A291,'Payments 6.7.21'!$A$4:$E$430,3,FALSE)</f>
        <v>152878</v>
      </c>
      <c r="L291" s="1">
        <f>VLOOKUP($A291,'Payments 6.7.21'!$A$4:$E$430,4,FALSE)</f>
        <v>0</v>
      </c>
      <c r="P291" s="1">
        <f>VLOOKUP($A291,'Payments 6.7.21'!$A$4:$E$430,5,FALSE)</f>
        <v>0</v>
      </c>
      <c r="Q291" s="1">
        <f t="shared" si="38"/>
        <v>152878</v>
      </c>
      <c r="R291" s="3" t="str">
        <f t="shared" si="39"/>
        <v>yes</v>
      </c>
      <c r="S291" s="3" t="str">
        <f t="shared" si="40"/>
        <v>no</v>
      </c>
      <c r="T291" s="112"/>
      <c r="U291" s="3" t="str">
        <f t="shared" si="41"/>
        <v/>
      </c>
      <c r="W291" s="2">
        <f t="shared" si="42"/>
        <v>1</v>
      </c>
      <c r="X291" s="2">
        <f t="shared" si="43"/>
        <v>0</v>
      </c>
      <c r="AB291" s="2" t="str">
        <f t="shared" si="44"/>
        <v/>
      </c>
      <c r="AC291" s="2">
        <f t="shared" si="45"/>
        <v>7.5065968372498626E-2</v>
      </c>
    </row>
    <row r="292" spans="1:29" x14ac:dyDescent="0.35">
      <c r="A292" s="115">
        <v>4501</v>
      </c>
      <c r="B292" t="s">
        <v>297</v>
      </c>
      <c r="C292" s="1">
        <v>265559</v>
      </c>
      <c r="D292" s="1">
        <v>1002804</v>
      </c>
      <c r="F292" s="1">
        <v>2252022</v>
      </c>
      <c r="H292" s="1">
        <v>0</v>
      </c>
      <c r="I292" s="3">
        <f t="shared" si="37"/>
        <v>3520385</v>
      </c>
      <c r="J292">
        <f>A292-'ESSER III JCF Approved'!A295</f>
        <v>0</v>
      </c>
      <c r="K292" s="1">
        <f>VLOOKUP($A292,'Payments 6.7.21'!$A$4:$E$430,3,FALSE)</f>
        <v>262789.49</v>
      </c>
      <c r="L292" s="1">
        <f>VLOOKUP($A292,'Payments 6.7.21'!$A$4:$E$430,4,FALSE)</f>
        <v>0</v>
      </c>
      <c r="P292" s="1">
        <f>VLOOKUP($A292,'Payments 6.7.21'!$A$4:$E$430,5,FALSE)</f>
        <v>0</v>
      </c>
      <c r="Q292" s="1">
        <f t="shared" si="38"/>
        <v>262789.49</v>
      </c>
      <c r="R292" s="3" t="str">
        <f t="shared" si="39"/>
        <v>yes</v>
      </c>
      <c r="S292" s="3" t="str">
        <f t="shared" si="40"/>
        <v>no</v>
      </c>
      <c r="T292" s="112"/>
      <c r="U292" s="3" t="str">
        <f t="shared" si="41"/>
        <v/>
      </c>
      <c r="W292" s="2">
        <f t="shared" si="42"/>
        <v>0.98957101811650139</v>
      </c>
      <c r="X292" s="2">
        <f t="shared" si="43"/>
        <v>0</v>
      </c>
      <c r="AB292" s="2" t="str">
        <f t="shared" si="44"/>
        <v/>
      </c>
      <c r="AC292" s="2">
        <f t="shared" si="45"/>
        <v>7.4647940495144699E-2</v>
      </c>
    </row>
    <row r="293" spans="1:29" x14ac:dyDescent="0.35">
      <c r="A293" s="115">
        <v>4529</v>
      </c>
      <c r="B293" t="s">
        <v>301</v>
      </c>
      <c r="C293" s="1">
        <v>56864</v>
      </c>
      <c r="D293" s="1">
        <v>191605</v>
      </c>
      <c r="F293" s="1">
        <v>430293</v>
      </c>
      <c r="H293" s="1">
        <v>0</v>
      </c>
      <c r="I293" s="3">
        <f t="shared" si="37"/>
        <v>678762</v>
      </c>
      <c r="J293">
        <f>A293-'ESSER III JCF Approved'!A299</f>
        <v>0</v>
      </c>
      <c r="K293" s="1">
        <f>VLOOKUP($A293,'Payments 6.7.21'!$A$4:$E$430,3,FALSE)</f>
        <v>20647.16</v>
      </c>
      <c r="L293" s="1">
        <f>VLOOKUP($A293,'Payments 6.7.21'!$A$4:$E$430,4,FALSE)</f>
        <v>0</v>
      </c>
      <c r="P293" s="1">
        <f>VLOOKUP($A293,'Payments 6.7.21'!$A$4:$E$430,5,FALSE)</f>
        <v>0</v>
      </c>
      <c r="Q293" s="1">
        <f t="shared" si="38"/>
        <v>20647.16</v>
      </c>
      <c r="R293" s="3" t="str">
        <f t="shared" si="39"/>
        <v>yes</v>
      </c>
      <c r="S293" s="3" t="str">
        <f t="shared" si="40"/>
        <v>no</v>
      </c>
      <c r="T293" s="112"/>
      <c r="U293" s="3" t="str">
        <f t="shared" si="41"/>
        <v/>
      </c>
      <c r="W293" s="2">
        <f t="shared" si="42"/>
        <v>0.36309721440630277</v>
      </c>
      <c r="X293" s="2">
        <f t="shared" si="43"/>
        <v>0</v>
      </c>
      <c r="AB293" s="2" t="str">
        <f t="shared" si="44"/>
        <v/>
      </c>
      <c r="AC293" s="2">
        <f t="shared" si="45"/>
        <v>3.0418850790114943E-2</v>
      </c>
    </row>
    <row r="294" spans="1:29" x14ac:dyDescent="0.35">
      <c r="A294" s="115">
        <v>4536</v>
      </c>
      <c r="B294" t="s">
        <v>302</v>
      </c>
      <c r="C294" s="1">
        <v>54189</v>
      </c>
      <c r="D294" s="1">
        <v>215071</v>
      </c>
      <c r="F294" s="1">
        <v>482991</v>
      </c>
      <c r="H294" s="1">
        <v>0</v>
      </c>
      <c r="I294" s="3">
        <f t="shared" si="37"/>
        <v>752251</v>
      </c>
      <c r="J294">
        <f>A294-'ESSER III JCF Approved'!A300</f>
        <v>0</v>
      </c>
      <c r="K294" s="1">
        <f>VLOOKUP($A294,'Payments 6.7.21'!$A$4:$E$430,3,FALSE)</f>
        <v>54189</v>
      </c>
      <c r="L294" s="1">
        <f>VLOOKUP($A294,'Payments 6.7.21'!$A$4:$E$430,4,FALSE)</f>
        <v>0</v>
      </c>
      <c r="P294" s="1">
        <f>VLOOKUP($A294,'Payments 6.7.21'!$A$4:$E$430,5,FALSE)</f>
        <v>0</v>
      </c>
      <c r="Q294" s="1">
        <f t="shared" si="38"/>
        <v>54189</v>
      </c>
      <c r="R294" s="3" t="str">
        <f t="shared" si="39"/>
        <v>yes</v>
      </c>
      <c r="S294" s="3" t="str">
        <f t="shared" si="40"/>
        <v>no</v>
      </c>
      <c r="T294" s="112"/>
      <c r="U294" s="3" t="str">
        <f t="shared" si="41"/>
        <v/>
      </c>
      <c r="W294" s="2">
        <f t="shared" si="42"/>
        <v>1</v>
      </c>
      <c r="X294" s="2">
        <f t="shared" si="43"/>
        <v>0</v>
      </c>
      <c r="AB294" s="2" t="str">
        <f t="shared" si="44"/>
        <v/>
      </c>
      <c r="AC294" s="2">
        <f t="shared" si="45"/>
        <v>7.2035796562583493E-2</v>
      </c>
    </row>
    <row r="295" spans="1:29" x14ac:dyDescent="0.35">
      <c r="A295" s="115">
        <v>4543</v>
      </c>
      <c r="B295" t="s">
        <v>303</v>
      </c>
      <c r="C295" s="1">
        <v>194009</v>
      </c>
      <c r="D295" s="1">
        <v>775176</v>
      </c>
      <c r="F295" s="1">
        <v>1740833</v>
      </c>
      <c r="H295" s="1">
        <v>167826</v>
      </c>
      <c r="I295" s="3">
        <f t="shared" si="37"/>
        <v>2877844</v>
      </c>
      <c r="J295">
        <f>A295-'ESSER III JCF Approved'!A301</f>
        <v>0</v>
      </c>
      <c r="K295" s="1">
        <f>VLOOKUP($A295,'Payments 6.7.21'!$A$4:$E$430,3,FALSE)</f>
        <v>77843.86</v>
      </c>
      <c r="L295" s="1">
        <f>VLOOKUP($A295,'Payments 6.7.21'!$A$4:$E$430,4,FALSE)</f>
        <v>0</v>
      </c>
      <c r="P295" s="1">
        <f>VLOOKUP($A295,'Payments 6.7.21'!$A$4:$E$430,5,FALSE)</f>
        <v>0</v>
      </c>
      <c r="Q295" s="1">
        <f t="shared" si="38"/>
        <v>77843.86</v>
      </c>
      <c r="R295" s="3" t="str">
        <f t="shared" si="39"/>
        <v>yes</v>
      </c>
      <c r="S295" s="3" t="str">
        <f t="shared" si="40"/>
        <v>no</v>
      </c>
      <c r="T295" s="112"/>
      <c r="U295" s="3" t="str">
        <f t="shared" si="41"/>
        <v>no</v>
      </c>
      <c r="W295" s="2">
        <f t="shared" si="42"/>
        <v>0.40123839615687934</v>
      </c>
      <c r="X295" s="2">
        <f t="shared" si="43"/>
        <v>0</v>
      </c>
      <c r="AB295" s="2">
        <f t="shared" si="44"/>
        <v>0</v>
      </c>
      <c r="AC295" s="2">
        <f t="shared" si="45"/>
        <v>2.7049367512624035E-2</v>
      </c>
    </row>
    <row r="296" spans="1:29" x14ac:dyDescent="0.35">
      <c r="A296" s="115">
        <v>4557</v>
      </c>
      <c r="B296" t="s">
        <v>304</v>
      </c>
      <c r="C296" s="1">
        <v>41217</v>
      </c>
      <c r="D296" s="1">
        <v>166133</v>
      </c>
      <c r="F296" s="1">
        <v>373090</v>
      </c>
      <c r="H296" s="1">
        <v>0</v>
      </c>
      <c r="I296" s="3">
        <f t="shared" si="37"/>
        <v>580440</v>
      </c>
      <c r="J296">
        <f>A296-'ESSER III JCF Approved'!A302</f>
        <v>0</v>
      </c>
      <c r="K296" s="1">
        <f>VLOOKUP($A296,'Payments 6.7.21'!$A$4:$E$430,3,FALSE)</f>
        <v>41217</v>
      </c>
      <c r="L296" s="1">
        <f>VLOOKUP($A296,'Payments 6.7.21'!$A$4:$E$430,4,FALSE)</f>
        <v>0</v>
      </c>
      <c r="P296" s="1">
        <f>VLOOKUP($A296,'Payments 6.7.21'!$A$4:$E$430,5,FALSE)</f>
        <v>0</v>
      </c>
      <c r="Q296" s="1">
        <f t="shared" si="38"/>
        <v>41217</v>
      </c>
      <c r="R296" s="3" t="str">
        <f t="shared" si="39"/>
        <v>yes</v>
      </c>
      <c r="S296" s="3" t="str">
        <f t="shared" si="40"/>
        <v>no</v>
      </c>
      <c r="T296" s="112"/>
      <c r="U296" s="3" t="str">
        <f t="shared" si="41"/>
        <v/>
      </c>
      <c r="W296" s="2">
        <f t="shared" si="42"/>
        <v>1</v>
      </c>
      <c r="X296" s="2">
        <f t="shared" si="43"/>
        <v>0</v>
      </c>
      <c r="AB296" s="2" t="str">
        <f t="shared" si="44"/>
        <v/>
      </c>
      <c r="AC296" s="2">
        <f t="shared" si="45"/>
        <v>7.1009923506305556E-2</v>
      </c>
    </row>
    <row r="297" spans="1:29" x14ac:dyDescent="0.35">
      <c r="A297" s="115">
        <v>4571</v>
      </c>
      <c r="B297" t="s">
        <v>305</v>
      </c>
      <c r="C297" s="1">
        <v>81277</v>
      </c>
      <c r="D297" s="1">
        <v>312175</v>
      </c>
      <c r="F297" s="1">
        <v>701060</v>
      </c>
      <c r="H297" s="1">
        <v>53043</v>
      </c>
      <c r="I297" s="3">
        <f t="shared" si="37"/>
        <v>1147555</v>
      </c>
      <c r="J297">
        <f>A297-'ESSER III JCF Approved'!A303</f>
        <v>0</v>
      </c>
      <c r="K297" s="1">
        <f>VLOOKUP($A297,'Payments 6.7.21'!$A$4:$E$430,3,FALSE)</f>
        <v>81277</v>
      </c>
      <c r="L297" s="1">
        <f>VLOOKUP($A297,'Payments 6.7.21'!$A$4:$E$430,4,FALSE)</f>
        <v>0</v>
      </c>
      <c r="P297" s="1">
        <f>VLOOKUP($A297,'Payments 6.7.21'!$A$4:$E$430,5,FALSE)</f>
        <v>44134</v>
      </c>
      <c r="Q297" s="1">
        <f t="shared" si="38"/>
        <v>125411</v>
      </c>
      <c r="R297" s="3" t="str">
        <f t="shared" si="39"/>
        <v>yes</v>
      </c>
      <c r="S297" s="3" t="str">
        <f t="shared" si="40"/>
        <v>no</v>
      </c>
      <c r="T297" s="112"/>
      <c r="U297" s="3" t="str">
        <f t="shared" si="41"/>
        <v>yes</v>
      </c>
      <c r="W297" s="2">
        <f t="shared" si="42"/>
        <v>1</v>
      </c>
      <c r="X297" s="2">
        <f t="shared" si="43"/>
        <v>0</v>
      </c>
      <c r="AB297" s="2">
        <f t="shared" si="44"/>
        <v>0.83204192824689405</v>
      </c>
      <c r="AC297" s="2">
        <f t="shared" si="45"/>
        <v>0.10928539372840518</v>
      </c>
    </row>
    <row r="298" spans="1:29" x14ac:dyDescent="0.35">
      <c r="A298" s="115">
        <v>4578</v>
      </c>
      <c r="B298" t="s">
        <v>306</v>
      </c>
      <c r="C298" s="1">
        <v>41015</v>
      </c>
      <c r="D298" s="1">
        <v>141127</v>
      </c>
      <c r="F298" s="1">
        <v>316931</v>
      </c>
      <c r="H298" s="1">
        <v>0</v>
      </c>
      <c r="I298" s="3">
        <f t="shared" si="37"/>
        <v>499073</v>
      </c>
      <c r="J298">
        <f>A298-'ESSER III JCF Approved'!A304</f>
        <v>0</v>
      </c>
      <c r="K298" s="1">
        <f>VLOOKUP($A298,'Payments 6.7.21'!$A$4:$E$430,3,FALSE)</f>
        <v>41014.9</v>
      </c>
      <c r="L298" s="1">
        <f>VLOOKUP($A298,'Payments 6.7.21'!$A$4:$E$430,4,FALSE)</f>
        <v>0</v>
      </c>
      <c r="P298" s="1">
        <f>VLOOKUP($A298,'Payments 6.7.21'!$A$4:$E$430,5,FALSE)</f>
        <v>0</v>
      </c>
      <c r="Q298" s="1">
        <f t="shared" si="38"/>
        <v>41014.9</v>
      </c>
      <c r="R298" s="3" t="str">
        <f t="shared" si="39"/>
        <v>yes</v>
      </c>
      <c r="S298" s="3" t="str">
        <f t="shared" si="40"/>
        <v>no</v>
      </c>
      <c r="T298" s="112"/>
      <c r="U298" s="3" t="str">
        <f t="shared" si="41"/>
        <v/>
      </c>
      <c r="W298" s="2">
        <f t="shared" si="42"/>
        <v>0.99999756186760946</v>
      </c>
      <c r="X298" s="2">
        <f t="shared" si="43"/>
        <v>0</v>
      </c>
      <c r="AB298" s="2" t="str">
        <f t="shared" si="44"/>
        <v/>
      </c>
      <c r="AC298" s="2">
        <f t="shared" si="45"/>
        <v>8.2182165735273205E-2</v>
      </c>
    </row>
    <row r="299" spans="1:29" x14ac:dyDescent="0.35">
      <c r="A299" s="115">
        <v>4606</v>
      </c>
      <c r="B299" t="s">
        <v>307</v>
      </c>
      <c r="C299" s="1">
        <v>44180</v>
      </c>
      <c r="D299" s="1">
        <v>177914</v>
      </c>
      <c r="F299" s="1">
        <v>399546</v>
      </c>
      <c r="H299" s="1">
        <v>47971</v>
      </c>
      <c r="I299" s="3">
        <f t="shared" si="37"/>
        <v>669611</v>
      </c>
      <c r="J299">
        <f>A299-'ESSER III JCF Approved'!A305</f>
        <v>0</v>
      </c>
      <c r="K299" s="1">
        <f>VLOOKUP($A299,'Payments 6.7.21'!$A$4:$E$430,3,FALSE)</f>
        <v>44180</v>
      </c>
      <c r="L299" s="1">
        <f>VLOOKUP($A299,'Payments 6.7.21'!$A$4:$E$430,4,FALSE)</f>
        <v>0</v>
      </c>
      <c r="P299" s="1">
        <f>VLOOKUP($A299,'Payments 6.7.21'!$A$4:$E$430,5,FALSE)</f>
        <v>47971</v>
      </c>
      <c r="Q299" s="1">
        <f t="shared" si="38"/>
        <v>92151</v>
      </c>
      <c r="R299" s="3" t="str">
        <f t="shared" si="39"/>
        <v>yes</v>
      </c>
      <c r="S299" s="3" t="str">
        <f t="shared" si="40"/>
        <v>no</v>
      </c>
      <c r="T299" s="112"/>
      <c r="U299" s="3" t="str">
        <f t="shared" si="41"/>
        <v>yes</v>
      </c>
      <c r="W299" s="2">
        <f t="shared" si="42"/>
        <v>1</v>
      </c>
      <c r="X299" s="2">
        <f t="shared" si="43"/>
        <v>0</v>
      </c>
      <c r="AB299" s="2">
        <f t="shared" si="44"/>
        <v>1</v>
      </c>
      <c r="AC299" s="2">
        <f t="shared" si="45"/>
        <v>0.13761870698062009</v>
      </c>
    </row>
    <row r="300" spans="1:29" x14ac:dyDescent="0.35">
      <c r="A300" s="115">
        <v>4613</v>
      </c>
      <c r="B300" t="s">
        <v>308</v>
      </c>
      <c r="C300" s="1">
        <v>219615</v>
      </c>
      <c r="D300" s="1">
        <v>865099</v>
      </c>
      <c r="F300" s="1">
        <v>1942774</v>
      </c>
      <c r="H300" s="1">
        <v>0</v>
      </c>
      <c r="I300" s="3">
        <f t="shared" si="37"/>
        <v>3027488</v>
      </c>
      <c r="J300">
        <f>A300-'ESSER III JCF Approved'!A306</f>
        <v>0</v>
      </c>
      <c r="K300" s="1">
        <f>VLOOKUP($A300,'Payments 6.7.21'!$A$4:$E$430,3,FALSE)</f>
        <v>121744.31</v>
      </c>
      <c r="L300" s="1">
        <f>VLOOKUP($A300,'Payments 6.7.21'!$A$4:$E$430,4,FALSE)</f>
        <v>0</v>
      </c>
      <c r="P300" s="1">
        <f>VLOOKUP($A300,'Payments 6.7.21'!$A$4:$E$430,5,FALSE)</f>
        <v>0</v>
      </c>
      <c r="Q300" s="1">
        <f t="shared" si="38"/>
        <v>121744.31</v>
      </c>
      <c r="R300" s="3" t="str">
        <f t="shared" si="39"/>
        <v>yes</v>
      </c>
      <c r="S300" s="3" t="str">
        <f t="shared" si="40"/>
        <v>no</v>
      </c>
      <c r="T300" s="112"/>
      <c r="U300" s="3" t="str">
        <f t="shared" si="41"/>
        <v/>
      </c>
      <c r="W300" s="2">
        <f t="shared" si="42"/>
        <v>0.55435334562757554</v>
      </c>
      <c r="X300" s="2">
        <f t="shared" si="43"/>
        <v>0</v>
      </c>
      <c r="AB300" s="2" t="str">
        <f t="shared" si="44"/>
        <v/>
      </c>
      <c r="AC300" s="2">
        <f t="shared" si="45"/>
        <v>4.0212978548552464E-2</v>
      </c>
    </row>
    <row r="301" spans="1:29" x14ac:dyDescent="0.35">
      <c r="A301" s="115">
        <v>4620</v>
      </c>
      <c r="B301" t="s">
        <v>309</v>
      </c>
      <c r="C301" s="1">
        <v>5883184</v>
      </c>
      <c r="D301" s="1">
        <v>23636060</v>
      </c>
      <c r="F301" s="1">
        <v>53080097</v>
      </c>
      <c r="H301" s="1">
        <v>2540433</v>
      </c>
      <c r="I301" s="3">
        <f t="shared" si="37"/>
        <v>85139774</v>
      </c>
      <c r="J301">
        <f>A301-'ESSER III JCF Approved'!A307</f>
        <v>0</v>
      </c>
      <c r="K301" s="1">
        <f>VLOOKUP($A301,'Payments 6.7.21'!$A$4:$E$430,3,FALSE)</f>
        <v>1417767.9100000001</v>
      </c>
      <c r="L301" s="1">
        <f>VLOOKUP($A301,'Payments 6.7.21'!$A$4:$E$430,4,FALSE)</f>
        <v>0</v>
      </c>
      <c r="P301" s="1">
        <f>VLOOKUP($A301,'Payments 6.7.21'!$A$4:$E$430,5,FALSE)</f>
        <v>1318922.8</v>
      </c>
      <c r="Q301" s="1">
        <f t="shared" si="38"/>
        <v>2736690.71</v>
      </c>
      <c r="R301" s="3" t="str">
        <f t="shared" si="39"/>
        <v>yes</v>
      </c>
      <c r="S301" s="3" t="str">
        <f t="shared" si="40"/>
        <v>no</v>
      </c>
      <c r="T301" s="112"/>
      <c r="U301" s="3" t="str">
        <f t="shared" si="41"/>
        <v>yes</v>
      </c>
      <c r="W301" s="2">
        <f t="shared" si="42"/>
        <v>0.24098649812754458</v>
      </c>
      <c r="X301" s="2">
        <f t="shared" si="43"/>
        <v>0</v>
      </c>
      <c r="AB301" s="2">
        <f t="shared" si="44"/>
        <v>0.51917244028872245</v>
      </c>
      <c r="AC301" s="2">
        <f t="shared" si="45"/>
        <v>3.2143504515292701E-2</v>
      </c>
    </row>
    <row r="302" spans="1:29" x14ac:dyDescent="0.35">
      <c r="A302" s="115">
        <v>4627</v>
      </c>
      <c r="B302" t="s">
        <v>310</v>
      </c>
      <c r="C302" s="1">
        <v>72222</v>
      </c>
      <c r="D302" s="1">
        <v>243354</v>
      </c>
      <c r="F302" s="1">
        <v>546506</v>
      </c>
      <c r="H302" s="1">
        <v>0</v>
      </c>
      <c r="I302" s="3">
        <f t="shared" si="37"/>
        <v>862082</v>
      </c>
      <c r="J302">
        <f>A302-'ESSER III JCF Approved'!A308</f>
        <v>0</v>
      </c>
      <c r="K302" s="1">
        <f>VLOOKUP($A302,'Payments 6.7.21'!$A$4:$E$430,3,FALSE)</f>
        <v>22134.379999999997</v>
      </c>
      <c r="L302" s="1">
        <f>VLOOKUP($A302,'Payments 6.7.21'!$A$4:$E$430,4,FALSE)</f>
        <v>0</v>
      </c>
      <c r="P302" s="1">
        <f>VLOOKUP($A302,'Payments 6.7.21'!$A$4:$E$430,5,FALSE)</f>
        <v>0</v>
      </c>
      <c r="Q302" s="1">
        <f t="shared" si="38"/>
        <v>22134.379999999997</v>
      </c>
      <c r="R302" s="3" t="str">
        <f t="shared" si="39"/>
        <v>yes</v>
      </c>
      <c r="S302" s="3" t="str">
        <f t="shared" si="40"/>
        <v>no</v>
      </c>
      <c r="T302" s="112"/>
      <c r="U302" s="3" t="str">
        <f t="shared" si="41"/>
        <v/>
      </c>
      <c r="W302" s="2">
        <f t="shared" si="42"/>
        <v>0.30647697377530386</v>
      </c>
      <c r="X302" s="2">
        <f t="shared" si="43"/>
        <v>0</v>
      </c>
      <c r="AB302" s="2" t="str">
        <f t="shared" si="44"/>
        <v/>
      </c>
      <c r="AC302" s="2">
        <f t="shared" si="45"/>
        <v>2.5675492586552089E-2</v>
      </c>
    </row>
    <row r="303" spans="1:29" x14ac:dyDescent="0.35">
      <c r="A303" s="115">
        <v>4634</v>
      </c>
      <c r="B303" t="s">
        <v>311</v>
      </c>
      <c r="C303" s="1">
        <v>65701</v>
      </c>
      <c r="D303" s="1">
        <v>262139</v>
      </c>
      <c r="F303" s="1">
        <v>588692</v>
      </c>
      <c r="H303" s="1">
        <v>0</v>
      </c>
      <c r="I303" s="3">
        <f t="shared" si="37"/>
        <v>916532</v>
      </c>
      <c r="J303">
        <f>A303-'ESSER III JCF Approved'!A309</f>
        <v>0</v>
      </c>
      <c r="K303" s="1">
        <f>VLOOKUP($A303,'Payments 6.7.21'!$A$4:$E$430,3,FALSE)</f>
        <v>65701</v>
      </c>
      <c r="L303" s="1">
        <f>VLOOKUP($A303,'Payments 6.7.21'!$A$4:$E$430,4,FALSE)</f>
        <v>0</v>
      </c>
      <c r="P303" s="1">
        <f>VLOOKUP($A303,'Payments 6.7.21'!$A$4:$E$430,5,FALSE)</f>
        <v>0</v>
      </c>
      <c r="Q303" s="1">
        <f t="shared" si="38"/>
        <v>65701</v>
      </c>
      <c r="R303" s="3" t="str">
        <f t="shared" si="39"/>
        <v>yes</v>
      </c>
      <c r="S303" s="3" t="str">
        <f t="shared" si="40"/>
        <v>no</v>
      </c>
      <c r="T303" s="112"/>
      <c r="U303" s="3" t="str">
        <f t="shared" si="41"/>
        <v/>
      </c>
      <c r="W303" s="2">
        <f t="shared" si="42"/>
        <v>1</v>
      </c>
      <c r="X303" s="2">
        <f t="shared" si="43"/>
        <v>0</v>
      </c>
      <c r="AB303" s="2" t="str">
        <f t="shared" si="44"/>
        <v/>
      </c>
      <c r="AC303" s="2">
        <f t="shared" si="45"/>
        <v>7.1684349264401023E-2</v>
      </c>
    </row>
    <row r="304" spans="1:29" x14ac:dyDescent="0.35">
      <c r="A304" s="115">
        <v>4641</v>
      </c>
      <c r="B304" t="s">
        <v>312</v>
      </c>
      <c r="C304" s="1">
        <v>55081</v>
      </c>
      <c r="D304" s="1">
        <v>233196</v>
      </c>
      <c r="F304" s="1">
        <v>523695</v>
      </c>
      <c r="H304" s="1">
        <v>0</v>
      </c>
      <c r="I304" s="3">
        <f t="shared" si="37"/>
        <v>811972</v>
      </c>
      <c r="J304">
        <f>A304-'ESSER III JCF Approved'!A310</f>
        <v>0</v>
      </c>
      <c r="K304" s="1">
        <f>VLOOKUP($A304,'Payments 6.7.21'!$A$4:$E$430,3,FALSE)</f>
        <v>54581.33</v>
      </c>
      <c r="L304" s="1">
        <f>VLOOKUP($A304,'Payments 6.7.21'!$A$4:$E$430,4,FALSE)</f>
        <v>0</v>
      </c>
      <c r="P304" s="1">
        <f>VLOOKUP($A304,'Payments 6.7.21'!$A$4:$E$430,5,FALSE)</f>
        <v>0</v>
      </c>
      <c r="Q304" s="1">
        <f t="shared" si="38"/>
        <v>54581.33</v>
      </c>
      <c r="R304" s="3" t="str">
        <f t="shared" si="39"/>
        <v>yes</v>
      </c>
      <c r="S304" s="3" t="str">
        <f t="shared" si="40"/>
        <v>no</v>
      </c>
      <c r="T304" s="112"/>
      <c r="U304" s="3" t="str">
        <f t="shared" si="41"/>
        <v/>
      </c>
      <c r="W304" s="2">
        <f t="shared" si="42"/>
        <v>0.9909284508269639</v>
      </c>
      <c r="X304" s="2">
        <f t="shared" si="43"/>
        <v>0</v>
      </c>
      <c r="AB304" s="2" t="str">
        <f t="shared" si="44"/>
        <v/>
      </c>
      <c r="AC304" s="2">
        <f t="shared" si="45"/>
        <v>6.7220704654840313E-2</v>
      </c>
    </row>
    <row r="305" spans="1:29" x14ac:dyDescent="0.35">
      <c r="A305" s="115">
        <v>4686</v>
      </c>
      <c r="B305" t="s">
        <v>313</v>
      </c>
      <c r="C305" s="1">
        <v>40000</v>
      </c>
      <c r="D305" s="1">
        <v>100000</v>
      </c>
      <c r="F305" s="1">
        <v>125667</v>
      </c>
      <c r="H305" s="1">
        <v>0</v>
      </c>
      <c r="I305" s="3">
        <f t="shared" si="37"/>
        <v>265667</v>
      </c>
      <c r="J305">
        <f>A305-'ESSER III JCF Approved'!A311</f>
        <v>0</v>
      </c>
      <c r="K305" s="1">
        <f>VLOOKUP($A305,'Payments 6.7.21'!$A$4:$E$430,3,FALSE)</f>
        <v>40000</v>
      </c>
      <c r="L305" s="1">
        <f>VLOOKUP($A305,'Payments 6.7.21'!$A$4:$E$430,4,FALSE)</f>
        <v>0</v>
      </c>
      <c r="P305" s="1">
        <f>VLOOKUP($A305,'Payments 6.7.21'!$A$4:$E$430,5,FALSE)</f>
        <v>0</v>
      </c>
      <c r="Q305" s="1">
        <f t="shared" si="38"/>
        <v>40000</v>
      </c>
      <c r="R305" s="3" t="str">
        <f t="shared" si="39"/>
        <v>yes</v>
      </c>
      <c r="S305" s="3" t="str">
        <f t="shared" si="40"/>
        <v>no</v>
      </c>
      <c r="T305" s="112"/>
      <c r="U305" s="3" t="str">
        <f t="shared" si="41"/>
        <v/>
      </c>
      <c r="W305" s="2">
        <f t="shared" si="42"/>
        <v>1</v>
      </c>
      <c r="X305" s="2">
        <f t="shared" si="43"/>
        <v>0</v>
      </c>
      <c r="AB305" s="2" t="str">
        <f t="shared" si="44"/>
        <v/>
      </c>
      <c r="AC305" s="2">
        <f t="shared" si="45"/>
        <v>0.15056442840096812</v>
      </c>
    </row>
    <row r="306" spans="1:29" x14ac:dyDescent="0.35">
      <c r="A306" s="115">
        <v>4753</v>
      </c>
      <c r="B306" t="s">
        <v>315</v>
      </c>
      <c r="C306" s="1">
        <v>406485</v>
      </c>
      <c r="D306" s="1">
        <v>1443035</v>
      </c>
      <c r="F306" s="1">
        <v>3240660</v>
      </c>
      <c r="H306" s="1">
        <v>0</v>
      </c>
      <c r="I306" s="3">
        <f t="shared" si="37"/>
        <v>5090180</v>
      </c>
      <c r="J306">
        <f>A306-'ESSER III JCF Approved'!A313</f>
        <v>0</v>
      </c>
      <c r="K306" s="1">
        <f>VLOOKUP($A306,'Payments 6.7.21'!$A$4:$E$430,3,FALSE)</f>
        <v>266535.62</v>
      </c>
      <c r="L306" s="1">
        <f>VLOOKUP($A306,'Payments 6.7.21'!$A$4:$E$430,4,FALSE)</f>
        <v>0</v>
      </c>
      <c r="P306" s="1">
        <f>VLOOKUP($A306,'Payments 6.7.21'!$A$4:$E$430,5,FALSE)</f>
        <v>0</v>
      </c>
      <c r="Q306" s="1">
        <f t="shared" si="38"/>
        <v>266535.62</v>
      </c>
      <c r="R306" s="3" t="str">
        <f t="shared" si="39"/>
        <v>yes</v>
      </c>
      <c r="S306" s="3" t="str">
        <f t="shared" si="40"/>
        <v>no</v>
      </c>
      <c r="T306" s="112"/>
      <c r="U306" s="3" t="str">
        <f t="shared" si="41"/>
        <v/>
      </c>
      <c r="W306" s="2">
        <f t="shared" si="42"/>
        <v>0.65570837792292458</v>
      </c>
      <c r="X306" s="2">
        <f t="shared" si="43"/>
        <v>0</v>
      </c>
      <c r="AB306" s="2" t="str">
        <f t="shared" si="44"/>
        <v/>
      </c>
      <c r="AC306" s="2">
        <f t="shared" si="45"/>
        <v>5.2362710159562134E-2</v>
      </c>
    </row>
    <row r="307" spans="1:29" x14ac:dyDescent="0.35">
      <c r="A307" s="115">
        <v>4760</v>
      </c>
      <c r="B307" t="s">
        <v>316</v>
      </c>
      <c r="C307" s="1">
        <v>94783</v>
      </c>
      <c r="D307" s="1">
        <v>355324</v>
      </c>
      <c r="F307" s="1">
        <v>797959</v>
      </c>
      <c r="H307" s="1">
        <v>0</v>
      </c>
      <c r="I307" s="3">
        <f t="shared" si="37"/>
        <v>1248066</v>
      </c>
      <c r="J307">
        <f>A307-'ESSER III JCF Approved'!A314</f>
        <v>0</v>
      </c>
      <c r="K307" s="1">
        <f>VLOOKUP($A307,'Payments 6.7.21'!$A$4:$E$430,3,FALSE)</f>
        <v>35325.79</v>
      </c>
      <c r="L307" s="1">
        <f>VLOOKUP($A307,'Payments 6.7.21'!$A$4:$E$430,4,FALSE)</f>
        <v>0</v>
      </c>
      <c r="P307" s="1">
        <f>VLOOKUP($A307,'Payments 6.7.21'!$A$4:$E$430,5,FALSE)</f>
        <v>0</v>
      </c>
      <c r="Q307" s="1">
        <f t="shared" si="38"/>
        <v>35325.79</v>
      </c>
      <c r="R307" s="3" t="str">
        <f t="shared" si="39"/>
        <v>yes</v>
      </c>
      <c r="S307" s="3" t="str">
        <f t="shared" si="40"/>
        <v>no</v>
      </c>
      <c r="T307" s="112"/>
      <c r="U307" s="3" t="str">
        <f t="shared" si="41"/>
        <v/>
      </c>
      <c r="W307" s="2">
        <f t="shared" si="42"/>
        <v>0.37270175031387487</v>
      </c>
      <c r="X307" s="2">
        <f t="shared" si="43"/>
        <v>0</v>
      </c>
      <c r="AB307" s="2" t="str">
        <f t="shared" si="44"/>
        <v/>
      </c>
      <c r="AC307" s="2">
        <f t="shared" si="45"/>
        <v>2.8304424605750018E-2</v>
      </c>
    </row>
    <row r="308" spans="1:29" x14ac:dyDescent="0.35">
      <c r="A308" s="115">
        <v>4781</v>
      </c>
      <c r="B308" t="s">
        <v>317</v>
      </c>
      <c r="C308" s="1">
        <v>413132</v>
      </c>
      <c r="D308" s="1">
        <v>1536220</v>
      </c>
      <c r="F308" s="1">
        <v>3449928</v>
      </c>
      <c r="H308" s="1">
        <v>348261</v>
      </c>
      <c r="I308" s="3">
        <f t="shared" si="37"/>
        <v>5747541</v>
      </c>
      <c r="J308">
        <f>A308-'ESSER III JCF Approved'!A315</f>
        <v>0</v>
      </c>
      <c r="K308" s="1">
        <f>VLOOKUP($A308,'Payments 6.7.21'!$A$4:$E$430,3,FALSE)</f>
        <v>368363.59000000008</v>
      </c>
      <c r="L308" s="1">
        <f>VLOOKUP($A308,'Payments 6.7.21'!$A$4:$E$430,4,FALSE)</f>
        <v>0</v>
      </c>
      <c r="P308" s="1">
        <f>VLOOKUP($A308,'Payments 6.7.21'!$A$4:$E$430,5,FALSE)</f>
        <v>0</v>
      </c>
      <c r="Q308" s="1">
        <f t="shared" si="38"/>
        <v>368363.59000000008</v>
      </c>
      <c r="R308" s="3" t="str">
        <f t="shared" si="39"/>
        <v>yes</v>
      </c>
      <c r="S308" s="3" t="str">
        <f t="shared" si="40"/>
        <v>no</v>
      </c>
      <c r="T308" s="112"/>
      <c r="U308" s="3" t="str">
        <f t="shared" si="41"/>
        <v>no</v>
      </c>
      <c r="W308" s="2">
        <f t="shared" si="42"/>
        <v>0.89163654715684115</v>
      </c>
      <c r="X308" s="2">
        <f t="shared" si="43"/>
        <v>0</v>
      </c>
      <c r="AB308" s="2">
        <f t="shared" si="44"/>
        <v>0</v>
      </c>
      <c r="AC308" s="2">
        <f t="shared" si="45"/>
        <v>6.4090641545662755E-2</v>
      </c>
    </row>
    <row r="309" spans="1:29" x14ac:dyDescent="0.35">
      <c r="A309" s="115">
        <v>4795</v>
      </c>
      <c r="B309" t="s">
        <v>318</v>
      </c>
      <c r="C309" s="1">
        <v>75079</v>
      </c>
      <c r="D309" s="1">
        <v>295904</v>
      </c>
      <c r="F309" s="1">
        <v>664520</v>
      </c>
      <c r="H309" s="1">
        <v>0</v>
      </c>
      <c r="I309" s="3">
        <f t="shared" si="37"/>
        <v>1035503</v>
      </c>
      <c r="J309">
        <f>A309-'ESSER III JCF Approved'!A316</f>
        <v>0</v>
      </c>
      <c r="K309" s="1">
        <f>VLOOKUP($A309,'Payments 6.7.21'!$A$4:$E$430,3,FALSE)</f>
        <v>55549.73</v>
      </c>
      <c r="L309" s="1">
        <f>VLOOKUP($A309,'Payments 6.7.21'!$A$4:$E$430,4,FALSE)</f>
        <v>0</v>
      </c>
      <c r="P309" s="1">
        <f>VLOOKUP($A309,'Payments 6.7.21'!$A$4:$E$430,5,FALSE)</f>
        <v>0</v>
      </c>
      <c r="Q309" s="1">
        <f t="shared" si="38"/>
        <v>55549.73</v>
      </c>
      <c r="R309" s="3" t="str">
        <f t="shared" si="39"/>
        <v>yes</v>
      </c>
      <c r="S309" s="3" t="str">
        <f t="shared" si="40"/>
        <v>no</v>
      </c>
      <c r="T309" s="112"/>
      <c r="U309" s="3" t="str">
        <f t="shared" si="41"/>
        <v/>
      </c>
      <c r="W309" s="2">
        <f t="shared" si="42"/>
        <v>0.73988372247898881</v>
      </c>
      <c r="X309" s="2">
        <f t="shared" si="43"/>
        <v>0</v>
      </c>
      <c r="AB309" s="2" t="str">
        <f t="shared" si="44"/>
        <v/>
      </c>
      <c r="AC309" s="2">
        <f t="shared" si="45"/>
        <v>5.3645165682764805E-2</v>
      </c>
    </row>
    <row r="310" spans="1:29" x14ac:dyDescent="0.35">
      <c r="A310" s="115">
        <v>4802</v>
      </c>
      <c r="B310" t="s">
        <v>319</v>
      </c>
      <c r="C310" s="1">
        <v>331973</v>
      </c>
      <c r="D310" s="1">
        <v>1391718</v>
      </c>
      <c r="F310" s="1">
        <v>3125417</v>
      </c>
      <c r="H310" s="1">
        <v>0</v>
      </c>
      <c r="I310" s="3">
        <f t="shared" si="37"/>
        <v>4849108</v>
      </c>
      <c r="J310">
        <f>A310-'ESSER III JCF Approved'!A317</f>
        <v>0</v>
      </c>
      <c r="K310" s="1">
        <f>VLOOKUP($A310,'Payments 6.7.21'!$A$4:$E$430,3,FALSE)</f>
        <v>272496.51</v>
      </c>
      <c r="L310" s="1">
        <f>VLOOKUP($A310,'Payments 6.7.21'!$A$4:$E$430,4,FALSE)</f>
        <v>0</v>
      </c>
      <c r="P310" s="1">
        <f>VLOOKUP($A310,'Payments 6.7.21'!$A$4:$E$430,5,FALSE)</f>
        <v>0</v>
      </c>
      <c r="Q310" s="1">
        <f t="shared" si="38"/>
        <v>272496.51</v>
      </c>
      <c r="R310" s="3" t="str">
        <f t="shared" si="39"/>
        <v>yes</v>
      </c>
      <c r="S310" s="3" t="str">
        <f t="shared" si="40"/>
        <v>no</v>
      </c>
      <c r="T310" s="112"/>
      <c r="U310" s="3" t="str">
        <f t="shared" si="41"/>
        <v/>
      </c>
      <c r="W310" s="2">
        <f t="shared" si="42"/>
        <v>0.82083937549138031</v>
      </c>
      <c r="X310" s="2">
        <f t="shared" si="43"/>
        <v>0</v>
      </c>
      <c r="AB310" s="2" t="str">
        <f t="shared" si="44"/>
        <v/>
      </c>
      <c r="AC310" s="2">
        <f t="shared" si="45"/>
        <v>5.6195182701643275E-2</v>
      </c>
    </row>
    <row r="311" spans="1:29" x14ac:dyDescent="0.35">
      <c r="A311" s="115">
        <v>4851</v>
      </c>
      <c r="B311" t="s">
        <v>320</v>
      </c>
      <c r="C311" s="1">
        <v>343603</v>
      </c>
      <c r="D311" s="1">
        <v>1379617</v>
      </c>
      <c r="F311" s="1">
        <v>3098242</v>
      </c>
      <c r="H311" s="1">
        <v>189420</v>
      </c>
      <c r="I311" s="3">
        <f t="shared" si="37"/>
        <v>5010882</v>
      </c>
      <c r="J311">
        <f>A311-'ESSER III JCF Approved'!A318</f>
        <v>0</v>
      </c>
      <c r="K311" s="1">
        <f>VLOOKUP($A311,'Payments 6.7.21'!$A$4:$E$430,3,FALSE)</f>
        <v>116787.45999999999</v>
      </c>
      <c r="L311" s="1">
        <f>VLOOKUP($A311,'Payments 6.7.21'!$A$4:$E$430,4,FALSE)</f>
        <v>0</v>
      </c>
      <c r="P311" s="1">
        <f>VLOOKUP($A311,'Payments 6.7.21'!$A$4:$E$430,5,FALSE)</f>
        <v>82389.939999999988</v>
      </c>
      <c r="Q311" s="1">
        <f t="shared" si="38"/>
        <v>199177.39999999997</v>
      </c>
      <c r="R311" s="3" t="str">
        <f t="shared" si="39"/>
        <v>yes</v>
      </c>
      <c r="S311" s="3" t="str">
        <f t="shared" si="40"/>
        <v>no</v>
      </c>
      <c r="T311" s="112"/>
      <c r="U311" s="3" t="str">
        <f t="shared" si="41"/>
        <v>yes</v>
      </c>
      <c r="W311" s="2">
        <f t="shared" si="42"/>
        <v>0.33989068779958265</v>
      </c>
      <c r="X311" s="2">
        <f t="shared" si="43"/>
        <v>0</v>
      </c>
      <c r="AB311" s="2">
        <f t="shared" si="44"/>
        <v>0.43495903283708154</v>
      </c>
      <c r="AC311" s="2">
        <f t="shared" si="45"/>
        <v>3.974897034094995E-2</v>
      </c>
    </row>
    <row r="312" spans="1:29" x14ac:dyDescent="0.35">
      <c r="A312" s="115">
        <v>3122</v>
      </c>
      <c r="B312" t="s">
        <v>200</v>
      </c>
      <c r="C312" s="1">
        <v>40000</v>
      </c>
      <c r="D312" s="1">
        <v>100000</v>
      </c>
      <c r="F312" s="1">
        <v>0</v>
      </c>
      <c r="H312" s="1">
        <v>0</v>
      </c>
      <c r="I312" s="3">
        <f t="shared" si="37"/>
        <v>140000</v>
      </c>
      <c r="J312">
        <f>A312-'ESSER III JCF Approved'!A198</f>
        <v>0</v>
      </c>
      <c r="K312" s="1">
        <f>VLOOKUP($A312,'Payments 6.7.21'!$A$4:$E$430,3,FALSE)</f>
        <v>40000</v>
      </c>
      <c r="L312" s="1">
        <f>VLOOKUP($A312,'Payments 6.7.21'!$A$4:$E$430,4,FALSE)</f>
        <v>0</v>
      </c>
      <c r="P312" s="1">
        <f>VLOOKUP($A312,'Payments 6.7.21'!$A$4:$E$430,5,FALSE)</f>
        <v>0</v>
      </c>
      <c r="Q312" s="1">
        <f t="shared" si="38"/>
        <v>40000</v>
      </c>
      <c r="R312" s="3" t="str">
        <f t="shared" si="39"/>
        <v>yes</v>
      </c>
      <c r="S312" s="3" t="str">
        <f t="shared" si="40"/>
        <v>no</v>
      </c>
      <c r="T312" s="112"/>
      <c r="U312" s="3" t="str">
        <f t="shared" si="41"/>
        <v/>
      </c>
      <c r="W312" s="2">
        <f t="shared" si="42"/>
        <v>1</v>
      </c>
      <c r="X312" s="2">
        <f t="shared" si="43"/>
        <v>0</v>
      </c>
      <c r="AB312" s="2" t="str">
        <f t="shared" si="44"/>
        <v/>
      </c>
      <c r="AC312" s="2">
        <f t="shared" si="45"/>
        <v>0.2857142857142857</v>
      </c>
    </row>
    <row r="313" spans="1:29" x14ac:dyDescent="0.35">
      <c r="A313" s="115">
        <v>4865</v>
      </c>
      <c r="B313" t="s">
        <v>321</v>
      </c>
      <c r="C313" s="1">
        <v>40498</v>
      </c>
      <c r="D313" s="1">
        <v>137524</v>
      </c>
      <c r="F313" s="1">
        <v>308841</v>
      </c>
      <c r="H313" s="1">
        <v>0</v>
      </c>
      <c r="I313" s="3">
        <f t="shared" si="37"/>
        <v>486863</v>
      </c>
      <c r="J313">
        <f>A313-'ESSER III JCF Approved'!A319</f>
        <v>0</v>
      </c>
      <c r="K313" s="1">
        <f>VLOOKUP($A313,'Payments 6.7.21'!$A$4:$E$430,3,FALSE)</f>
        <v>26041.919999999998</v>
      </c>
      <c r="L313" s="1">
        <f>VLOOKUP($A313,'Payments 6.7.21'!$A$4:$E$430,4,FALSE)</f>
        <v>0</v>
      </c>
      <c r="P313" s="1">
        <f>VLOOKUP($A313,'Payments 6.7.21'!$A$4:$E$430,5,FALSE)</f>
        <v>0</v>
      </c>
      <c r="Q313" s="1">
        <f t="shared" si="38"/>
        <v>26041.919999999998</v>
      </c>
      <c r="R313" s="3" t="str">
        <f t="shared" si="39"/>
        <v>yes</v>
      </c>
      <c r="S313" s="3" t="str">
        <f t="shared" si="40"/>
        <v>no</v>
      </c>
      <c r="T313" s="112"/>
      <c r="U313" s="3" t="str">
        <f t="shared" si="41"/>
        <v/>
      </c>
      <c r="W313" s="2">
        <f t="shared" si="42"/>
        <v>0.64304212553706352</v>
      </c>
      <c r="X313" s="2">
        <f t="shared" si="43"/>
        <v>0</v>
      </c>
      <c r="AB313" s="2" t="str">
        <f t="shared" si="44"/>
        <v/>
      </c>
      <c r="AC313" s="2">
        <f t="shared" si="45"/>
        <v>5.348921565204174E-2</v>
      </c>
    </row>
    <row r="314" spans="1:29" x14ac:dyDescent="0.35">
      <c r="A314" s="115">
        <v>4872</v>
      </c>
      <c r="B314" t="s">
        <v>322</v>
      </c>
      <c r="C314" s="1">
        <v>155277</v>
      </c>
      <c r="D314" s="1">
        <v>610960</v>
      </c>
      <c r="F314" s="1">
        <v>1372048</v>
      </c>
      <c r="H314" s="1">
        <v>0</v>
      </c>
      <c r="I314" s="3">
        <f t="shared" si="37"/>
        <v>2138285</v>
      </c>
      <c r="J314">
        <f>A314-'ESSER III JCF Approved'!A320</f>
        <v>0</v>
      </c>
      <c r="K314" s="1">
        <f>VLOOKUP($A314,'Payments 6.7.21'!$A$4:$E$430,3,FALSE)</f>
        <v>155277</v>
      </c>
      <c r="L314" s="1">
        <f>VLOOKUP($A314,'Payments 6.7.21'!$A$4:$E$430,4,FALSE)</f>
        <v>0</v>
      </c>
      <c r="P314" s="1">
        <f>VLOOKUP($A314,'Payments 6.7.21'!$A$4:$E$430,5,FALSE)</f>
        <v>0</v>
      </c>
      <c r="Q314" s="1">
        <f t="shared" si="38"/>
        <v>155277</v>
      </c>
      <c r="R314" s="3" t="str">
        <f t="shared" si="39"/>
        <v>yes</v>
      </c>
      <c r="S314" s="3" t="str">
        <f t="shared" si="40"/>
        <v>no</v>
      </c>
      <c r="T314" s="112"/>
      <c r="U314" s="3" t="str">
        <f t="shared" si="41"/>
        <v/>
      </c>
      <c r="W314" s="2">
        <f t="shared" si="42"/>
        <v>1</v>
      </c>
      <c r="X314" s="2">
        <f t="shared" si="43"/>
        <v>0</v>
      </c>
      <c r="AB314" s="2" t="str">
        <f t="shared" si="44"/>
        <v/>
      </c>
      <c r="AC314" s="2">
        <f t="shared" si="45"/>
        <v>7.261754162798692E-2</v>
      </c>
    </row>
    <row r="315" spans="1:29" x14ac:dyDescent="0.35">
      <c r="A315" s="115">
        <v>4893</v>
      </c>
      <c r="B315" t="s">
        <v>323</v>
      </c>
      <c r="C315" s="1">
        <v>174091</v>
      </c>
      <c r="D315" s="1">
        <v>684331</v>
      </c>
      <c r="F315" s="1">
        <v>1536819</v>
      </c>
      <c r="H315" s="1">
        <v>0</v>
      </c>
      <c r="I315" s="3">
        <f t="shared" si="37"/>
        <v>2395241</v>
      </c>
      <c r="J315">
        <f>A315-'ESSER III JCF Approved'!A321</f>
        <v>0</v>
      </c>
      <c r="K315" s="1">
        <f>VLOOKUP($A315,'Payments 6.7.21'!$A$4:$E$430,3,FALSE)</f>
        <v>174091</v>
      </c>
      <c r="L315" s="1">
        <f>VLOOKUP($A315,'Payments 6.7.21'!$A$4:$E$430,4,FALSE)</f>
        <v>0</v>
      </c>
      <c r="P315" s="1">
        <f>VLOOKUP($A315,'Payments 6.7.21'!$A$4:$E$430,5,FALSE)</f>
        <v>0</v>
      </c>
      <c r="Q315" s="1">
        <f t="shared" si="38"/>
        <v>174091</v>
      </c>
      <c r="R315" s="3" t="str">
        <f t="shared" si="39"/>
        <v>yes</v>
      </c>
      <c r="S315" s="3" t="str">
        <f t="shared" si="40"/>
        <v>no</v>
      </c>
      <c r="T315" s="112"/>
      <c r="U315" s="3" t="str">
        <f t="shared" si="41"/>
        <v/>
      </c>
      <c r="W315" s="2">
        <f t="shared" si="42"/>
        <v>1</v>
      </c>
      <c r="X315" s="2">
        <f t="shared" si="43"/>
        <v>0</v>
      </c>
      <c r="AB315" s="2" t="str">
        <f t="shared" si="44"/>
        <v/>
      </c>
      <c r="AC315" s="2">
        <f t="shared" si="45"/>
        <v>7.2682039093352191E-2</v>
      </c>
    </row>
    <row r="316" spans="1:29" x14ac:dyDescent="0.35">
      <c r="A316" s="115">
        <v>4904</v>
      </c>
      <c r="B316" t="s">
        <v>324</v>
      </c>
      <c r="C316" s="1">
        <v>144061</v>
      </c>
      <c r="D316" s="1">
        <v>575954</v>
      </c>
      <c r="F316" s="1">
        <v>1293434</v>
      </c>
      <c r="H316" s="1">
        <v>78985</v>
      </c>
      <c r="I316" s="3">
        <f t="shared" si="37"/>
        <v>2092434</v>
      </c>
      <c r="J316">
        <f>A316-'ESSER III JCF Approved'!A322</f>
        <v>0</v>
      </c>
      <c r="Q316" s="1">
        <f t="shared" si="38"/>
        <v>0</v>
      </c>
      <c r="R316" s="3" t="str">
        <f t="shared" si="39"/>
        <v>no</v>
      </c>
      <c r="S316" s="3" t="str">
        <f t="shared" si="40"/>
        <v>no</v>
      </c>
      <c r="T316" s="112"/>
      <c r="U316" s="3" t="str">
        <f t="shared" si="41"/>
        <v>no</v>
      </c>
      <c r="W316" s="2">
        <f t="shared" si="42"/>
        <v>0</v>
      </c>
      <c r="X316" s="2">
        <f t="shared" si="43"/>
        <v>0</v>
      </c>
      <c r="AB316" s="2">
        <f t="shared" si="44"/>
        <v>0</v>
      </c>
      <c r="AC316" s="2">
        <f t="shared" si="45"/>
        <v>0</v>
      </c>
    </row>
    <row r="317" spans="1:29" x14ac:dyDescent="0.35">
      <c r="A317" s="115">
        <v>5523</v>
      </c>
      <c r="B317" t="s">
        <v>354</v>
      </c>
      <c r="C317" s="1">
        <v>159683</v>
      </c>
      <c r="D317" s="1">
        <v>570306</v>
      </c>
      <c r="F317" s="1">
        <v>1280750</v>
      </c>
      <c r="H317" s="1">
        <v>0</v>
      </c>
      <c r="I317" s="3">
        <f t="shared" si="37"/>
        <v>2010739</v>
      </c>
      <c r="J317">
        <f>A317-'ESSER III JCF Approved'!A352</f>
        <v>0</v>
      </c>
      <c r="K317" s="1">
        <f>VLOOKUP($A317,'Payments 6.7.21'!$A$4:$E$430,3,FALSE)</f>
        <v>159582.99000000002</v>
      </c>
      <c r="L317" s="1">
        <f>VLOOKUP($A317,'Payments 6.7.21'!$A$4:$E$430,4,FALSE)</f>
        <v>0</v>
      </c>
      <c r="P317" s="1">
        <f>VLOOKUP($A317,'Payments 6.7.21'!$A$4:$E$430,5,FALSE)</f>
        <v>0</v>
      </c>
      <c r="Q317" s="1">
        <f t="shared" si="38"/>
        <v>159582.99000000002</v>
      </c>
      <c r="R317" s="3" t="str">
        <f t="shared" si="39"/>
        <v>yes</v>
      </c>
      <c r="S317" s="3" t="str">
        <f t="shared" si="40"/>
        <v>no</v>
      </c>
      <c r="T317" s="112"/>
      <c r="U317" s="3" t="str">
        <f t="shared" si="41"/>
        <v/>
      </c>
      <c r="W317" s="2">
        <f t="shared" si="42"/>
        <v>0.99937369663646114</v>
      </c>
      <c r="X317" s="2">
        <f t="shared" si="43"/>
        <v>0</v>
      </c>
      <c r="AB317" s="2" t="str">
        <f t="shared" si="44"/>
        <v/>
      </c>
      <c r="AC317" s="2">
        <f t="shared" si="45"/>
        <v>7.9365342791879012E-2</v>
      </c>
    </row>
    <row r="318" spans="1:29" x14ac:dyDescent="0.35">
      <c r="A318" s="115">
        <v>3850</v>
      </c>
      <c r="B318" t="s">
        <v>250</v>
      </c>
      <c r="C318" s="1">
        <v>151579</v>
      </c>
      <c r="D318" s="1">
        <v>613319</v>
      </c>
      <c r="F318" s="1">
        <v>1377345</v>
      </c>
      <c r="H318" s="1">
        <v>106087</v>
      </c>
      <c r="I318" s="3">
        <f t="shared" si="37"/>
        <v>2248330</v>
      </c>
      <c r="J318">
        <f>A318-'ESSER III JCF Approved'!A248</f>
        <v>0</v>
      </c>
      <c r="K318" s="1">
        <f>VLOOKUP($A318,'Payments 6.7.21'!$A$4:$E$430,3,FALSE)</f>
        <v>151554</v>
      </c>
      <c r="L318" s="1">
        <f>VLOOKUP($A318,'Payments 6.7.21'!$A$4:$E$430,4,FALSE)</f>
        <v>0</v>
      </c>
      <c r="P318" s="1">
        <f>VLOOKUP($A318,'Payments 6.7.21'!$A$4:$E$430,5,FALSE)</f>
        <v>43306.31</v>
      </c>
      <c r="Q318" s="1">
        <f t="shared" si="38"/>
        <v>194860.31</v>
      </c>
      <c r="R318" s="3" t="str">
        <f t="shared" si="39"/>
        <v>yes</v>
      </c>
      <c r="S318" s="3" t="str">
        <f t="shared" si="40"/>
        <v>no</v>
      </c>
      <c r="T318" s="112"/>
      <c r="U318" s="3" t="str">
        <f t="shared" si="41"/>
        <v>yes</v>
      </c>
      <c r="W318" s="2">
        <f t="shared" si="42"/>
        <v>0.99983506950171197</v>
      </c>
      <c r="X318" s="2">
        <f t="shared" si="43"/>
        <v>0</v>
      </c>
      <c r="AB318" s="2">
        <f t="shared" si="44"/>
        <v>0.40821504991186475</v>
      </c>
      <c r="AC318" s="2">
        <f t="shared" si="45"/>
        <v>8.6668909813061246E-2</v>
      </c>
    </row>
    <row r="319" spans="1:29" x14ac:dyDescent="0.35">
      <c r="A319" s="115">
        <v>4956</v>
      </c>
      <c r="B319" t="s">
        <v>325</v>
      </c>
      <c r="C319" s="1">
        <v>40000</v>
      </c>
      <c r="D319" s="1">
        <v>106836</v>
      </c>
      <c r="F319" s="1">
        <v>239925</v>
      </c>
      <c r="H319" s="1">
        <v>0</v>
      </c>
      <c r="I319" s="3">
        <f t="shared" si="37"/>
        <v>386761</v>
      </c>
      <c r="J319">
        <f>A319-'ESSER III JCF Approved'!A323</f>
        <v>0</v>
      </c>
      <c r="K319" s="1">
        <f>VLOOKUP($A319,'Payments 6.7.21'!$A$4:$E$430,3,FALSE)</f>
        <v>38631.240000000005</v>
      </c>
      <c r="L319" s="1">
        <f>VLOOKUP($A319,'Payments 6.7.21'!$A$4:$E$430,4,FALSE)</f>
        <v>106836</v>
      </c>
      <c r="P319" s="1">
        <f>VLOOKUP($A319,'Payments 6.7.21'!$A$4:$E$430,5,FALSE)</f>
        <v>0</v>
      </c>
      <c r="Q319" s="1">
        <f t="shared" si="38"/>
        <v>145467.24</v>
      </c>
      <c r="R319" s="3" t="str">
        <f t="shared" si="39"/>
        <v>yes</v>
      </c>
      <c r="S319" s="3" t="str">
        <f t="shared" si="40"/>
        <v>yes</v>
      </c>
      <c r="T319" s="112"/>
      <c r="U319" s="3" t="str">
        <f t="shared" si="41"/>
        <v/>
      </c>
      <c r="W319" s="2">
        <f t="shared" si="42"/>
        <v>0.96578100000000011</v>
      </c>
      <c r="X319" s="2">
        <f t="shared" si="43"/>
        <v>1</v>
      </c>
      <c r="AB319" s="2" t="str">
        <f t="shared" si="44"/>
        <v/>
      </c>
      <c r="AC319" s="2">
        <f t="shared" si="45"/>
        <v>0.37611661982464623</v>
      </c>
    </row>
    <row r="320" spans="1:29" x14ac:dyDescent="0.35">
      <c r="A320" s="115">
        <v>4963</v>
      </c>
      <c r="B320" t="s">
        <v>326</v>
      </c>
      <c r="C320" s="1">
        <v>43304</v>
      </c>
      <c r="D320" s="1">
        <v>162267</v>
      </c>
      <c r="F320" s="1">
        <v>364407</v>
      </c>
      <c r="H320" s="1">
        <v>0</v>
      </c>
      <c r="I320" s="3">
        <f t="shared" si="37"/>
        <v>569978</v>
      </c>
      <c r="J320">
        <f>A320-'ESSER III JCF Approved'!A324</f>
        <v>0</v>
      </c>
      <c r="K320" s="1">
        <f>VLOOKUP($A320,'Payments 6.7.21'!$A$4:$E$430,3,FALSE)</f>
        <v>27091.69</v>
      </c>
      <c r="L320" s="1">
        <f>VLOOKUP($A320,'Payments 6.7.21'!$A$4:$E$430,4,FALSE)</f>
        <v>0</v>
      </c>
      <c r="P320" s="1">
        <f>VLOOKUP($A320,'Payments 6.7.21'!$A$4:$E$430,5,FALSE)</f>
        <v>0</v>
      </c>
      <c r="Q320" s="1">
        <f t="shared" si="38"/>
        <v>27091.69</v>
      </c>
      <c r="R320" s="3" t="str">
        <f t="shared" si="39"/>
        <v>yes</v>
      </c>
      <c r="S320" s="3" t="str">
        <f t="shared" si="40"/>
        <v>no</v>
      </c>
      <c r="T320" s="112"/>
      <c r="U320" s="3" t="str">
        <f t="shared" si="41"/>
        <v/>
      </c>
      <c r="W320" s="2">
        <f t="shared" si="42"/>
        <v>0.62561634029188984</v>
      </c>
      <c r="X320" s="2">
        <f t="shared" si="43"/>
        <v>0</v>
      </c>
      <c r="AB320" s="2" t="str">
        <f t="shared" si="44"/>
        <v/>
      </c>
      <c r="AC320" s="2">
        <f t="shared" si="45"/>
        <v>4.7531115236026648E-2</v>
      </c>
    </row>
    <row r="321" spans="1:29" x14ac:dyDescent="0.35">
      <c r="A321" s="115">
        <v>1673</v>
      </c>
      <c r="B321" t="s">
        <v>111</v>
      </c>
      <c r="C321" s="1">
        <v>221017</v>
      </c>
      <c r="D321" s="1">
        <v>792948</v>
      </c>
      <c r="F321" s="1">
        <v>1780744</v>
      </c>
      <c r="H321" s="1">
        <v>76087</v>
      </c>
      <c r="I321" s="3">
        <f t="shared" si="37"/>
        <v>2870796</v>
      </c>
      <c r="J321">
        <f>A321-'ESSER III JCF Approved'!A109</f>
        <v>0</v>
      </c>
      <c r="Q321" s="1">
        <f t="shared" si="38"/>
        <v>0</v>
      </c>
      <c r="R321" s="3" t="str">
        <f t="shared" si="39"/>
        <v>no</v>
      </c>
      <c r="S321" s="3" t="str">
        <f t="shared" si="40"/>
        <v>no</v>
      </c>
      <c r="T321" s="112"/>
      <c r="U321" s="3" t="str">
        <f t="shared" si="41"/>
        <v>no</v>
      </c>
      <c r="W321" s="2">
        <f t="shared" si="42"/>
        <v>0</v>
      </c>
      <c r="X321" s="2">
        <f t="shared" si="43"/>
        <v>0</v>
      </c>
      <c r="AB321" s="2">
        <f t="shared" si="44"/>
        <v>0</v>
      </c>
      <c r="AC321" s="2">
        <f t="shared" si="45"/>
        <v>0</v>
      </c>
    </row>
    <row r="322" spans="1:29" x14ac:dyDescent="0.35">
      <c r="A322" s="115">
        <v>2422</v>
      </c>
      <c r="B322" t="s">
        <v>152</v>
      </c>
      <c r="C322" s="1">
        <v>40000</v>
      </c>
      <c r="D322" s="1">
        <v>136415</v>
      </c>
      <c r="F322" s="1">
        <v>306352</v>
      </c>
      <c r="H322" s="1">
        <v>0</v>
      </c>
      <c r="I322" s="3">
        <f t="shared" si="37"/>
        <v>482767</v>
      </c>
      <c r="J322">
        <f>A322-'ESSER III JCF Approved'!A150</f>
        <v>0</v>
      </c>
      <c r="K322" s="1">
        <f>VLOOKUP($A322,'Payments 6.7.21'!$A$4:$E$430,3,FALSE)</f>
        <v>40000</v>
      </c>
      <c r="L322" s="1">
        <f>VLOOKUP($A322,'Payments 6.7.21'!$A$4:$E$430,4,FALSE)</f>
        <v>0</v>
      </c>
      <c r="P322" s="1">
        <f>VLOOKUP($A322,'Payments 6.7.21'!$A$4:$E$430,5,FALSE)</f>
        <v>0</v>
      </c>
      <c r="Q322" s="1">
        <f t="shared" si="38"/>
        <v>40000</v>
      </c>
      <c r="R322" s="3" t="str">
        <f t="shared" si="39"/>
        <v>yes</v>
      </c>
      <c r="S322" s="3" t="str">
        <f t="shared" si="40"/>
        <v>no</v>
      </c>
      <c r="T322" s="112"/>
      <c r="U322" s="3" t="str">
        <f t="shared" si="41"/>
        <v/>
      </c>
      <c r="W322" s="2">
        <f t="shared" si="42"/>
        <v>1</v>
      </c>
      <c r="X322" s="2">
        <f t="shared" si="43"/>
        <v>0</v>
      </c>
      <c r="AB322" s="2" t="str">
        <f t="shared" si="44"/>
        <v/>
      </c>
      <c r="AC322" s="2">
        <f t="shared" si="45"/>
        <v>8.2855704718839518E-2</v>
      </c>
    </row>
    <row r="323" spans="1:29" x14ac:dyDescent="0.35">
      <c r="A323" s="115">
        <v>5019</v>
      </c>
      <c r="B323" t="s">
        <v>328</v>
      </c>
      <c r="C323" s="1">
        <v>95850</v>
      </c>
      <c r="D323" s="1">
        <v>379100</v>
      </c>
      <c r="F323" s="1">
        <v>851354</v>
      </c>
      <c r="H323" s="1">
        <v>0</v>
      </c>
      <c r="I323" s="3">
        <f t="shared" si="37"/>
        <v>1326304</v>
      </c>
      <c r="J323">
        <f>A323-'ESSER III JCF Approved'!A326</f>
        <v>0</v>
      </c>
      <c r="K323" s="1">
        <f>VLOOKUP($A323,'Payments 6.7.21'!$A$4:$E$430,3,FALSE)</f>
        <v>39897.1</v>
      </c>
      <c r="L323" s="1">
        <f>VLOOKUP($A323,'Payments 6.7.21'!$A$4:$E$430,4,FALSE)</f>
        <v>0</v>
      </c>
      <c r="P323" s="1">
        <f>VLOOKUP($A323,'Payments 6.7.21'!$A$4:$E$430,5,FALSE)</f>
        <v>0</v>
      </c>
      <c r="Q323" s="1">
        <f t="shared" si="38"/>
        <v>39897.1</v>
      </c>
      <c r="R323" s="3" t="str">
        <f t="shared" si="39"/>
        <v>yes</v>
      </c>
      <c r="S323" s="3" t="str">
        <f t="shared" si="40"/>
        <v>no</v>
      </c>
      <c r="T323" s="112"/>
      <c r="U323" s="3" t="str">
        <f t="shared" si="41"/>
        <v/>
      </c>
      <c r="W323" s="2">
        <f t="shared" si="42"/>
        <v>0.41624517475221701</v>
      </c>
      <c r="X323" s="2">
        <f t="shared" si="43"/>
        <v>0</v>
      </c>
      <c r="AB323" s="2" t="str">
        <f t="shared" si="44"/>
        <v/>
      </c>
      <c r="AC323" s="2">
        <f t="shared" si="45"/>
        <v>3.0081414215745408E-2</v>
      </c>
    </row>
    <row r="324" spans="1:29" x14ac:dyDescent="0.35">
      <c r="A324" s="115">
        <v>5026</v>
      </c>
      <c r="B324" t="s">
        <v>329</v>
      </c>
      <c r="C324" s="1">
        <v>130583</v>
      </c>
      <c r="D324" s="1">
        <v>442491</v>
      </c>
      <c r="F324" s="1">
        <v>993713</v>
      </c>
      <c r="H324" s="1">
        <v>0</v>
      </c>
      <c r="I324" s="3">
        <f t="shared" ref="I324:I387" si="46">SUM(C324:H324)</f>
        <v>1566787</v>
      </c>
      <c r="J324">
        <f>A324-'ESSER III JCF Approved'!A327</f>
        <v>0</v>
      </c>
      <c r="K324" s="1">
        <f>VLOOKUP($A324,'Payments 6.7.21'!$A$4:$E$430,3,FALSE)</f>
        <v>130583</v>
      </c>
      <c r="L324" s="1">
        <f>VLOOKUP($A324,'Payments 6.7.21'!$A$4:$E$430,4,FALSE)</f>
        <v>0</v>
      </c>
      <c r="P324" s="1">
        <f>VLOOKUP($A324,'Payments 6.7.21'!$A$4:$E$430,5,FALSE)</f>
        <v>0</v>
      </c>
      <c r="Q324" s="1">
        <f t="shared" ref="Q324:Q387" si="47">SUM(K324:P324)</f>
        <v>130583</v>
      </c>
      <c r="R324" s="3" t="str">
        <f t="shared" ref="R324:R387" si="48">IF(C324=0,"",IF(K324&gt;0,"yes","no"))</f>
        <v>yes</v>
      </c>
      <c r="S324" s="3" t="str">
        <f t="shared" ref="S324:S387" si="49">IF(D324=0,"",IF(L324&gt;0,"yes","no"))</f>
        <v>no</v>
      </c>
      <c r="T324" s="112"/>
      <c r="U324" s="3" t="str">
        <f t="shared" ref="U324:U387" si="50">IF(H324=0,"",IF(P324&gt;0,"yes","no"))</f>
        <v/>
      </c>
      <c r="W324" s="2">
        <f t="shared" ref="W324:W387" si="51">IF(C324=0,"",K324/C324)</f>
        <v>1</v>
      </c>
      <c r="X324" s="2">
        <f t="shared" ref="X324:X387" si="52">IF(D324=0,"",L324/D324)</f>
        <v>0</v>
      </c>
      <c r="AB324" s="2" t="str">
        <f t="shared" ref="AB324:AB387" si="53">IF(H324=0,"",P324/H324)</f>
        <v/>
      </c>
      <c r="AC324" s="2">
        <f t="shared" ref="AC324:AC387" si="54">Q324/I324</f>
        <v>8.3344449500793658E-2</v>
      </c>
    </row>
    <row r="325" spans="1:29" x14ac:dyDescent="0.35">
      <c r="A325" s="115">
        <v>5068</v>
      </c>
      <c r="B325" t="s">
        <v>331</v>
      </c>
      <c r="C325" s="1">
        <v>110133</v>
      </c>
      <c r="D325" s="1">
        <v>437226</v>
      </c>
      <c r="F325" s="1">
        <v>981889</v>
      </c>
      <c r="H325" s="1">
        <v>0</v>
      </c>
      <c r="I325" s="3">
        <f t="shared" si="46"/>
        <v>1529248</v>
      </c>
      <c r="J325">
        <f>A325-'ESSER III JCF Approved'!A329</f>
        <v>0</v>
      </c>
      <c r="K325" s="1">
        <f>VLOOKUP($A325,'Payments 6.7.21'!$A$4:$E$430,3,FALSE)</f>
        <v>68480</v>
      </c>
      <c r="L325" s="1">
        <f>VLOOKUP($A325,'Payments 6.7.21'!$A$4:$E$430,4,FALSE)</f>
        <v>0</v>
      </c>
      <c r="P325" s="1">
        <f>VLOOKUP($A325,'Payments 6.7.21'!$A$4:$E$430,5,FALSE)</f>
        <v>0</v>
      </c>
      <c r="Q325" s="1">
        <f t="shared" si="47"/>
        <v>68480</v>
      </c>
      <c r="R325" s="3" t="str">
        <f t="shared" si="48"/>
        <v>yes</v>
      </c>
      <c r="S325" s="3" t="str">
        <f t="shared" si="49"/>
        <v>no</v>
      </c>
      <c r="T325" s="112"/>
      <c r="U325" s="3" t="str">
        <f t="shared" si="50"/>
        <v/>
      </c>
      <c r="W325" s="2">
        <f t="shared" si="51"/>
        <v>0.62179364949651783</v>
      </c>
      <c r="X325" s="2">
        <f t="shared" si="52"/>
        <v>0</v>
      </c>
      <c r="AB325" s="2" t="str">
        <f t="shared" si="53"/>
        <v/>
      </c>
      <c r="AC325" s="2">
        <f t="shared" si="54"/>
        <v>4.4780179539224509E-2</v>
      </c>
    </row>
    <row r="326" spans="1:29" x14ac:dyDescent="0.35">
      <c r="A326" s="115">
        <v>5100</v>
      </c>
      <c r="B326" t="s">
        <v>332</v>
      </c>
      <c r="C326" s="1">
        <v>230370</v>
      </c>
      <c r="D326" s="1">
        <v>920638</v>
      </c>
      <c r="F326" s="1">
        <v>2067500</v>
      </c>
      <c r="H326" s="1">
        <v>0</v>
      </c>
      <c r="I326" s="3">
        <f t="shared" si="46"/>
        <v>3218508</v>
      </c>
      <c r="J326">
        <f>A326-'ESSER III JCF Approved'!A330</f>
        <v>0</v>
      </c>
      <c r="K326" s="1">
        <f>VLOOKUP($A326,'Payments 6.7.21'!$A$4:$E$430,3,FALSE)</f>
        <v>194398.34</v>
      </c>
      <c r="L326" s="1">
        <f>VLOOKUP($A326,'Payments 6.7.21'!$A$4:$E$430,4,FALSE)</f>
        <v>0</v>
      </c>
      <c r="P326" s="1">
        <f>VLOOKUP($A326,'Payments 6.7.21'!$A$4:$E$430,5,FALSE)</f>
        <v>0</v>
      </c>
      <c r="Q326" s="1">
        <f t="shared" si="47"/>
        <v>194398.34</v>
      </c>
      <c r="R326" s="3" t="str">
        <f t="shared" si="48"/>
        <v>yes</v>
      </c>
      <c r="S326" s="3" t="str">
        <f t="shared" si="49"/>
        <v>no</v>
      </c>
      <c r="T326" s="112"/>
      <c r="U326" s="3" t="str">
        <f t="shared" si="50"/>
        <v/>
      </c>
      <c r="W326" s="2">
        <f t="shared" si="51"/>
        <v>0.84385267178886136</v>
      </c>
      <c r="X326" s="2">
        <f t="shared" si="52"/>
        <v>0</v>
      </c>
      <c r="AB326" s="2" t="str">
        <f t="shared" si="53"/>
        <v/>
      </c>
      <c r="AC326" s="2">
        <f t="shared" si="54"/>
        <v>6.0400141929117468E-2</v>
      </c>
    </row>
    <row r="327" spans="1:29" x14ac:dyDescent="0.35">
      <c r="A327" s="115">
        <v>5124</v>
      </c>
      <c r="B327" t="s">
        <v>333</v>
      </c>
      <c r="C327" s="1">
        <v>64030</v>
      </c>
      <c r="D327" s="1">
        <v>271251</v>
      </c>
      <c r="F327" s="1">
        <v>609155</v>
      </c>
      <c r="H327" s="1">
        <v>39275</v>
      </c>
      <c r="I327" s="3">
        <f t="shared" si="46"/>
        <v>983711</v>
      </c>
      <c r="J327">
        <f>A327-'ESSER III JCF Approved'!A331</f>
        <v>0</v>
      </c>
      <c r="K327" s="1">
        <f>VLOOKUP($A327,'Payments 6.7.21'!$A$4:$E$430,3,FALSE)</f>
        <v>34650.369999999995</v>
      </c>
      <c r="L327" s="1">
        <f>VLOOKUP($A327,'Payments 6.7.21'!$A$4:$E$430,4,FALSE)</f>
        <v>0</v>
      </c>
      <c r="P327" s="1">
        <f>VLOOKUP($A327,'Payments 6.7.21'!$A$4:$E$430,5,FALSE)</f>
        <v>0</v>
      </c>
      <c r="Q327" s="1">
        <f t="shared" si="47"/>
        <v>34650.369999999995</v>
      </c>
      <c r="R327" s="3" t="str">
        <f t="shared" si="48"/>
        <v>yes</v>
      </c>
      <c r="S327" s="3" t="str">
        <f t="shared" si="49"/>
        <v>no</v>
      </c>
      <c r="T327" s="112"/>
      <c r="U327" s="3" t="str">
        <f t="shared" si="50"/>
        <v>no</v>
      </c>
      <c r="W327" s="2">
        <f t="shared" si="51"/>
        <v>0.54115836326721845</v>
      </c>
      <c r="X327" s="2">
        <f t="shared" si="52"/>
        <v>0</v>
      </c>
      <c r="AB327" s="2">
        <f t="shared" si="53"/>
        <v>0</v>
      </c>
      <c r="AC327" s="2">
        <f t="shared" si="54"/>
        <v>3.522413595049765E-2</v>
      </c>
    </row>
    <row r="328" spans="1:29" x14ac:dyDescent="0.35">
      <c r="A328" s="115">
        <v>5130</v>
      </c>
      <c r="B328" t="s">
        <v>334</v>
      </c>
      <c r="C328" s="1">
        <v>54208</v>
      </c>
      <c r="D328" s="1">
        <v>198876</v>
      </c>
      <c r="F328" s="1">
        <v>446622</v>
      </c>
      <c r="H328" s="1">
        <v>0</v>
      </c>
      <c r="I328" s="3">
        <f t="shared" si="46"/>
        <v>699706</v>
      </c>
      <c r="J328">
        <f>A328-'ESSER III JCF Approved'!A332</f>
        <v>0</v>
      </c>
      <c r="K328" s="1">
        <f>VLOOKUP($A328,'Payments 6.7.21'!$A$4:$E$430,3,FALSE)</f>
        <v>54208</v>
      </c>
      <c r="L328" s="1">
        <f>VLOOKUP($A328,'Payments 6.7.21'!$A$4:$E$430,4,FALSE)</f>
        <v>0</v>
      </c>
      <c r="P328" s="1">
        <f>VLOOKUP($A328,'Payments 6.7.21'!$A$4:$E$430,5,FALSE)</f>
        <v>0</v>
      </c>
      <c r="Q328" s="1">
        <f t="shared" si="47"/>
        <v>54208</v>
      </c>
      <c r="R328" s="3" t="str">
        <f t="shared" si="48"/>
        <v>yes</v>
      </c>
      <c r="S328" s="3" t="str">
        <f t="shared" si="49"/>
        <v>no</v>
      </c>
      <c r="T328" s="112"/>
      <c r="U328" s="3" t="str">
        <f t="shared" si="50"/>
        <v/>
      </c>
      <c r="W328" s="2">
        <f t="shared" si="51"/>
        <v>1</v>
      </c>
      <c r="X328" s="2">
        <f t="shared" si="52"/>
        <v>0</v>
      </c>
      <c r="AB328" s="2" t="str">
        <f t="shared" si="53"/>
        <v/>
      </c>
      <c r="AC328" s="2">
        <f t="shared" si="54"/>
        <v>7.7472538466155788E-2</v>
      </c>
    </row>
    <row r="329" spans="1:29" x14ac:dyDescent="0.35">
      <c r="A329" s="115">
        <v>5138</v>
      </c>
      <c r="B329" t="s">
        <v>335</v>
      </c>
      <c r="C329" s="1">
        <v>311633</v>
      </c>
      <c r="D329" s="1">
        <v>1050046</v>
      </c>
      <c r="F329" s="1">
        <v>2358115</v>
      </c>
      <c r="H329" s="1">
        <v>0</v>
      </c>
      <c r="I329" s="3">
        <f t="shared" si="46"/>
        <v>3719794</v>
      </c>
      <c r="J329">
        <f>A329-'ESSER III JCF Approved'!A333</f>
        <v>0</v>
      </c>
      <c r="K329" s="1">
        <f>VLOOKUP($A329,'Payments 6.7.21'!$A$4:$E$430,3,FALSE)</f>
        <v>269372.69</v>
      </c>
      <c r="L329" s="1">
        <f>VLOOKUP($A329,'Payments 6.7.21'!$A$4:$E$430,4,FALSE)</f>
        <v>0</v>
      </c>
      <c r="P329" s="1">
        <f>VLOOKUP($A329,'Payments 6.7.21'!$A$4:$E$430,5,FALSE)</f>
        <v>0</v>
      </c>
      <c r="Q329" s="1">
        <f t="shared" si="47"/>
        <v>269372.69</v>
      </c>
      <c r="R329" s="3" t="str">
        <f t="shared" si="48"/>
        <v>yes</v>
      </c>
      <c r="S329" s="3" t="str">
        <f t="shared" si="49"/>
        <v>no</v>
      </c>
      <c r="T329" s="112"/>
      <c r="U329" s="3" t="str">
        <f t="shared" si="50"/>
        <v/>
      </c>
      <c r="W329" s="2">
        <f t="shared" si="51"/>
        <v>0.86439077376272733</v>
      </c>
      <c r="X329" s="2">
        <f t="shared" si="52"/>
        <v>0</v>
      </c>
      <c r="AB329" s="2" t="str">
        <f t="shared" si="53"/>
        <v/>
      </c>
      <c r="AC329" s="2">
        <f t="shared" si="54"/>
        <v>7.2416023575499075E-2</v>
      </c>
    </row>
    <row r="330" spans="1:29" x14ac:dyDescent="0.35">
      <c r="A330" s="115">
        <v>5258</v>
      </c>
      <c r="B330" t="s">
        <v>336</v>
      </c>
      <c r="C330" s="1">
        <v>54064</v>
      </c>
      <c r="D330" s="1">
        <v>224932</v>
      </c>
      <c r="F330" s="1">
        <v>505136</v>
      </c>
      <c r="H330" s="1">
        <v>35652</v>
      </c>
      <c r="I330" s="3">
        <f t="shared" si="46"/>
        <v>819784</v>
      </c>
      <c r="J330">
        <f>A330-'ESSER III JCF Approved'!A334</f>
        <v>0</v>
      </c>
      <c r="K330" s="1">
        <f>VLOOKUP($A330,'Payments 6.7.21'!$A$4:$E$430,3,FALSE)</f>
        <v>43635.560000000005</v>
      </c>
      <c r="L330" s="1">
        <f>VLOOKUP($A330,'Payments 6.7.21'!$A$4:$E$430,4,FALSE)</f>
        <v>198300</v>
      </c>
      <c r="P330" s="1">
        <f>VLOOKUP($A330,'Payments 6.7.21'!$A$4:$E$430,5,FALSE)</f>
        <v>29172.01</v>
      </c>
      <c r="Q330" s="1">
        <f t="shared" si="47"/>
        <v>271107.57</v>
      </c>
      <c r="R330" s="3" t="str">
        <f t="shared" si="48"/>
        <v>yes</v>
      </c>
      <c r="S330" s="3" t="str">
        <f t="shared" si="49"/>
        <v>yes</v>
      </c>
      <c r="T330" s="112"/>
      <c r="U330" s="3" t="str">
        <f t="shared" si="50"/>
        <v>yes</v>
      </c>
      <c r="W330" s="2">
        <f t="shared" si="51"/>
        <v>0.80710935187925426</v>
      </c>
      <c r="X330" s="2">
        <f t="shared" si="52"/>
        <v>0.88159977237565135</v>
      </c>
      <c r="AB330" s="2">
        <f t="shared" si="53"/>
        <v>0.81824329630876247</v>
      </c>
      <c r="AC330" s="2">
        <f t="shared" si="54"/>
        <v>0.33070610063138584</v>
      </c>
    </row>
    <row r="331" spans="1:29" x14ac:dyDescent="0.35">
      <c r="A331" s="115">
        <v>5264</v>
      </c>
      <c r="B331" t="s">
        <v>337</v>
      </c>
      <c r="C331" s="1">
        <v>400537</v>
      </c>
      <c r="D331" s="1">
        <v>1526775</v>
      </c>
      <c r="F331" s="1">
        <v>3428716</v>
      </c>
      <c r="H331" s="1">
        <v>0</v>
      </c>
      <c r="I331" s="3">
        <f t="shared" si="46"/>
        <v>5356028</v>
      </c>
      <c r="J331">
        <f>A331-'ESSER III JCF Approved'!A335</f>
        <v>0</v>
      </c>
      <c r="K331" s="1">
        <f>VLOOKUP($A331,'Payments 6.7.21'!$A$4:$E$430,3,FALSE)</f>
        <v>162190.39999999999</v>
      </c>
      <c r="L331" s="1">
        <f>VLOOKUP($A331,'Payments 6.7.21'!$A$4:$E$430,4,FALSE)</f>
        <v>0</v>
      </c>
      <c r="P331" s="1">
        <f>VLOOKUP($A331,'Payments 6.7.21'!$A$4:$E$430,5,FALSE)</f>
        <v>0</v>
      </c>
      <c r="Q331" s="1">
        <f t="shared" si="47"/>
        <v>162190.39999999999</v>
      </c>
      <c r="R331" s="3" t="str">
        <f t="shared" si="48"/>
        <v>yes</v>
      </c>
      <c r="S331" s="3" t="str">
        <f t="shared" si="49"/>
        <v>no</v>
      </c>
      <c r="T331" s="112"/>
      <c r="U331" s="3" t="str">
        <f t="shared" si="50"/>
        <v/>
      </c>
      <c r="W331" s="2">
        <f t="shared" si="51"/>
        <v>0.40493237828215617</v>
      </c>
      <c r="X331" s="2">
        <f t="shared" si="52"/>
        <v>0</v>
      </c>
      <c r="AB331" s="2" t="str">
        <f t="shared" si="53"/>
        <v/>
      </c>
      <c r="AC331" s="2">
        <f t="shared" si="54"/>
        <v>3.0281843186779456E-2</v>
      </c>
    </row>
    <row r="332" spans="1:29" x14ac:dyDescent="0.35">
      <c r="A332" s="115">
        <v>5271</v>
      </c>
      <c r="B332" t="s">
        <v>338</v>
      </c>
      <c r="C332" s="1">
        <v>1441021</v>
      </c>
      <c r="D332" s="1">
        <v>5763688</v>
      </c>
      <c r="F332" s="1">
        <v>12943660</v>
      </c>
      <c r="H332" s="1">
        <v>1457680</v>
      </c>
      <c r="I332" s="3">
        <f t="shared" si="46"/>
        <v>21606049</v>
      </c>
      <c r="J332">
        <f>A332-'ESSER III JCF Approved'!A336</f>
        <v>0</v>
      </c>
      <c r="K332" s="1">
        <f>VLOOKUP($A332,'Payments 6.7.21'!$A$4:$E$430,3,FALSE)</f>
        <v>1118805.6800000002</v>
      </c>
      <c r="L332" s="1">
        <f>VLOOKUP($A332,'Payments 6.7.21'!$A$4:$E$430,4,FALSE)</f>
        <v>0</v>
      </c>
      <c r="P332" s="1">
        <f>VLOOKUP($A332,'Payments 6.7.21'!$A$4:$E$430,5,FALSE)</f>
        <v>239532.56000000003</v>
      </c>
      <c r="Q332" s="1">
        <f t="shared" si="47"/>
        <v>1358338.2400000002</v>
      </c>
      <c r="R332" s="3" t="str">
        <f t="shared" si="48"/>
        <v>yes</v>
      </c>
      <c r="S332" s="3" t="str">
        <f t="shared" si="49"/>
        <v>no</v>
      </c>
      <c r="T332" s="112"/>
      <c r="U332" s="3" t="str">
        <f t="shared" si="50"/>
        <v>yes</v>
      </c>
      <c r="W332" s="2">
        <f t="shared" si="51"/>
        <v>0.77639790121032248</v>
      </c>
      <c r="X332" s="2">
        <f t="shared" si="52"/>
        <v>0</v>
      </c>
      <c r="AB332" s="2">
        <f t="shared" si="53"/>
        <v>0.16432451566873391</v>
      </c>
      <c r="AC332" s="2">
        <f t="shared" si="54"/>
        <v>6.2868423560457548E-2</v>
      </c>
    </row>
    <row r="333" spans="1:29" x14ac:dyDescent="0.35">
      <c r="A333" s="115">
        <v>5278</v>
      </c>
      <c r="B333" t="s">
        <v>339</v>
      </c>
      <c r="C333" s="1">
        <v>96349</v>
      </c>
      <c r="D333" s="1">
        <v>390148</v>
      </c>
      <c r="F333" s="1">
        <v>876166</v>
      </c>
      <c r="H333" s="1">
        <v>0</v>
      </c>
      <c r="I333" s="3">
        <f t="shared" si="46"/>
        <v>1362663</v>
      </c>
      <c r="J333">
        <f>A333-'ESSER III JCF Approved'!A337</f>
        <v>0</v>
      </c>
      <c r="K333" s="1">
        <f>VLOOKUP($A333,'Payments 6.7.21'!$A$4:$E$430,3,FALSE)</f>
        <v>52505.19</v>
      </c>
      <c r="L333" s="1">
        <f>VLOOKUP($A333,'Payments 6.7.21'!$A$4:$E$430,4,FALSE)</f>
        <v>0</v>
      </c>
      <c r="P333" s="1">
        <f>VLOOKUP($A333,'Payments 6.7.21'!$A$4:$E$430,5,FALSE)</f>
        <v>0</v>
      </c>
      <c r="Q333" s="1">
        <f t="shared" si="47"/>
        <v>52505.19</v>
      </c>
      <c r="R333" s="3" t="str">
        <f t="shared" si="48"/>
        <v>yes</v>
      </c>
      <c r="S333" s="3" t="str">
        <f t="shared" si="49"/>
        <v>no</v>
      </c>
      <c r="T333" s="112"/>
      <c r="U333" s="3" t="str">
        <f t="shared" si="50"/>
        <v/>
      </c>
      <c r="W333" s="2">
        <f t="shared" si="51"/>
        <v>0.5449479496414078</v>
      </c>
      <c r="X333" s="2">
        <f t="shared" si="52"/>
        <v>0</v>
      </c>
      <c r="AB333" s="2" t="str">
        <f t="shared" si="53"/>
        <v/>
      </c>
      <c r="AC333" s="2">
        <f t="shared" si="54"/>
        <v>3.8531309648827332E-2</v>
      </c>
    </row>
    <row r="334" spans="1:29" x14ac:dyDescent="0.35">
      <c r="A334" s="115">
        <v>5306</v>
      </c>
      <c r="B334" t="s">
        <v>340</v>
      </c>
      <c r="C334" s="1">
        <v>104454</v>
      </c>
      <c r="D334" s="1">
        <v>414551</v>
      </c>
      <c r="F334" s="1">
        <v>930968</v>
      </c>
      <c r="H334" s="1">
        <v>98985</v>
      </c>
      <c r="I334" s="3">
        <f t="shared" si="46"/>
        <v>1548958</v>
      </c>
      <c r="J334">
        <f>A334-'ESSER III JCF Approved'!A338</f>
        <v>0</v>
      </c>
      <c r="K334" s="1">
        <f>VLOOKUP($A334,'Payments 6.7.21'!$A$4:$E$430,3,FALSE)</f>
        <v>86327.17</v>
      </c>
      <c r="L334" s="1">
        <f>VLOOKUP($A334,'Payments 6.7.21'!$A$4:$E$430,4,FALSE)</f>
        <v>0</v>
      </c>
      <c r="P334" s="1">
        <f>VLOOKUP($A334,'Payments 6.7.21'!$A$4:$E$430,5,FALSE)</f>
        <v>36028.68</v>
      </c>
      <c r="Q334" s="1">
        <f t="shared" si="47"/>
        <v>122355.85</v>
      </c>
      <c r="R334" s="3" t="str">
        <f t="shared" si="48"/>
        <v>yes</v>
      </c>
      <c r="S334" s="3" t="str">
        <f t="shared" si="49"/>
        <v>no</v>
      </c>
      <c r="T334" s="112"/>
      <c r="U334" s="3" t="str">
        <f t="shared" si="50"/>
        <v>yes</v>
      </c>
      <c r="W334" s="2">
        <f t="shared" si="51"/>
        <v>0.82646112164206254</v>
      </c>
      <c r="X334" s="2">
        <f t="shared" si="52"/>
        <v>0</v>
      </c>
      <c r="AB334" s="2">
        <f t="shared" si="53"/>
        <v>0.36398120927413247</v>
      </c>
      <c r="AC334" s="2">
        <f t="shared" si="54"/>
        <v>7.8992361316446283E-2</v>
      </c>
    </row>
    <row r="335" spans="1:29" x14ac:dyDescent="0.35">
      <c r="A335" s="115">
        <v>5348</v>
      </c>
      <c r="B335" t="s">
        <v>341</v>
      </c>
      <c r="C335" s="1">
        <v>51859</v>
      </c>
      <c r="D335" s="1">
        <v>187656</v>
      </c>
      <c r="F335" s="1">
        <v>421424</v>
      </c>
      <c r="H335" s="1">
        <v>0</v>
      </c>
      <c r="I335" s="3">
        <f t="shared" si="46"/>
        <v>660939</v>
      </c>
      <c r="J335">
        <f>A335-'ESSER III JCF Approved'!A339</f>
        <v>0</v>
      </c>
      <c r="K335" s="1">
        <f>VLOOKUP($A335,'Payments 6.7.21'!$A$4:$E$430,3,FALSE)</f>
        <v>51859</v>
      </c>
      <c r="L335" s="1">
        <f>VLOOKUP($A335,'Payments 6.7.21'!$A$4:$E$430,4,FALSE)</f>
        <v>0</v>
      </c>
      <c r="P335" s="1">
        <f>VLOOKUP($A335,'Payments 6.7.21'!$A$4:$E$430,5,FALSE)</f>
        <v>0</v>
      </c>
      <c r="Q335" s="1">
        <f t="shared" si="47"/>
        <v>51859</v>
      </c>
      <c r="R335" s="3" t="str">
        <f t="shared" si="48"/>
        <v>yes</v>
      </c>
      <c r="S335" s="3" t="str">
        <f t="shared" si="49"/>
        <v>no</v>
      </c>
      <c r="T335" s="112"/>
      <c r="U335" s="3" t="str">
        <f t="shared" si="50"/>
        <v/>
      </c>
      <c r="W335" s="2">
        <f t="shared" si="51"/>
        <v>1</v>
      </c>
      <c r="X335" s="2">
        <f t="shared" si="52"/>
        <v>0</v>
      </c>
      <c r="AB335" s="2" t="str">
        <f t="shared" si="53"/>
        <v/>
      </c>
      <c r="AC335" s="2">
        <f t="shared" si="54"/>
        <v>7.8462611526933651E-2</v>
      </c>
    </row>
    <row r="336" spans="1:29" x14ac:dyDescent="0.35">
      <c r="A336" s="115">
        <v>5355</v>
      </c>
      <c r="B336" t="s">
        <v>342</v>
      </c>
      <c r="C336" s="1">
        <v>138878</v>
      </c>
      <c r="D336" s="1">
        <v>588705</v>
      </c>
      <c r="F336" s="1">
        <v>1322069</v>
      </c>
      <c r="H336" s="1">
        <v>0</v>
      </c>
      <c r="I336" s="3">
        <f t="shared" si="46"/>
        <v>2049652</v>
      </c>
      <c r="J336">
        <f>A336-'ESSER III JCF Approved'!A340</f>
        <v>0</v>
      </c>
      <c r="K336" s="1">
        <f>VLOOKUP($A336,'Payments 6.7.21'!$A$4:$E$430,3,FALSE)</f>
        <v>125653.28</v>
      </c>
      <c r="L336" s="1">
        <f>VLOOKUP($A336,'Payments 6.7.21'!$A$4:$E$430,4,FALSE)</f>
        <v>0</v>
      </c>
      <c r="P336" s="1">
        <f>VLOOKUP($A336,'Payments 6.7.21'!$A$4:$E$430,5,FALSE)</f>
        <v>0</v>
      </c>
      <c r="Q336" s="1">
        <f t="shared" si="47"/>
        <v>125653.28</v>
      </c>
      <c r="R336" s="3" t="str">
        <f t="shared" si="48"/>
        <v>yes</v>
      </c>
      <c r="S336" s="3" t="str">
        <f t="shared" si="49"/>
        <v>no</v>
      </c>
      <c r="T336" s="112"/>
      <c r="U336" s="3" t="str">
        <f t="shared" si="50"/>
        <v/>
      </c>
      <c r="W336" s="2">
        <f t="shared" si="51"/>
        <v>0.90477455032474541</v>
      </c>
      <c r="X336" s="2">
        <f t="shared" si="52"/>
        <v>0</v>
      </c>
      <c r="AB336" s="2" t="str">
        <f t="shared" si="53"/>
        <v/>
      </c>
      <c r="AC336" s="2">
        <f t="shared" si="54"/>
        <v>6.1304689771727101E-2</v>
      </c>
    </row>
    <row r="337" spans="1:29" x14ac:dyDescent="0.35">
      <c r="A337" s="115">
        <v>5362</v>
      </c>
      <c r="B337" t="s">
        <v>343</v>
      </c>
      <c r="C337" s="1">
        <v>66944</v>
      </c>
      <c r="D337" s="1">
        <v>227337</v>
      </c>
      <c r="F337" s="1">
        <v>510537</v>
      </c>
      <c r="H337" s="1">
        <v>0</v>
      </c>
      <c r="I337" s="3">
        <f t="shared" si="46"/>
        <v>804818</v>
      </c>
      <c r="J337">
        <f>A337-'ESSER III JCF Approved'!A341</f>
        <v>0</v>
      </c>
      <c r="K337" s="1">
        <f>VLOOKUP($A337,'Payments 6.7.21'!$A$4:$E$430,3,FALSE)</f>
        <v>59685.22</v>
      </c>
      <c r="L337" s="1">
        <f>VLOOKUP($A337,'Payments 6.7.21'!$A$4:$E$430,4,FALSE)</f>
        <v>0</v>
      </c>
      <c r="P337" s="1">
        <f>VLOOKUP($A337,'Payments 6.7.21'!$A$4:$E$430,5,FALSE)</f>
        <v>0</v>
      </c>
      <c r="Q337" s="1">
        <f t="shared" si="47"/>
        <v>59685.22</v>
      </c>
      <c r="R337" s="3" t="str">
        <f t="shared" si="48"/>
        <v>yes</v>
      </c>
      <c r="S337" s="3" t="str">
        <f t="shared" si="49"/>
        <v>no</v>
      </c>
      <c r="T337" s="112"/>
      <c r="U337" s="3" t="str">
        <f t="shared" si="50"/>
        <v/>
      </c>
      <c r="W337" s="2">
        <f t="shared" si="51"/>
        <v>0.89156937141491399</v>
      </c>
      <c r="X337" s="2">
        <f t="shared" si="52"/>
        <v>0</v>
      </c>
      <c r="AB337" s="2" t="str">
        <f t="shared" si="53"/>
        <v/>
      </c>
      <c r="AC337" s="2">
        <f t="shared" si="54"/>
        <v>7.4159897020195875E-2</v>
      </c>
    </row>
    <row r="338" spans="1:29" x14ac:dyDescent="0.35">
      <c r="A338" s="115">
        <v>5369</v>
      </c>
      <c r="B338" t="s">
        <v>344</v>
      </c>
      <c r="C338" s="1">
        <v>54734</v>
      </c>
      <c r="D338" s="1">
        <v>164411</v>
      </c>
      <c r="F338" s="1">
        <v>369222</v>
      </c>
      <c r="H338" s="1">
        <v>0</v>
      </c>
      <c r="I338" s="3">
        <f t="shared" si="46"/>
        <v>588367</v>
      </c>
      <c r="J338">
        <f>A338-'ESSER III JCF Approved'!A342</f>
        <v>0</v>
      </c>
      <c r="K338" s="1">
        <f>VLOOKUP($A338,'Payments 6.7.21'!$A$4:$E$430,3,FALSE)</f>
        <v>54734</v>
      </c>
      <c r="L338" s="1">
        <f>VLOOKUP($A338,'Payments 6.7.21'!$A$4:$E$430,4,FALSE)</f>
        <v>0</v>
      </c>
      <c r="P338" s="1">
        <f>VLOOKUP($A338,'Payments 6.7.21'!$A$4:$E$430,5,FALSE)</f>
        <v>0</v>
      </c>
      <c r="Q338" s="1">
        <f t="shared" si="47"/>
        <v>54734</v>
      </c>
      <c r="R338" s="3" t="str">
        <f t="shared" si="48"/>
        <v>yes</v>
      </c>
      <c r="S338" s="3" t="str">
        <f t="shared" si="49"/>
        <v>no</v>
      </c>
      <c r="T338" s="112"/>
      <c r="U338" s="3" t="str">
        <f t="shared" si="50"/>
        <v/>
      </c>
      <c r="W338" s="2">
        <f t="shared" si="51"/>
        <v>1</v>
      </c>
      <c r="X338" s="2">
        <f t="shared" si="52"/>
        <v>0</v>
      </c>
      <c r="AB338" s="2" t="str">
        <f t="shared" si="53"/>
        <v/>
      </c>
      <c r="AC338" s="2">
        <f t="shared" si="54"/>
        <v>9.3026971261134628E-2</v>
      </c>
    </row>
    <row r="339" spans="1:29" x14ac:dyDescent="0.35">
      <c r="A339" s="115">
        <v>5376</v>
      </c>
      <c r="B339" t="s">
        <v>345</v>
      </c>
      <c r="C339" s="1">
        <v>96207</v>
      </c>
      <c r="D339" s="1">
        <v>390072</v>
      </c>
      <c r="F339" s="1">
        <v>875995</v>
      </c>
      <c r="H339" s="1">
        <v>64493</v>
      </c>
      <c r="I339" s="3">
        <f t="shared" si="46"/>
        <v>1426767</v>
      </c>
      <c r="J339">
        <f>A339-'ESSER III JCF Approved'!A343</f>
        <v>0</v>
      </c>
      <c r="K339" s="1">
        <f>VLOOKUP($A339,'Payments 6.7.21'!$A$4:$E$430,3,FALSE)</f>
        <v>22900.82</v>
      </c>
      <c r="L339" s="1">
        <f>VLOOKUP($A339,'Payments 6.7.21'!$A$4:$E$430,4,FALSE)</f>
        <v>0</v>
      </c>
      <c r="P339" s="1">
        <f>VLOOKUP($A339,'Payments 6.7.21'!$A$4:$E$430,5,FALSE)</f>
        <v>0</v>
      </c>
      <c r="Q339" s="1">
        <f t="shared" si="47"/>
        <v>22900.82</v>
      </c>
      <c r="R339" s="3" t="str">
        <f t="shared" si="48"/>
        <v>yes</v>
      </c>
      <c r="S339" s="3" t="str">
        <f t="shared" si="49"/>
        <v>no</v>
      </c>
      <c r="T339" s="112"/>
      <c r="U339" s="3" t="str">
        <f t="shared" si="50"/>
        <v>no</v>
      </c>
      <c r="W339" s="2">
        <f t="shared" si="51"/>
        <v>0.2380369411789163</v>
      </c>
      <c r="X339" s="2">
        <f t="shared" si="52"/>
        <v>0</v>
      </c>
      <c r="AB339" s="2">
        <f t="shared" si="53"/>
        <v>0</v>
      </c>
      <c r="AC339" s="2">
        <f t="shared" si="54"/>
        <v>1.6050847825888882E-2</v>
      </c>
    </row>
    <row r="340" spans="1:29" x14ac:dyDescent="0.35">
      <c r="A340" s="115">
        <v>5390</v>
      </c>
      <c r="B340" t="s">
        <v>346</v>
      </c>
      <c r="C340" s="1">
        <v>58966</v>
      </c>
      <c r="D340" s="1">
        <v>212449</v>
      </c>
      <c r="F340" s="1">
        <v>477101</v>
      </c>
      <c r="H340" s="1">
        <v>0</v>
      </c>
      <c r="I340" s="3">
        <f t="shared" si="46"/>
        <v>748516</v>
      </c>
      <c r="J340">
        <f>A340-'ESSER III JCF Approved'!A344</f>
        <v>0</v>
      </c>
      <c r="K340" s="1">
        <f>VLOOKUP($A340,'Payments 6.7.21'!$A$4:$E$430,3,FALSE)</f>
        <v>58966</v>
      </c>
      <c r="L340" s="1">
        <f>VLOOKUP($A340,'Payments 6.7.21'!$A$4:$E$430,4,FALSE)</f>
        <v>0</v>
      </c>
      <c r="P340" s="1">
        <f>VLOOKUP($A340,'Payments 6.7.21'!$A$4:$E$430,5,FALSE)</f>
        <v>0</v>
      </c>
      <c r="Q340" s="1">
        <f t="shared" si="47"/>
        <v>58966</v>
      </c>
      <c r="R340" s="3" t="str">
        <f t="shared" si="48"/>
        <v>yes</v>
      </c>
      <c r="S340" s="3" t="str">
        <f t="shared" si="49"/>
        <v>no</v>
      </c>
      <c r="T340" s="112"/>
      <c r="U340" s="3" t="str">
        <f t="shared" si="50"/>
        <v/>
      </c>
      <c r="W340" s="2">
        <f t="shared" si="51"/>
        <v>1</v>
      </c>
      <c r="X340" s="2">
        <f t="shared" si="52"/>
        <v>0</v>
      </c>
      <c r="AB340" s="2" t="str">
        <f t="shared" si="53"/>
        <v/>
      </c>
      <c r="AC340" s="2">
        <f t="shared" si="54"/>
        <v>7.8777207167248259E-2</v>
      </c>
    </row>
    <row r="341" spans="1:29" x14ac:dyDescent="0.35">
      <c r="A341" s="115">
        <v>5397</v>
      </c>
      <c r="B341" t="s">
        <v>347</v>
      </c>
      <c r="C341" s="1">
        <v>40000</v>
      </c>
      <c r="D341" s="1">
        <v>150278</v>
      </c>
      <c r="F341" s="1">
        <v>337483</v>
      </c>
      <c r="H341" s="1">
        <v>0</v>
      </c>
      <c r="I341" s="3">
        <f t="shared" si="46"/>
        <v>527761</v>
      </c>
      <c r="J341">
        <f>A341-'ESSER III JCF Approved'!A345</f>
        <v>0</v>
      </c>
      <c r="K341" s="1">
        <f>VLOOKUP($A341,'Payments 6.7.21'!$A$4:$E$430,3,FALSE)</f>
        <v>24476.65</v>
      </c>
      <c r="L341" s="1">
        <f>VLOOKUP($A341,'Payments 6.7.21'!$A$4:$E$430,4,FALSE)</f>
        <v>0</v>
      </c>
      <c r="P341" s="1">
        <f>VLOOKUP($A341,'Payments 6.7.21'!$A$4:$E$430,5,FALSE)</f>
        <v>0</v>
      </c>
      <c r="Q341" s="1">
        <f t="shared" si="47"/>
        <v>24476.65</v>
      </c>
      <c r="R341" s="3" t="str">
        <f t="shared" si="48"/>
        <v>yes</v>
      </c>
      <c r="S341" s="3" t="str">
        <f t="shared" si="49"/>
        <v>no</v>
      </c>
      <c r="T341" s="112"/>
      <c r="U341" s="3" t="str">
        <f t="shared" si="50"/>
        <v/>
      </c>
      <c r="W341" s="2">
        <f t="shared" si="51"/>
        <v>0.61191625000000005</v>
      </c>
      <c r="X341" s="2">
        <f t="shared" si="52"/>
        <v>0</v>
      </c>
      <c r="AB341" s="2" t="str">
        <f t="shared" si="53"/>
        <v/>
      </c>
      <c r="AC341" s="2">
        <f t="shared" si="54"/>
        <v>4.6378284867582109E-2</v>
      </c>
    </row>
    <row r="342" spans="1:29" x14ac:dyDescent="0.35">
      <c r="A342" s="115">
        <v>5432</v>
      </c>
      <c r="B342" t="s">
        <v>348</v>
      </c>
      <c r="C342" s="1">
        <v>40167</v>
      </c>
      <c r="D342" s="1">
        <v>143122</v>
      </c>
      <c r="F342" s="1">
        <v>321414</v>
      </c>
      <c r="H342" s="1">
        <v>0</v>
      </c>
      <c r="I342" s="3">
        <f t="shared" si="46"/>
        <v>504703</v>
      </c>
      <c r="J342">
        <f>A342-'ESSER III JCF Approved'!A346</f>
        <v>0</v>
      </c>
      <c r="K342" s="1">
        <f>VLOOKUP($A342,'Payments 6.7.21'!$A$4:$E$430,3,FALSE)</f>
        <v>36462.32</v>
      </c>
      <c r="L342" s="1">
        <f>VLOOKUP($A342,'Payments 6.7.21'!$A$4:$E$430,4,FALSE)</f>
        <v>0</v>
      </c>
      <c r="P342" s="1">
        <f>VLOOKUP($A342,'Payments 6.7.21'!$A$4:$E$430,5,FALSE)</f>
        <v>0</v>
      </c>
      <c r="Q342" s="1">
        <f t="shared" si="47"/>
        <v>36462.32</v>
      </c>
      <c r="R342" s="3" t="str">
        <f t="shared" si="48"/>
        <v>yes</v>
      </c>
      <c r="S342" s="3" t="str">
        <f t="shared" si="49"/>
        <v>no</v>
      </c>
      <c r="T342" s="112"/>
      <c r="U342" s="3" t="str">
        <f t="shared" si="50"/>
        <v/>
      </c>
      <c r="W342" s="2">
        <f t="shared" si="51"/>
        <v>0.90776806831478574</v>
      </c>
      <c r="X342" s="2">
        <f t="shared" si="52"/>
        <v>0</v>
      </c>
      <c r="AB342" s="2" t="str">
        <f t="shared" si="53"/>
        <v/>
      </c>
      <c r="AC342" s="2">
        <f t="shared" si="54"/>
        <v>7.2245102565271058E-2</v>
      </c>
    </row>
    <row r="343" spans="1:29" x14ac:dyDescent="0.35">
      <c r="A343" s="115">
        <v>5439</v>
      </c>
      <c r="B343" t="s">
        <v>349</v>
      </c>
      <c r="C343" s="1">
        <v>549909</v>
      </c>
      <c r="D343" s="1">
        <v>2490990</v>
      </c>
      <c r="F343" s="1">
        <v>5594078</v>
      </c>
      <c r="H343" s="1">
        <v>437826</v>
      </c>
      <c r="I343" s="3">
        <f t="shared" si="46"/>
        <v>9072803</v>
      </c>
      <c r="J343">
        <f>A343-'ESSER III JCF Approved'!A347</f>
        <v>0</v>
      </c>
      <c r="K343" s="1">
        <f>VLOOKUP($A343,'Payments 6.7.21'!$A$4:$E$430,3,FALSE)</f>
        <v>176727.79</v>
      </c>
      <c r="L343" s="1">
        <f>VLOOKUP($A343,'Payments 6.7.21'!$A$4:$E$430,4,FALSE)</f>
        <v>0</v>
      </c>
      <c r="P343" s="1">
        <f>VLOOKUP($A343,'Payments 6.7.21'!$A$4:$E$430,5,FALSE)</f>
        <v>241290.81</v>
      </c>
      <c r="Q343" s="1">
        <f t="shared" si="47"/>
        <v>418018.6</v>
      </c>
      <c r="R343" s="3" t="str">
        <f t="shared" si="48"/>
        <v>yes</v>
      </c>
      <c r="S343" s="3" t="str">
        <f t="shared" si="49"/>
        <v>no</v>
      </c>
      <c r="T343" s="112"/>
      <c r="U343" s="3" t="str">
        <f t="shared" si="50"/>
        <v>yes</v>
      </c>
      <c r="W343" s="2">
        <f t="shared" si="51"/>
        <v>0.32137642773622549</v>
      </c>
      <c r="X343" s="2">
        <f t="shared" si="52"/>
        <v>0</v>
      </c>
      <c r="AB343" s="2">
        <f t="shared" si="53"/>
        <v>0.55111119485823135</v>
      </c>
      <c r="AC343" s="2">
        <f t="shared" si="54"/>
        <v>4.6073809824813787E-2</v>
      </c>
    </row>
    <row r="344" spans="1:29" x14ac:dyDescent="0.35">
      <c r="A344" s="115">
        <v>4522</v>
      </c>
      <c r="B344" t="s">
        <v>300</v>
      </c>
      <c r="C344" s="1">
        <v>40000</v>
      </c>
      <c r="D344" s="1">
        <v>150060</v>
      </c>
      <c r="F344" s="1">
        <v>336994</v>
      </c>
      <c r="H344" s="1">
        <v>0</v>
      </c>
      <c r="I344" s="3">
        <f t="shared" si="46"/>
        <v>527054</v>
      </c>
      <c r="J344">
        <f>A344-'ESSER III JCF Approved'!A298</f>
        <v>0</v>
      </c>
      <c r="Q344" s="1">
        <f t="shared" si="47"/>
        <v>0</v>
      </c>
      <c r="R344" s="3" t="str">
        <f t="shared" si="48"/>
        <v>no</v>
      </c>
      <c r="S344" s="3" t="str">
        <f t="shared" si="49"/>
        <v>no</v>
      </c>
      <c r="T344" s="112"/>
      <c r="U344" s="3" t="str">
        <f t="shared" si="50"/>
        <v/>
      </c>
      <c r="W344" s="2">
        <f t="shared" si="51"/>
        <v>0</v>
      </c>
      <c r="X344" s="2">
        <f t="shared" si="52"/>
        <v>0</v>
      </c>
      <c r="AB344" s="2" t="str">
        <f t="shared" si="53"/>
        <v/>
      </c>
      <c r="AC344" s="2">
        <f t="shared" si="54"/>
        <v>0</v>
      </c>
    </row>
    <row r="345" spans="1:29" x14ac:dyDescent="0.35">
      <c r="A345" s="115">
        <v>5457</v>
      </c>
      <c r="B345" t="s">
        <v>350</v>
      </c>
      <c r="C345" s="1">
        <v>101964</v>
      </c>
      <c r="D345" s="1">
        <v>419770</v>
      </c>
      <c r="F345" s="1">
        <v>942689</v>
      </c>
      <c r="H345" s="1">
        <v>0</v>
      </c>
      <c r="I345" s="3">
        <f t="shared" si="46"/>
        <v>1464423</v>
      </c>
      <c r="J345">
        <f>A345-'ESSER III JCF Approved'!A348</f>
        <v>0</v>
      </c>
      <c r="K345" s="1">
        <f>VLOOKUP($A345,'Payments 6.7.21'!$A$4:$E$430,3,FALSE)</f>
        <v>101964</v>
      </c>
      <c r="L345" s="1">
        <f>VLOOKUP($A345,'Payments 6.7.21'!$A$4:$E$430,4,FALSE)</f>
        <v>97358.69</v>
      </c>
      <c r="P345" s="1">
        <f>VLOOKUP($A345,'Payments 6.7.21'!$A$4:$E$430,5,FALSE)</f>
        <v>0</v>
      </c>
      <c r="Q345" s="1">
        <f t="shared" si="47"/>
        <v>199322.69</v>
      </c>
      <c r="R345" s="3" t="str">
        <f t="shared" si="48"/>
        <v>yes</v>
      </c>
      <c r="S345" s="3" t="str">
        <f t="shared" si="49"/>
        <v>yes</v>
      </c>
      <c r="T345" s="112"/>
      <c r="U345" s="3" t="str">
        <f t="shared" si="50"/>
        <v/>
      </c>
      <c r="W345" s="2">
        <f t="shared" si="51"/>
        <v>1</v>
      </c>
      <c r="X345" s="2">
        <f t="shared" si="52"/>
        <v>0.23193341591824096</v>
      </c>
      <c r="AB345" s="2" t="str">
        <f t="shared" si="53"/>
        <v/>
      </c>
      <c r="AC345" s="2">
        <f t="shared" si="54"/>
        <v>0.13611005153565603</v>
      </c>
    </row>
    <row r="346" spans="1:29" x14ac:dyDescent="0.35">
      <c r="A346" s="115">
        <v>2485</v>
      </c>
      <c r="B346" t="s">
        <v>158</v>
      </c>
      <c r="C346" s="1">
        <v>45457</v>
      </c>
      <c r="D346" s="1">
        <v>157922</v>
      </c>
      <c r="F346" s="1">
        <v>354649</v>
      </c>
      <c r="H346" s="1">
        <v>0</v>
      </c>
      <c r="I346" s="3">
        <f t="shared" si="46"/>
        <v>558028</v>
      </c>
      <c r="J346">
        <f>A346-'ESSER III JCF Approved'!A156</f>
        <v>0</v>
      </c>
      <c r="K346" s="1">
        <f>VLOOKUP($A346,'Payments 6.7.21'!$A$4:$E$430,3,FALSE)</f>
        <v>42399.35</v>
      </c>
      <c r="L346" s="1">
        <f>VLOOKUP($A346,'Payments 6.7.21'!$A$4:$E$430,4,FALSE)</f>
        <v>0</v>
      </c>
      <c r="P346" s="1">
        <f>VLOOKUP($A346,'Payments 6.7.21'!$A$4:$E$430,5,FALSE)</f>
        <v>0</v>
      </c>
      <c r="Q346" s="1">
        <f t="shared" si="47"/>
        <v>42399.35</v>
      </c>
      <c r="R346" s="3" t="str">
        <f t="shared" si="48"/>
        <v>yes</v>
      </c>
      <c r="S346" s="3" t="str">
        <f t="shared" si="49"/>
        <v>no</v>
      </c>
      <c r="T346" s="112"/>
      <c r="U346" s="3" t="str">
        <f t="shared" si="50"/>
        <v/>
      </c>
      <c r="W346" s="2">
        <f t="shared" si="51"/>
        <v>0.93273533229205619</v>
      </c>
      <c r="X346" s="2">
        <f t="shared" si="52"/>
        <v>0</v>
      </c>
      <c r="AB346" s="2" t="str">
        <f t="shared" si="53"/>
        <v/>
      </c>
      <c r="AC346" s="2">
        <f t="shared" si="54"/>
        <v>7.5980685556997135E-2</v>
      </c>
    </row>
    <row r="347" spans="1:29" x14ac:dyDescent="0.35">
      <c r="A347" s="115">
        <v>5460</v>
      </c>
      <c r="B347" t="s">
        <v>351</v>
      </c>
      <c r="C347" s="1">
        <v>485586</v>
      </c>
      <c r="D347" s="1">
        <v>1982953</v>
      </c>
      <c r="F347" s="1">
        <v>4453168</v>
      </c>
      <c r="H347" s="1">
        <v>428840</v>
      </c>
      <c r="I347" s="3">
        <f t="shared" si="46"/>
        <v>7350547</v>
      </c>
      <c r="J347">
        <f>A347-'ESSER III JCF Approved'!A349</f>
        <v>0</v>
      </c>
      <c r="K347" s="1">
        <f>VLOOKUP($A347,'Payments 6.7.21'!$A$4:$E$430,3,FALSE)</f>
        <v>327622.65000000002</v>
      </c>
      <c r="L347" s="1">
        <f>VLOOKUP($A347,'Payments 6.7.21'!$A$4:$E$430,4,FALSE)</f>
        <v>0</v>
      </c>
      <c r="P347" s="1">
        <f>VLOOKUP($A347,'Payments 6.7.21'!$A$4:$E$430,5,FALSE)</f>
        <v>315854.81</v>
      </c>
      <c r="Q347" s="1">
        <f t="shared" si="47"/>
        <v>643477.46</v>
      </c>
      <c r="R347" s="3" t="str">
        <f t="shared" si="48"/>
        <v>yes</v>
      </c>
      <c r="S347" s="3" t="str">
        <f t="shared" si="49"/>
        <v>no</v>
      </c>
      <c r="T347" s="112"/>
      <c r="U347" s="3" t="str">
        <f t="shared" si="50"/>
        <v>yes</v>
      </c>
      <c r="W347" s="2">
        <f t="shared" si="51"/>
        <v>0.67469541955492951</v>
      </c>
      <c r="X347" s="2">
        <f t="shared" si="52"/>
        <v>0</v>
      </c>
      <c r="AB347" s="2">
        <f t="shared" si="53"/>
        <v>0.73653299598918009</v>
      </c>
      <c r="AC347" s="2">
        <f t="shared" si="54"/>
        <v>8.7541438752789413E-2</v>
      </c>
    </row>
    <row r="348" spans="1:29" x14ac:dyDescent="0.35">
      <c r="A348" s="115">
        <v>5467</v>
      </c>
      <c r="B348" t="s">
        <v>352</v>
      </c>
      <c r="C348" s="1">
        <v>80138</v>
      </c>
      <c r="D348" s="1">
        <v>271290</v>
      </c>
      <c r="F348" s="1">
        <v>609244</v>
      </c>
      <c r="H348" s="1">
        <v>0</v>
      </c>
      <c r="I348" s="3">
        <f t="shared" si="46"/>
        <v>960672</v>
      </c>
      <c r="J348">
        <f>A348-'ESSER III JCF Approved'!A350</f>
        <v>0</v>
      </c>
      <c r="K348" s="1">
        <f>VLOOKUP($A348,'Payments 6.7.21'!$A$4:$E$430,3,FALSE)</f>
        <v>80138</v>
      </c>
      <c r="L348" s="1">
        <f>VLOOKUP($A348,'Payments 6.7.21'!$A$4:$E$430,4,FALSE)</f>
        <v>0</v>
      </c>
      <c r="P348" s="1">
        <f>VLOOKUP($A348,'Payments 6.7.21'!$A$4:$E$430,5,FALSE)</f>
        <v>0</v>
      </c>
      <c r="Q348" s="1">
        <f t="shared" si="47"/>
        <v>80138</v>
      </c>
      <c r="R348" s="3" t="str">
        <f t="shared" si="48"/>
        <v>yes</v>
      </c>
      <c r="S348" s="3" t="str">
        <f t="shared" si="49"/>
        <v>no</v>
      </c>
      <c r="T348" s="112"/>
      <c r="U348" s="3" t="str">
        <f t="shared" si="50"/>
        <v/>
      </c>
      <c r="W348" s="2">
        <f t="shared" si="51"/>
        <v>1</v>
      </c>
      <c r="X348" s="2">
        <f t="shared" si="52"/>
        <v>0</v>
      </c>
      <c r="AB348" s="2" t="str">
        <f t="shared" si="53"/>
        <v/>
      </c>
      <c r="AC348" s="2">
        <f t="shared" si="54"/>
        <v>8.3418690250158217E-2</v>
      </c>
    </row>
    <row r="349" spans="1:29" x14ac:dyDescent="0.35">
      <c r="A349" s="115">
        <v>5474</v>
      </c>
      <c r="B349" t="s">
        <v>353</v>
      </c>
      <c r="C349" s="1">
        <v>247403</v>
      </c>
      <c r="D349" s="1">
        <v>979902</v>
      </c>
      <c r="F349" s="1">
        <v>2200591</v>
      </c>
      <c r="H349" s="1">
        <v>161014</v>
      </c>
      <c r="I349" s="3">
        <f t="shared" si="46"/>
        <v>3588910</v>
      </c>
      <c r="J349">
        <f>A349-'ESSER III JCF Approved'!A351</f>
        <v>0</v>
      </c>
      <c r="K349" s="1">
        <f>VLOOKUP($A349,'Payments 6.7.21'!$A$4:$E$430,3,FALSE)</f>
        <v>225849</v>
      </c>
      <c r="L349" s="1">
        <f>VLOOKUP($A349,'Payments 6.7.21'!$A$4:$E$430,4,FALSE)</f>
        <v>0</v>
      </c>
      <c r="P349" s="1">
        <f>VLOOKUP($A349,'Payments 6.7.21'!$A$4:$E$430,5,FALSE)</f>
        <v>0</v>
      </c>
      <c r="Q349" s="1">
        <f t="shared" si="47"/>
        <v>225849</v>
      </c>
      <c r="R349" s="3" t="str">
        <f t="shared" si="48"/>
        <v>yes</v>
      </c>
      <c r="S349" s="3" t="str">
        <f t="shared" si="49"/>
        <v>no</v>
      </c>
      <c r="T349" s="112"/>
      <c r="U349" s="3" t="str">
        <f t="shared" si="50"/>
        <v>no</v>
      </c>
      <c r="W349" s="2">
        <f t="shared" si="51"/>
        <v>0.91287898691608427</v>
      </c>
      <c r="X349" s="2">
        <f t="shared" si="52"/>
        <v>0</v>
      </c>
      <c r="AB349" s="2">
        <f t="shared" si="53"/>
        <v>0</v>
      </c>
      <c r="AC349" s="2">
        <f t="shared" si="54"/>
        <v>6.2929691744847319E-2</v>
      </c>
    </row>
    <row r="350" spans="1:29" x14ac:dyDescent="0.35">
      <c r="A350" s="115">
        <v>5586</v>
      </c>
      <c r="B350" t="s">
        <v>355</v>
      </c>
      <c r="C350" s="1">
        <v>72371</v>
      </c>
      <c r="D350" s="1">
        <v>258467</v>
      </c>
      <c r="F350" s="1">
        <v>580446</v>
      </c>
      <c r="H350" s="1">
        <v>0</v>
      </c>
      <c r="I350" s="3">
        <f t="shared" si="46"/>
        <v>911284</v>
      </c>
      <c r="J350">
        <f>A350-'ESSER III JCF Approved'!A353</f>
        <v>0</v>
      </c>
      <c r="K350" s="1">
        <f>VLOOKUP($A350,'Payments 6.7.21'!$A$4:$E$430,3,FALSE)</f>
        <v>68371</v>
      </c>
      <c r="L350" s="1">
        <f>VLOOKUP($A350,'Payments 6.7.21'!$A$4:$E$430,4,FALSE)</f>
        <v>0</v>
      </c>
      <c r="P350" s="1">
        <f>VLOOKUP($A350,'Payments 6.7.21'!$A$4:$E$430,5,FALSE)</f>
        <v>0</v>
      </c>
      <c r="Q350" s="1">
        <f t="shared" si="47"/>
        <v>68371</v>
      </c>
      <c r="R350" s="3" t="str">
        <f t="shared" si="48"/>
        <v>yes</v>
      </c>
      <c r="S350" s="3" t="str">
        <f t="shared" si="49"/>
        <v>no</v>
      </c>
      <c r="T350" s="112"/>
      <c r="U350" s="3" t="str">
        <f t="shared" si="50"/>
        <v/>
      </c>
      <c r="W350" s="2">
        <f t="shared" si="51"/>
        <v>0.94472924237608991</v>
      </c>
      <c r="X350" s="2">
        <f t="shared" si="52"/>
        <v>0</v>
      </c>
      <c r="AB350" s="2" t="str">
        <f t="shared" si="53"/>
        <v/>
      </c>
      <c r="AC350" s="2">
        <f t="shared" si="54"/>
        <v>7.5027104612832005E-2</v>
      </c>
    </row>
    <row r="351" spans="1:29" x14ac:dyDescent="0.35">
      <c r="A351" s="115">
        <v>5593</v>
      </c>
      <c r="B351" t="s">
        <v>356</v>
      </c>
      <c r="C351" s="1">
        <v>186717</v>
      </c>
      <c r="D351" s="1">
        <v>772983</v>
      </c>
      <c r="F351" s="1">
        <v>1735907</v>
      </c>
      <c r="H351" s="1">
        <v>160000</v>
      </c>
      <c r="I351" s="3">
        <f t="shared" si="46"/>
        <v>2855607</v>
      </c>
      <c r="J351">
        <f>A351-'ESSER III JCF Approved'!A354</f>
        <v>0</v>
      </c>
      <c r="K351" s="1">
        <f>VLOOKUP($A351,'Payments 6.7.21'!$A$4:$E$430,3,FALSE)</f>
        <v>95269.36</v>
      </c>
      <c r="L351" s="1">
        <f>VLOOKUP($A351,'Payments 6.7.21'!$A$4:$E$430,4,FALSE)</f>
        <v>0</v>
      </c>
      <c r="P351" s="1">
        <f>VLOOKUP($A351,'Payments 6.7.21'!$A$4:$E$430,5,FALSE)</f>
        <v>156298.93</v>
      </c>
      <c r="Q351" s="1">
        <f t="shared" si="47"/>
        <v>251568.28999999998</v>
      </c>
      <c r="R351" s="3" t="str">
        <f t="shared" si="48"/>
        <v>yes</v>
      </c>
      <c r="S351" s="3" t="str">
        <f t="shared" si="49"/>
        <v>no</v>
      </c>
      <c r="T351" s="112"/>
      <c r="U351" s="3" t="str">
        <f t="shared" si="50"/>
        <v>yes</v>
      </c>
      <c r="W351" s="2">
        <f t="shared" si="51"/>
        <v>0.51023399047756768</v>
      </c>
      <c r="X351" s="2">
        <f t="shared" si="52"/>
        <v>0</v>
      </c>
      <c r="AB351" s="2">
        <f t="shared" si="53"/>
        <v>0.97686831249999995</v>
      </c>
      <c r="AC351" s="2">
        <f t="shared" si="54"/>
        <v>8.809625764329615E-2</v>
      </c>
    </row>
    <row r="352" spans="1:29" x14ac:dyDescent="0.35">
      <c r="A352" s="115">
        <v>5607</v>
      </c>
      <c r="B352" t="s">
        <v>357</v>
      </c>
      <c r="C352" s="1">
        <v>701553</v>
      </c>
      <c r="D352" s="1">
        <v>2761937</v>
      </c>
      <c r="F352" s="1">
        <v>6202551</v>
      </c>
      <c r="H352" s="1">
        <v>0</v>
      </c>
      <c r="I352" s="3">
        <f t="shared" si="46"/>
        <v>9666041</v>
      </c>
      <c r="J352">
        <f>A352-'ESSER III JCF Approved'!A355</f>
        <v>0</v>
      </c>
      <c r="K352" s="1">
        <f>VLOOKUP($A352,'Payments 6.7.21'!$A$4:$E$430,3,FALSE)</f>
        <v>701495.29999999993</v>
      </c>
      <c r="L352" s="1">
        <f>VLOOKUP($A352,'Payments 6.7.21'!$A$4:$E$430,4,FALSE)</f>
        <v>0</v>
      </c>
      <c r="P352" s="1">
        <f>VLOOKUP($A352,'Payments 6.7.21'!$A$4:$E$430,5,FALSE)</f>
        <v>0</v>
      </c>
      <c r="Q352" s="1">
        <f t="shared" si="47"/>
        <v>701495.29999999993</v>
      </c>
      <c r="R352" s="3" t="str">
        <f t="shared" si="48"/>
        <v>yes</v>
      </c>
      <c r="S352" s="3" t="str">
        <f t="shared" si="49"/>
        <v>no</v>
      </c>
      <c r="T352" s="112"/>
      <c r="U352" s="3" t="str">
        <f t="shared" si="50"/>
        <v/>
      </c>
      <c r="W352" s="2">
        <f t="shared" si="51"/>
        <v>0.99991775389742465</v>
      </c>
      <c r="X352" s="2">
        <f t="shared" si="52"/>
        <v>0</v>
      </c>
      <c r="AB352" s="2" t="str">
        <f t="shared" si="53"/>
        <v/>
      </c>
      <c r="AC352" s="2">
        <f t="shared" si="54"/>
        <v>7.2573176546633714E-2</v>
      </c>
    </row>
    <row r="353" spans="1:29" x14ac:dyDescent="0.35">
      <c r="A353" s="115">
        <v>5614</v>
      </c>
      <c r="B353" t="s">
        <v>358</v>
      </c>
      <c r="C353" s="1">
        <v>40000</v>
      </c>
      <c r="D353" s="1">
        <v>100000</v>
      </c>
      <c r="F353" s="1">
        <v>81392</v>
      </c>
      <c r="H353" s="1">
        <v>0</v>
      </c>
      <c r="I353" s="3">
        <f t="shared" si="46"/>
        <v>221392</v>
      </c>
      <c r="J353">
        <f>A353-'ESSER III JCF Approved'!A356</f>
        <v>0</v>
      </c>
      <c r="K353" s="1">
        <f>VLOOKUP($A353,'Payments 6.7.21'!$A$4:$E$430,3,FALSE)</f>
        <v>24192.730000000003</v>
      </c>
      <c r="L353" s="1">
        <f>VLOOKUP($A353,'Payments 6.7.21'!$A$4:$E$430,4,FALSE)</f>
        <v>0</v>
      </c>
      <c r="P353" s="1">
        <f>VLOOKUP($A353,'Payments 6.7.21'!$A$4:$E$430,5,FALSE)</f>
        <v>0</v>
      </c>
      <c r="Q353" s="1">
        <f t="shared" si="47"/>
        <v>24192.730000000003</v>
      </c>
      <c r="R353" s="3" t="str">
        <f t="shared" si="48"/>
        <v>yes</v>
      </c>
      <c r="S353" s="3" t="str">
        <f t="shared" si="49"/>
        <v>no</v>
      </c>
      <c r="T353" s="112"/>
      <c r="U353" s="3" t="str">
        <f t="shared" si="50"/>
        <v/>
      </c>
      <c r="W353" s="2">
        <f t="shared" si="51"/>
        <v>0.60481825000000011</v>
      </c>
      <c r="X353" s="2">
        <f t="shared" si="52"/>
        <v>0</v>
      </c>
      <c r="AB353" s="2" t="str">
        <f t="shared" si="53"/>
        <v/>
      </c>
      <c r="AC353" s="2">
        <f t="shared" si="54"/>
        <v>0.1092755384115054</v>
      </c>
    </row>
    <row r="354" spans="1:29" x14ac:dyDescent="0.35">
      <c r="A354" s="115">
        <v>3542</v>
      </c>
      <c r="B354" t="s">
        <v>233</v>
      </c>
      <c r="C354" s="1">
        <v>46991</v>
      </c>
      <c r="D354" s="1">
        <v>158338</v>
      </c>
      <c r="F354" s="1">
        <v>355583</v>
      </c>
      <c r="H354" s="1">
        <v>0</v>
      </c>
      <c r="I354" s="3">
        <f t="shared" si="46"/>
        <v>560912</v>
      </c>
      <c r="J354">
        <f>A354-'ESSER III JCF Approved'!A231</f>
        <v>0</v>
      </c>
      <c r="K354" s="1">
        <f>VLOOKUP($A354,'Payments 6.7.21'!$A$4:$E$430,3,FALSE)</f>
        <v>46991</v>
      </c>
      <c r="L354" s="1">
        <f>VLOOKUP($A354,'Payments 6.7.21'!$A$4:$E$430,4,FALSE)</f>
        <v>0</v>
      </c>
      <c r="P354" s="1">
        <f>VLOOKUP($A354,'Payments 6.7.21'!$A$4:$E$430,5,FALSE)</f>
        <v>0</v>
      </c>
      <c r="Q354" s="1">
        <f t="shared" si="47"/>
        <v>46991</v>
      </c>
      <c r="R354" s="3" t="str">
        <f t="shared" si="48"/>
        <v>yes</v>
      </c>
      <c r="S354" s="3" t="str">
        <f t="shared" si="49"/>
        <v>no</v>
      </c>
      <c r="T354" s="112"/>
      <c r="U354" s="3" t="str">
        <f t="shared" si="50"/>
        <v/>
      </c>
      <c r="W354" s="2">
        <f t="shared" si="51"/>
        <v>1</v>
      </c>
      <c r="X354" s="2">
        <f t="shared" si="52"/>
        <v>0</v>
      </c>
      <c r="AB354" s="2" t="str">
        <f t="shared" si="53"/>
        <v/>
      </c>
      <c r="AC354" s="2">
        <f t="shared" si="54"/>
        <v>8.3776064694640162E-2</v>
      </c>
    </row>
    <row r="355" spans="1:29" x14ac:dyDescent="0.35">
      <c r="A355" s="115">
        <v>5621</v>
      </c>
      <c r="B355" t="s">
        <v>359</v>
      </c>
      <c r="C355" s="1">
        <v>262795</v>
      </c>
      <c r="D355" s="1">
        <v>1020084</v>
      </c>
      <c r="F355" s="1">
        <v>2290829</v>
      </c>
      <c r="H355" s="1">
        <v>0</v>
      </c>
      <c r="I355" s="3">
        <f t="shared" si="46"/>
        <v>3573708</v>
      </c>
      <c r="J355">
        <f>A355-'ESSER III JCF Approved'!A357</f>
        <v>0</v>
      </c>
      <c r="K355" s="1">
        <f>VLOOKUP($A355,'Payments 6.7.21'!$A$4:$E$430,3,FALSE)</f>
        <v>251318.87</v>
      </c>
      <c r="L355" s="1">
        <f>VLOOKUP($A355,'Payments 6.7.21'!$A$4:$E$430,4,FALSE)</f>
        <v>0</v>
      </c>
      <c r="P355" s="1">
        <f>VLOOKUP($A355,'Payments 6.7.21'!$A$4:$E$430,5,FALSE)</f>
        <v>0</v>
      </c>
      <c r="Q355" s="1">
        <f t="shared" si="47"/>
        <v>251318.87</v>
      </c>
      <c r="R355" s="3" t="str">
        <f t="shared" si="48"/>
        <v>yes</v>
      </c>
      <c r="S355" s="3" t="str">
        <f t="shared" si="49"/>
        <v>no</v>
      </c>
      <c r="T355" s="112"/>
      <c r="U355" s="3" t="str">
        <f t="shared" si="50"/>
        <v/>
      </c>
      <c r="W355" s="2">
        <f t="shared" si="51"/>
        <v>0.95633048573983526</v>
      </c>
      <c r="X355" s="2">
        <f t="shared" si="52"/>
        <v>0</v>
      </c>
      <c r="AB355" s="2" t="str">
        <f t="shared" si="53"/>
        <v/>
      </c>
      <c r="AC355" s="2">
        <f t="shared" si="54"/>
        <v>7.0324399755100298E-2</v>
      </c>
    </row>
    <row r="356" spans="1:29" x14ac:dyDescent="0.35">
      <c r="A356" s="115">
        <v>5628</v>
      </c>
      <c r="B356" t="s">
        <v>360</v>
      </c>
      <c r="C356" s="1">
        <v>71282</v>
      </c>
      <c r="D356" s="1">
        <v>256623</v>
      </c>
      <c r="F356" s="1">
        <v>576304</v>
      </c>
      <c r="H356" s="1">
        <v>0</v>
      </c>
      <c r="I356" s="3">
        <f t="shared" si="46"/>
        <v>904209</v>
      </c>
      <c r="J356">
        <f>A356-'ESSER III JCF Approved'!A358</f>
        <v>0</v>
      </c>
      <c r="K356" s="1">
        <f>VLOOKUP($A356,'Payments 6.7.21'!$A$4:$E$430,3,FALSE)</f>
        <v>17421</v>
      </c>
      <c r="L356" s="1">
        <f>VLOOKUP($A356,'Payments 6.7.21'!$A$4:$E$430,4,FALSE)</f>
        <v>0</v>
      </c>
      <c r="P356" s="1">
        <f>VLOOKUP($A356,'Payments 6.7.21'!$A$4:$E$430,5,FALSE)</f>
        <v>0</v>
      </c>
      <c r="Q356" s="1">
        <f t="shared" si="47"/>
        <v>17421</v>
      </c>
      <c r="R356" s="3" t="str">
        <f t="shared" si="48"/>
        <v>yes</v>
      </c>
      <c r="S356" s="3" t="str">
        <f t="shared" si="49"/>
        <v>no</v>
      </c>
      <c r="T356" s="112"/>
      <c r="U356" s="3" t="str">
        <f t="shared" si="50"/>
        <v/>
      </c>
      <c r="W356" s="2">
        <f t="shared" si="51"/>
        <v>0.24439549956510759</v>
      </c>
      <c r="X356" s="2">
        <f t="shared" si="52"/>
        <v>0</v>
      </c>
      <c r="AB356" s="2" t="str">
        <f t="shared" si="53"/>
        <v/>
      </c>
      <c r="AC356" s="2">
        <f t="shared" si="54"/>
        <v>1.9266563371963783E-2</v>
      </c>
    </row>
    <row r="357" spans="1:29" x14ac:dyDescent="0.35">
      <c r="A357" s="115">
        <v>5642</v>
      </c>
      <c r="B357" t="s">
        <v>361</v>
      </c>
      <c r="C357" s="1">
        <v>149449</v>
      </c>
      <c r="D357" s="1">
        <v>598150</v>
      </c>
      <c r="F357" s="1">
        <v>1343280</v>
      </c>
      <c r="H357" s="1">
        <v>0</v>
      </c>
      <c r="I357" s="3">
        <f t="shared" si="46"/>
        <v>2090879</v>
      </c>
      <c r="J357">
        <f>A357-'ESSER III JCF Approved'!A359</f>
        <v>0</v>
      </c>
      <c r="K357" s="1">
        <f>VLOOKUP($A357,'Payments 6.7.21'!$A$4:$E$430,3,FALSE)</f>
        <v>110528.15</v>
      </c>
      <c r="L357" s="1">
        <f>VLOOKUP($A357,'Payments 6.7.21'!$A$4:$E$430,4,FALSE)</f>
        <v>0</v>
      </c>
      <c r="P357" s="1">
        <f>VLOOKUP($A357,'Payments 6.7.21'!$A$4:$E$430,5,FALSE)</f>
        <v>0</v>
      </c>
      <c r="Q357" s="1">
        <f t="shared" si="47"/>
        <v>110528.15</v>
      </c>
      <c r="R357" s="3" t="str">
        <f t="shared" si="48"/>
        <v>yes</v>
      </c>
      <c r="S357" s="3" t="str">
        <f t="shared" si="49"/>
        <v>no</v>
      </c>
      <c r="T357" s="112"/>
      <c r="U357" s="3" t="str">
        <f t="shared" si="50"/>
        <v/>
      </c>
      <c r="W357" s="2">
        <f t="shared" si="51"/>
        <v>0.73957102422900112</v>
      </c>
      <c r="X357" s="2">
        <f t="shared" si="52"/>
        <v>0</v>
      </c>
      <c r="AB357" s="2" t="str">
        <f t="shared" si="53"/>
        <v/>
      </c>
      <c r="AC357" s="2">
        <f t="shared" si="54"/>
        <v>5.2862049884283113E-2</v>
      </c>
    </row>
    <row r="358" spans="1:29" x14ac:dyDescent="0.35">
      <c r="A358" s="115">
        <v>5656</v>
      </c>
      <c r="B358" t="s">
        <v>362</v>
      </c>
      <c r="C358" s="1">
        <v>651600</v>
      </c>
      <c r="D358" s="1">
        <v>2235287</v>
      </c>
      <c r="F358" s="1">
        <v>5019841</v>
      </c>
      <c r="H358" s="1">
        <v>0</v>
      </c>
      <c r="I358" s="3">
        <f t="shared" si="46"/>
        <v>7906728</v>
      </c>
      <c r="J358">
        <f>A358-'ESSER III JCF Approved'!A360</f>
        <v>0</v>
      </c>
      <c r="K358" s="1">
        <f>VLOOKUP($A358,'Payments 6.7.21'!$A$4:$E$430,3,FALSE)</f>
        <v>625268.39</v>
      </c>
      <c r="L358" s="1">
        <f>VLOOKUP($A358,'Payments 6.7.21'!$A$4:$E$430,4,FALSE)</f>
        <v>0</v>
      </c>
      <c r="P358" s="1">
        <f>VLOOKUP($A358,'Payments 6.7.21'!$A$4:$E$430,5,FALSE)</f>
        <v>0</v>
      </c>
      <c r="Q358" s="1">
        <f t="shared" si="47"/>
        <v>625268.39</v>
      </c>
      <c r="R358" s="3" t="str">
        <f t="shared" si="48"/>
        <v>yes</v>
      </c>
      <c r="S358" s="3" t="str">
        <f t="shared" si="49"/>
        <v>no</v>
      </c>
      <c r="T358" s="112"/>
      <c r="U358" s="3" t="str">
        <f t="shared" si="50"/>
        <v/>
      </c>
      <c r="W358" s="2">
        <f t="shared" si="51"/>
        <v>0.95958930325352976</v>
      </c>
      <c r="X358" s="2">
        <f t="shared" si="52"/>
        <v>0</v>
      </c>
      <c r="AB358" s="2" t="str">
        <f t="shared" si="53"/>
        <v/>
      </c>
      <c r="AC358" s="2">
        <f t="shared" si="54"/>
        <v>7.9080548869266784E-2</v>
      </c>
    </row>
    <row r="359" spans="1:29" x14ac:dyDescent="0.35">
      <c r="A359" s="115">
        <v>5663</v>
      </c>
      <c r="B359" t="s">
        <v>363</v>
      </c>
      <c r="C359" s="1">
        <v>882058</v>
      </c>
      <c r="D359" s="1">
        <v>3117894</v>
      </c>
      <c r="F359" s="1">
        <v>7001933</v>
      </c>
      <c r="H359" s="1">
        <v>657681</v>
      </c>
      <c r="I359" s="3">
        <f t="shared" si="46"/>
        <v>11659566</v>
      </c>
      <c r="J359">
        <f>A359-'ESSER III JCF Approved'!A361</f>
        <v>0</v>
      </c>
      <c r="K359" s="1">
        <f>VLOOKUP($A359,'Payments 6.7.21'!$A$4:$E$430,3,FALSE)</f>
        <v>249390.62999999998</v>
      </c>
      <c r="L359" s="1">
        <f>VLOOKUP($A359,'Payments 6.7.21'!$A$4:$E$430,4,FALSE)</f>
        <v>0</v>
      </c>
      <c r="P359" s="1">
        <f>VLOOKUP($A359,'Payments 6.7.21'!$A$4:$E$430,5,FALSE)</f>
        <v>626719.17999999993</v>
      </c>
      <c r="Q359" s="1">
        <f t="shared" si="47"/>
        <v>876109.80999999994</v>
      </c>
      <c r="R359" s="3" t="str">
        <f t="shared" si="48"/>
        <v>yes</v>
      </c>
      <c r="S359" s="3" t="str">
        <f t="shared" si="49"/>
        <v>no</v>
      </c>
      <c r="T359" s="112"/>
      <c r="U359" s="3" t="str">
        <f t="shared" si="50"/>
        <v>yes</v>
      </c>
      <c r="W359" s="2">
        <f t="shared" si="51"/>
        <v>0.28273722362928511</v>
      </c>
      <c r="X359" s="2">
        <f t="shared" si="52"/>
        <v>0</v>
      </c>
      <c r="AB359" s="2">
        <f t="shared" si="53"/>
        <v>0.95292273913949155</v>
      </c>
      <c r="AC359" s="2">
        <f t="shared" si="54"/>
        <v>7.5140859445368718E-2</v>
      </c>
    </row>
    <row r="360" spans="1:29" x14ac:dyDescent="0.35">
      <c r="A360" s="115">
        <v>5670</v>
      </c>
      <c r="B360" t="s">
        <v>364</v>
      </c>
      <c r="C360" s="1">
        <v>83493</v>
      </c>
      <c r="D360" s="1">
        <v>344325</v>
      </c>
      <c r="F360" s="1">
        <v>773258</v>
      </c>
      <c r="H360" s="1">
        <v>55652</v>
      </c>
      <c r="I360" s="3">
        <f t="shared" si="46"/>
        <v>1256728</v>
      </c>
      <c r="J360">
        <f>A360-'ESSER III JCF Approved'!A362</f>
        <v>0</v>
      </c>
      <c r="K360" s="1">
        <f>VLOOKUP($A360,'Payments 6.7.21'!$A$4:$E$430,3,FALSE)</f>
        <v>47574.67</v>
      </c>
      <c r="L360" s="1">
        <f>VLOOKUP($A360,'Payments 6.7.21'!$A$4:$E$430,4,FALSE)</f>
        <v>0</v>
      </c>
      <c r="P360" s="1">
        <f>VLOOKUP($A360,'Payments 6.7.21'!$A$4:$E$430,5,FALSE)</f>
        <v>0</v>
      </c>
      <c r="Q360" s="1">
        <f t="shared" si="47"/>
        <v>47574.67</v>
      </c>
      <c r="R360" s="3" t="str">
        <f t="shared" si="48"/>
        <v>yes</v>
      </c>
      <c r="S360" s="3" t="str">
        <f t="shared" si="49"/>
        <v>no</v>
      </c>
      <c r="T360" s="112"/>
      <c r="U360" s="3" t="str">
        <f t="shared" si="50"/>
        <v>no</v>
      </c>
      <c r="W360" s="2">
        <f t="shared" si="51"/>
        <v>0.56980429497083585</v>
      </c>
      <c r="X360" s="2">
        <f t="shared" si="52"/>
        <v>0</v>
      </c>
      <c r="AB360" s="2">
        <f t="shared" si="53"/>
        <v>0</v>
      </c>
      <c r="AC360" s="2">
        <f t="shared" si="54"/>
        <v>3.785597997339122E-2</v>
      </c>
    </row>
    <row r="361" spans="1:29" x14ac:dyDescent="0.35">
      <c r="A361" s="115">
        <v>3510</v>
      </c>
      <c r="B361" t="s">
        <v>230</v>
      </c>
      <c r="C361" s="1">
        <v>40000</v>
      </c>
      <c r="D361" s="1">
        <v>100000</v>
      </c>
      <c r="F361" s="1">
        <v>0</v>
      </c>
      <c r="H361" s="1">
        <v>0</v>
      </c>
      <c r="I361" s="3">
        <f t="shared" si="46"/>
        <v>140000</v>
      </c>
      <c r="J361">
        <f>A361-'ESSER III JCF Approved'!A228</f>
        <v>0</v>
      </c>
      <c r="K361" s="1">
        <f>VLOOKUP($A361,'Payments 6.7.21'!$A$4:$E$430,3,FALSE)</f>
        <v>40000</v>
      </c>
      <c r="L361" s="1">
        <f>VLOOKUP($A361,'Payments 6.7.21'!$A$4:$E$430,4,FALSE)</f>
        <v>0</v>
      </c>
      <c r="P361" s="1">
        <f>VLOOKUP($A361,'Payments 6.7.21'!$A$4:$E$430,5,FALSE)</f>
        <v>0</v>
      </c>
      <c r="Q361" s="1">
        <f t="shared" si="47"/>
        <v>40000</v>
      </c>
      <c r="R361" s="3" t="str">
        <f t="shared" si="48"/>
        <v>yes</v>
      </c>
      <c r="S361" s="3" t="str">
        <f t="shared" si="49"/>
        <v>no</v>
      </c>
      <c r="T361" s="112"/>
      <c r="U361" s="3" t="str">
        <f t="shared" si="50"/>
        <v/>
      </c>
      <c r="W361" s="2">
        <f t="shared" si="51"/>
        <v>1</v>
      </c>
      <c r="X361" s="2">
        <f t="shared" si="52"/>
        <v>0</v>
      </c>
      <c r="AB361" s="2" t="str">
        <f t="shared" si="53"/>
        <v/>
      </c>
      <c r="AC361" s="2">
        <f t="shared" si="54"/>
        <v>0.2857142857142857</v>
      </c>
    </row>
    <row r="362" spans="1:29" x14ac:dyDescent="0.35">
      <c r="A362" s="115">
        <v>5726</v>
      </c>
      <c r="B362" t="s">
        <v>365</v>
      </c>
      <c r="C362" s="1">
        <v>192978</v>
      </c>
      <c r="D362" s="1">
        <v>760153</v>
      </c>
      <c r="F362" s="1">
        <v>1707094</v>
      </c>
      <c r="H362" s="1">
        <v>88985</v>
      </c>
      <c r="I362" s="3">
        <f t="shared" si="46"/>
        <v>2749210</v>
      </c>
      <c r="J362">
        <f>A362-'ESSER III JCF Approved'!A363</f>
        <v>0</v>
      </c>
      <c r="K362" s="1">
        <f>VLOOKUP($A362,'Payments 6.7.21'!$A$4:$E$430,3,FALSE)</f>
        <v>119791.35999999999</v>
      </c>
      <c r="L362" s="1">
        <f>VLOOKUP($A362,'Payments 6.7.21'!$A$4:$E$430,4,FALSE)</f>
        <v>0</v>
      </c>
      <c r="P362" s="1">
        <f>VLOOKUP($A362,'Payments 6.7.21'!$A$4:$E$430,5,FALSE)</f>
        <v>85066.09</v>
      </c>
      <c r="Q362" s="1">
        <f t="shared" si="47"/>
        <v>204857.44999999998</v>
      </c>
      <c r="R362" s="3" t="str">
        <f t="shared" si="48"/>
        <v>yes</v>
      </c>
      <c r="S362" s="3" t="str">
        <f t="shared" si="49"/>
        <v>no</v>
      </c>
      <c r="T362" s="112"/>
      <c r="U362" s="3" t="str">
        <f t="shared" si="50"/>
        <v>yes</v>
      </c>
      <c r="W362" s="2">
        <f t="shared" si="51"/>
        <v>0.62075138098643357</v>
      </c>
      <c r="X362" s="2">
        <f t="shared" si="52"/>
        <v>0</v>
      </c>
      <c r="AB362" s="2">
        <f t="shared" si="53"/>
        <v>0.95595988087879979</v>
      </c>
      <c r="AC362" s="2">
        <f t="shared" si="54"/>
        <v>7.4515024316076248E-2</v>
      </c>
    </row>
    <row r="363" spans="1:29" x14ac:dyDescent="0.35">
      <c r="A363" s="115">
        <v>5733</v>
      </c>
      <c r="B363" t="s">
        <v>366</v>
      </c>
      <c r="C363" s="1">
        <v>67211</v>
      </c>
      <c r="D363" s="1">
        <v>288996</v>
      </c>
      <c r="F363" s="1">
        <v>649006</v>
      </c>
      <c r="H363" s="1">
        <v>0</v>
      </c>
      <c r="I363" s="3">
        <f t="shared" si="46"/>
        <v>1005213</v>
      </c>
      <c r="J363">
        <f>A363-'ESSER III JCF Approved'!A364</f>
        <v>0</v>
      </c>
      <c r="K363" s="1">
        <f>VLOOKUP($A363,'Payments 6.7.21'!$A$4:$E$430,3,FALSE)</f>
        <v>67135.989999999991</v>
      </c>
      <c r="L363" s="1">
        <f>VLOOKUP($A363,'Payments 6.7.21'!$A$4:$E$430,4,FALSE)</f>
        <v>0</v>
      </c>
      <c r="P363" s="1">
        <f>VLOOKUP($A363,'Payments 6.7.21'!$A$4:$E$430,5,FALSE)</f>
        <v>0</v>
      </c>
      <c r="Q363" s="1">
        <f t="shared" si="47"/>
        <v>67135.989999999991</v>
      </c>
      <c r="R363" s="3" t="str">
        <f t="shared" si="48"/>
        <v>yes</v>
      </c>
      <c r="S363" s="3" t="str">
        <f t="shared" si="49"/>
        <v>no</v>
      </c>
      <c r="T363" s="112"/>
      <c r="U363" s="3" t="str">
        <f t="shared" si="50"/>
        <v/>
      </c>
      <c r="W363" s="2">
        <f t="shared" si="51"/>
        <v>0.99888396244662314</v>
      </c>
      <c r="X363" s="2">
        <f t="shared" si="52"/>
        <v>0</v>
      </c>
      <c r="AB363" s="2" t="str">
        <f t="shared" si="53"/>
        <v/>
      </c>
      <c r="AC363" s="2">
        <f t="shared" si="54"/>
        <v>6.6787825067920914E-2</v>
      </c>
    </row>
    <row r="364" spans="1:29" x14ac:dyDescent="0.35">
      <c r="A364" s="115">
        <v>5740</v>
      </c>
      <c r="B364" t="s">
        <v>367</v>
      </c>
      <c r="C364" s="1">
        <v>58468</v>
      </c>
      <c r="D364" s="1">
        <v>225133</v>
      </c>
      <c r="F364" s="1">
        <v>505588</v>
      </c>
      <c r="H364" s="1">
        <v>36667</v>
      </c>
      <c r="I364" s="3">
        <f t="shared" si="46"/>
        <v>825856</v>
      </c>
      <c r="J364">
        <f>A364-'ESSER III JCF Approved'!A365</f>
        <v>0</v>
      </c>
      <c r="K364" s="1">
        <f>VLOOKUP($A364,'Payments 6.7.21'!$A$4:$E$430,3,FALSE)</f>
        <v>57664.83</v>
      </c>
      <c r="L364" s="1">
        <f>VLOOKUP($A364,'Payments 6.7.21'!$A$4:$E$430,4,FALSE)</f>
        <v>0</v>
      </c>
      <c r="P364" s="1">
        <f>VLOOKUP($A364,'Payments 6.7.21'!$A$4:$E$430,5,FALSE)</f>
        <v>23038.44</v>
      </c>
      <c r="Q364" s="1">
        <f t="shared" si="47"/>
        <v>80703.27</v>
      </c>
      <c r="R364" s="3" t="str">
        <f t="shared" si="48"/>
        <v>yes</v>
      </c>
      <c r="S364" s="3" t="str">
        <f t="shared" si="49"/>
        <v>no</v>
      </c>
      <c r="T364" s="112"/>
      <c r="U364" s="3" t="str">
        <f t="shared" si="50"/>
        <v>yes</v>
      </c>
      <c r="W364" s="2">
        <f t="shared" si="51"/>
        <v>0.9862630840801806</v>
      </c>
      <c r="X364" s="2">
        <f t="shared" si="52"/>
        <v>0</v>
      </c>
      <c r="AB364" s="2">
        <f t="shared" si="53"/>
        <v>0.62831537895110046</v>
      </c>
      <c r="AC364" s="2">
        <f t="shared" si="54"/>
        <v>9.7720752770458774E-2</v>
      </c>
    </row>
    <row r="365" spans="1:29" x14ac:dyDescent="0.35">
      <c r="A365" s="115">
        <v>5747</v>
      </c>
      <c r="B365" t="s">
        <v>368</v>
      </c>
      <c r="C365" s="1">
        <v>547040</v>
      </c>
      <c r="D365" s="1">
        <v>2181051</v>
      </c>
      <c r="F365" s="1">
        <v>4898041</v>
      </c>
      <c r="H365" s="1">
        <v>454493</v>
      </c>
      <c r="I365" s="3">
        <f t="shared" si="46"/>
        <v>8080625</v>
      </c>
      <c r="J365">
        <f>A365-'ESSER III JCF Approved'!A366</f>
        <v>0</v>
      </c>
      <c r="K365" s="1">
        <f>VLOOKUP($A365,'Payments 6.7.21'!$A$4:$E$430,3,FALSE)</f>
        <v>442756.45999999996</v>
      </c>
      <c r="L365" s="1">
        <f>VLOOKUP($A365,'Payments 6.7.21'!$A$4:$E$430,4,FALSE)</f>
        <v>0</v>
      </c>
      <c r="P365" s="1">
        <f>VLOOKUP($A365,'Payments 6.7.21'!$A$4:$E$430,5,FALSE)</f>
        <v>230456.36</v>
      </c>
      <c r="Q365" s="1">
        <f t="shared" si="47"/>
        <v>673212.82</v>
      </c>
      <c r="R365" s="3" t="str">
        <f t="shared" si="48"/>
        <v>yes</v>
      </c>
      <c r="S365" s="3" t="str">
        <f t="shared" si="49"/>
        <v>no</v>
      </c>
      <c r="T365" s="112"/>
      <c r="U365" s="3" t="str">
        <f t="shared" si="50"/>
        <v>yes</v>
      </c>
      <c r="W365" s="2">
        <f t="shared" si="51"/>
        <v>0.80936761479964892</v>
      </c>
      <c r="X365" s="2">
        <f t="shared" si="52"/>
        <v>0</v>
      </c>
      <c r="AB365" s="2">
        <f t="shared" si="53"/>
        <v>0.50706250701330935</v>
      </c>
      <c r="AC365" s="2">
        <f t="shared" si="54"/>
        <v>8.3311974011911205E-2</v>
      </c>
    </row>
    <row r="366" spans="1:29" x14ac:dyDescent="0.35">
      <c r="A366" s="115">
        <v>5754</v>
      </c>
      <c r="B366" t="s">
        <v>369</v>
      </c>
      <c r="C366" s="1">
        <v>156171</v>
      </c>
      <c r="D366" s="1">
        <v>544953</v>
      </c>
      <c r="F366" s="1">
        <v>1223814</v>
      </c>
      <c r="H366" s="1">
        <v>0</v>
      </c>
      <c r="I366" s="3">
        <f t="shared" si="46"/>
        <v>1924938</v>
      </c>
      <c r="J366">
        <f>A366-'ESSER III JCF Approved'!A367</f>
        <v>0</v>
      </c>
      <c r="K366" s="1">
        <f>VLOOKUP($A366,'Payments 6.7.21'!$A$4:$E$430,3,FALSE)</f>
        <v>156165.75</v>
      </c>
      <c r="L366" s="1">
        <f>VLOOKUP($A366,'Payments 6.7.21'!$A$4:$E$430,4,FALSE)</f>
        <v>0</v>
      </c>
      <c r="P366" s="1">
        <f>VLOOKUP($A366,'Payments 6.7.21'!$A$4:$E$430,5,FALSE)</f>
        <v>0</v>
      </c>
      <c r="Q366" s="1">
        <f t="shared" si="47"/>
        <v>156165.75</v>
      </c>
      <c r="R366" s="3" t="str">
        <f t="shared" si="48"/>
        <v>yes</v>
      </c>
      <c r="S366" s="3" t="str">
        <f t="shared" si="49"/>
        <v>no</v>
      </c>
      <c r="T366" s="112"/>
      <c r="U366" s="3" t="str">
        <f t="shared" si="50"/>
        <v/>
      </c>
      <c r="W366" s="2">
        <f t="shared" si="51"/>
        <v>0.99996638300324647</v>
      </c>
      <c r="X366" s="2">
        <f t="shared" si="52"/>
        <v>0</v>
      </c>
      <c r="AB366" s="2" t="str">
        <f t="shared" si="53"/>
        <v/>
      </c>
      <c r="AC366" s="2">
        <f t="shared" si="54"/>
        <v>8.1127677878456345E-2</v>
      </c>
    </row>
    <row r="367" spans="1:29" x14ac:dyDescent="0.35">
      <c r="A367" s="115">
        <v>126</v>
      </c>
      <c r="B367" t="s">
        <v>15</v>
      </c>
      <c r="C367" s="1">
        <v>74063</v>
      </c>
      <c r="D367" s="1">
        <v>276364</v>
      </c>
      <c r="F367" s="1">
        <v>620638</v>
      </c>
      <c r="H367" s="1">
        <v>0</v>
      </c>
      <c r="I367" s="3">
        <f t="shared" si="46"/>
        <v>971065</v>
      </c>
      <c r="J367">
        <f>A367-'ESSER III JCF Approved'!A13</f>
        <v>0</v>
      </c>
      <c r="K367" s="1">
        <f>VLOOKUP($A367,'Payments 6.7.21'!$A$4:$E$430,3,FALSE)</f>
        <v>31117.93</v>
      </c>
      <c r="L367" s="1">
        <f>VLOOKUP($A367,'Payments 6.7.21'!$A$4:$E$430,4,FALSE)</f>
        <v>0</v>
      </c>
      <c r="P367" s="1">
        <f>VLOOKUP($A367,'Payments 6.7.21'!$A$4:$E$430,5,FALSE)</f>
        <v>0</v>
      </c>
      <c r="Q367" s="1">
        <f t="shared" si="47"/>
        <v>31117.93</v>
      </c>
      <c r="R367" s="3" t="str">
        <f t="shared" si="48"/>
        <v>yes</v>
      </c>
      <c r="S367" s="3" t="str">
        <f t="shared" si="49"/>
        <v>no</v>
      </c>
      <c r="T367" s="112"/>
      <c r="U367" s="3" t="str">
        <f t="shared" si="50"/>
        <v/>
      </c>
      <c r="W367" s="2">
        <f t="shared" si="51"/>
        <v>0.42015486815278885</v>
      </c>
      <c r="X367" s="2">
        <f t="shared" si="52"/>
        <v>0</v>
      </c>
      <c r="AB367" s="2" t="str">
        <f t="shared" si="53"/>
        <v/>
      </c>
      <c r="AC367" s="2">
        <f t="shared" si="54"/>
        <v>3.2045156606406368E-2</v>
      </c>
    </row>
    <row r="368" spans="1:29" x14ac:dyDescent="0.35">
      <c r="A368" s="115">
        <v>5780</v>
      </c>
      <c r="B368" t="s">
        <v>371</v>
      </c>
      <c r="C368" s="1">
        <v>63330</v>
      </c>
      <c r="D368" s="1">
        <v>201453</v>
      </c>
      <c r="F368" s="1">
        <v>452408</v>
      </c>
      <c r="H368" s="1">
        <v>0</v>
      </c>
      <c r="I368" s="3">
        <f t="shared" si="46"/>
        <v>717191</v>
      </c>
      <c r="J368">
        <f>A368-'ESSER III JCF Approved'!A369</f>
        <v>0</v>
      </c>
      <c r="K368" s="1">
        <f>VLOOKUP($A368,'Payments 6.7.21'!$A$4:$E$430,3,FALSE)</f>
        <v>6327.15</v>
      </c>
      <c r="L368" s="1">
        <f>VLOOKUP($A368,'Payments 6.7.21'!$A$4:$E$430,4,FALSE)</f>
        <v>0</v>
      </c>
      <c r="P368" s="1">
        <f>VLOOKUP($A368,'Payments 6.7.21'!$A$4:$E$430,5,FALSE)</f>
        <v>0</v>
      </c>
      <c r="Q368" s="1">
        <f t="shared" si="47"/>
        <v>6327.15</v>
      </c>
      <c r="R368" s="3" t="str">
        <f t="shared" si="48"/>
        <v>yes</v>
      </c>
      <c r="S368" s="3" t="str">
        <f t="shared" si="49"/>
        <v>no</v>
      </c>
      <c r="T368" s="112"/>
      <c r="U368" s="3" t="str">
        <f t="shared" si="50"/>
        <v/>
      </c>
      <c r="W368" s="2">
        <f t="shared" si="51"/>
        <v>9.9907626717195636E-2</v>
      </c>
      <c r="X368" s="2">
        <f t="shared" si="52"/>
        <v>0</v>
      </c>
      <c r="AB368" s="2" t="str">
        <f t="shared" si="53"/>
        <v/>
      </c>
      <c r="AC368" s="2">
        <f t="shared" si="54"/>
        <v>8.822126881123717E-3</v>
      </c>
    </row>
    <row r="369" spans="1:29" x14ac:dyDescent="0.35">
      <c r="A369" s="115">
        <v>4375</v>
      </c>
      <c r="B369" t="s">
        <v>293</v>
      </c>
      <c r="C369" s="1">
        <v>140863</v>
      </c>
      <c r="D369" s="1">
        <v>573008</v>
      </c>
      <c r="F369" s="1">
        <v>1286818</v>
      </c>
      <c r="H369" s="1">
        <v>87101</v>
      </c>
      <c r="I369" s="3">
        <f t="shared" si="46"/>
        <v>2087790</v>
      </c>
      <c r="J369">
        <f>A369-'ESSER III JCF Approved'!A291</f>
        <v>0</v>
      </c>
      <c r="K369" s="1">
        <f>VLOOKUP($A369,'Payments 6.7.21'!$A$4:$E$430,3,FALSE)</f>
        <v>111683.27</v>
      </c>
      <c r="L369" s="1">
        <f>VLOOKUP($A369,'Payments 6.7.21'!$A$4:$E$430,4,FALSE)</f>
        <v>0</v>
      </c>
      <c r="P369" s="1">
        <f>VLOOKUP($A369,'Payments 6.7.21'!$A$4:$E$430,5,FALSE)</f>
        <v>85476.13</v>
      </c>
      <c r="Q369" s="1">
        <f t="shared" si="47"/>
        <v>197159.40000000002</v>
      </c>
      <c r="R369" s="3" t="str">
        <f t="shared" si="48"/>
        <v>yes</v>
      </c>
      <c r="S369" s="3" t="str">
        <f t="shared" si="49"/>
        <v>no</v>
      </c>
      <c r="T369" s="112"/>
      <c r="U369" s="3" t="str">
        <f t="shared" si="50"/>
        <v>yes</v>
      </c>
      <c r="W369" s="2">
        <f t="shared" si="51"/>
        <v>0.79285028715844474</v>
      </c>
      <c r="X369" s="2">
        <f t="shared" si="52"/>
        <v>0</v>
      </c>
      <c r="AB369" s="2">
        <f t="shared" si="53"/>
        <v>0.98134499029861888</v>
      </c>
      <c r="AC369" s="2">
        <f t="shared" si="54"/>
        <v>9.4434497722472102E-2</v>
      </c>
    </row>
    <row r="370" spans="1:29" x14ac:dyDescent="0.35">
      <c r="A370" s="115">
        <v>5810</v>
      </c>
      <c r="B370" t="s">
        <v>372</v>
      </c>
      <c r="C370" s="1">
        <v>69306</v>
      </c>
      <c r="D370" s="1">
        <v>296231</v>
      </c>
      <c r="F370" s="1">
        <v>665254</v>
      </c>
      <c r="H370" s="1">
        <v>67971</v>
      </c>
      <c r="I370" s="3">
        <f t="shared" si="46"/>
        <v>1098762</v>
      </c>
      <c r="J370">
        <f>A370-'ESSER III JCF Approved'!A370</f>
        <v>0</v>
      </c>
      <c r="K370" s="1">
        <f>VLOOKUP($A370,'Payments 6.7.21'!$A$4:$E$430,3,FALSE)</f>
        <v>54334.98</v>
      </c>
      <c r="L370" s="1">
        <f>VLOOKUP($A370,'Payments 6.7.21'!$A$4:$E$430,4,FALSE)</f>
        <v>0</v>
      </c>
      <c r="P370" s="1">
        <f>VLOOKUP($A370,'Payments 6.7.21'!$A$4:$E$430,5,FALSE)</f>
        <v>22669.63</v>
      </c>
      <c r="Q370" s="1">
        <f t="shared" si="47"/>
        <v>77004.61</v>
      </c>
      <c r="R370" s="3" t="str">
        <f t="shared" si="48"/>
        <v>yes</v>
      </c>
      <c r="S370" s="3" t="str">
        <f t="shared" si="49"/>
        <v>no</v>
      </c>
      <c r="T370" s="112"/>
      <c r="U370" s="3" t="str">
        <f t="shared" si="50"/>
        <v>yes</v>
      </c>
      <c r="W370" s="2">
        <f t="shared" si="51"/>
        <v>0.78398666782096793</v>
      </c>
      <c r="X370" s="2">
        <f t="shared" si="52"/>
        <v>0</v>
      </c>
      <c r="AB370" s="2">
        <f t="shared" si="53"/>
        <v>0.33351914787188658</v>
      </c>
      <c r="AC370" s="2">
        <f t="shared" si="54"/>
        <v>7.0083066214521428E-2</v>
      </c>
    </row>
    <row r="371" spans="1:29" x14ac:dyDescent="0.35">
      <c r="A371" s="115">
        <v>5817</v>
      </c>
      <c r="B371" t="s">
        <v>373</v>
      </c>
      <c r="C371" s="1">
        <v>82809</v>
      </c>
      <c r="D371" s="1">
        <v>328694</v>
      </c>
      <c r="F371" s="1">
        <v>738156</v>
      </c>
      <c r="H371" s="1">
        <v>0</v>
      </c>
      <c r="I371" s="3">
        <f t="shared" si="46"/>
        <v>1149659</v>
      </c>
      <c r="J371">
        <f>A371-'ESSER III JCF Approved'!A371</f>
        <v>0</v>
      </c>
      <c r="K371" s="1">
        <f>VLOOKUP($A371,'Payments 6.7.21'!$A$4:$E$430,3,FALSE)</f>
        <v>82809</v>
      </c>
      <c r="L371" s="1">
        <f>VLOOKUP($A371,'Payments 6.7.21'!$A$4:$E$430,4,FALSE)</f>
        <v>0</v>
      </c>
      <c r="P371" s="1">
        <f>VLOOKUP($A371,'Payments 6.7.21'!$A$4:$E$430,5,FALSE)</f>
        <v>0</v>
      </c>
      <c r="Q371" s="1">
        <f t="shared" si="47"/>
        <v>82809</v>
      </c>
      <c r="R371" s="3" t="str">
        <f t="shared" si="48"/>
        <v>yes</v>
      </c>
      <c r="S371" s="3" t="str">
        <f t="shared" si="49"/>
        <v>no</v>
      </c>
      <c r="T371" s="112"/>
      <c r="U371" s="3" t="str">
        <f t="shared" si="50"/>
        <v/>
      </c>
      <c r="W371" s="2">
        <f t="shared" si="51"/>
        <v>1</v>
      </c>
      <c r="X371" s="2">
        <f t="shared" si="52"/>
        <v>0</v>
      </c>
      <c r="AB371" s="2" t="str">
        <f t="shared" si="53"/>
        <v/>
      </c>
      <c r="AC371" s="2">
        <f t="shared" si="54"/>
        <v>7.2029184305955077E-2</v>
      </c>
    </row>
    <row r="372" spans="1:29" x14ac:dyDescent="0.35">
      <c r="A372" s="115">
        <v>5824</v>
      </c>
      <c r="B372" t="s">
        <v>374</v>
      </c>
      <c r="C372" s="1">
        <v>243561</v>
      </c>
      <c r="D372" s="1">
        <v>1008320</v>
      </c>
      <c r="F372" s="1">
        <v>2264410</v>
      </c>
      <c r="H372" s="1">
        <v>0</v>
      </c>
      <c r="I372" s="3">
        <f t="shared" si="46"/>
        <v>3516291</v>
      </c>
      <c r="J372">
        <f>A372-'ESSER III JCF Approved'!A372</f>
        <v>0</v>
      </c>
      <c r="K372" s="1">
        <f>VLOOKUP($A372,'Payments 6.7.21'!$A$4:$E$430,3,FALSE)</f>
        <v>145711.04000000001</v>
      </c>
      <c r="L372" s="1">
        <f>VLOOKUP($A372,'Payments 6.7.21'!$A$4:$E$430,4,FALSE)</f>
        <v>0</v>
      </c>
      <c r="P372" s="1">
        <f>VLOOKUP($A372,'Payments 6.7.21'!$A$4:$E$430,5,FALSE)</f>
        <v>0</v>
      </c>
      <c r="Q372" s="1">
        <f t="shared" si="47"/>
        <v>145711.04000000001</v>
      </c>
      <c r="R372" s="3" t="str">
        <f t="shared" si="48"/>
        <v>yes</v>
      </c>
      <c r="S372" s="3" t="str">
        <f t="shared" si="49"/>
        <v>no</v>
      </c>
      <c r="T372" s="112"/>
      <c r="U372" s="3" t="str">
        <f t="shared" si="50"/>
        <v/>
      </c>
      <c r="W372" s="2">
        <f t="shared" si="51"/>
        <v>0.59825275803597455</v>
      </c>
      <c r="X372" s="2">
        <f t="shared" si="52"/>
        <v>0</v>
      </c>
      <c r="AB372" s="2" t="str">
        <f t="shared" si="53"/>
        <v/>
      </c>
      <c r="AC372" s="2">
        <f t="shared" si="54"/>
        <v>4.1438845647302797E-2</v>
      </c>
    </row>
    <row r="373" spans="1:29" x14ac:dyDescent="0.35">
      <c r="A373" s="115">
        <v>5859</v>
      </c>
      <c r="B373" t="s">
        <v>376</v>
      </c>
      <c r="C373" s="1">
        <v>56735</v>
      </c>
      <c r="D373" s="1">
        <v>240678</v>
      </c>
      <c r="F373" s="1">
        <v>540498</v>
      </c>
      <c r="H373" s="1">
        <v>0</v>
      </c>
      <c r="I373" s="3">
        <f t="shared" si="46"/>
        <v>837911</v>
      </c>
      <c r="J373">
        <f>A373-'ESSER III JCF Approved'!A374</f>
        <v>0</v>
      </c>
      <c r="K373" s="1">
        <f>VLOOKUP($A373,'Payments 6.7.21'!$A$4:$E$430,3,FALSE)</f>
        <v>56735</v>
      </c>
      <c r="L373" s="1">
        <f>VLOOKUP($A373,'Payments 6.7.21'!$A$4:$E$430,4,FALSE)</f>
        <v>0</v>
      </c>
      <c r="P373" s="1">
        <f>VLOOKUP($A373,'Payments 6.7.21'!$A$4:$E$430,5,FALSE)</f>
        <v>0</v>
      </c>
      <c r="Q373" s="1">
        <f t="shared" si="47"/>
        <v>56735</v>
      </c>
      <c r="R373" s="3" t="str">
        <f t="shared" si="48"/>
        <v>yes</v>
      </c>
      <c r="S373" s="3" t="str">
        <f t="shared" si="49"/>
        <v>no</v>
      </c>
      <c r="T373" s="112"/>
      <c r="U373" s="3" t="str">
        <f t="shared" si="50"/>
        <v/>
      </c>
      <c r="W373" s="2">
        <f t="shared" si="51"/>
        <v>1</v>
      </c>
      <c r="X373" s="2">
        <f t="shared" si="52"/>
        <v>0</v>
      </c>
      <c r="AB373" s="2" t="str">
        <f t="shared" si="53"/>
        <v/>
      </c>
      <c r="AC373" s="2">
        <f t="shared" si="54"/>
        <v>6.7710055125186325E-2</v>
      </c>
    </row>
    <row r="374" spans="1:29" x14ac:dyDescent="0.35">
      <c r="A374" s="115">
        <v>5852</v>
      </c>
      <c r="B374" t="s">
        <v>375</v>
      </c>
      <c r="C374" s="1">
        <v>40000</v>
      </c>
      <c r="D374" s="1">
        <v>109848</v>
      </c>
      <c r="F374" s="1">
        <v>246689</v>
      </c>
      <c r="H374" s="1">
        <v>0</v>
      </c>
      <c r="I374" s="3">
        <f t="shared" si="46"/>
        <v>396537</v>
      </c>
      <c r="J374">
        <f>A374-'ESSER III JCF Approved'!A373</f>
        <v>0</v>
      </c>
      <c r="K374" s="1">
        <f>VLOOKUP($A374,'Payments 6.7.21'!$A$4:$E$430,3,FALSE)</f>
        <v>40000</v>
      </c>
      <c r="L374" s="1">
        <f>VLOOKUP($A374,'Payments 6.7.21'!$A$4:$E$430,4,FALSE)</f>
        <v>0</v>
      </c>
      <c r="P374" s="1">
        <f>VLOOKUP($A374,'Payments 6.7.21'!$A$4:$E$430,5,FALSE)</f>
        <v>0</v>
      </c>
      <c r="Q374" s="1">
        <f t="shared" si="47"/>
        <v>40000</v>
      </c>
      <c r="R374" s="3" t="str">
        <f t="shared" si="48"/>
        <v>yes</v>
      </c>
      <c r="S374" s="3" t="str">
        <f t="shared" si="49"/>
        <v>no</v>
      </c>
      <c r="T374" s="112"/>
      <c r="U374" s="3" t="str">
        <f t="shared" si="50"/>
        <v/>
      </c>
      <c r="W374" s="2">
        <f t="shared" si="51"/>
        <v>1</v>
      </c>
      <c r="X374" s="2">
        <f t="shared" si="52"/>
        <v>0</v>
      </c>
      <c r="AB374" s="2" t="str">
        <f t="shared" si="53"/>
        <v/>
      </c>
      <c r="AC374" s="2">
        <f t="shared" si="54"/>
        <v>0.10087331068727508</v>
      </c>
    </row>
    <row r="375" spans="1:29" x14ac:dyDescent="0.35">
      <c r="A375" s="115">
        <v>238</v>
      </c>
      <c r="B375" t="s">
        <v>26</v>
      </c>
      <c r="C375" s="1">
        <v>152302</v>
      </c>
      <c r="D375" s="1">
        <v>618947</v>
      </c>
      <c r="F375" s="1">
        <v>1389985</v>
      </c>
      <c r="H375" s="1">
        <v>133333</v>
      </c>
      <c r="I375" s="3">
        <f t="shared" si="46"/>
        <v>2294567</v>
      </c>
      <c r="J375">
        <f>A375-'ESSER III JCF Approved'!A24</f>
        <v>0</v>
      </c>
      <c r="Q375" s="1">
        <f t="shared" si="47"/>
        <v>0</v>
      </c>
      <c r="R375" s="3" t="str">
        <f t="shared" si="48"/>
        <v>no</v>
      </c>
      <c r="S375" s="3" t="str">
        <f t="shared" si="49"/>
        <v>no</v>
      </c>
      <c r="T375" s="112"/>
      <c r="U375" s="3" t="str">
        <f t="shared" si="50"/>
        <v>no</v>
      </c>
      <c r="W375" s="2">
        <f t="shared" si="51"/>
        <v>0</v>
      </c>
      <c r="X375" s="2">
        <f t="shared" si="52"/>
        <v>0</v>
      </c>
      <c r="AB375" s="2">
        <f t="shared" si="53"/>
        <v>0</v>
      </c>
      <c r="AC375" s="2">
        <f t="shared" si="54"/>
        <v>0</v>
      </c>
    </row>
    <row r="376" spans="1:29" x14ac:dyDescent="0.35">
      <c r="A376" s="115">
        <v>5866</v>
      </c>
      <c r="B376" t="s">
        <v>377</v>
      </c>
      <c r="C376" s="1">
        <v>78400</v>
      </c>
      <c r="D376" s="1">
        <v>310496</v>
      </c>
      <c r="F376" s="1">
        <v>697289</v>
      </c>
      <c r="H376" s="1">
        <v>0</v>
      </c>
      <c r="I376" s="3">
        <f t="shared" si="46"/>
        <v>1086185</v>
      </c>
      <c r="J376">
        <f>A376-'ESSER III JCF Approved'!A375</f>
        <v>0</v>
      </c>
      <c r="K376" s="1">
        <f>VLOOKUP($A376,'Payments 6.7.21'!$A$4:$E$430,3,FALSE)</f>
        <v>72800</v>
      </c>
      <c r="L376" s="1">
        <f>VLOOKUP($A376,'Payments 6.7.21'!$A$4:$E$430,4,FALSE)</f>
        <v>0</v>
      </c>
      <c r="P376" s="1">
        <f>VLOOKUP($A376,'Payments 6.7.21'!$A$4:$E$430,5,FALSE)</f>
        <v>0</v>
      </c>
      <c r="Q376" s="1">
        <f t="shared" si="47"/>
        <v>72800</v>
      </c>
      <c r="R376" s="3" t="str">
        <f t="shared" si="48"/>
        <v>yes</v>
      </c>
      <c r="S376" s="3" t="str">
        <f t="shared" si="49"/>
        <v>no</v>
      </c>
      <c r="T376" s="112"/>
      <c r="U376" s="3" t="str">
        <f t="shared" si="50"/>
        <v/>
      </c>
      <c r="W376" s="2">
        <f t="shared" si="51"/>
        <v>0.9285714285714286</v>
      </c>
      <c r="X376" s="2">
        <f t="shared" si="52"/>
        <v>0</v>
      </c>
      <c r="AB376" s="2" t="str">
        <f t="shared" si="53"/>
        <v/>
      </c>
      <c r="AC376" s="2">
        <f t="shared" si="54"/>
        <v>6.7023573332351302E-2</v>
      </c>
    </row>
    <row r="377" spans="1:29" x14ac:dyDescent="0.35">
      <c r="A377" s="115">
        <v>5901</v>
      </c>
      <c r="B377" t="s">
        <v>378</v>
      </c>
      <c r="C377" s="1">
        <v>415787</v>
      </c>
      <c r="D377" s="1">
        <v>1412390</v>
      </c>
      <c r="F377" s="1">
        <v>3171840</v>
      </c>
      <c r="H377" s="1">
        <v>0</v>
      </c>
      <c r="I377" s="3">
        <f t="shared" si="46"/>
        <v>5000017</v>
      </c>
      <c r="J377">
        <f>A377-'ESSER III JCF Approved'!A376</f>
        <v>0</v>
      </c>
      <c r="K377" s="1">
        <f>VLOOKUP($A377,'Payments 6.7.21'!$A$4:$E$430,3,FALSE)</f>
        <v>415786.32</v>
      </c>
      <c r="L377" s="1">
        <f>VLOOKUP($A377,'Payments 6.7.21'!$A$4:$E$430,4,FALSE)</f>
        <v>0</v>
      </c>
      <c r="P377" s="1">
        <f>VLOOKUP($A377,'Payments 6.7.21'!$A$4:$E$430,5,FALSE)</f>
        <v>0</v>
      </c>
      <c r="Q377" s="1">
        <f t="shared" si="47"/>
        <v>415786.32</v>
      </c>
      <c r="R377" s="3" t="str">
        <f t="shared" si="48"/>
        <v>yes</v>
      </c>
      <c r="S377" s="3" t="str">
        <f t="shared" si="49"/>
        <v>no</v>
      </c>
      <c r="T377" s="112"/>
      <c r="U377" s="3" t="str">
        <f t="shared" si="50"/>
        <v/>
      </c>
      <c r="W377" s="2">
        <f t="shared" si="51"/>
        <v>0.99999836454723212</v>
      </c>
      <c r="X377" s="2">
        <f t="shared" si="52"/>
        <v>0</v>
      </c>
      <c r="AB377" s="2" t="str">
        <f t="shared" si="53"/>
        <v/>
      </c>
      <c r="AC377" s="2">
        <f t="shared" si="54"/>
        <v>8.3156981266263696E-2</v>
      </c>
    </row>
    <row r="378" spans="1:29" x14ac:dyDescent="0.35">
      <c r="A378" s="115">
        <v>5985</v>
      </c>
      <c r="B378" t="s">
        <v>380</v>
      </c>
      <c r="C378" s="1">
        <v>362770</v>
      </c>
      <c r="D378" s="1">
        <v>1495193</v>
      </c>
      <c r="F378" s="1">
        <v>3357792</v>
      </c>
      <c r="H378" s="1">
        <v>167391</v>
      </c>
      <c r="I378" s="3">
        <f t="shared" si="46"/>
        <v>5383146</v>
      </c>
      <c r="J378">
        <f>A378-'ESSER III JCF Approved'!A378</f>
        <v>0</v>
      </c>
      <c r="K378" s="1">
        <f>VLOOKUP($A378,'Payments 6.7.21'!$A$4:$E$430,3,FALSE)</f>
        <v>335751.18</v>
      </c>
      <c r="L378" s="1">
        <f>VLOOKUP($A378,'Payments 6.7.21'!$A$4:$E$430,4,FALSE)</f>
        <v>0</v>
      </c>
      <c r="P378" s="1">
        <f>VLOOKUP($A378,'Payments 6.7.21'!$A$4:$E$430,5,FALSE)</f>
        <v>163707.37</v>
      </c>
      <c r="Q378" s="1">
        <f t="shared" si="47"/>
        <v>499458.55</v>
      </c>
      <c r="R378" s="3" t="str">
        <f t="shared" si="48"/>
        <v>yes</v>
      </c>
      <c r="S378" s="3" t="str">
        <f t="shared" si="49"/>
        <v>no</v>
      </c>
      <c r="T378" s="112"/>
      <c r="U378" s="3" t="str">
        <f t="shared" si="50"/>
        <v>yes</v>
      </c>
      <c r="W378" s="2">
        <f t="shared" si="51"/>
        <v>0.92552079830195444</v>
      </c>
      <c r="X378" s="2">
        <f t="shared" si="52"/>
        <v>0</v>
      </c>
      <c r="AB378" s="2">
        <f t="shared" si="53"/>
        <v>0.97799385869013267</v>
      </c>
      <c r="AC378" s="2">
        <f t="shared" si="54"/>
        <v>9.2781906714029305E-2</v>
      </c>
    </row>
    <row r="379" spans="1:29" x14ac:dyDescent="0.35">
      <c r="A379" s="115">
        <v>5992</v>
      </c>
      <c r="B379" t="s">
        <v>381</v>
      </c>
      <c r="C379" s="1">
        <v>65053</v>
      </c>
      <c r="D379" s="1">
        <v>266266</v>
      </c>
      <c r="F379" s="1">
        <v>597960</v>
      </c>
      <c r="H379" s="1">
        <v>55072</v>
      </c>
      <c r="I379" s="3">
        <f t="shared" si="46"/>
        <v>984351</v>
      </c>
      <c r="J379">
        <f>A379-'ESSER III JCF Approved'!A379</f>
        <v>0</v>
      </c>
      <c r="K379" s="1">
        <f>VLOOKUP($A379,'Payments 6.7.21'!$A$4:$E$430,3,FALSE)</f>
        <v>64661.37</v>
      </c>
      <c r="L379" s="1">
        <f>VLOOKUP($A379,'Payments 6.7.21'!$A$4:$E$430,4,FALSE)</f>
        <v>0</v>
      </c>
      <c r="P379" s="1">
        <f>VLOOKUP($A379,'Payments 6.7.21'!$A$4:$E$430,5,FALSE)</f>
        <v>50755.23</v>
      </c>
      <c r="Q379" s="1">
        <f t="shared" si="47"/>
        <v>115416.6</v>
      </c>
      <c r="R379" s="3" t="str">
        <f t="shared" si="48"/>
        <v>yes</v>
      </c>
      <c r="S379" s="3" t="str">
        <f t="shared" si="49"/>
        <v>no</v>
      </c>
      <c r="T379" s="112"/>
      <c r="U379" s="3" t="str">
        <f t="shared" si="50"/>
        <v>yes</v>
      </c>
      <c r="W379" s="2">
        <f t="shared" si="51"/>
        <v>0.99397983182943139</v>
      </c>
      <c r="X379" s="2">
        <f t="shared" si="52"/>
        <v>0</v>
      </c>
      <c r="AB379" s="2">
        <f t="shared" si="53"/>
        <v>0.92161588466008137</v>
      </c>
      <c r="AC379" s="2">
        <f t="shared" si="54"/>
        <v>0.11725146822627296</v>
      </c>
    </row>
    <row r="380" spans="1:29" x14ac:dyDescent="0.35">
      <c r="A380" s="115">
        <v>6022</v>
      </c>
      <c r="B380" t="s">
        <v>383</v>
      </c>
      <c r="C380" s="1">
        <v>90271</v>
      </c>
      <c r="D380" s="1">
        <v>356379</v>
      </c>
      <c r="F380" s="1">
        <v>800330</v>
      </c>
      <c r="H380" s="1">
        <v>61739</v>
      </c>
      <c r="I380" s="3">
        <f t="shared" si="46"/>
        <v>1308719</v>
      </c>
      <c r="J380">
        <f>A380-'ESSER III JCF Approved'!A381</f>
        <v>0</v>
      </c>
      <c r="K380" s="1">
        <f>VLOOKUP($A380,'Payments 6.7.21'!$A$4:$E$430,3,FALSE)</f>
        <v>34567.67</v>
      </c>
      <c r="L380" s="1">
        <f>VLOOKUP($A380,'Payments 6.7.21'!$A$4:$E$430,4,FALSE)</f>
        <v>0</v>
      </c>
      <c r="P380" s="1">
        <f>VLOOKUP($A380,'Payments 6.7.21'!$A$4:$E$430,5,FALSE)</f>
        <v>16864.27</v>
      </c>
      <c r="Q380" s="1">
        <f t="shared" si="47"/>
        <v>51431.94</v>
      </c>
      <c r="R380" s="3" t="str">
        <f t="shared" si="48"/>
        <v>yes</v>
      </c>
      <c r="S380" s="3" t="str">
        <f t="shared" si="49"/>
        <v>no</v>
      </c>
      <c r="T380" s="112"/>
      <c r="U380" s="3" t="str">
        <f t="shared" si="50"/>
        <v>yes</v>
      </c>
      <c r="W380" s="2">
        <f t="shared" si="51"/>
        <v>0.38293217090760046</v>
      </c>
      <c r="X380" s="2">
        <f t="shared" si="52"/>
        <v>0</v>
      </c>
      <c r="AB380" s="2">
        <f t="shared" si="53"/>
        <v>0.27315424610051992</v>
      </c>
      <c r="AC380" s="2">
        <f t="shared" si="54"/>
        <v>3.9299452365251827E-2</v>
      </c>
    </row>
    <row r="381" spans="1:29" x14ac:dyDescent="0.35">
      <c r="A381" s="115">
        <v>6027</v>
      </c>
      <c r="B381" t="s">
        <v>384</v>
      </c>
      <c r="C381" s="1">
        <v>117081</v>
      </c>
      <c r="D381" s="1">
        <v>473591</v>
      </c>
      <c r="F381" s="1">
        <v>1063555</v>
      </c>
      <c r="H381" s="1">
        <v>0</v>
      </c>
      <c r="I381" s="3">
        <f t="shared" si="46"/>
        <v>1654227</v>
      </c>
      <c r="J381">
        <f>A381-'ESSER III JCF Approved'!A382</f>
        <v>0</v>
      </c>
      <c r="K381" s="1">
        <f>VLOOKUP($A381,'Payments 6.7.21'!$A$4:$E$430,3,FALSE)</f>
        <v>115346.84</v>
      </c>
      <c r="L381" s="1">
        <f>VLOOKUP($A381,'Payments 6.7.21'!$A$4:$E$430,4,FALSE)</f>
        <v>0</v>
      </c>
      <c r="P381" s="1">
        <f>VLOOKUP($A381,'Payments 6.7.21'!$A$4:$E$430,5,FALSE)</f>
        <v>0</v>
      </c>
      <c r="Q381" s="1">
        <f t="shared" si="47"/>
        <v>115346.84</v>
      </c>
      <c r="R381" s="3" t="str">
        <f t="shared" si="48"/>
        <v>yes</v>
      </c>
      <c r="S381" s="3" t="str">
        <f t="shared" si="49"/>
        <v>no</v>
      </c>
      <c r="T381" s="112"/>
      <c r="U381" s="3" t="str">
        <f t="shared" si="50"/>
        <v/>
      </c>
      <c r="W381" s="2">
        <f t="shared" si="51"/>
        <v>0.98518837386083136</v>
      </c>
      <c r="X381" s="2">
        <f t="shared" si="52"/>
        <v>0</v>
      </c>
      <c r="AB381" s="2" t="str">
        <f t="shared" si="53"/>
        <v/>
      </c>
      <c r="AC381" s="2">
        <f t="shared" si="54"/>
        <v>6.9728543906005649E-2</v>
      </c>
    </row>
    <row r="382" spans="1:29" x14ac:dyDescent="0.35">
      <c r="A382" s="115">
        <v>6069</v>
      </c>
      <c r="B382" t="s">
        <v>385</v>
      </c>
      <c r="C382" s="1">
        <v>40000</v>
      </c>
      <c r="D382" s="1">
        <v>100000</v>
      </c>
      <c r="F382" s="1">
        <v>140818</v>
      </c>
      <c r="H382" s="1">
        <v>0</v>
      </c>
      <c r="I382" s="3">
        <f t="shared" si="46"/>
        <v>280818</v>
      </c>
      <c r="J382">
        <f>A382-'ESSER III JCF Approved'!A383</f>
        <v>0</v>
      </c>
      <c r="K382" s="1">
        <f>VLOOKUP($A382,'Payments 6.7.21'!$A$4:$E$430,3,FALSE)</f>
        <v>5648.98</v>
      </c>
      <c r="L382" s="1">
        <f>VLOOKUP($A382,'Payments 6.7.21'!$A$4:$E$430,4,FALSE)</f>
        <v>0</v>
      </c>
      <c r="P382" s="1">
        <f>VLOOKUP($A382,'Payments 6.7.21'!$A$4:$E$430,5,FALSE)</f>
        <v>0</v>
      </c>
      <c r="Q382" s="1">
        <f t="shared" si="47"/>
        <v>5648.98</v>
      </c>
      <c r="R382" s="3" t="str">
        <f t="shared" si="48"/>
        <v>yes</v>
      </c>
      <c r="S382" s="3" t="str">
        <f t="shared" si="49"/>
        <v>no</v>
      </c>
      <c r="T382" s="112"/>
      <c r="U382" s="3" t="str">
        <f t="shared" si="50"/>
        <v/>
      </c>
      <c r="W382" s="2">
        <f t="shared" si="51"/>
        <v>0.1412245</v>
      </c>
      <c r="X382" s="2">
        <f t="shared" si="52"/>
        <v>0</v>
      </c>
      <c r="AB382" s="2" t="str">
        <f t="shared" si="53"/>
        <v/>
      </c>
      <c r="AC382" s="2">
        <f t="shared" si="54"/>
        <v>2.0116160644972899E-2</v>
      </c>
    </row>
    <row r="383" spans="1:29" x14ac:dyDescent="0.35">
      <c r="A383" s="115">
        <v>6104</v>
      </c>
      <c r="B383" t="s">
        <v>387</v>
      </c>
      <c r="C383" s="1">
        <v>40000</v>
      </c>
      <c r="D383" s="1">
        <v>100000</v>
      </c>
      <c r="F383" s="1">
        <v>0</v>
      </c>
      <c r="H383" s="1">
        <v>0</v>
      </c>
      <c r="I383" s="3">
        <f t="shared" si="46"/>
        <v>140000</v>
      </c>
      <c r="J383">
        <f>A383-'ESSER III JCF Approved'!A385</f>
        <v>0</v>
      </c>
      <c r="K383" s="1">
        <f>VLOOKUP($A383,'Payments 6.7.21'!$A$4:$E$430,3,FALSE)</f>
        <v>23742.36</v>
      </c>
      <c r="L383" s="1">
        <f>VLOOKUP($A383,'Payments 6.7.21'!$A$4:$E$430,4,FALSE)</f>
        <v>0</v>
      </c>
      <c r="P383" s="1">
        <f>VLOOKUP($A383,'Payments 6.7.21'!$A$4:$E$430,5,FALSE)</f>
        <v>0</v>
      </c>
      <c r="Q383" s="1">
        <f t="shared" si="47"/>
        <v>23742.36</v>
      </c>
      <c r="R383" s="3" t="str">
        <f t="shared" si="48"/>
        <v>yes</v>
      </c>
      <c r="S383" s="3" t="str">
        <f t="shared" si="49"/>
        <v>no</v>
      </c>
      <c r="T383" s="112"/>
      <c r="U383" s="3" t="str">
        <f t="shared" si="50"/>
        <v/>
      </c>
      <c r="W383" s="2">
        <f t="shared" si="51"/>
        <v>0.59355900000000006</v>
      </c>
      <c r="X383" s="2">
        <f t="shared" si="52"/>
        <v>0</v>
      </c>
      <c r="AB383" s="2" t="str">
        <f t="shared" si="53"/>
        <v/>
      </c>
      <c r="AC383" s="2">
        <f t="shared" si="54"/>
        <v>0.16958828571428572</v>
      </c>
    </row>
    <row r="384" spans="1:29" x14ac:dyDescent="0.35">
      <c r="A384" s="115">
        <v>6113</v>
      </c>
      <c r="B384" t="s">
        <v>388</v>
      </c>
      <c r="C384" s="1">
        <v>103067</v>
      </c>
      <c r="D384" s="1">
        <v>363221</v>
      </c>
      <c r="F384" s="1">
        <v>815696</v>
      </c>
      <c r="H384" s="1">
        <v>0</v>
      </c>
      <c r="I384" s="3">
        <f t="shared" si="46"/>
        <v>1281984</v>
      </c>
      <c r="J384">
        <f>A384-'ESSER III JCF Approved'!A386</f>
        <v>0</v>
      </c>
      <c r="K384" s="1">
        <f>VLOOKUP($A384,'Payments 6.7.21'!$A$4:$E$430,3,FALSE)</f>
        <v>103067</v>
      </c>
      <c r="L384" s="1">
        <f>VLOOKUP($A384,'Payments 6.7.21'!$A$4:$E$430,4,FALSE)</f>
        <v>0</v>
      </c>
      <c r="P384" s="1">
        <f>VLOOKUP($A384,'Payments 6.7.21'!$A$4:$E$430,5,FALSE)</f>
        <v>0</v>
      </c>
      <c r="Q384" s="1">
        <f t="shared" si="47"/>
        <v>103067</v>
      </c>
      <c r="R384" s="3" t="str">
        <f t="shared" si="48"/>
        <v>yes</v>
      </c>
      <c r="S384" s="3" t="str">
        <f t="shared" si="49"/>
        <v>no</v>
      </c>
      <c r="T384" s="112"/>
      <c r="U384" s="3" t="str">
        <f t="shared" si="50"/>
        <v/>
      </c>
      <c r="W384" s="2">
        <f t="shared" si="51"/>
        <v>1</v>
      </c>
      <c r="X384" s="2">
        <f t="shared" si="52"/>
        <v>0</v>
      </c>
      <c r="AB384" s="2" t="str">
        <f t="shared" si="53"/>
        <v/>
      </c>
      <c r="AC384" s="2">
        <f t="shared" si="54"/>
        <v>8.0396479207228796E-2</v>
      </c>
    </row>
    <row r="385" spans="1:29" x14ac:dyDescent="0.35">
      <c r="A385" s="115">
        <v>6083</v>
      </c>
      <c r="B385" t="s">
        <v>386</v>
      </c>
      <c r="C385" s="1">
        <v>40000</v>
      </c>
      <c r="D385" s="1">
        <v>100000</v>
      </c>
      <c r="F385" s="1">
        <v>190842</v>
      </c>
      <c r="H385" s="1">
        <v>0</v>
      </c>
      <c r="I385" s="3">
        <f t="shared" si="46"/>
        <v>330842</v>
      </c>
      <c r="J385">
        <f>A385-'ESSER III JCF Approved'!A384</f>
        <v>0</v>
      </c>
      <c r="K385" s="1">
        <f>VLOOKUP($A385,'Payments 6.7.21'!$A$4:$E$430,3,FALSE)</f>
        <v>40000</v>
      </c>
      <c r="L385" s="1">
        <f>VLOOKUP($A385,'Payments 6.7.21'!$A$4:$E$430,4,FALSE)</f>
        <v>100000</v>
      </c>
      <c r="P385" s="1">
        <f>VLOOKUP($A385,'Payments 6.7.21'!$A$4:$E$430,5,FALSE)</f>
        <v>0</v>
      </c>
      <c r="Q385" s="1">
        <f t="shared" si="47"/>
        <v>140000</v>
      </c>
      <c r="R385" s="3" t="str">
        <f t="shared" si="48"/>
        <v>yes</v>
      </c>
      <c r="S385" s="3" t="str">
        <f t="shared" si="49"/>
        <v>yes</v>
      </c>
      <c r="T385" s="112"/>
      <c r="U385" s="3" t="str">
        <f t="shared" si="50"/>
        <v/>
      </c>
      <c r="W385" s="2">
        <f t="shared" si="51"/>
        <v>1</v>
      </c>
      <c r="X385" s="2">
        <f t="shared" si="52"/>
        <v>1</v>
      </c>
      <c r="AB385" s="2" t="str">
        <f t="shared" si="53"/>
        <v/>
      </c>
      <c r="AC385" s="2">
        <f t="shared" si="54"/>
        <v>0.42316271815549417</v>
      </c>
    </row>
    <row r="386" spans="1:29" x14ac:dyDescent="0.35">
      <c r="A386" s="115">
        <v>6118</v>
      </c>
      <c r="B386" t="s">
        <v>389</v>
      </c>
      <c r="C386" s="1">
        <v>70220</v>
      </c>
      <c r="D386" s="1">
        <v>279528</v>
      </c>
      <c r="F386" s="1">
        <v>627743</v>
      </c>
      <c r="H386" s="1">
        <v>0</v>
      </c>
      <c r="I386" s="3">
        <f t="shared" si="46"/>
        <v>977491</v>
      </c>
      <c r="J386">
        <f>A386-'ESSER III JCF Approved'!A387</f>
        <v>0</v>
      </c>
      <c r="K386" s="1">
        <f>VLOOKUP($A386,'Payments 6.7.21'!$A$4:$E$430,3,FALSE)</f>
        <v>70220</v>
      </c>
      <c r="L386" s="1">
        <f>VLOOKUP($A386,'Payments 6.7.21'!$A$4:$E$430,4,FALSE)</f>
        <v>0</v>
      </c>
      <c r="P386" s="1">
        <f>VLOOKUP($A386,'Payments 6.7.21'!$A$4:$E$430,5,FALSE)</f>
        <v>0</v>
      </c>
      <c r="Q386" s="1">
        <f t="shared" si="47"/>
        <v>70220</v>
      </c>
      <c r="R386" s="3" t="str">
        <f t="shared" si="48"/>
        <v>yes</v>
      </c>
      <c r="S386" s="3" t="str">
        <f t="shared" si="49"/>
        <v>no</v>
      </c>
      <c r="T386" s="112"/>
      <c r="U386" s="3" t="str">
        <f t="shared" si="50"/>
        <v/>
      </c>
      <c r="W386" s="2">
        <f t="shared" si="51"/>
        <v>1</v>
      </c>
      <c r="X386" s="2">
        <f t="shared" si="52"/>
        <v>0</v>
      </c>
      <c r="AB386" s="2" t="str">
        <f t="shared" si="53"/>
        <v/>
      </c>
      <c r="AC386" s="2">
        <f t="shared" si="54"/>
        <v>7.1836978550186142E-2</v>
      </c>
    </row>
    <row r="387" spans="1:29" x14ac:dyDescent="0.35">
      <c r="A387" s="115">
        <v>6125</v>
      </c>
      <c r="B387" t="s">
        <v>390</v>
      </c>
      <c r="C387" s="1">
        <v>517830</v>
      </c>
      <c r="D387" s="1">
        <v>2106351</v>
      </c>
      <c r="F387" s="1">
        <v>4730285</v>
      </c>
      <c r="H387" s="1">
        <v>0</v>
      </c>
      <c r="I387" s="3">
        <f t="shared" si="46"/>
        <v>7354466</v>
      </c>
      <c r="J387">
        <f>A387-'ESSER III JCF Approved'!A388</f>
        <v>0</v>
      </c>
      <c r="K387" s="1">
        <f>VLOOKUP($A387,'Payments 6.7.21'!$A$4:$E$430,3,FALSE)</f>
        <v>471463.64</v>
      </c>
      <c r="L387" s="1">
        <f>VLOOKUP($A387,'Payments 6.7.21'!$A$4:$E$430,4,FALSE)</f>
        <v>0</v>
      </c>
      <c r="P387" s="1">
        <f>VLOOKUP($A387,'Payments 6.7.21'!$A$4:$E$430,5,FALSE)</f>
        <v>0</v>
      </c>
      <c r="Q387" s="1">
        <f t="shared" si="47"/>
        <v>471463.64</v>
      </c>
      <c r="R387" s="3" t="str">
        <f t="shared" si="48"/>
        <v>yes</v>
      </c>
      <c r="S387" s="3" t="str">
        <f t="shared" si="49"/>
        <v>no</v>
      </c>
      <c r="T387" s="112"/>
      <c r="U387" s="3" t="str">
        <f t="shared" si="50"/>
        <v/>
      </c>
      <c r="W387" s="2">
        <f t="shared" si="51"/>
        <v>0.91046026688295389</v>
      </c>
      <c r="X387" s="2">
        <f t="shared" si="52"/>
        <v>0</v>
      </c>
      <c r="AB387" s="2" t="str">
        <f t="shared" si="53"/>
        <v/>
      </c>
      <c r="AC387" s="2">
        <f t="shared" si="54"/>
        <v>6.4105761043697806E-2</v>
      </c>
    </row>
    <row r="388" spans="1:29" x14ac:dyDescent="0.35">
      <c r="A388" s="115">
        <v>6174</v>
      </c>
      <c r="B388" t="s">
        <v>391</v>
      </c>
      <c r="C388" s="1">
        <v>1205884</v>
      </c>
      <c r="D388" s="1">
        <v>4807384</v>
      </c>
      <c r="F388" s="1">
        <v>10796064</v>
      </c>
      <c r="H388" s="1">
        <v>0</v>
      </c>
      <c r="I388" s="3">
        <f t="shared" ref="I388:I451" si="55">SUM(C388:H388)</f>
        <v>16809332</v>
      </c>
      <c r="J388">
        <f>A388-'ESSER III JCF Approved'!A389</f>
        <v>0</v>
      </c>
      <c r="K388" s="1">
        <f>VLOOKUP($A388,'Payments 6.7.21'!$A$4:$E$430,3,FALSE)</f>
        <v>179586.03</v>
      </c>
      <c r="L388" s="1">
        <f>VLOOKUP($A388,'Payments 6.7.21'!$A$4:$E$430,4,FALSE)</f>
        <v>0</v>
      </c>
      <c r="P388" s="1">
        <f>VLOOKUP($A388,'Payments 6.7.21'!$A$4:$E$430,5,FALSE)</f>
        <v>0</v>
      </c>
      <c r="Q388" s="1">
        <f t="shared" ref="Q388:Q434" si="56">SUM(K388:P388)</f>
        <v>179586.03</v>
      </c>
      <c r="R388" s="3" t="str">
        <f t="shared" ref="R388:R434" si="57">IF(C388=0,"",IF(K388&gt;0,"yes","no"))</f>
        <v>yes</v>
      </c>
      <c r="S388" s="3" t="str">
        <f t="shared" ref="S388:S434" si="58">IF(D388=0,"",IF(L388&gt;0,"yes","no"))</f>
        <v>no</v>
      </c>
      <c r="T388" s="112"/>
      <c r="U388" s="3" t="str">
        <f t="shared" ref="U388:U434" si="59">IF(H388=0,"",IF(P388&gt;0,"yes","no"))</f>
        <v/>
      </c>
      <c r="W388" s="2">
        <f t="shared" ref="W388:W434" si="60">IF(C388=0,"",K388/C388)</f>
        <v>0.14892479707832595</v>
      </c>
      <c r="X388" s="2">
        <f t="shared" ref="X388:X434" si="61">IF(D388=0,"",L388/D388)</f>
        <v>0</v>
      </c>
      <c r="AB388" s="2" t="str">
        <f t="shared" ref="AB388:AB434" si="62">IF(H388=0,"",P388/H388)</f>
        <v/>
      </c>
      <c r="AC388" s="2">
        <f t="shared" ref="AC388:AC434" si="63">Q388/I388</f>
        <v>1.0683710096272713E-2</v>
      </c>
    </row>
    <row r="389" spans="1:29" x14ac:dyDescent="0.35">
      <c r="A389" s="115">
        <v>6181</v>
      </c>
      <c r="B389" t="s">
        <v>392</v>
      </c>
      <c r="C389" s="1">
        <v>63224</v>
      </c>
      <c r="D389" s="1">
        <v>248646</v>
      </c>
      <c r="F389" s="1">
        <v>558390</v>
      </c>
      <c r="H389" s="1">
        <v>0</v>
      </c>
      <c r="I389" s="3">
        <f t="shared" si="55"/>
        <v>870260</v>
      </c>
      <c r="J389">
        <f>A389-'ESSER III JCF Approved'!A390</f>
        <v>0</v>
      </c>
      <c r="K389" s="1">
        <f>VLOOKUP($A389,'Payments 6.7.21'!$A$4:$E$430,3,FALSE)</f>
        <v>63224.000000000007</v>
      </c>
      <c r="L389" s="1">
        <f>VLOOKUP($A389,'Payments 6.7.21'!$A$4:$E$430,4,FALSE)</f>
        <v>0</v>
      </c>
      <c r="P389" s="1">
        <f>VLOOKUP($A389,'Payments 6.7.21'!$A$4:$E$430,5,FALSE)</f>
        <v>0</v>
      </c>
      <c r="Q389" s="1">
        <f t="shared" si="56"/>
        <v>63224.000000000007</v>
      </c>
      <c r="R389" s="3" t="str">
        <f t="shared" si="57"/>
        <v>yes</v>
      </c>
      <c r="S389" s="3" t="str">
        <f t="shared" si="58"/>
        <v>no</v>
      </c>
      <c r="T389" s="112"/>
      <c r="U389" s="3" t="str">
        <f t="shared" si="59"/>
        <v/>
      </c>
      <c r="W389" s="2">
        <f t="shared" si="60"/>
        <v>1.0000000000000002</v>
      </c>
      <c r="X389" s="2">
        <f t="shared" si="61"/>
        <v>0</v>
      </c>
      <c r="AB389" s="2" t="str">
        <f t="shared" si="62"/>
        <v/>
      </c>
      <c r="AC389" s="2">
        <f t="shared" si="63"/>
        <v>7.2649553007147302E-2</v>
      </c>
    </row>
    <row r="390" spans="1:29" x14ac:dyDescent="0.35">
      <c r="A390" s="115">
        <v>6195</v>
      </c>
      <c r="B390" t="s">
        <v>393</v>
      </c>
      <c r="C390" s="1">
        <v>280937</v>
      </c>
      <c r="D390" s="1">
        <v>1070431</v>
      </c>
      <c r="F390" s="1">
        <v>2403894</v>
      </c>
      <c r="H390" s="1">
        <v>0</v>
      </c>
      <c r="I390" s="3">
        <f t="shared" si="55"/>
        <v>3755262</v>
      </c>
      <c r="J390">
        <f>A390-'ESSER III JCF Approved'!A391</f>
        <v>0</v>
      </c>
      <c r="K390" s="1">
        <f>VLOOKUP($A390,'Payments 6.7.21'!$A$4:$E$430,3,FALSE)</f>
        <v>275424.74</v>
      </c>
      <c r="L390" s="1">
        <f>VLOOKUP($A390,'Payments 6.7.21'!$A$4:$E$430,4,FALSE)</f>
        <v>507924.79</v>
      </c>
      <c r="P390" s="1">
        <f>VLOOKUP($A390,'Payments 6.7.21'!$A$4:$E$430,5,FALSE)</f>
        <v>0</v>
      </c>
      <c r="Q390" s="1">
        <f t="shared" si="56"/>
        <v>783349.53</v>
      </c>
      <c r="R390" s="3" t="str">
        <f t="shared" si="57"/>
        <v>yes</v>
      </c>
      <c r="S390" s="3" t="str">
        <f t="shared" si="58"/>
        <v>yes</v>
      </c>
      <c r="T390" s="112"/>
      <c r="U390" s="3" t="str">
        <f t="shared" si="59"/>
        <v/>
      </c>
      <c r="W390" s="2">
        <f t="shared" si="60"/>
        <v>0.98037901735976385</v>
      </c>
      <c r="X390" s="2">
        <f t="shared" si="61"/>
        <v>0.47450493305967406</v>
      </c>
      <c r="AB390" s="2" t="str">
        <f t="shared" si="62"/>
        <v/>
      </c>
      <c r="AC390" s="2">
        <f t="shared" si="63"/>
        <v>0.20860049977871051</v>
      </c>
    </row>
    <row r="391" spans="1:29" x14ac:dyDescent="0.35">
      <c r="A391" s="115">
        <v>6216</v>
      </c>
      <c r="B391" t="s">
        <v>394</v>
      </c>
      <c r="C391" s="1">
        <v>164447</v>
      </c>
      <c r="D391" s="1">
        <v>672322</v>
      </c>
      <c r="F391" s="1">
        <v>1509851</v>
      </c>
      <c r="H391" s="1">
        <v>0</v>
      </c>
      <c r="I391" s="3">
        <f t="shared" si="55"/>
        <v>2346620</v>
      </c>
      <c r="J391">
        <f>A391-'ESSER III JCF Approved'!A392</f>
        <v>0</v>
      </c>
      <c r="K391" s="1">
        <f>VLOOKUP($A391,'Payments 6.7.21'!$A$4:$E$430,3,FALSE)</f>
        <v>137038.31</v>
      </c>
      <c r="L391" s="1">
        <f>VLOOKUP($A391,'Payments 6.7.21'!$A$4:$E$430,4,FALSE)</f>
        <v>0</v>
      </c>
      <c r="P391" s="1">
        <f>VLOOKUP($A391,'Payments 6.7.21'!$A$4:$E$430,5,FALSE)</f>
        <v>0</v>
      </c>
      <c r="Q391" s="1">
        <f t="shared" si="56"/>
        <v>137038.31</v>
      </c>
      <c r="R391" s="3" t="str">
        <f t="shared" si="57"/>
        <v>yes</v>
      </c>
      <c r="S391" s="3" t="str">
        <f t="shared" si="58"/>
        <v>no</v>
      </c>
      <c r="T391" s="112"/>
      <c r="U391" s="3" t="str">
        <f t="shared" si="59"/>
        <v/>
      </c>
      <c r="W391" s="2">
        <f t="shared" si="60"/>
        <v>0.83332812395483047</v>
      </c>
      <c r="X391" s="2">
        <f t="shared" si="61"/>
        <v>0</v>
      </c>
      <c r="AB391" s="2" t="str">
        <f t="shared" si="62"/>
        <v/>
      </c>
      <c r="AC391" s="2">
        <f t="shared" si="63"/>
        <v>5.8398168429485815E-2</v>
      </c>
    </row>
    <row r="392" spans="1:29" x14ac:dyDescent="0.35">
      <c r="A392" s="115">
        <v>6223</v>
      </c>
      <c r="B392" t="s">
        <v>395</v>
      </c>
      <c r="C392" s="1">
        <v>1353186</v>
      </c>
      <c r="D392" s="1">
        <v>4694771</v>
      </c>
      <c r="F392" s="1">
        <v>10543166</v>
      </c>
      <c r="H392" s="1">
        <v>0</v>
      </c>
      <c r="I392" s="3">
        <f t="shared" si="55"/>
        <v>16591123</v>
      </c>
      <c r="J392">
        <f>A392-'ESSER III JCF Approved'!A393</f>
        <v>0</v>
      </c>
      <c r="K392" s="1">
        <f>VLOOKUP($A392,'Payments 6.7.21'!$A$4:$E$430,3,FALSE)</f>
        <v>882720.94000000006</v>
      </c>
      <c r="L392" s="1">
        <f>VLOOKUP($A392,'Payments 6.7.21'!$A$4:$E$430,4,FALSE)</f>
        <v>0</v>
      </c>
      <c r="P392" s="1">
        <f>VLOOKUP($A392,'Payments 6.7.21'!$A$4:$E$430,5,FALSE)</f>
        <v>0</v>
      </c>
      <c r="Q392" s="1">
        <f t="shared" si="56"/>
        <v>882720.94000000006</v>
      </c>
      <c r="R392" s="3" t="str">
        <f t="shared" si="57"/>
        <v>yes</v>
      </c>
      <c r="S392" s="3" t="str">
        <f t="shared" si="58"/>
        <v>no</v>
      </c>
      <c r="T392" s="112"/>
      <c r="U392" s="3" t="str">
        <f t="shared" si="59"/>
        <v/>
      </c>
      <c r="W392" s="2">
        <f t="shared" si="60"/>
        <v>0.65232786919167063</v>
      </c>
      <c r="X392" s="2">
        <f t="shared" si="61"/>
        <v>0</v>
      </c>
      <c r="AB392" s="2" t="str">
        <f t="shared" si="62"/>
        <v/>
      </c>
      <c r="AC392" s="2">
        <f t="shared" si="63"/>
        <v>5.3204411780926469E-2</v>
      </c>
    </row>
    <row r="393" spans="1:29" x14ac:dyDescent="0.35">
      <c r="A393" s="115">
        <v>6230</v>
      </c>
      <c r="B393" t="s">
        <v>396</v>
      </c>
      <c r="C393" s="1">
        <v>103114</v>
      </c>
      <c r="D393" s="1">
        <v>421717</v>
      </c>
      <c r="F393" s="1">
        <v>947060</v>
      </c>
      <c r="H393" s="1">
        <v>57536</v>
      </c>
      <c r="I393" s="3">
        <f t="shared" si="55"/>
        <v>1529427</v>
      </c>
      <c r="J393">
        <f>A393-'ESSER III JCF Approved'!A394</f>
        <v>0</v>
      </c>
      <c r="K393" s="1">
        <f>VLOOKUP($A393,'Payments 6.7.21'!$A$4:$E$430,3,FALSE)</f>
        <v>65659.33</v>
      </c>
      <c r="L393" s="1">
        <f>VLOOKUP($A393,'Payments 6.7.21'!$A$4:$E$430,4,FALSE)</f>
        <v>0</v>
      </c>
      <c r="P393" s="1">
        <f>VLOOKUP($A393,'Payments 6.7.21'!$A$4:$E$430,5,FALSE)</f>
        <v>50827.7</v>
      </c>
      <c r="Q393" s="1">
        <f t="shared" si="56"/>
        <v>116487.03</v>
      </c>
      <c r="R393" s="3" t="str">
        <f t="shared" si="57"/>
        <v>yes</v>
      </c>
      <c r="S393" s="3" t="str">
        <f t="shared" si="58"/>
        <v>no</v>
      </c>
      <c r="T393" s="112"/>
      <c r="U393" s="3" t="str">
        <f t="shared" si="59"/>
        <v>yes</v>
      </c>
      <c r="W393" s="2">
        <f t="shared" si="60"/>
        <v>0.63676445487518674</v>
      </c>
      <c r="X393" s="2">
        <f t="shared" si="61"/>
        <v>0</v>
      </c>
      <c r="AB393" s="2">
        <f t="shared" si="62"/>
        <v>0.88340691045606223</v>
      </c>
      <c r="AC393" s="2">
        <f t="shared" si="63"/>
        <v>7.6163837829461623E-2</v>
      </c>
    </row>
    <row r="394" spans="1:29" x14ac:dyDescent="0.35">
      <c r="A394" s="115">
        <v>6237</v>
      </c>
      <c r="B394" t="s">
        <v>397</v>
      </c>
      <c r="C394" s="1">
        <v>314954</v>
      </c>
      <c r="D394" s="1">
        <v>1205151</v>
      </c>
      <c r="F394" s="1">
        <v>2706438</v>
      </c>
      <c r="H394" s="1">
        <v>196811</v>
      </c>
      <c r="I394" s="3">
        <f t="shared" si="55"/>
        <v>4423354</v>
      </c>
      <c r="J394">
        <f>A394-'ESSER III JCF Approved'!A395</f>
        <v>0</v>
      </c>
      <c r="K394" s="1">
        <f>VLOOKUP($A394,'Payments 6.7.21'!$A$4:$E$430,3,FALSE)</f>
        <v>314953.99999999994</v>
      </c>
      <c r="L394" s="1">
        <f>VLOOKUP($A394,'Payments 6.7.21'!$A$4:$E$430,4,FALSE)</f>
        <v>0</v>
      </c>
      <c r="P394" s="1">
        <f>VLOOKUP($A394,'Payments 6.7.21'!$A$4:$E$430,5,FALSE)</f>
        <v>0</v>
      </c>
      <c r="Q394" s="1">
        <f t="shared" si="56"/>
        <v>314953.99999999994</v>
      </c>
      <c r="R394" s="3" t="str">
        <f t="shared" si="57"/>
        <v>yes</v>
      </c>
      <c r="S394" s="3" t="str">
        <f t="shared" si="58"/>
        <v>no</v>
      </c>
      <c r="T394" s="112"/>
      <c r="U394" s="3" t="str">
        <f t="shared" si="59"/>
        <v>no</v>
      </c>
      <c r="W394" s="2">
        <f t="shared" si="60"/>
        <v>0.99999999999999978</v>
      </c>
      <c r="X394" s="2">
        <f t="shared" si="61"/>
        <v>0</v>
      </c>
      <c r="AB394" s="2">
        <f t="shared" si="62"/>
        <v>0</v>
      </c>
      <c r="AC394" s="2">
        <f t="shared" si="63"/>
        <v>7.1202530930149374E-2</v>
      </c>
    </row>
    <row r="395" spans="1:29" x14ac:dyDescent="0.35">
      <c r="A395" s="115">
        <v>6244</v>
      </c>
      <c r="B395" t="s">
        <v>398</v>
      </c>
      <c r="C395" s="1">
        <v>333388</v>
      </c>
      <c r="D395" s="1">
        <v>1351305</v>
      </c>
      <c r="F395" s="1">
        <v>3034660</v>
      </c>
      <c r="H395" s="1">
        <v>0</v>
      </c>
      <c r="I395" s="3">
        <f t="shared" si="55"/>
        <v>4719353</v>
      </c>
      <c r="J395">
        <f>A395-'ESSER III JCF Approved'!A396</f>
        <v>0</v>
      </c>
      <c r="K395" s="1">
        <f>VLOOKUP($A395,'Payments 6.7.21'!$A$4:$E$430,3,FALSE)</f>
        <v>217422.93</v>
      </c>
      <c r="L395" s="1">
        <f>VLOOKUP($A395,'Payments 6.7.21'!$A$4:$E$430,4,FALSE)</f>
        <v>0</v>
      </c>
      <c r="P395" s="1">
        <f>VLOOKUP($A395,'Payments 6.7.21'!$A$4:$E$430,5,FALSE)</f>
        <v>0</v>
      </c>
      <c r="Q395" s="1">
        <f t="shared" si="56"/>
        <v>217422.93</v>
      </c>
      <c r="R395" s="3" t="str">
        <f t="shared" si="57"/>
        <v>yes</v>
      </c>
      <c r="S395" s="3" t="str">
        <f t="shared" si="58"/>
        <v>no</v>
      </c>
      <c r="T395" s="112"/>
      <c r="U395" s="3" t="str">
        <f t="shared" si="59"/>
        <v/>
      </c>
      <c r="W395" s="2">
        <f t="shared" si="60"/>
        <v>0.65216183545898465</v>
      </c>
      <c r="X395" s="2">
        <f t="shared" si="61"/>
        <v>0</v>
      </c>
      <c r="AB395" s="2" t="str">
        <f t="shared" si="62"/>
        <v/>
      </c>
      <c r="AC395" s="2">
        <f t="shared" si="63"/>
        <v>4.6070495256447228E-2</v>
      </c>
    </row>
    <row r="396" spans="1:29" x14ac:dyDescent="0.35">
      <c r="A396" s="115">
        <v>6251</v>
      </c>
      <c r="B396" t="s">
        <v>399</v>
      </c>
      <c r="C396" s="1">
        <v>47418</v>
      </c>
      <c r="D396" s="1">
        <v>179564</v>
      </c>
      <c r="F396" s="1">
        <v>403251</v>
      </c>
      <c r="H396" s="1">
        <v>36957</v>
      </c>
      <c r="I396" s="3">
        <f t="shared" si="55"/>
        <v>667190</v>
      </c>
      <c r="J396">
        <f>A396-'ESSER III JCF Approved'!A397</f>
        <v>0</v>
      </c>
      <c r="K396" s="1">
        <f>VLOOKUP($A396,'Payments 6.7.21'!$A$4:$E$430,3,FALSE)</f>
        <v>46923.450000000012</v>
      </c>
      <c r="L396" s="1">
        <f>VLOOKUP($A396,'Payments 6.7.21'!$A$4:$E$430,4,FALSE)</f>
        <v>0</v>
      </c>
      <c r="P396" s="1">
        <f>VLOOKUP($A396,'Payments 6.7.21'!$A$4:$E$430,5,FALSE)</f>
        <v>32543.859999999997</v>
      </c>
      <c r="Q396" s="1">
        <f t="shared" si="56"/>
        <v>79467.310000000012</v>
      </c>
      <c r="R396" s="3" t="str">
        <f t="shared" si="57"/>
        <v>yes</v>
      </c>
      <c r="S396" s="3" t="str">
        <f t="shared" si="58"/>
        <v>no</v>
      </c>
      <c r="T396" s="112"/>
      <c r="U396" s="3" t="str">
        <f t="shared" si="59"/>
        <v>yes</v>
      </c>
      <c r="W396" s="2">
        <f t="shared" si="60"/>
        <v>0.98957041629760878</v>
      </c>
      <c r="X396" s="2">
        <f t="shared" si="61"/>
        <v>0</v>
      </c>
      <c r="AB396" s="2">
        <f t="shared" si="62"/>
        <v>0.88058716887193211</v>
      </c>
      <c r="AC396" s="2">
        <f t="shared" si="63"/>
        <v>0.11910746563947303</v>
      </c>
    </row>
    <row r="397" spans="1:29" x14ac:dyDescent="0.35">
      <c r="A397" s="115">
        <v>6293</v>
      </c>
      <c r="B397" t="s">
        <v>400</v>
      </c>
      <c r="C397" s="1">
        <v>128200</v>
      </c>
      <c r="D397" s="1">
        <v>508927</v>
      </c>
      <c r="F397" s="1">
        <v>1142910</v>
      </c>
      <c r="H397" s="1">
        <v>100435</v>
      </c>
      <c r="I397" s="3">
        <f t="shared" si="55"/>
        <v>1880472</v>
      </c>
      <c r="J397">
        <f>A397-'ESSER III JCF Approved'!A398</f>
        <v>0</v>
      </c>
      <c r="K397" s="1">
        <f>VLOOKUP($A397,'Payments 6.7.21'!$A$4:$E$430,3,FALSE)</f>
        <v>81571.360000000001</v>
      </c>
      <c r="L397" s="1">
        <f>VLOOKUP($A397,'Payments 6.7.21'!$A$4:$E$430,4,FALSE)</f>
        <v>0</v>
      </c>
      <c r="P397" s="1">
        <f>VLOOKUP($A397,'Payments 6.7.21'!$A$4:$E$430,5,FALSE)</f>
        <v>46982.16</v>
      </c>
      <c r="Q397" s="1">
        <f t="shared" si="56"/>
        <v>128553.52</v>
      </c>
      <c r="R397" s="3" t="str">
        <f t="shared" si="57"/>
        <v>yes</v>
      </c>
      <c r="S397" s="3" t="str">
        <f t="shared" si="58"/>
        <v>no</v>
      </c>
      <c r="T397" s="112"/>
      <c r="U397" s="3" t="str">
        <f t="shared" si="59"/>
        <v>yes</v>
      </c>
      <c r="W397" s="2">
        <f t="shared" si="60"/>
        <v>0.63628205928237125</v>
      </c>
      <c r="X397" s="2">
        <f t="shared" si="61"/>
        <v>0</v>
      </c>
      <c r="AB397" s="2">
        <f t="shared" si="62"/>
        <v>0.46778672773435559</v>
      </c>
      <c r="AC397" s="2">
        <f t="shared" si="63"/>
        <v>6.8362368596820378E-2</v>
      </c>
    </row>
    <row r="398" spans="1:29" x14ac:dyDescent="0.35">
      <c r="A398" s="115">
        <v>6300</v>
      </c>
      <c r="B398" t="s">
        <v>401</v>
      </c>
      <c r="C398" s="1">
        <v>1666383</v>
      </c>
      <c r="D398" s="1">
        <v>6618434</v>
      </c>
      <c r="F398" s="1">
        <v>14863185</v>
      </c>
      <c r="H398" s="1">
        <v>1162318</v>
      </c>
      <c r="I398" s="3">
        <f t="shared" si="55"/>
        <v>24310320</v>
      </c>
      <c r="J398">
        <f>A398-'ESSER III JCF Approved'!A399</f>
        <v>0</v>
      </c>
      <c r="K398" s="1">
        <f>VLOOKUP($A398,'Payments 6.7.21'!$A$4:$E$430,3,FALSE)</f>
        <v>255867.62999999998</v>
      </c>
      <c r="L398" s="1">
        <f>VLOOKUP($A398,'Payments 6.7.21'!$A$4:$E$430,4,FALSE)</f>
        <v>0</v>
      </c>
      <c r="P398" s="1">
        <f>VLOOKUP($A398,'Payments 6.7.21'!$A$4:$E$430,5,FALSE)</f>
        <v>360035.93</v>
      </c>
      <c r="Q398" s="1">
        <f t="shared" si="56"/>
        <v>615903.55999999994</v>
      </c>
      <c r="R398" s="3" t="str">
        <f t="shared" si="57"/>
        <v>yes</v>
      </c>
      <c r="S398" s="3" t="str">
        <f t="shared" si="58"/>
        <v>no</v>
      </c>
      <c r="T398" s="112"/>
      <c r="U398" s="3" t="str">
        <f t="shared" si="59"/>
        <v>yes</v>
      </c>
      <c r="W398" s="2">
        <f t="shared" si="60"/>
        <v>0.15354671165032288</v>
      </c>
      <c r="X398" s="2">
        <f t="shared" si="61"/>
        <v>0</v>
      </c>
      <c r="AB398" s="2">
        <f t="shared" si="62"/>
        <v>0.30975682214333772</v>
      </c>
      <c r="AC398" s="2">
        <f t="shared" si="63"/>
        <v>2.5335065930847472E-2</v>
      </c>
    </row>
    <row r="399" spans="1:29" x14ac:dyDescent="0.35">
      <c r="A399" s="115">
        <v>6307</v>
      </c>
      <c r="B399" t="s">
        <v>402</v>
      </c>
      <c r="C399" s="1">
        <v>498664</v>
      </c>
      <c r="D399" s="1">
        <v>1816104</v>
      </c>
      <c r="F399" s="1">
        <v>4078471</v>
      </c>
      <c r="H399" s="1">
        <v>0</v>
      </c>
      <c r="I399" s="3">
        <f t="shared" si="55"/>
        <v>6393239</v>
      </c>
      <c r="J399">
        <f>A399-'ESSER III JCF Approved'!A400</f>
        <v>0</v>
      </c>
      <c r="K399" s="1">
        <f>VLOOKUP($A399,'Payments 6.7.21'!$A$4:$E$430,3,FALSE)</f>
        <v>200945.80000000002</v>
      </c>
      <c r="L399" s="1">
        <f>VLOOKUP($A399,'Payments 6.7.21'!$A$4:$E$430,4,FALSE)</f>
        <v>0</v>
      </c>
      <c r="P399" s="1">
        <f>VLOOKUP($A399,'Payments 6.7.21'!$A$4:$E$430,5,FALSE)</f>
        <v>0</v>
      </c>
      <c r="Q399" s="1">
        <f t="shared" si="56"/>
        <v>200945.80000000002</v>
      </c>
      <c r="R399" s="3" t="str">
        <f t="shared" si="57"/>
        <v>yes</v>
      </c>
      <c r="S399" s="3" t="str">
        <f t="shared" si="58"/>
        <v>no</v>
      </c>
      <c r="T399" s="112"/>
      <c r="U399" s="3" t="str">
        <f t="shared" si="59"/>
        <v/>
      </c>
      <c r="W399" s="2">
        <f t="shared" si="60"/>
        <v>0.40296833138145127</v>
      </c>
      <c r="X399" s="2">
        <f t="shared" si="61"/>
        <v>0</v>
      </c>
      <c r="AB399" s="2" t="str">
        <f t="shared" si="62"/>
        <v/>
      </c>
      <c r="AC399" s="2">
        <f t="shared" si="63"/>
        <v>3.1430985139144656E-2</v>
      </c>
    </row>
    <row r="400" spans="1:29" x14ac:dyDescent="0.35">
      <c r="A400" s="115">
        <v>6328</v>
      </c>
      <c r="B400" t="s">
        <v>404</v>
      </c>
      <c r="C400" s="1">
        <v>202317</v>
      </c>
      <c r="D400" s="1">
        <v>761974</v>
      </c>
      <c r="F400" s="1">
        <v>1711184</v>
      </c>
      <c r="H400" s="1">
        <v>0</v>
      </c>
      <c r="I400" s="3">
        <f t="shared" si="55"/>
        <v>2675475</v>
      </c>
      <c r="J400">
        <f>A400-'ESSER III JCF Approved'!A402</f>
        <v>0</v>
      </c>
      <c r="K400" s="1">
        <f>VLOOKUP($A400,'Payments 6.7.21'!$A$4:$E$430,3,FALSE)</f>
        <v>198662.47</v>
      </c>
      <c r="L400" s="1">
        <f>VLOOKUP($A400,'Payments 6.7.21'!$A$4:$E$430,4,FALSE)</f>
        <v>0</v>
      </c>
      <c r="P400" s="1">
        <f>VLOOKUP($A400,'Payments 6.7.21'!$A$4:$E$430,5,FALSE)</f>
        <v>0</v>
      </c>
      <c r="Q400" s="1">
        <f t="shared" si="56"/>
        <v>198662.47</v>
      </c>
      <c r="R400" s="3" t="str">
        <f t="shared" si="57"/>
        <v>yes</v>
      </c>
      <c r="S400" s="3" t="str">
        <f t="shared" si="58"/>
        <v>no</v>
      </c>
      <c r="T400" s="112"/>
      <c r="U400" s="3" t="str">
        <f t="shared" si="59"/>
        <v/>
      </c>
      <c r="W400" s="2">
        <f t="shared" si="60"/>
        <v>0.98193661432306723</v>
      </c>
      <c r="X400" s="2">
        <f t="shared" si="61"/>
        <v>0</v>
      </c>
      <c r="AB400" s="2" t="str">
        <f t="shared" si="62"/>
        <v/>
      </c>
      <c r="AC400" s="2">
        <f t="shared" si="63"/>
        <v>7.4253158784888668E-2</v>
      </c>
    </row>
    <row r="401" spans="1:29" x14ac:dyDescent="0.35">
      <c r="A401" s="115">
        <v>6370</v>
      </c>
      <c r="B401" t="s">
        <v>407</v>
      </c>
      <c r="C401" s="1">
        <v>108625</v>
      </c>
      <c r="D401" s="1">
        <v>235212</v>
      </c>
      <c r="F401" s="1">
        <v>528221</v>
      </c>
      <c r="H401" s="1">
        <v>0</v>
      </c>
      <c r="I401" s="3">
        <f t="shared" si="55"/>
        <v>872058</v>
      </c>
      <c r="J401">
        <f>A401-'ESSER III JCF Approved'!A405</f>
        <v>0</v>
      </c>
      <c r="K401" s="1">
        <f>VLOOKUP($A401,'Payments 6.7.21'!$A$4:$E$430,3,FALSE)</f>
        <v>89639.03</v>
      </c>
      <c r="L401" s="1">
        <f>VLOOKUP($A401,'Payments 6.7.21'!$A$4:$E$430,4,FALSE)</f>
        <v>0</v>
      </c>
      <c r="P401" s="1">
        <f>VLOOKUP($A401,'Payments 6.7.21'!$A$4:$E$430,5,FALSE)</f>
        <v>0</v>
      </c>
      <c r="Q401" s="1">
        <f t="shared" si="56"/>
        <v>89639.03</v>
      </c>
      <c r="R401" s="3" t="str">
        <f t="shared" si="57"/>
        <v>yes</v>
      </c>
      <c r="S401" s="3" t="str">
        <f t="shared" si="58"/>
        <v>no</v>
      </c>
      <c r="T401" s="112"/>
      <c r="U401" s="3" t="str">
        <f t="shared" si="59"/>
        <v/>
      </c>
      <c r="W401" s="2">
        <f t="shared" si="60"/>
        <v>0.82521546605293439</v>
      </c>
      <c r="X401" s="2">
        <f t="shared" si="61"/>
        <v>0</v>
      </c>
      <c r="AB401" s="2" t="str">
        <f t="shared" si="62"/>
        <v/>
      </c>
      <c r="AC401" s="2">
        <f t="shared" si="63"/>
        <v>0.10279021578839939</v>
      </c>
    </row>
    <row r="402" spans="1:29" x14ac:dyDescent="0.35">
      <c r="A402" s="115">
        <v>6321</v>
      </c>
      <c r="B402" t="s">
        <v>403</v>
      </c>
      <c r="C402" s="1">
        <v>320959</v>
      </c>
      <c r="D402" s="1">
        <v>1288151</v>
      </c>
      <c r="F402" s="1">
        <v>2892834</v>
      </c>
      <c r="H402" s="1">
        <v>153768</v>
      </c>
      <c r="I402" s="3">
        <f t="shared" si="55"/>
        <v>4655712</v>
      </c>
      <c r="J402">
        <f>A402-'ESSER III JCF Approved'!A401</f>
        <v>0</v>
      </c>
      <c r="K402" s="1">
        <f>VLOOKUP($A402,'Payments 6.7.21'!$A$4:$E$430,3,FALSE)</f>
        <v>83095.360000000001</v>
      </c>
      <c r="L402" s="1">
        <f>VLOOKUP($A402,'Payments 6.7.21'!$A$4:$E$430,4,FALSE)</f>
        <v>0</v>
      </c>
      <c r="P402" s="1">
        <f>VLOOKUP($A402,'Payments 6.7.21'!$A$4:$E$430,5,FALSE)</f>
        <v>0</v>
      </c>
      <c r="Q402" s="1">
        <f t="shared" si="56"/>
        <v>83095.360000000001</v>
      </c>
      <c r="R402" s="3" t="str">
        <f t="shared" si="57"/>
        <v>yes</v>
      </c>
      <c r="S402" s="3" t="str">
        <f t="shared" si="58"/>
        <v>no</v>
      </c>
      <c r="T402" s="112"/>
      <c r="U402" s="3" t="str">
        <f t="shared" si="59"/>
        <v>no</v>
      </c>
      <c r="W402" s="2">
        <f t="shared" si="60"/>
        <v>0.25889711770039164</v>
      </c>
      <c r="X402" s="2">
        <f t="shared" si="61"/>
        <v>0</v>
      </c>
      <c r="AB402" s="2">
        <f t="shared" si="62"/>
        <v>0</v>
      </c>
      <c r="AC402" s="2">
        <f t="shared" si="63"/>
        <v>1.7848045583575615E-2</v>
      </c>
    </row>
    <row r="403" spans="1:29" x14ac:dyDescent="0.35">
      <c r="A403" s="115">
        <v>6335</v>
      </c>
      <c r="B403" t="s">
        <v>405</v>
      </c>
      <c r="C403" s="1">
        <v>240261</v>
      </c>
      <c r="D403" s="1">
        <v>959491</v>
      </c>
      <c r="F403" s="1">
        <v>2154753</v>
      </c>
      <c r="H403" s="1">
        <v>151884</v>
      </c>
      <c r="I403" s="3">
        <f t="shared" si="55"/>
        <v>3506389</v>
      </c>
      <c r="J403">
        <f>A403-'ESSER III JCF Approved'!A403</f>
        <v>0</v>
      </c>
      <c r="K403" s="1">
        <f>VLOOKUP($A403,'Payments 6.7.21'!$A$4:$E$430,3,FALSE)</f>
        <v>240261</v>
      </c>
      <c r="L403" s="1">
        <f>VLOOKUP($A403,'Payments 6.7.21'!$A$4:$E$430,4,FALSE)</f>
        <v>0</v>
      </c>
      <c r="P403" s="1">
        <f>VLOOKUP($A403,'Payments 6.7.21'!$A$4:$E$430,5,FALSE)</f>
        <v>119168.95</v>
      </c>
      <c r="Q403" s="1">
        <f t="shared" si="56"/>
        <v>359429.95</v>
      </c>
      <c r="R403" s="3" t="str">
        <f t="shared" si="57"/>
        <v>yes</v>
      </c>
      <c r="S403" s="3" t="str">
        <f t="shared" si="58"/>
        <v>no</v>
      </c>
      <c r="T403" s="112"/>
      <c r="U403" s="3" t="str">
        <f t="shared" si="59"/>
        <v>yes</v>
      </c>
      <c r="W403" s="2">
        <f t="shared" si="60"/>
        <v>1</v>
      </c>
      <c r="X403" s="2">
        <f t="shared" si="61"/>
        <v>0</v>
      </c>
      <c r="AB403" s="2">
        <f t="shared" si="62"/>
        <v>0.78460502752100281</v>
      </c>
      <c r="AC403" s="2">
        <f t="shared" si="63"/>
        <v>0.10250715194463593</v>
      </c>
    </row>
    <row r="404" spans="1:29" x14ac:dyDescent="0.35">
      <c r="A404" s="115">
        <v>6354</v>
      </c>
      <c r="B404" t="s">
        <v>406</v>
      </c>
      <c r="C404" s="1">
        <v>109680</v>
      </c>
      <c r="D404" s="1">
        <v>435302</v>
      </c>
      <c r="F404" s="1">
        <v>977569</v>
      </c>
      <c r="H404" s="1">
        <v>42899</v>
      </c>
      <c r="I404" s="3">
        <f t="shared" si="55"/>
        <v>1565450</v>
      </c>
      <c r="J404">
        <f>A404-'ESSER III JCF Approved'!A404</f>
        <v>0</v>
      </c>
      <c r="K404" s="1">
        <f>VLOOKUP($A404,'Payments 6.7.21'!$A$4:$E$430,3,FALSE)</f>
        <v>109680</v>
      </c>
      <c r="L404" s="1">
        <f>VLOOKUP($A404,'Payments 6.7.21'!$A$4:$E$430,4,FALSE)</f>
        <v>0</v>
      </c>
      <c r="P404" s="1">
        <f>VLOOKUP($A404,'Payments 6.7.21'!$A$4:$E$430,5,FALSE)</f>
        <v>42899</v>
      </c>
      <c r="Q404" s="1">
        <f t="shared" si="56"/>
        <v>152579</v>
      </c>
      <c r="R404" s="3" t="str">
        <f t="shared" si="57"/>
        <v>yes</v>
      </c>
      <c r="S404" s="3" t="str">
        <f t="shared" si="58"/>
        <v>no</v>
      </c>
      <c r="T404" s="112"/>
      <c r="U404" s="3" t="str">
        <f t="shared" si="59"/>
        <v>yes</v>
      </c>
      <c r="W404" s="2">
        <f t="shared" si="60"/>
        <v>1</v>
      </c>
      <c r="X404" s="2">
        <f t="shared" si="61"/>
        <v>0</v>
      </c>
      <c r="AB404" s="2">
        <f t="shared" si="62"/>
        <v>1</v>
      </c>
      <c r="AC404" s="2">
        <f t="shared" si="63"/>
        <v>9.7466543166501649E-2</v>
      </c>
    </row>
    <row r="405" spans="1:29" x14ac:dyDescent="0.35">
      <c r="A405" s="115">
        <v>6384</v>
      </c>
      <c r="B405" t="s">
        <v>408</v>
      </c>
      <c r="C405" s="1">
        <v>100357</v>
      </c>
      <c r="D405" s="1">
        <v>387813</v>
      </c>
      <c r="F405" s="1">
        <v>870920</v>
      </c>
      <c r="H405" s="1">
        <v>0</v>
      </c>
      <c r="I405" s="3">
        <f t="shared" si="55"/>
        <v>1359090</v>
      </c>
      <c r="J405">
        <f>A405-'ESSER III JCF Approved'!A406</f>
        <v>0</v>
      </c>
      <c r="K405" s="1">
        <f>VLOOKUP($A405,'Payments 6.7.21'!$A$4:$E$430,3,FALSE)</f>
        <v>0</v>
      </c>
      <c r="L405" s="1">
        <f>VLOOKUP($A405,'Payments 6.7.21'!$A$4:$E$430,4,FALSE)</f>
        <v>70633.38</v>
      </c>
      <c r="P405" s="1">
        <f>VLOOKUP($A405,'Payments 6.7.21'!$A$4:$E$430,5,FALSE)</f>
        <v>0</v>
      </c>
      <c r="Q405" s="1">
        <f t="shared" si="56"/>
        <v>70633.38</v>
      </c>
      <c r="R405" s="3" t="str">
        <f t="shared" si="57"/>
        <v>no</v>
      </c>
      <c r="S405" s="3" t="str">
        <f t="shared" si="58"/>
        <v>yes</v>
      </c>
      <c r="T405" s="112"/>
      <c r="U405" s="3" t="str">
        <f t="shared" si="59"/>
        <v/>
      </c>
      <c r="W405" s="2">
        <f t="shared" si="60"/>
        <v>0</v>
      </c>
      <c r="X405" s="2">
        <f t="shared" si="61"/>
        <v>0.18213257420457798</v>
      </c>
      <c r="AB405" s="2" t="str">
        <f t="shared" si="62"/>
        <v/>
      </c>
      <c r="AC405" s="2">
        <f t="shared" si="63"/>
        <v>5.1971083592698059E-2</v>
      </c>
    </row>
    <row r="406" spans="1:29" x14ac:dyDescent="0.35">
      <c r="A406" s="115">
        <v>6412</v>
      </c>
      <c r="B406" t="s">
        <v>409</v>
      </c>
      <c r="C406" s="1">
        <v>46455</v>
      </c>
      <c r="D406" s="1">
        <v>169766</v>
      </c>
      <c r="F406" s="1">
        <v>381247</v>
      </c>
      <c r="H406" s="1">
        <v>0</v>
      </c>
      <c r="I406" s="3">
        <f t="shared" si="55"/>
        <v>597468</v>
      </c>
      <c r="J406">
        <f>A406-'ESSER III JCF Approved'!A407</f>
        <v>0</v>
      </c>
      <c r="K406" s="1">
        <f>VLOOKUP($A406,'Payments 6.7.21'!$A$4:$E$430,3,FALSE)</f>
        <v>46455</v>
      </c>
      <c r="L406" s="1">
        <f>VLOOKUP($A406,'Payments 6.7.21'!$A$4:$E$430,4,FALSE)</f>
        <v>0</v>
      </c>
      <c r="P406" s="1">
        <f>VLOOKUP($A406,'Payments 6.7.21'!$A$4:$E$430,5,FALSE)</f>
        <v>0</v>
      </c>
      <c r="Q406" s="1">
        <f t="shared" si="56"/>
        <v>46455</v>
      </c>
      <c r="R406" s="3" t="str">
        <f t="shared" si="57"/>
        <v>yes</v>
      </c>
      <c r="S406" s="3" t="str">
        <f t="shared" si="58"/>
        <v>no</v>
      </c>
      <c r="T406" s="112"/>
      <c r="U406" s="3" t="str">
        <f t="shared" si="59"/>
        <v/>
      </c>
      <c r="W406" s="2">
        <f t="shared" si="60"/>
        <v>1</v>
      </c>
      <c r="X406" s="2">
        <f t="shared" si="61"/>
        <v>0</v>
      </c>
      <c r="AB406" s="2" t="str">
        <f t="shared" si="62"/>
        <v/>
      </c>
      <c r="AC406" s="2">
        <f t="shared" si="63"/>
        <v>7.7753118158629411E-2</v>
      </c>
    </row>
    <row r="407" spans="1:29" x14ac:dyDescent="0.35">
      <c r="A407" s="115">
        <v>6440</v>
      </c>
      <c r="B407" t="s">
        <v>412</v>
      </c>
      <c r="C407" s="1">
        <v>50497</v>
      </c>
      <c r="D407" s="1">
        <v>202185</v>
      </c>
      <c r="F407" s="1">
        <v>454052</v>
      </c>
      <c r="H407" s="1">
        <v>21594</v>
      </c>
      <c r="I407" s="3">
        <f t="shared" si="55"/>
        <v>728328</v>
      </c>
      <c r="J407">
        <f>A407-'ESSER III JCF Approved'!A410</f>
        <v>0</v>
      </c>
      <c r="K407" s="1">
        <f>VLOOKUP($A407,'Payments 6.7.21'!$A$4:$E$430,3,FALSE)</f>
        <v>11078.68</v>
      </c>
      <c r="L407" s="1">
        <f>VLOOKUP($A407,'Payments 6.7.21'!$A$4:$E$430,4,FALSE)</f>
        <v>0</v>
      </c>
      <c r="P407" s="1">
        <f>VLOOKUP($A407,'Payments 6.7.21'!$A$4:$E$430,5,FALSE)</f>
        <v>21521.35</v>
      </c>
      <c r="Q407" s="1">
        <f t="shared" si="56"/>
        <v>32600.03</v>
      </c>
      <c r="R407" s="3" t="str">
        <f t="shared" si="57"/>
        <v>yes</v>
      </c>
      <c r="S407" s="3" t="str">
        <f t="shared" si="58"/>
        <v>no</v>
      </c>
      <c r="T407" s="112"/>
      <c r="U407" s="3" t="str">
        <f t="shared" si="59"/>
        <v>yes</v>
      </c>
      <c r="W407" s="2">
        <f t="shared" si="60"/>
        <v>0.21939283521793373</v>
      </c>
      <c r="X407" s="2">
        <f t="shared" si="61"/>
        <v>0</v>
      </c>
      <c r="AB407" s="2">
        <f t="shared" si="62"/>
        <v>0.99663563952949885</v>
      </c>
      <c r="AC407" s="2">
        <f t="shared" si="63"/>
        <v>4.4760094353093659E-2</v>
      </c>
    </row>
    <row r="408" spans="1:29" x14ac:dyDescent="0.35">
      <c r="A408" s="115">
        <v>6419</v>
      </c>
      <c r="B408" t="s">
        <v>410</v>
      </c>
      <c r="C408" s="1">
        <v>188294</v>
      </c>
      <c r="D408" s="1">
        <v>701618</v>
      </c>
      <c r="F408" s="1">
        <v>1575641</v>
      </c>
      <c r="H408" s="1">
        <v>0</v>
      </c>
      <c r="I408" s="3">
        <f t="shared" si="55"/>
        <v>2465553</v>
      </c>
      <c r="J408">
        <f>A408-'ESSER III JCF Approved'!A408</f>
        <v>0</v>
      </c>
      <c r="K408" s="1">
        <f>VLOOKUP($A408,'Payments 6.7.21'!$A$4:$E$430,3,FALSE)</f>
        <v>126647.84</v>
      </c>
      <c r="L408" s="1">
        <f>VLOOKUP($A408,'Payments 6.7.21'!$A$4:$E$430,4,FALSE)</f>
        <v>0</v>
      </c>
      <c r="P408" s="1">
        <f>VLOOKUP($A408,'Payments 6.7.21'!$A$4:$E$430,5,FALSE)</f>
        <v>0</v>
      </c>
      <c r="Q408" s="1">
        <f t="shared" si="56"/>
        <v>126647.84</v>
      </c>
      <c r="R408" s="3" t="str">
        <f t="shared" si="57"/>
        <v>yes</v>
      </c>
      <c r="S408" s="3" t="str">
        <f t="shared" si="58"/>
        <v>no</v>
      </c>
      <c r="T408" s="112"/>
      <c r="U408" s="3" t="str">
        <f t="shared" si="59"/>
        <v/>
      </c>
      <c r="W408" s="2">
        <f t="shared" si="60"/>
        <v>0.6726068807290726</v>
      </c>
      <c r="X408" s="2">
        <f t="shared" si="61"/>
        <v>0</v>
      </c>
      <c r="AB408" s="2" t="str">
        <f t="shared" si="62"/>
        <v/>
      </c>
      <c r="AC408" s="2">
        <f t="shared" si="63"/>
        <v>5.136691038481022E-2</v>
      </c>
    </row>
    <row r="409" spans="1:29" x14ac:dyDescent="0.35">
      <c r="A409" s="115">
        <v>6426</v>
      </c>
      <c r="B409" t="s">
        <v>411</v>
      </c>
      <c r="C409" s="1">
        <v>140043</v>
      </c>
      <c r="D409" s="1">
        <v>495229</v>
      </c>
      <c r="F409" s="1">
        <v>1112149</v>
      </c>
      <c r="H409" s="1">
        <v>111739</v>
      </c>
      <c r="I409" s="3">
        <f t="shared" si="55"/>
        <v>1859160</v>
      </c>
      <c r="J409">
        <f>A409-'ESSER III JCF Approved'!A409</f>
        <v>0</v>
      </c>
      <c r="K409" s="1">
        <f>VLOOKUP($A409,'Payments 6.7.21'!$A$4:$E$430,3,FALSE)</f>
        <v>128718</v>
      </c>
      <c r="L409" s="1">
        <f>VLOOKUP($A409,'Payments 6.7.21'!$A$4:$E$430,4,FALSE)</f>
        <v>0</v>
      </c>
      <c r="P409" s="1">
        <f>VLOOKUP($A409,'Payments 6.7.21'!$A$4:$E$430,5,FALSE)</f>
        <v>96615.31</v>
      </c>
      <c r="Q409" s="1">
        <f t="shared" si="56"/>
        <v>225333.31</v>
      </c>
      <c r="R409" s="3" t="str">
        <f t="shared" si="57"/>
        <v>yes</v>
      </c>
      <c r="S409" s="3" t="str">
        <f t="shared" si="58"/>
        <v>no</v>
      </c>
      <c r="T409" s="112"/>
      <c r="U409" s="3" t="str">
        <f t="shared" si="59"/>
        <v>yes</v>
      </c>
      <c r="W409" s="2">
        <f t="shared" si="60"/>
        <v>0.91913198089158332</v>
      </c>
      <c r="X409" s="2">
        <f t="shared" si="61"/>
        <v>0</v>
      </c>
      <c r="AB409" s="2">
        <f t="shared" si="62"/>
        <v>0.86465164356222979</v>
      </c>
      <c r="AC409" s="2">
        <f t="shared" si="63"/>
        <v>0.12120167710148669</v>
      </c>
    </row>
    <row r="410" spans="1:29" x14ac:dyDescent="0.35">
      <c r="A410" s="115">
        <v>6461</v>
      </c>
      <c r="B410" t="s">
        <v>413</v>
      </c>
      <c r="C410" s="1">
        <v>252248</v>
      </c>
      <c r="D410" s="1">
        <v>920882</v>
      </c>
      <c r="F410" s="1">
        <v>2068048</v>
      </c>
      <c r="H410" s="1">
        <v>0</v>
      </c>
      <c r="I410" s="3">
        <f t="shared" si="55"/>
        <v>3241178</v>
      </c>
      <c r="J410">
        <f>A410-'ESSER III JCF Approved'!A411</f>
        <v>0</v>
      </c>
      <c r="K410" s="1">
        <f>VLOOKUP($A410,'Payments 6.7.21'!$A$4:$E$430,3,FALSE)</f>
        <v>252248</v>
      </c>
      <c r="L410" s="1">
        <f>VLOOKUP($A410,'Payments 6.7.21'!$A$4:$E$430,4,FALSE)</f>
        <v>0</v>
      </c>
      <c r="P410" s="1">
        <f>VLOOKUP($A410,'Payments 6.7.21'!$A$4:$E$430,5,FALSE)</f>
        <v>0</v>
      </c>
      <c r="Q410" s="1">
        <f t="shared" si="56"/>
        <v>252248</v>
      </c>
      <c r="R410" s="3" t="str">
        <f t="shared" si="57"/>
        <v>yes</v>
      </c>
      <c r="S410" s="3" t="str">
        <f t="shared" si="58"/>
        <v>no</v>
      </c>
      <c r="T410" s="112"/>
      <c r="U410" s="3" t="str">
        <f t="shared" si="59"/>
        <v/>
      </c>
      <c r="W410" s="2">
        <f t="shared" si="60"/>
        <v>1</v>
      </c>
      <c r="X410" s="2">
        <f t="shared" si="61"/>
        <v>0</v>
      </c>
      <c r="AB410" s="2" t="str">
        <f t="shared" si="62"/>
        <v/>
      </c>
      <c r="AC410" s="2">
        <f t="shared" si="63"/>
        <v>7.7826024982274963E-2</v>
      </c>
    </row>
    <row r="411" spans="1:29" x14ac:dyDescent="0.35">
      <c r="A411" s="115">
        <v>6470</v>
      </c>
      <c r="B411" t="s">
        <v>414</v>
      </c>
      <c r="C411" s="1">
        <v>179363</v>
      </c>
      <c r="D411" s="1">
        <v>711901</v>
      </c>
      <c r="F411" s="1">
        <v>1598734</v>
      </c>
      <c r="H411" s="1">
        <v>0</v>
      </c>
      <c r="I411" s="3">
        <f t="shared" si="55"/>
        <v>2489998</v>
      </c>
      <c r="J411">
        <f>A411-'ESSER III JCF Approved'!A412</f>
        <v>0</v>
      </c>
      <c r="K411" s="1">
        <f>VLOOKUP($A411,'Payments 6.7.21'!$A$4:$E$430,3,FALSE)</f>
        <v>60988.98</v>
      </c>
      <c r="L411" s="1">
        <f>VLOOKUP($A411,'Payments 6.7.21'!$A$4:$E$430,4,FALSE)</f>
        <v>0</v>
      </c>
      <c r="P411" s="1">
        <f>VLOOKUP($A411,'Payments 6.7.21'!$A$4:$E$430,5,FALSE)</f>
        <v>0</v>
      </c>
      <c r="Q411" s="1">
        <f t="shared" si="56"/>
        <v>60988.98</v>
      </c>
      <c r="R411" s="3" t="str">
        <f t="shared" si="57"/>
        <v>yes</v>
      </c>
      <c r="S411" s="3" t="str">
        <f t="shared" si="58"/>
        <v>no</v>
      </c>
      <c r="T411" s="112"/>
      <c r="U411" s="3" t="str">
        <f t="shared" si="59"/>
        <v/>
      </c>
      <c r="W411" s="2">
        <f t="shared" si="60"/>
        <v>0.34003099858945268</v>
      </c>
      <c r="X411" s="2">
        <f t="shared" si="61"/>
        <v>0</v>
      </c>
      <c r="AB411" s="2" t="str">
        <f t="shared" si="62"/>
        <v/>
      </c>
      <c r="AC411" s="2">
        <f t="shared" si="63"/>
        <v>2.4493585938623247E-2</v>
      </c>
    </row>
    <row r="412" spans="1:29" x14ac:dyDescent="0.35">
      <c r="A412" s="115">
        <v>6475</v>
      </c>
      <c r="B412" t="s">
        <v>415</v>
      </c>
      <c r="C412" s="1">
        <v>88651</v>
      </c>
      <c r="D412" s="1">
        <v>298705</v>
      </c>
      <c r="F412" s="1">
        <v>670810</v>
      </c>
      <c r="H412" s="1">
        <v>0</v>
      </c>
      <c r="I412" s="3">
        <f t="shared" si="55"/>
        <v>1058166</v>
      </c>
      <c r="J412">
        <f>A412-'ESSER III JCF Approved'!A413</f>
        <v>0</v>
      </c>
      <c r="K412" s="1">
        <f>VLOOKUP($A412,'Payments 6.7.21'!$A$4:$E$430,3,FALSE)</f>
        <v>88651</v>
      </c>
      <c r="L412" s="1">
        <f>VLOOKUP($A412,'Payments 6.7.21'!$A$4:$E$430,4,FALSE)</f>
        <v>0</v>
      </c>
      <c r="P412" s="1">
        <f>VLOOKUP($A412,'Payments 6.7.21'!$A$4:$E$430,5,FALSE)</f>
        <v>0</v>
      </c>
      <c r="Q412" s="1">
        <f t="shared" si="56"/>
        <v>88651</v>
      </c>
      <c r="R412" s="3" t="str">
        <f t="shared" si="57"/>
        <v>yes</v>
      </c>
      <c r="S412" s="3" t="str">
        <f t="shared" si="58"/>
        <v>no</v>
      </c>
      <c r="T412" s="112"/>
      <c r="U412" s="3" t="str">
        <f t="shared" si="59"/>
        <v/>
      </c>
      <c r="W412" s="2">
        <f t="shared" si="60"/>
        <v>1</v>
      </c>
      <c r="X412" s="2">
        <f t="shared" si="61"/>
        <v>0</v>
      </c>
      <c r="AB412" s="2" t="str">
        <f t="shared" si="62"/>
        <v/>
      </c>
      <c r="AC412" s="2">
        <f t="shared" si="63"/>
        <v>8.3777970564164791E-2</v>
      </c>
    </row>
    <row r="413" spans="1:29" x14ac:dyDescent="0.35">
      <c r="A413" s="115">
        <v>6482</v>
      </c>
      <c r="B413" t="s">
        <v>416</v>
      </c>
      <c r="C413" s="1">
        <v>60932</v>
      </c>
      <c r="D413" s="1">
        <v>209268</v>
      </c>
      <c r="F413" s="1">
        <v>469959</v>
      </c>
      <c r="H413" s="1">
        <v>0</v>
      </c>
      <c r="I413" s="3">
        <f t="shared" si="55"/>
        <v>740159</v>
      </c>
      <c r="J413">
        <f>A413-'ESSER III JCF Approved'!A414</f>
        <v>0</v>
      </c>
      <c r="K413" s="1">
        <f>VLOOKUP($A413,'Payments 6.7.21'!$A$4:$E$430,3,FALSE)</f>
        <v>60932</v>
      </c>
      <c r="L413" s="1">
        <f>VLOOKUP($A413,'Payments 6.7.21'!$A$4:$E$430,4,FALSE)</f>
        <v>31667</v>
      </c>
      <c r="P413" s="1">
        <f>VLOOKUP($A413,'Payments 6.7.21'!$A$4:$E$430,5,FALSE)</f>
        <v>0</v>
      </c>
      <c r="Q413" s="1">
        <f t="shared" si="56"/>
        <v>92599</v>
      </c>
      <c r="R413" s="3" t="str">
        <f t="shared" si="57"/>
        <v>yes</v>
      </c>
      <c r="S413" s="3" t="str">
        <f t="shared" si="58"/>
        <v>yes</v>
      </c>
      <c r="T413" s="112"/>
      <c r="U413" s="3" t="str">
        <f t="shared" si="59"/>
        <v/>
      </c>
      <c r="W413" s="2">
        <f t="shared" si="60"/>
        <v>1</v>
      </c>
      <c r="X413" s="2">
        <f t="shared" si="61"/>
        <v>0.15132270581264215</v>
      </c>
      <c r="AB413" s="2" t="str">
        <f t="shared" si="62"/>
        <v/>
      </c>
      <c r="AC413" s="2">
        <f t="shared" si="63"/>
        <v>0.12510690270604019</v>
      </c>
    </row>
    <row r="414" spans="1:29" x14ac:dyDescent="0.35">
      <c r="A414" s="115">
        <v>6545</v>
      </c>
      <c r="B414" t="s">
        <v>417</v>
      </c>
      <c r="C414" s="1">
        <v>84367</v>
      </c>
      <c r="D414" s="1">
        <v>356115</v>
      </c>
      <c r="F414" s="1">
        <v>799737</v>
      </c>
      <c r="H414" s="1">
        <v>0</v>
      </c>
      <c r="I414" s="3">
        <f t="shared" si="55"/>
        <v>1240219</v>
      </c>
      <c r="J414">
        <f>A414-'ESSER III JCF Approved'!A415</f>
        <v>0</v>
      </c>
      <c r="K414" s="1">
        <f>VLOOKUP($A414,'Payments 6.7.21'!$A$4:$E$430,3,FALSE)</f>
        <v>84367</v>
      </c>
      <c r="L414" s="1">
        <f>VLOOKUP($A414,'Payments 6.7.21'!$A$4:$E$430,4,FALSE)</f>
        <v>0</v>
      </c>
      <c r="P414" s="1">
        <f>VLOOKUP($A414,'Payments 6.7.21'!$A$4:$E$430,5,FALSE)</f>
        <v>0</v>
      </c>
      <c r="Q414" s="1">
        <f t="shared" si="56"/>
        <v>84367</v>
      </c>
      <c r="R414" s="3" t="str">
        <f t="shared" si="57"/>
        <v>yes</v>
      </c>
      <c r="S414" s="3" t="str">
        <f t="shared" si="58"/>
        <v>no</v>
      </c>
      <c r="T414" s="112"/>
      <c r="U414" s="3" t="str">
        <f t="shared" si="59"/>
        <v/>
      </c>
      <c r="W414" s="2">
        <f t="shared" si="60"/>
        <v>1</v>
      </c>
      <c r="X414" s="2">
        <f t="shared" si="61"/>
        <v>0</v>
      </c>
      <c r="AB414" s="2" t="str">
        <f t="shared" si="62"/>
        <v/>
      </c>
      <c r="AC414" s="2">
        <f t="shared" si="63"/>
        <v>6.8025888976059878E-2</v>
      </c>
    </row>
    <row r="415" spans="1:29" x14ac:dyDescent="0.35">
      <c r="A415" s="115">
        <v>6608</v>
      </c>
      <c r="B415" t="s">
        <v>418</v>
      </c>
      <c r="C415" s="1">
        <v>40000</v>
      </c>
      <c r="D415" s="1">
        <v>156131</v>
      </c>
      <c r="F415" s="1">
        <v>350626</v>
      </c>
      <c r="H415" s="1">
        <v>0</v>
      </c>
      <c r="I415" s="3">
        <f t="shared" si="55"/>
        <v>546757</v>
      </c>
      <c r="J415">
        <f>A415-'ESSER III JCF Approved'!A416</f>
        <v>0</v>
      </c>
      <c r="K415" s="1">
        <f>VLOOKUP($A415,'Payments 6.7.21'!$A$4:$E$430,3,FALSE)</f>
        <v>40000</v>
      </c>
      <c r="L415" s="1">
        <f>VLOOKUP($A415,'Payments 6.7.21'!$A$4:$E$430,4,FALSE)</f>
        <v>0</v>
      </c>
      <c r="P415" s="1">
        <f>VLOOKUP($A415,'Payments 6.7.21'!$A$4:$E$430,5,FALSE)</f>
        <v>0</v>
      </c>
      <c r="Q415" s="1">
        <f t="shared" si="56"/>
        <v>40000</v>
      </c>
      <c r="R415" s="3" t="str">
        <f t="shared" si="57"/>
        <v>yes</v>
      </c>
      <c r="S415" s="3" t="str">
        <f t="shared" si="58"/>
        <v>no</v>
      </c>
      <c r="T415" s="112"/>
      <c r="U415" s="3" t="str">
        <f t="shared" si="59"/>
        <v/>
      </c>
      <c r="W415" s="2">
        <f t="shared" si="60"/>
        <v>1</v>
      </c>
      <c r="X415" s="2">
        <f t="shared" si="61"/>
        <v>0</v>
      </c>
      <c r="AB415" s="2" t="str">
        <f t="shared" si="62"/>
        <v/>
      </c>
      <c r="AC415" s="2">
        <f t="shared" si="63"/>
        <v>7.3158642687702211E-2</v>
      </c>
    </row>
    <row r="416" spans="1:29" x14ac:dyDescent="0.35">
      <c r="A416" s="115">
        <v>6615</v>
      </c>
      <c r="B416" t="s">
        <v>419</v>
      </c>
      <c r="C416" s="1">
        <v>111165</v>
      </c>
      <c r="D416" s="1">
        <v>472971</v>
      </c>
      <c r="F416" s="1">
        <v>1062162</v>
      </c>
      <c r="H416" s="1">
        <v>36377</v>
      </c>
      <c r="I416" s="3">
        <f t="shared" si="55"/>
        <v>1682675</v>
      </c>
      <c r="J416">
        <f>A416-'ESSER III JCF Approved'!A417</f>
        <v>0</v>
      </c>
      <c r="Q416" s="1">
        <f t="shared" si="56"/>
        <v>0</v>
      </c>
      <c r="R416" s="3" t="str">
        <f t="shared" si="57"/>
        <v>no</v>
      </c>
      <c r="S416" s="3" t="str">
        <f t="shared" si="58"/>
        <v>no</v>
      </c>
      <c r="T416" s="112"/>
      <c r="U416" s="3" t="str">
        <f t="shared" si="59"/>
        <v>no</v>
      </c>
      <c r="W416" s="2">
        <f t="shared" si="60"/>
        <v>0</v>
      </c>
      <c r="X416" s="2">
        <f t="shared" si="61"/>
        <v>0</v>
      </c>
      <c r="AB416" s="2">
        <f t="shared" si="62"/>
        <v>0</v>
      </c>
      <c r="AC416" s="2">
        <f t="shared" si="63"/>
        <v>0</v>
      </c>
    </row>
    <row r="417" spans="1:34" x14ac:dyDescent="0.35">
      <c r="A417" s="115">
        <v>6678</v>
      </c>
      <c r="B417" t="s">
        <v>420</v>
      </c>
      <c r="C417" s="1">
        <v>260098</v>
      </c>
      <c r="D417" s="1">
        <v>984950</v>
      </c>
      <c r="F417" s="1">
        <v>2211926</v>
      </c>
      <c r="H417" s="1">
        <v>257536</v>
      </c>
      <c r="I417" s="3">
        <f t="shared" si="55"/>
        <v>3714510</v>
      </c>
      <c r="J417">
        <f>A417-'ESSER III JCF Approved'!A418</f>
        <v>0</v>
      </c>
      <c r="K417" s="1">
        <f>VLOOKUP($A417,'Payments 6.7.21'!$A$4:$E$430,3,FALSE)</f>
        <v>132092.41</v>
      </c>
      <c r="L417" s="1">
        <f>VLOOKUP($A417,'Payments 6.7.21'!$A$4:$E$430,4,FALSE)</f>
        <v>0</v>
      </c>
      <c r="P417" s="1">
        <f>VLOOKUP($A417,'Payments 6.7.21'!$A$4:$E$430,5,FALSE)</f>
        <v>13362.3</v>
      </c>
      <c r="Q417" s="1">
        <f t="shared" si="56"/>
        <v>145454.71</v>
      </c>
      <c r="R417" s="3" t="str">
        <f t="shared" si="57"/>
        <v>yes</v>
      </c>
      <c r="S417" s="3" t="str">
        <f t="shared" si="58"/>
        <v>no</v>
      </c>
      <c r="T417" s="112"/>
      <c r="U417" s="3" t="str">
        <f t="shared" si="59"/>
        <v>yes</v>
      </c>
      <c r="W417" s="2">
        <f t="shared" si="60"/>
        <v>0.507856308006982</v>
      </c>
      <c r="X417" s="2">
        <f t="shared" si="61"/>
        <v>0</v>
      </c>
      <c r="AB417" s="2">
        <f t="shared" si="62"/>
        <v>5.1885173334990056E-2</v>
      </c>
      <c r="AC417" s="2">
        <f t="shared" si="63"/>
        <v>3.9158518889436292E-2</v>
      </c>
    </row>
    <row r="418" spans="1:34" x14ac:dyDescent="0.35">
      <c r="A418" s="115">
        <v>469</v>
      </c>
      <c r="B418" t="s">
        <v>40</v>
      </c>
      <c r="C418" s="1">
        <v>80312</v>
      </c>
      <c r="D418" s="1">
        <v>318552</v>
      </c>
      <c r="F418" s="1">
        <v>715381</v>
      </c>
      <c r="H418" s="1">
        <v>0</v>
      </c>
      <c r="I418" s="3">
        <f t="shared" si="55"/>
        <v>1114245</v>
      </c>
      <c r="J418">
        <f>A418-'ESSER III JCF Approved'!A38</f>
        <v>0</v>
      </c>
      <c r="K418" s="1">
        <f>VLOOKUP($A418,'Payments 6.7.21'!$A$4:$E$430,3,FALSE)</f>
        <v>79659.67</v>
      </c>
      <c r="L418" s="1">
        <f>VLOOKUP($A418,'Payments 6.7.21'!$A$4:$E$430,4,FALSE)</f>
        <v>0</v>
      </c>
      <c r="P418" s="1">
        <f>VLOOKUP($A418,'Payments 6.7.21'!$A$4:$E$430,5,FALSE)</f>
        <v>0</v>
      </c>
      <c r="Q418" s="1">
        <f t="shared" si="56"/>
        <v>79659.67</v>
      </c>
      <c r="R418" s="3" t="str">
        <f t="shared" si="57"/>
        <v>yes</v>
      </c>
      <c r="S418" s="3" t="str">
        <f t="shared" si="58"/>
        <v>no</v>
      </c>
      <c r="T418" s="112"/>
      <c r="U418" s="3" t="str">
        <f t="shared" si="59"/>
        <v/>
      </c>
      <c r="W418" s="2">
        <f t="shared" si="60"/>
        <v>0.99187755254507415</v>
      </c>
      <c r="X418" s="2">
        <f t="shared" si="61"/>
        <v>0</v>
      </c>
      <c r="AB418" s="2" t="str">
        <f t="shared" si="62"/>
        <v/>
      </c>
      <c r="AC418" s="2">
        <f t="shared" si="63"/>
        <v>7.1492059645769102E-2</v>
      </c>
    </row>
    <row r="419" spans="1:34" x14ac:dyDescent="0.35">
      <c r="A419" s="115">
        <v>6685</v>
      </c>
      <c r="B419" t="s">
        <v>421</v>
      </c>
      <c r="C419" s="1">
        <v>795032</v>
      </c>
      <c r="D419" s="1">
        <v>3155275</v>
      </c>
      <c r="F419" s="1">
        <v>7085882</v>
      </c>
      <c r="H419" s="1">
        <v>0</v>
      </c>
      <c r="I419" s="3">
        <f t="shared" si="55"/>
        <v>11036189</v>
      </c>
      <c r="J419">
        <f>A419-'ESSER III JCF Approved'!A419</f>
        <v>0</v>
      </c>
      <c r="K419" s="1">
        <f>VLOOKUP($A419,'Payments 6.7.21'!$A$4:$E$430,3,FALSE)</f>
        <v>717699.24</v>
      </c>
      <c r="L419" s="1">
        <f>VLOOKUP($A419,'Payments 6.7.21'!$A$4:$E$430,4,FALSE)</f>
        <v>0</v>
      </c>
      <c r="P419" s="1">
        <f>VLOOKUP($A419,'Payments 6.7.21'!$A$4:$E$430,5,FALSE)</f>
        <v>0</v>
      </c>
      <c r="Q419" s="1">
        <f t="shared" si="56"/>
        <v>717699.24</v>
      </c>
      <c r="R419" s="3" t="str">
        <f t="shared" si="57"/>
        <v>yes</v>
      </c>
      <c r="S419" s="3" t="str">
        <f t="shared" si="58"/>
        <v>no</v>
      </c>
      <c r="T419" s="112"/>
      <c r="U419" s="3" t="str">
        <f t="shared" si="59"/>
        <v/>
      </c>
      <c r="W419" s="2">
        <f t="shared" si="60"/>
        <v>0.90273000332062103</v>
      </c>
      <c r="X419" s="2">
        <f t="shared" si="61"/>
        <v>0</v>
      </c>
      <c r="AB419" s="2" t="str">
        <f t="shared" si="62"/>
        <v/>
      </c>
      <c r="AC419" s="2">
        <f t="shared" si="63"/>
        <v>6.5031437935685957E-2</v>
      </c>
    </row>
    <row r="420" spans="1:34" x14ac:dyDescent="0.35">
      <c r="A420" s="115">
        <v>6692</v>
      </c>
      <c r="B420" t="s">
        <v>422</v>
      </c>
      <c r="C420" s="1">
        <v>185133</v>
      </c>
      <c r="D420" s="1">
        <v>623803</v>
      </c>
      <c r="F420" s="1">
        <v>1400890</v>
      </c>
      <c r="H420" s="1">
        <v>0</v>
      </c>
      <c r="I420" s="3">
        <f t="shared" si="55"/>
        <v>2209826</v>
      </c>
      <c r="J420">
        <f>A420-'ESSER III JCF Approved'!A420</f>
        <v>0</v>
      </c>
      <c r="K420" s="1">
        <f>VLOOKUP($A420,'Payments 6.7.21'!$A$4:$E$430,3,FALSE)</f>
        <v>132174.84999999998</v>
      </c>
      <c r="L420" s="1">
        <f>VLOOKUP($A420,'Payments 6.7.21'!$A$4:$E$430,4,FALSE)</f>
        <v>0</v>
      </c>
      <c r="P420" s="1">
        <f>VLOOKUP($A420,'Payments 6.7.21'!$A$4:$E$430,5,FALSE)</f>
        <v>0</v>
      </c>
      <c r="Q420" s="1">
        <f t="shared" si="56"/>
        <v>132174.84999999998</v>
      </c>
      <c r="R420" s="3" t="str">
        <f t="shared" si="57"/>
        <v>yes</v>
      </c>
      <c r="S420" s="3" t="str">
        <f t="shared" si="58"/>
        <v>no</v>
      </c>
      <c r="T420" s="112"/>
      <c r="U420" s="3" t="str">
        <f t="shared" si="59"/>
        <v/>
      </c>
      <c r="W420" s="2">
        <f t="shared" si="60"/>
        <v>0.71394537980802975</v>
      </c>
      <c r="X420" s="2">
        <f t="shared" si="61"/>
        <v>0</v>
      </c>
      <c r="AB420" s="2" t="str">
        <f t="shared" si="62"/>
        <v/>
      </c>
      <c r="AC420" s="2">
        <f t="shared" si="63"/>
        <v>5.9812333640748172E-2</v>
      </c>
    </row>
    <row r="421" spans="1:34" x14ac:dyDescent="0.35">
      <c r="A421" s="115">
        <v>6713</v>
      </c>
      <c r="B421" t="s">
        <v>423</v>
      </c>
      <c r="C421" s="1">
        <v>85399</v>
      </c>
      <c r="D421" s="1">
        <v>340969</v>
      </c>
      <c r="F421" s="1">
        <v>765724</v>
      </c>
      <c r="H421" s="1">
        <v>48406</v>
      </c>
      <c r="I421" s="3">
        <f t="shared" si="55"/>
        <v>1240498</v>
      </c>
      <c r="J421">
        <f>A421-'ESSER III JCF Approved'!A421</f>
        <v>0</v>
      </c>
      <c r="K421" s="1">
        <f>VLOOKUP($A421,'Payments 6.7.21'!$A$4:$E$430,3,FALSE)</f>
        <v>15158.34</v>
      </c>
      <c r="L421" s="1">
        <f>VLOOKUP($A421,'Payments 6.7.21'!$A$4:$E$430,4,FALSE)</f>
        <v>0</v>
      </c>
      <c r="P421" s="1">
        <f>VLOOKUP($A421,'Payments 6.7.21'!$A$4:$E$430,5,FALSE)</f>
        <v>0</v>
      </c>
      <c r="Q421" s="1">
        <f t="shared" si="56"/>
        <v>15158.34</v>
      </c>
      <c r="R421" s="3" t="str">
        <f t="shared" si="57"/>
        <v>yes</v>
      </c>
      <c r="S421" s="3" t="str">
        <f t="shared" si="58"/>
        <v>no</v>
      </c>
      <c r="T421" s="112"/>
      <c r="U421" s="3" t="str">
        <f t="shared" si="59"/>
        <v>no</v>
      </c>
      <c r="W421" s="2">
        <f t="shared" si="60"/>
        <v>0.17750020492043234</v>
      </c>
      <c r="X421" s="2">
        <f t="shared" si="61"/>
        <v>0</v>
      </c>
      <c r="AB421" s="2">
        <f t="shared" si="62"/>
        <v>0</v>
      </c>
      <c r="AC421" s="2">
        <f t="shared" si="63"/>
        <v>1.2219560208883852E-2</v>
      </c>
    </row>
    <row r="422" spans="1:34" x14ac:dyDescent="0.35">
      <c r="A422" s="115">
        <v>6720</v>
      </c>
      <c r="B422" t="s">
        <v>424</v>
      </c>
      <c r="C422" s="1">
        <v>72810</v>
      </c>
      <c r="D422" s="1">
        <v>262119</v>
      </c>
      <c r="F422" s="1">
        <v>588647</v>
      </c>
      <c r="H422" s="1">
        <v>0</v>
      </c>
      <c r="I422" s="3">
        <f t="shared" si="55"/>
        <v>923576</v>
      </c>
      <c r="J422">
        <f>A422-'ESSER III JCF Approved'!A422</f>
        <v>0</v>
      </c>
      <c r="K422" s="1">
        <f>VLOOKUP($A422,'Payments 6.7.21'!$A$4:$E$430,3,FALSE)</f>
        <v>22938.35</v>
      </c>
      <c r="L422" s="1">
        <f>VLOOKUP($A422,'Payments 6.7.21'!$A$4:$E$430,4,FALSE)</f>
        <v>0</v>
      </c>
      <c r="P422" s="1">
        <f>VLOOKUP($A422,'Payments 6.7.21'!$A$4:$E$430,5,FALSE)</f>
        <v>0</v>
      </c>
      <c r="Q422" s="1">
        <f t="shared" si="56"/>
        <v>22938.35</v>
      </c>
      <c r="R422" s="3" t="str">
        <f t="shared" si="57"/>
        <v>yes</v>
      </c>
      <c r="S422" s="3" t="str">
        <f t="shared" si="58"/>
        <v>no</v>
      </c>
      <c r="T422" s="112"/>
      <c r="U422" s="3" t="str">
        <f t="shared" si="59"/>
        <v/>
      </c>
      <c r="W422" s="2">
        <f t="shared" si="60"/>
        <v>0.31504395000686719</v>
      </c>
      <c r="X422" s="2">
        <f t="shared" si="61"/>
        <v>0</v>
      </c>
      <c r="AB422" s="2" t="str">
        <f t="shared" si="62"/>
        <v/>
      </c>
      <c r="AC422" s="2">
        <f t="shared" si="63"/>
        <v>2.4836450925532928E-2</v>
      </c>
    </row>
    <row r="423" spans="1:34" x14ac:dyDescent="0.35">
      <c r="A423" s="115">
        <v>6734</v>
      </c>
      <c r="B423" t="s">
        <v>425</v>
      </c>
      <c r="C423" s="1">
        <v>42485</v>
      </c>
      <c r="D423" s="1">
        <v>156540</v>
      </c>
      <c r="F423" s="1">
        <v>351545</v>
      </c>
      <c r="H423" s="1">
        <v>0</v>
      </c>
      <c r="I423" s="3">
        <f t="shared" si="55"/>
        <v>550570</v>
      </c>
      <c r="J423">
        <f>A423-'ESSER III JCF Approved'!A423</f>
        <v>0</v>
      </c>
      <c r="K423" s="1">
        <f>VLOOKUP($A423,'Payments 6.7.21'!$A$4:$E$430,3,FALSE)</f>
        <v>42079.4</v>
      </c>
      <c r="L423" s="1">
        <f>VLOOKUP($A423,'Payments 6.7.21'!$A$4:$E$430,4,FALSE)</f>
        <v>0</v>
      </c>
      <c r="P423" s="1">
        <f>VLOOKUP($A423,'Payments 6.7.21'!$A$4:$E$430,5,FALSE)</f>
        <v>0</v>
      </c>
      <c r="Q423" s="1">
        <f t="shared" si="56"/>
        <v>42079.4</v>
      </c>
      <c r="R423" s="3" t="str">
        <f t="shared" si="57"/>
        <v>yes</v>
      </c>
      <c r="S423" s="3" t="str">
        <f t="shared" si="58"/>
        <v>no</v>
      </c>
      <c r="T423" s="112"/>
      <c r="U423" s="3" t="str">
        <f t="shared" si="59"/>
        <v/>
      </c>
      <c r="W423" s="2">
        <f t="shared" si="60"/>
        <v>0.99045310109450402</v>
      </c>
      <c r="X423" s="2">
        <f t="shared" si="61"/>
        <v>0</v>
      </c>
      <c r="AB423" s="2" t="str">
        <f t="shared" si="62"/>
        <v/>
      </c>
      <c r="AC423" s="2">
        <f t="shared" si="63"/>
        <v>7.6428791979221533E-2</v>
      </c>
    </row>
    <row r="424" spans="1:34" s="138" customFormat="1" ht="15" thickBot="1" x14ac:dyDescent="0.4">
      <c r="A424" s="137">
        <v>6748</v>
      </c>
      <c r="B424" s="138" t="s">
        <v>426</v>
      </c>
      <c r="C424" s="127">
        <v>40000</v>
      </c>
      <c r="D424" s="127">
        <v>100000</v>
      </c>
      <c r="E424" s="127"/>
      <c r="F424" s="127">
        <v>153354</v>
      </c>
      <c r="G424" s="127"/>
      <c r="H424" s="127">
        <v>0</v>
      </c>
      <c r="I424" s="139">
        <f t="shared" si="55"/>
        <v>293354</v>
      </c>
      <c r="J424" s="138">
        <f>A424-'ESSER III JCF Approved'!A424</f>
        <v>0</v>
      </c>
      <c r="K424" s="127">
        <f>VLOOKUP($A424,'Payments 6.7.21'!$A$4:$E$430,3,FALSE)</f>
        <v>40000</v>
      </c>
      <c r="L424" s="127">
        <f>VLOOKUP($A424,'Payments 6.7.21'!$A$4:$E$430,4,FALSE)</f>
        <v>0</v>
      </c>
      <c r="M424" s="133"/>
      <c r="N424" s="133"/>
      <c r="O424" s="133"/>
      <c r="P424" s="127">
        <f>VLOOKUP($A424,'Payments 6.7.21'!$A$4:$E$430,5,FALSE)</f>
        <v>0</v>
      </c>
      <c r="Q424" s="127">
        <f t="shared" si="56"/>
        <v>40000</v>
      </c>
      <c r="R424" s="139" t="str">
        <f t="shared" si="57"/>
        <v>yes</v>
      </c>
      <c r="S424" s="139" t="str">
        <f t="shared" si="58"/>
        <v>no</v>
      </c>
      <c r="T424" s="134"/>
      <c r="U424" s="139" t="str">
        <f t="shared" si="59"/>
        <v/>
      </c>
      <c r="W424" s="140">
        <f t="shared" si="60"/>
        <v>1</v>
      </c>
      <c r="X424" s="140">
        <f t="shared" si="61"/>
        <v>0</v>
      </c>
      <c r="Y424" s="136"/>
      <c r="Z424" s="136"/>
      <c r="AA424" s="136"/>
      <c r="AB424" s="140" t="str">
        <f t="shared" si="62"/>
        <v/>
      </c>
      <c r="AC424" s="140">
        <f t="shared" si="63"/>
        <v>0.13635402960245982</v>
      </c>
    </row>
    <row r="425" spans="1:34" s="77" customFormat="1" x14ac:dyDescent="0.35">
      <c r="A425" s="120">
        <v>8110</v>
      </c>
      <c r="B425" s="77" t="s">
        <v>433</v>
      </c>
      <c r="C425" s="78">
        <v>171268</v>
      </c>
      <c r="D425" s="78">
        <v>695439</v>
      </c>
      <c r="E425" s="78"/>
      <c r="F425" s="78">
        <v>1561764</v>
      </c>
      <c r="G425" s="78"/>
      <c r="H425" s="78">
        <v>79855</v>
      </c>
      <c r="I425" s="79">
        <f t="shared" si="55"/>
        <v>2508326</v>
      </c>
      <c r="J425">
        <f>A425-'ESSER III JCF Approved'!A431</f>
        <v>0</v>
      </c>
      <c r="K425" s="1">
        <f>VLOOKUP($A425,'Payments 6.7.21'!$A$4:$E$430,3,FALSE)</f>
        <v>154963.37</v>
      </c>
      <c r="L425" s="1">
        <f>VLOOKUP($A425,'Payments 6.7.21'!$A$4:$E$430,4,FALSE)</f>
        <v>0</v>
      </c>
      <c r="M425" s="105"/>
      <c r="N425" s="105"/>
      <c r="O425" s="105"/>
      <c r="P425" s="1">
        <f>VLOOKUP($A425,'Payments 6.7.21'!$A$4:$E$430,5,FALSE)</f>
        <v>46840.25</v>
      </c>
      <c r="Q425" s="78">
        <f t="shared" si="56"/>
        <v>201803.62</v>
      </c>
      <c r="R425" s="79" t="str">
        <f t="shared" si="57"/>
        <v>yes</v>
      </c>
      <c r="S425" s="79" t="str">
        <f t="shared" si="58"/>
        <v>no</v>
      </c>
      <c r="T425" s="112"/>
      <c r="U425" s="79" t="str">
        <f t="shared" si="59"/>
        <v>yes</v>
      </c>
      <c r="W425" s="80">
        <f t="shared" si="60"/>
        <v>0.90480048812387603</v>
      </c>
      <c r="X425" s="80">
        <f t="shared" si="61"/>
        <v>0</v>
      </c>
      <c r="Y425" s="101"/>
      <c r="Z425" s="101"/>
      <c r="AA425" s="101"/>
      <c r="AB425" s="80">
        <f t="shared" si="62"/>
        <v>0.58656627637593139</v>
      </c>
      <c r="AC425" s="80">
        <f t="shared" si="63"/>
        <v>8.0453505644800555E-2</v>
      </c>
      <c r="AD425" s="77" t="s">
        <v>915</v>
      </c>
      <c r="AE425" s="77">
        <v>8110</v>
      </c>
      <c r="AF425" s="77" t="s">
        <v>889</v>
      </c>
      <c r="AG425" s="77">
        <v>8110</v>
      </c>
      <c r="AH425" s="77" t="s">
        <v>463</v>
      </c>
    </row>
    <row r="426" spans="1:34" s="77" customFormat="1" x14ac:dyDescent="0.35">
      <c r="A426" s="120">
        <v>8146</v>
      </c>
      <c r="B426" s="77" t="s">
        <v>1104</v>
      </c>
      <c r="C426" s="78">
        <v>0</v>
      </c>
      <c r="D426" s="78">
        <v>100000</v>
      </c>
      <c r="E426" s="78"/>
      <c r="F426" s="78">
        <v>0</v>
      </c>
      <c r="G426" s="78"/>
      <c r="H426" s="78">
        <v>0</v>
      </c>
      <c r="I426" s="79">
        <f t="shared" si="55"/>
        <v>100000</v>
      </c>
      <c r="J426">
        <f>A426-'ESSER III JCF Approved'!A447</f>
        <v>0</v>
      </c>
      <c r="K426" s="78"/>
      <c r="L426" s="78"/>
      <c r="M426" s="105"/>
      <c r="N426" s="105"/>
      <c r="O426" s="105"/>
      <c r="P426" s="78"/>
      <c r="Q426" s="78">
        <f t="shared" si="56"/>
        <v>0</v>
      </c>
      <c r="R426" s="79" t="str">
        <f t="shared" si="57"/>
        <v/>
      </c>
      <c r="S426" s="79" t="str">
        <f t="shared" si="58"/>
        <v>no</v>
      </c>
      <c r="T426" s="112"/>
      <c r="U426" s="79" t="str">
        <f t="shared" si="59"/>
        <v/>
      </c>
      <c r="W426" s="80" t="str">
        <f t="shared" si="60"/>
        <v/>
      </c>
      <c r="X426" s="80">
        <f t="shared" si="61"/>
        <v>0</v>
      </c>
      <c r="Y426" s="101"/>
      <c r="Z426" s="101"/>
      <c r="AA426" s="101"/>
      <c r="AB426" s="80" t="str">
        <f t="shared" si="62"/>
        <v/>
      </c>
      <c r="AC426" s="80">
        <f t="shared" si="63"/>
        <v>0</v>
      </c>
      <c r="AG426" s="77">
        <v>8146</v>
      </c>
      <c r="AH426" s="77" t="s">
        <v>478</v>
      </c>
    </row>
    <row r="427" spans="1:34" s="77" customFormat="1" x14ac:dyDescent="0.35">
      <c r="A427" s="120">
        <v>8123</v>
      </c>
      <c r="B427" s="77" t="s">
        <v>435</v>
      </c>
      <c r="C427" s="78">
        <v>549164</v>
      </c>
      <c r="D427" s="78">
        <v>2188500</v>
      </c>
      <c r="E427" s="78"/>
      <c r="F427" s="78">
        <v>4914770</v>
      </c>
      <c r="G427" s="78"/>
      <c r="H427" s="78">
        <v>197536</v>
      </c>
      <c r="I427" s="79">
        <f t="shared" si="55"/>
        <v>7849970</v>
      </c>
      <c r="J427">
        <f>A427-'ESSER III JCF Approved'!A433</f>
        <v>0</v>
      </c>
      <c r="K427" s="1">
        <f>VLOOKUP($A427,'Payments 6.7.21'!$A$4:$E$430,3,FALSE)</f>
        <v>463328.63</v>
      </c>
      <c r="L427" s="1">
        <f>VLOOKUP($A427,'Payments 6.7.21'!$A$4:$E$430,4,FALSE)</f>
        <v>0</v>
      </c>
      <c r="M427" s="105"/>
      <c r="N427" s="105"/>
      <c r="O427" s="105"/>
      <c r="P427" s="1">
        <f>VLOOKUP($A427,'Payments 6.7.21'!$A$4:$E$430,5,FALSE)</f>
        <v>74580.5</v>
      </c>
      <c r="Q427" s="78">
        <f t="shared" si="56"/>
        <v>537909.13</v>
      </c>
      <c r="R427" s="79" t="str">
        <f t="shared" si="57"/>
        <v>yes</v>
      </c>
      <c r="S427" s="79" t="str">
        <f t="shared" si="58"/>
        <v>no</v>
      </c>
      <c r="T427" s="112"/>
      <c r="U427" s="79" t="str">
        <f t="shared" si="59"/>
        <v>yes</v>
      </c>
      <c r="W427" s="80">
        <f t="shared" si="60"/>
        <v>0.84369811203939082</v>
      </c>
      <c r="X427" s="80">
        <f t="shared" si="61"/>
        <v>0</v>
      </c>
      <c r="Y427" s="101"/>
      <c r="Z427" s="101"/>
      <c r="AA427" s="101"/>
      <c r="AB427" s="80">
        <f t="shared" si="62"/>
        <v>0.377553964846914</v>
      </c>
      <c r="AC427" s="80">
        <f t="shared" si="63"/>
        <v>6.8523717925036656E-2</v>
      </c>
      <c r="AD427" s="77" t="s">
        <v>915</v>
      </c>
      <c r="AE427" s="77">
        <v>8123</v>
      </c>
      <c r="AF427" s="77" t="s">
        <v>916</v>
      </c>
      <c r="AG427" s="77">
        <v>8123</v>
      </c>
      <c r="AH427" s="77" t="s">
        <v>465</v>
      </c>
    </row>
    <row r="428" spans="1:34" s="77" customFormat="1" x14ac:dyDescent="0.35">
      <c r="A428" s="120">
        <v>8105</v>
      </c>
      <c r="B428" s="77" t="s">
        <v>430</v>
      </c>
      <c r="C428" s="78">
        <v>222933</v>
      </c>
      <c r="D428" s="78">
        <v>928862</v>
      </c>
      <c r="E428" s="78"/>
      <c r="F428" s="78">
        <v>2085970</v>
      </c>
      <c r="G428" s="78"/>
      <c r="H428" s="78">
        <v>68696</v>
      </c>
      <c r="I428" s="79">
        <f t="shared" si="55"/>
        <v>3306461</v>
      </c>
      <c r="J428">
        <f>A428-'ESSER III JCF Approved'!A428</f>
        <v>0</v>
      </c>
      <c r="K428" s="1">
        <f>VLOOKUP($A428,'Payments 6.7.21'!$A$4:$E$430,3,FALSE)</f>
        <v>135255.5</v>
      </c>
      <c r="L428" s="1">
        <f>VLOOKUP($A428,'Payments 6.7.21'!$A$4:$E$430,4,FALSE)</f>
        <v>0</v>
      </c>
      <c r="M428" s="105"/>
      <c r="N428" s="105"/>
      <c r="O428" s="105"/>
      <c r="P428" s="1">
        <f>VLOOKUP($A428,'Payments 6.7.21'!$A$4:$E$430,5,FALSE)</f>
        <v>27446</v>
      </c>
      <c r="Q428" s="78">
        <f t="shared" si="56"/>
        <v>162701.5</v>
      </c>
      <c r="R428" s="79" t="str">
        <f t="shared" si="57"/>
        <v>yes</v>
      </c>
      <c r="S428" s="79" t="str">
        <f t="shared" si="58"/>
        <v>no</v>
      </c>
      <c r="T428" s="112"/>
      <c r="U428" s="79" t="str">
        <f t="shared" si="59"/>
        <v>yes</v>
      </c>
      <c r="W428" s="80">
        <f t="shared" si="60"/>
        <v>0.60670919065369411</v>
      </c>
      <c r="X428" s="80">
        <f t="shared" si="61"/>
        <v>0</v>
      </c>
      <c r="Y428" s="101"/>
      <c r="Z428" s="101"/>
      <c r="AA428" s="101"/>
      <c r="AB428" s="80">
        <f t="shared" si="62"/>
        <v>0.39952835681844651</v>
      </c>
      <c r="AC428" s="80">
        <f t="shared" si="63"/>
        <v>4.9207143226549475E-2</v>
      </c>
      <c r="AD428" s="77" t="s">
        <v>915</v>
      </c>
      <c r="AE428" s="77">
        <v>8105</v>
      </c>
      <c r="AF428" s="77" t="s">
        <v>886</v>
      </c>
      <c r="AG428" s="77">
        <v>8105</v>
      </c>
      <c r="AH428" s="77" t="s">
        <v>460</v>
      </c>
    </row>
    <row r="429" spans="1:34" s="77" customFormat="1" x14ac:dyDescent="0.35">
      <c r="A429" s="120">
        <v>8109</v>
      </c>
      <c r="B429" s="77" t="s">
        <v>432</v>
      </c>
      <c r="C429" s="78">
        <v>150357</v>
      </c>
      <c r="D429" s="78">
        <v>595296</v>
      </c>
      <c r="E429" s="78"/>
      <c r="F429" s="78">
        <v>1336871</v>
      </c>
      <c r="G429" s="78"/>
      <c r="H429" s="78">
        <v>37101</v>
      </c>
      <c r="I429" s="79">
        <f t="shared" si="55"/>
        <v>2119625</v>
      </c>
      <c r="J429">
        <f>A429-'ESSER III JCF Approved'!A430</f>
        <v>0</v>
      </c>
      <c r="K429" s="1">
        <f>VLOOKUP($A429,'Payments 6.7.21'!$A$4:$E$430,3,FALSE)</f>
        <v>118015.92</v>
      </c>
      <c r="L429" s="1">
        <f>VLOOKUP($A429,'Payments 6.7.21'!$A$4:$E$430,4,FALSE)</f>
        <v>0</v>
      </c>
      <c r="M429" s="105"/>
      <c r="N429" s="105"/>
      <c r="O429" s="105"/>
      <c r="P429" s="1">
        <f>VLOOKUP($A429,'Payments 6.7.21'!$A$4:$E$430,5,FALSE)</f>
        <v>37098.57</v>
      </c>
      <c r="Q429" s="78">
        <f t="shared" si="56"/>
        <v>155114.49</v>
      </c>
      <c r="R429" s="79" t="str">
        <f t="shared" si="57"/>
        <v>yes</v>
      </c>
      <c r="S429" s="79" t="str">
        <f t="shared" si="58"/>
        <v>no</v>
      </c>
      <c r="T429" s="112"/>
      <c r="U429" s="79" t="str">
        <f t="shared" si="59"/>
        <v>yes</v>
      </c>
      <c r="W429" s="80">
        <f t="shared" si="60"/>
        <v>0.78490472675033418</v>
      </c>
      <c r="X429" s="80">
        <f t="shared" si="61"/>
        <v>0</v>
      </c>
      <c r="Y429" s="101"/>
      <c r="Z429" s="101"/>
      <c r="AA429" s="101"/>
      <c r="AB429" s="80">
        <f t="shared" si="62"/>
        <v>0.9999345031131236</v>
      </c>
      <c r="AC429" s="80">
        <f t="shared" si="63"/>
        <v>7.3180156867370408E-2</v>
      </c>
      <c r="AD429" s="77" t="s">
        <v>915</v>
      </c>
      <c r="AE429" s="77">
        <v>8109</v>
      </c>
      <c r="AF429" s="77" t="s">
        <v>888</v>
      </c>
      <c r="AG429" s="77">
        <v>8109</v>
      </c>
      <c r="AH429" s="77" t="s">
        <v>462</v>
      </c>
    </row>
    <row r="430" spans="1:34" s="77" customFormat="1" x14ac:dyDescent="0.35">
      <c r="A430" s="120">
        <v>8101</v>
      </c>
      <c r="B430" s="77" t="s">
        <v>429</v>
      </c>
      <c r="C430" s="78">
        <v>40000</v>
      </c>
      <c r="D430" s="78">
        <v>100726</v>
      </c>
      <c r="E430" s="78"/>
      <c r="F430" s="78">
        <v>226204</v>
      </c>
      <c r="G430" s="78"/>
      <c r="H430" s="78">
        <v>0</v>
      </c>
      <c r="I430" s="79">
        <f t="shared" si="55"/>
        <v>366930</v>
      </c>
      <c r="J430">
        <f>A430-'ESSER III JCF Approved'!A427</f>
        <v>0</v>
      </c>
      <c r="K430" s="1"/>
      <c r="L430" s="1"/>
      <c r="M430" s="105"/>
      <c r="N430" s="105"/>
      <c r="O430" s="105"/>
      <c r="P430" s="1"/>
      <c r="Q430" s="78">
        <f t="shared" si="56"/>
        <v>0</v>
      </c>
      <c r="R430" s="79" t="str">
        <f t="shared" si="57"/>
        <v>no</v>
      </c>
      <c r="S430" s="79" t="str">
        <f t="shared" si="58"/>
        <v>no</v>
      </c>
      <c r="T430" s="112"/>
      <c r="U430" s="79" t="str">
        <f t="shared" si="59"/>
        <v/>
      </c>
      <c r="W430" s="80">
        <f t="shared" si="60"/>
        <v>0</v>
      </c>
      <c r="X430" s="80">
        <f t="shared" si="61"/>
        <v>0</v>
      </c>
      <c r="Y430" s="101"/>
      <c r="Z430" s="101"/>
      <c r="AA430" s="101"/>
      <c r="AB430" s="80" t="str">
        <f t="shared" si="62"/>
        <v/>
      </c>
      <c r="AC430" s="80">
        <f t="shared" si="63"/>
        <v>0</v>
      </c>
      <c r="AG430" s="77">
        <v>8101</v>
      </c>
      <c r="AH430" s="77" t="s">
        <v>459</v>
      </c>
    </row>
    <row r="431" spans="1:34" s="77" customFormat="1" x14ac:dyDescent="0.35">
      <c r="A431" s="120">
        <v>8127</v>
      </c>
      <c r="B431" s="77" t="s">
        <v>448</v>
      </c>
      <c r="C431" s="78">
        <v>169124</v>
      </c>
      <c r="D431" s="78">
        <v>687989</v>
      </c>
      <c r="E431" s="78"/>
      <c r="F431" s="78">
        <v>1545035</v>
      </c>
      <c r="G431" s="78"/>
      <c r="H431" s="78">
        <v>43478</v>
      </c>
      <c r="I431" s="79">
        <f t="shared" si="55"/>
        <v>2445626</v>
      </c>
      <c r="J431">
        <f>A431-'ESSER III JCF Approved'!A434</f>
        <v>0</v>
      </c>
      <c r="K431" s="1">
        <f>VLOOKUP($A431,'Payments 6.7.21'!$A$4:$E$430,3,FALSE)</f>
        <v>144289.42000000001</v>
      </c>
      <c r="L431" s="1">
        <f>VLOOKUP($A431,'Payments 6.7.21'!$A$4:$E$430,4,FALSE)</f>
        <v>0</v>
      </c>
      <c r="M431" s="105"/>
      <c r="N431" s="105"/>
      <c r="O431" s="105"/>
      <c r="P431" s="1">
        <f>VLOOKUP($A431,'Payments 6.7.21'!$A$4:$E$430,5,FALSE)</f>
        <v>28049.279999999999</v>
      </c>
      <c r="Q431" s="78">
        <f t="shared" si="56"/>
        <v>172338.7</v>
      </c>
      <c r="R431" s="79" t="str">
        <f t="shared" si="57"/>
        <v>yes</v>
      </c>
      <c r="S431" s="79" t="str">
        <f t="shared" si="58"/>
        <v>no</v>
      </c>
      <c r="T431" s="112"/>
      <c r="U431" s="79" t="str">
        <f t="shared" si="59"/>
        <v>yes</v>
      </c>
      <c r="W431" s="80">
        <f t="shared" si="60"/>
        <v>0.85315756486365046</v>
      </c>
      <c r="X431" s="80">
        <f t="shared" si="61"/>
        <v>0</v>
      </c>
      <c r="Y431" s="101"/>
      <c r="Z431" s="101"/>
      <c r="AA431" s="101"/>
      <c r="AB431" s="80">
        <f t="shared" si="62"/>
        <v>0.64513731082386494</v>
      </c>
      <c r="AC431" s="80">
        <f t="shared" si="63"/>
        <v>7.0468133721182227E-2</v>
      </c>
      <c r="AD431" s="77" t="s">
        <v>915</v>
      </c>
      <c r="AE431" s="77">
        <v>8127</v>
      </c>
      <c r="AF431" s="77" t="s">
        <v>466</v>
      </c>
      <c r="AG431" s="77">
        <v>8127</v>
      </c>
      <c r="AH431" s="77" t="s">
        <v>1093</v>
      </c>
    </row>
    <row r="432" spans="1:34" s="77" customFormat="1" x14ac:dyDescent="0.35">
      <c r="A432" s="120">
        <v>8131</v>
      </c>
      <c r="B432" s="77" t="s">
        <v>438</v>
      </c>
      <c r="C432" s="78">
        <v>54790</v>
      </c>
      <c r="D432" s="78">
        <v>229600</v>
      </c>
      <c r="E432" s="78"/>
      <c r="F432" s="78">
        <v>515619</v>
      </c>
      <c r="G432" s="78"/>
      <c r="H432" s="78">
        <v>17101</v>
      </c>
      <c r="I432" s="79">
        <f t="shared" si="55"/>
        <v>817110</v>
      </c>
      <c r="J432">
        <f>A432-'ESSER III JCF Approved'!A437</f>
        <v>0</v>
      </c>
      <c r="K432" s="1">
        <f>VLOOKUP($A432,'Payments 6.7.21'!$A$4:$E$430,3,FALSE)</f>
        <v>44550</v>
      </c>
      <c r="L432" s="1">
        <f>VLOOKUP($A432,'Payments 6.7.21'!$A$4:$E$430,4,FALSE)</f>
        <v>0</v>
      </c>
      <c r="M432" s="105"/>
      <c r="N432" s="105"/>
      <c r="O432" s="105"/>
      <c r="P432" s="1">
        <f>VLOOKUP($A432,'Payments 6.7.21'!$A$4:$E$430,5,FALSE)</f>
        <v>8260.69</v>
      </c>
      <c r="Q432" s="78">
        <f t="shared" si="56"/>
        <v>52810.69</v>
      </c>
      <c r="R432" s="79" t="str">
        <f t="shared" si="57"/>
        <v>yes</v>
      </c>
      <c r="S432" s="79" t="str">
        <f t="shared" si="58"/>
        <v>no</v>
      </c>
      <c r="T432" s="112"/>
      <c r="U432" s="79" t="str">
        <f t="shared" si="59"/>
        <v>yes</v>
      </c>
      <c r="W432" s="80">
        <f t="shared" si="60"/>
        <v>0.81310458112794304</v>
      </c>
      <c r="X432" s="80">
        <f t="shared" si="61"/>
        <v>0</v>
      </c>
      <c r="Y432" s="101"/>
      <c r="Z432" s="101"/>
      <c r="AA432" s="101"/>
      <c r="AB432" s="80">
        <f t="shared" si="62"/>
        <v>0.4830530378340448</v>
      </c>
      <c r="AC432" s="80">
        <f t="shared" si="63"/>
        <v>6.4631065584804984E-2</v>
      </c>
      <c r="AD432" s="77" t="s">
        <v>915</v>
      </c>
      <c r="AE432" s="77">
        <v>8131</v>
      </c>
      <c r="AF432" s="77" t="s">
        <v>917</v>
      </c>
      <c r="AG432" s="77">
        <v>8131</v>
      </c>
      <c r="AH432" s="77" t="s">
        <v>468</v>
      </c>
    </row>
    <row r="433" spans="1:34" s="77" customFormat="1" x14ac:dyDescent="0.35">
      <c r="A433" s="120">
        <v>8141</v>
      </c>
      <c r="B433" s="77" t="s">
        <v>445</v>
      </c>
      <c r="C433" s="78">
        <v>40000</v>
      </c>
      <c r="D433" s="78">
        <v>100000</v>
      </c>
      <c r="E433" s="78"/>
      <c r="F433" s="78">
        <v>107553</v>
      </c>
      <c r="G433" s="78"/>
      <c r="H433" s="78">
        <v>0</v>
      </c>
      <c r="I433" s="79">
        <f t="shared" si="55"/>
        <v>247553</v>
      </c>
      <c r="J433">
        <f>A433-'ESSER III JCF Approved'!A444</f>
        <v>0</v>
      </c>
      <c r="K433" s="1">
        <f>VLOOKUP($A433,'Payments 6.7.21'!$A$4:$E$430,3,FALSE)</f>
        <v>8059.2</v>
      </c>
      <c r="L433" s="1">
        <f>VLOOKUP($A433,'Payments 6.7.21'!$A$4:$E$430,4,FALSE)</f>
        <v>0</v>
      </c>
      <c r="M433" s="105"/>
      <c r="N433" s="105"/>
      <c r="O433" s="105"/>
      <c r="P433" s="1">
        <f>VLOOKUP($A433,'Payments 6.7.21'!$A$4:$E$430,5,FALSE)</f>
        <v>0</v>
      </c>
      <c r="Q433" s="78">
        <f t="shared" si="56"/>
        <v>8059.2</v>
      </c>
      <c r="R433" s="79" t="str">
        <f t="shared" si="57"/>
        <v>yes</v>
      </c>
      <c r="S433" s="79" t="str">
        <f t="shared" si="58"/>
        <v>no</v>
      </c>
      <c r="T433" s="112"/>
      <c r="U433" s="79" t="str">
        <f t="shared" si="59"/>
        <v/>
      </c>
      <c r="W433" s="80">
        <f t="shared" si="60"/>
        <v>0.20147999999999999</v>
      </c>
      <c r="X433" s="80">
        <f t="shared" si="61"/>
        <v>0</v>
      </c>
      <c r="Y433" s="101"/>
      <c r="Z433" s="101"/>
      <c r="AA433" s="101"/>
      <c r="AB433" s="80" t="str">
        <f t="shared" si="62"/>
        <v/>
      </c>
      <c r="AC433" s="80">
        <f t="shared" si="63"/>
        <v>3.2555452771729693E-2</v>
      </c>
      <c r="AD433" s="77" t="s">
        <v>915</v>
      </c>
      <c r="AE433" s="77">
        <v>8141</v>
      </c>
      <c r="AF433" s="77" t="s">
        <v>475</v>
      </c>
      <c r="AG433" s="77">
        <v>8142</v>
      </c>
      <c r="AH433" s="77" t="s">
        <v>476</v>
      </c>
    </row>
    <row r="434" spans="1:34" s="77" customFormat="1" x14ac:dyDescent="0.35">
      <c r="A434" s="120">
        <v>8135</v>
      </c>
      <c r="B434" s="77" t="s">
        <v>440</v>
      </c>
      <c r="C434" s="78">
        <v>40000</v>
      </c>
      <c r="D434" s="78">
        <v>100000</v>
      </c>
      <c r="E434" s="78"/>
      <c r="F434" s="78">
        <v>226071</v>
      </c>
      <c r="G434" s="78"/>
      <c r="H434" s="78">
        <v>21739</v>
      </c>
      <c r="I434" s="79">
        <f t="shared" si="55"/>
        <v>387810</v>
      </c>
      <c r="J434">
        <f>A434-'ESSER III JCF Approved'!A439</f>
        <v>0</v>
      </c>
      <c r="K434" s="1">
        <f>VLOOKUP($A434,'Payments 6.7.21'!$A$4:$E$430,3,FALSE)</f>
        <v>40000</v>
      </c>
      <c r="L434" s="1">
        <f>VLOOKUP($A434,'Payments 6.7.21'!$A$4:$E$430,4,FALSE)</f>
        <v>0</v>
      </c>
      <c r="M434" s="105"/>
      <c r="N434" s="105"/>
      <c r="O434" s="105"/>
      <c r="P434" s="1">
        <f>VLOOKUP($A434,'Payments 6.7.21'!$A$4:$E$430,5,FALSE)</f>
        <v>21739</v>
      </c>
      <c r="Q434" s="78">
        <f t="shared" si="56"/>
        <v>61739</v>
      </c>
      <c r="R434" s="79" t="str">
        <f t="shared" si="57"/>
        <v>yes</v>
      </c>
      <c r="S434" s="79" t="str">
        <f t="shared" si="58"/>
        <v>no</v>
      </c>
      <c r="T434" s="112"/>
      <c r="U434" s="79" t="str">
        <f t="shared" si="59"/>
        <v>yes</v>
      </c>
      <c r="W434" s="80">
        <f t="shared" si="60"/>
        <v>1</v>
      </c>
      <c r="X434" s="80">
        <f t="shared" si="61"/>
        <v>0</v>
      </c>
      <c r="Y434" s="101"/>
      <c r="Z434" s="101"/>
      <c r="AA434" s="101"/>
      <c r="AB434" s="80">
        <f t="shared" si="62"/>
        <v>1</v>
      </c>
      <c r="AC434" s="80">
        <f t="shared" si="63"/>
        <v>0.15919909233903201</v>
      </c>
      <c r="AD434" s="77" t="s">
        <v>915</v>
      </c>
      <c r="AE434" s="77">
        <v>8135</v>
      </c>
      <c r="AF434" s="77" t="s">
        <v>896</v>
      </c>
      <c r="AG434" s="77">
        <v>8135</v>
      </c>
      <c r="AH434" s="77" t="s">
        <v>470</v>
      </c>
    </row>
    <row r="435" spans="1:34" s="77" customFormat="1" x14ac:dyDescent="0.35">
      <c r="A435" s="153" t="s">
        <v>479</v>
      </c>
      <c r="B435" s="154" t="s">
        <v>1105</v>
      </c>
      <c r="C435" s="155"/>
      <c r="D435" s="155"/>
      <c r="E435" s="155"/>
      <c r="F435" s="155">
        <v>312400</v>
      </c>
      <c r="G435" s="155"/>
      <c r="H435" s="155"/>
      <c r="I435" s="156">
        <f t="shared" si="55"/>
        <v>312400</v>
      </c>
      <c r="J435" s="157" t="s">
        <v>1132</v>
      </c>
      <c r="K435" s="155"/>
      <c r="L435" s="155"/>
      <c r="M435" s="158"/>
      <c r="N435" s="158"/>
      <c r="O435" s="158"/>
      <c r="P435" s="155"/>
      <c r="Q435" s="155"/>
      <c r="R435" s="156"/>
      <c r="S435" s="156"/>
      <c r="T435" s="159"/>
      <c r="U435" s="156"/>
      <c r="V435" s="154"/>
      <c r="W435" s="160"/>
      <c r="X435" s="160"/>
      <c r="Y435" s="161"/>
      <c r="Z435" s="161"/>
      <c r="AA435" s="161"/>
      <c r="AB435" s="160"/>
      <c r="AC435" s="160"/>
      <c r="AD435" s="154"/>
      <c r="AE435" s="154"/>
      <c r="AF435" s="154"/>
      <c r="AG435" s="154"/>
      <c r="AH435" s="154"/>
    </row>
    <row r="436" spans="1:34" s="77" customFormat="1" x14ac:dyDescent="0.35">
      <c r="A436" s="120">
        <v>8145</v>
      </c>
      <c r="B436" s="77" t="s">
        <v>1103</v>
      </c>
      <c r="C436" s="78">
        <v>0</v>
      </c>
      <c r="D436" s="78">
        <v>100000</v>
      </c>
      <c r="E436" s="78"/>
      <c r="F436" s="78">
        <v>0</v>
      </c>
      <c r="G436" s="78"/>
      <c r="H436" s="78">
        <v>0</v>
      </c>
      <c r="I436" s="79">
        <f t="shared" si="55"/>
        <v>100000</v>
      </c>
      <c r="J436">
        <f>A436-'ESSER III JCF Approved'!A446</f>
        <v>0</v>
      </c>
      <c r="K436" s="78"/>
      <c r="L436" s="78"/>
      <c r="M436" s="105"/>
      <c r="N436" s="105"/>
      <c r="O436" s="105"/>
      <c r="P436" s="78"/>
      <c r="Q436" s="78">
        <f t="shared" ref="Q436:Q455" si="64">SUM(K436:P436)</f>
        <v>0</v>
      </c>
      <c r="R436" s="79" t="str">
        <f t="shared" ref="R436:R455" si="65">IF(C436=0,"",IF(K436&gt;0,"yes","no"))</f>
        <v/>
      </c>
      <c r="S436" s="79" t="str">
        <f t="shared" ref="S436:S455" si="66">IF(D436=0,"",IF(L436&gt;0,"yes","no"))</f>
        <v>no</v>
      </c>
      <c r="T436" s="112"/>
      <c r="U436" s="79" t="str">
        <f t="shared" ref="U436:U455" si="67">IF(H436=0,"",IF(P436&gt;0,"yes","no"))</f>
        <v/>
      </c>
      <c r="W436" s="80" t="str">
        <f t="shared" ref="W436:W455" si="68">IF(C436=0,"",K436/C436)</f>
        <v/>
      </c>
      <c r="X436" s="80">
        <f t="shared" ref="X436:X455" si="69">IF(D436=0,"",L436/D436)</f>
        <v>0</v>
      </c>
      <c r="Y436" s="101"/>
      <c r="Z436" s="101"/>
      <c r="AA436" s="101"/>
      <c r="AB436" s="80" t="str">
        <f t="shared" ref="AB436:AB455" si="70">IF(H436=0,"",P436/H436)</f>
        <v/>
      </c>
      <c r="AC436" s="80">
        <f t="shared" ref="AC436:AC455" si="71">Q436/I436</f>
        <v>0</v>
      </c>
      <c r="AG436" s="77">
        <v>8145</v>
      </c>
      <c r="AH436" s="77" t="s">
        <v>477</v>
      </c>
    </row>
    <row r="437" spans="1:34" s="77" customFormat="1" x14ac:dyDescent="0.35">
      <c r="A437" s="120">
        <v>8106</v>
      </c>
      <c r="B437" s="77" t="s">
        <v>431</v>
      </c>
      <c r="C437" s="78">
        <v>564350</v>
      </c>
      <c r="D437" s="78">
        <v>2356933</v>
      </c>
      <c r="E437" s="78"/>
      <c r="F437" s="78">
        <v>5293024</v>
      </c>
      <c r="G437" s="78"/>
      <c r="H437" s="78">
        <v>176812</v>
      </c>
      <c r="I437" s="79">
        <f t="shared" si="55"/>
        <v>8391119</v>
      </c>
      <c r="J437">
        <f>A437-'ESSER III JCF Approved'!A429</f>
        <v>0</v>
      </c>
      <c r="K437" s="1">
        <f>VLOOKUP($A437,'Payments 6.7.21'!$A$4:$E$430,3,FALSE)</f>
        <v>564350</v>
      </c>
      <c r="L437" s="1">
        <f>VLOOKUP($A437,'Payments 6.7.21'!$A$4:$E$430,4,FALSE)</f>
        <v>0</v>
      </c>
      <c r="M437" s="105"/>
      <c r="N437" s="105"/>
      <c r="O437" s="105"/>
      <c r="P437" s="1">
        <f>VLOOKUP($A437,'Payments 6.7.21'!$A$4:$E$430,5,FALSE)</f>
        <v>70053.52</v>
      </c>
      <c r="Q437" s="78">
        <f t="shared" si="64"/>
        <v>634403.52</v>
      </c>
      <c r="R437" s="79" t="str">
        <f t="shared" si="65"/>
        <v>yes</v>
      </c>
      <c r="S437" s="79" t="str">
        <f t="shared" si="66"/>
        <v>no</v>
      </c>
      <c r="T437" s="112"/>
      <c r="U437" s="79" t="str">
        <f t="shared" si="67"/>
        <v>yes</v>
      </c>
      <c r="W437" s="80">
        <f t="shared" si="68"/>
        <v>1</v>
      </c>
      <c r="X437" s="80">
        <f t="shared" si="69"/>
        <v>0</v>
      </c>
      <c r="Y437" s="101"/>
      <c r="Z437" s="101"/>
      <c r="AA437" s="101"/>
      <c r="AB437" s="80">
        <f t="shared" si="70"/>
        <v>0.39620342510689321</v>
      </c>
      <c r="AC437" s="80">
        <f t="shared" si="71"/>
        <v>7.5604161971722719E-2</v>
      </c>
      <c r="AD437" s="77" t="s">
        <v>915</v>
      </c>
      <c r="AE437" s="77">
        <v>8106</v>
      </c>
      <c r="AF437" s="77" t="s">
        <v>887</v>
      </c>
      <c r="AG437" s="77">
        <v>8106</v>
      </c>
      <c r="AH437" s="77" t="s">
        <v>461</v>
      </c>
    </row>
    <row r="438" spans="1:34" s="77" customFormat="1" x14ac:dyDescent="0.35">
      <c r="A438" s="120">
        <v>8128</v>
      </c>
      <c r="B438" s="77" t="s">
        <v>436</v>
      </c>
      <c r="C438" s="78">
        <v>186042</v>
      </c>
      <c r="D438" s="78">
        <v>716991</v>
      </c>
      <c r="E438" s="78"/>
      <c r="F438" s="78">
        <v>1610165</v>
      </c>
      <c r="G438" s="78"/>
      <c r="H438" s="78">
        <v>32174</v>
      </c>
      <c r="I438" s="79">
        <f t="shared" si="55"/>
        <v>2545372</v>
      </c>
      <c r="J438">
        <f>A438-'ESSER III JCF Approved'!A435</f>
        <v>0</v>
      </c>
      <c r="K438" s="1">
        <f>VLOOKUP($A438,'Payments 6.7.21'!$A$4:$E$430,3,FALSE)</f>
        <v>152274.89000000001</v>
      </c>
      <c r="L438" s="1">
        <f>VLOOKUP($A438,'Payments 6.7.21'!$A$4:$E$430,4,FALSE)</f>
        <v>0</v>
      </c>
      <c r="M438" s="105"/>
      <c r="N438" s="105"/>
      <c r="O438" s="105"/>
      <c r="P438" s="1">
        <f>VLOOKUP($A438,'Payments 6.7.21'!$A$4:$E$430,5,FALSE)</f>
        <v>18272.03</v>
      </c>
      <c r="Q438" s="78">
        <f t="shared" si="64"/>
        <v>170546.92</v>
      </c>
      <c r="R438" s="79" t="str">
        <f t="shared" si="65"/>
        <v>yes</v>
      </c>
      <c r="S438" s="79" t="str">
        <f t="shared" si="66"/>
        <v>no</v>
      </c>
      <c r="T438" s="112"/>
      <c r="U438" s="79" t="str">
        <f t="shared" si="67"/>
        <v>yes</v>
      </c>
      <c r="W438" s="80">
        <f t="shared" si="68"/>
        <v>0.81849738231152114</v>
      </c>
      <c r="X438" s="80">
        <f t="shared" si="69"/>
        <v>0</v>
      </c>
      <c r="Y438" s="101"/>
      <c r="Z438" s="101"/>
      <c r="AA438" s="101"/>
      <c r="AB438" s="80">
        <f t="shared" si="70"/>
        <v>0.56791291104618635</v>
      </c>
      <c r="AC438" s="80">
        <f t="shared" si="71"/>
        <v>6.7002748517701938E-2</v>
      </c>
      <c r="AD438" s="77" t="s">
        <v>915</v>
      </c>
      <c r="AE438" s="77">
        <v>8128</v>
      </c>
      <c r="AF438" s="77" t="s">
        <v>892</v>
      </c>
      <c r="AG438" s="77">
        <v>8128</v>
      </c>
      <c r="AH438" s="77" t="s">
        <v>436</v>
      </c>
    </row>
    <row r="439" spans="1:34" s="77" customFormat="1" x14ac:dyDescent="0.35">
      <c r="A439" s="120">
        <v>8129</v>
      </c>
      <c r="B439" s="77" t="s">
        <v>437</v>
      </c>
      <c r="C439" s="78">
        <v>339262</v>
      </c>
      <c r="D439" s="78">
        <v>1393645</v>
      </c>
      <c r="E439" s="78"/>
      <c r="F439" s="78">
        <v>3129744</v>
      </c>
      <c r="G439" s="78"/>
      <c r="H439" s="78">
        <v>102464</v>
      </c>
      <c r="I439" s="79">
        <f t="shared" si="55"/>
        <v>4965115</v>
      </c>
      <c r="J439">
        <f>A439-'ESSER III JCF Approved'!A436</f>
        <v>0</v>
      </c>
      <c r="K439" s="1">
        <f>VLOOKUP($A439,'Payments 6.7.21'!$A$4:$E$430,3,FALSE)</f>
        <v>88807.98</v>
      </c>
      <c r="L439" s="1">
        <f>VLOOKUP($A439,'Payments 6.7.21'!$A$4:$E$430,4,FALSE)</f>
        <v>0</v>
      </c>
      <c r="M439" s="105"/>
      <c r="N439" s="105"/>
      <c r="O439" s="105"/>
      <c r="P439" s="1">
        <f>VLOOKUP($A439,'Payments 6.7.21'!$A$4:$E$430,5,FALSE)</f>
        <v>102464</v>
      </c>
      <c r="Q439" s="78">
        <f t="shared" si="64"/>
        <v>191271.97999999998</v>
      </c>
      <c r="R439" s="79" t="str">
        <f t="shared" si="65"/>
        <v>yes</v>
      </c>
      <c r="S439" s="79" t="str">
        <f t="shared" si="66"/>
        <v>no</v>
      </c>
      <c r="T439" s="112"/>
      <c r="U439" s="79" t="str">
        <f t="shared" si="67"/>
        <v>yes</v>
      </c>
      <c r="W439" s="80">
        <f t="shared" si="68"/>
        <v>0.26176813200417376</v>
      </c>
      <c r="X439" s="80">
        <f t="shared" si="69"/>
        <v>0</v>
      </c>
      <c r="Y439" s="101"/>
      <c r="Z439" s="101"/>
      <c r="AA439" s="101"/>
      <c r="AB439" s="80">
        <f t="shared" si="70"/>
        <v>1</v>
      </c>
      <c r="AC439" s="80">
        <f t="shared" si="71"/>
        <v>3.8523172172245754E-2</v>
      </c>
      <c r="AD439" s="77" t="s">
        <v>915</v>
      </c>
      <c r="AE439" s="77">
        <v>8129</v>
      </c>
      <c r="AF439" s="77" t="s">
        <v>893</v>
      </c>
      <c r="AG439" s="77">
        <v>8129</v>
      </c>
      <c r="AH439" s="77" t="s">
        <v>467</v>
      </c>
    </row>
    <row r="440" spans="1:34" s="77" customFormat="1" x14ac:dyDescent="0.35">
      <c r="A440" s="120">
        <v>8142</v>
      </c>
      <c r="B440" s="77" t="s">
        <v>446</v>
      </c>
      <c r="C440" s="78">
        <v>40000</v>
      </c>
      <c r="D440" s="78">
        <v>100000</v>
      </c>
      <c r="E440" s="78"/>
      <c r="F440" s="78">
        <v>48816</v>
      </c>
      <c r="G440" s="78"/>
      <c r="H440" s="78">
        <v>0</v>
      </c>
      <c r="I440" s="79">
        <f t="shared" si="55"/>
        <v>188816</v>
      </c>
      <c r="J440">
        <f>A440-'ESSER III JCF Approved'!A445</f>
        <v>0</v>
      </c>
      <c r="K440" s="1">
        <f>VLOOKUP($A440,'Payments 6.7.21'!$A$4:$E$430,3,FALSE)</f>
        <v>40000</v>
      </c>
      <c r="L440" s="1">
        <f>VLOOKUP($A440,'Payments 6.7.21'!$A$4:$E$430,4,FALSE)</f>
        <v>0</v>
      </c>
      <c r="M440" s="105"/>
      <c r="N440" s="105"/>
      <c r="O440" s="105"/>
      <c r="P440" s="1">
        <f>VLOOKUP($A440,'Payments 6.7.21'!$A$4:$E$430,5,FALSE)</f>
        <v>0</v>
      </c>
      <c r="Q440" s="78">
        <f t="shared" si="64"/>
        <v>40000</v>
      </c>
      <c r="R440" s="79" t="str">
        <f t="shared" si="65"/>
        <v>yes</v>
      </c>
      <c r="S440" s="79" t="str">
        <f t="shared" si="66"/>
        <v>no</v>
      </c>
      <c r="T440" s="112"/>
      <c r="U440" s="79" t="str">
        <f t="shared" si="67"/>
        <v/>
      </c>
      <c r="W440" s="80">
        <f t="shared" si="68"/>
        <v>1</v>
      </c>
      <c r="X440" s="80">
        <f t="shared" si="69"/>
        <v>0</v>
      </c>
      <c r="Y440" s="101"/>
      <c r="Z440" s="101"/>
      <c r="AA440" s="101"/>
      <c r="AB440" s="80" t="str">
        <f t="shared" si="70"/>
        <v/>
      </c>
      <c r="AC440" s="80">
        <f t="shared" si="71"/>
        <v>0.21184645369036523</v>
      </c>
      <c r="AD440" s="77" t="s">
        <v>915</v>
      </c>
      <c r="AE440" s="77">
        <v>8142</v>
      </c>
      <c r="AF440" s="77" t="s">
        <v>900</v>
      </c>
      <c r="AG440" s="77">
        <v>8136</v>
      </c>
      <c r="AH440" s="77" t="s">
        <v>471</v>
      </c>
    </row>
    <row r="441" spans="1:34" s="77" customFormat="1" x14ac:dyDescent="0.35">
      <c r="A441" s="120">
        <v>8139</v>
      </c>
      <c r="B441" s="77" t="s">
        <v>444</v>
      </c>
      <c r="C441" s="78">
        <v>40000</v>
      </c>
      <c r="D441" s="78">
        <v>145851</v>
      </c>
      <c r="E441" s="78"/>
      <c r="F441" s="78">
        <v>346352</v>
      </c>
      <c r="G441" s="78"/>
      <c r="H441" s="78">
        <v>16087</v>
      </c>
      <c r="I441" s="79">
        <f t="shared" si="55"/>
        <v>548290</v>
      </c>
      <c r="J441">
        <f>A441-'ESSER III JCF Approved'!A443</f>
        <v>0</v>
      </c>
      <c r="K441" s="1">
        <f>VLOOKUP($A441,'Payments 6.7.21'!$A$4:$E$430,3,FALSE)</f>
        <v>40000</v>
      </c>
      <c r="L441" s="1">
        <f>VLOOKUP($A441,'Payments 6.7.21'!$A$4:$E$430,4,FALSE)</f>
        <v>0</v>
      </c>
      <c r="M441" s="105"/>
      <c r="N441" s="105"/>
      <c r="O441" s="105"/>
      <c r="P441" s="1">
        <f>VLOOKUP($A441,'Payments 6.7.21'!$A$4:$E$430,5,FALSE)</f>
        <v>16087</v>
      </c>
      <c r="Q441" s="78">
        <f t="shared" si="64"/>
        <v>56087</v>
      </c>
      <c r="R441" s="79" t="str">
        <f t="shared" si="65"/>
        <v>yes</v>
      </c>
      <c r="S441" s="79" t="str">
        <f t="shared" si="66"/>
        <v>no</v>
      </c>
      <c r="T441" s="112"/>
      <c r="U441" s="79" t="str">
        <f t="shared" si="67"/>
        <v>yes</v>
      </c>
      <c r="W441" s="80">
        <f t="shared" si="68"/>
        <v>1</v>
      </c>
      <c r="X441" s="80">
        <f t="shared" si="69"/>
        <v>0</v>
      </c>
      <c r="Y441" s="101"/>
      <c r="Z441" s="101"/>
      <c r="AA441" s="101"/>
      <c r="AB441" s="80">
        <f t="shared" si="70"/>
        <v>1</v>
      </c>
      <c r="AC441" s="80">
        <f t="shared" si="71"/>
        <v>0.10229440624487042</v>
      </c>
      <c r="AD441" s="77" t="s">
        <v>915</v>
      </c>
      <c r="AE441" s="77">
        <v>8139</v>
      </c>
      <c r="AF441" s="77" t="s">
        <v>899</v>
      </c>
      <c r="AG441" s="77">
        <v>8141</v>
      </c>
      <c r="AH441" s="77" t="s">
        <v>475</v>
      </c>
    </row>
    <row r="442" spans="1:34" s="77" customFormat="1" x14ac:dyDescent="0.35">
      <c r="A442" s="120">
        <v>8138</v>
      </c>
      <c r="B442" s="77" t="s">
        <v>443</v>
      </c>
      <c r="C442" s="78">
        <v>40000</v>
      </c>
      <c r="D442" s="78">
        <v>100000</v>
      </c>
      <c r="E442" s="78"/>
      <c r="F442" s="78">
        <v>223796</v>
      </c>
      <c r="G442" s="78"/>
      <c r="H442" s="78">
        <v>0</v>
      </c>
      <c r="I442" s="79">
        <f t="shared" si="55"/>
        <v>363796</v>
      </c>
      <c r="J442">
        <f>A442-'ESSER III JCF Approved'!A442</f>
        <v>0</v>
      </c>
      <c r="K442" s="1">
        <f>VLOOKUP($A442,'Payments 6.7.21'!$A$4:$E$430,3,FALSE)</f>
        <v>18633.23</v>
      </c>
      <c r="L442" s="1">
        <f>VLOOKUP($A442,'Payments 6.7.21'!$A$4:$E$430,4,FALSE)</f>
        <v>0</v>
      </c>
      <c r="M442" s="105"/>
      <c r="N442" s="105"/>
      <c r="O442" s="105"/>
      <c r="P442" s="1">
        <f>VLOOKUP($A442,'Payments 6.7.21'!$A$4:$E$430,5,FALSE)</f>
        <v>0</v>
      </c>
      <c r="Q442" s="78">
        <f t="shared" si="64"/>
        <v>18633.23</v>
      </c>
      <c r="R442" s="79" t="str">
        <f t="shared" si="65"/>
        <v>yes</v>
      </c>
      <c r="S442" s="79" t="str">
        <f t="shared" si="66"/>
        <v>no</v>
      </c>
      <c r="T442" s="112"/>
      <c r="U442" s="79" t="str">
        <f t="shared" si="67"/>
        <v/>
      </c>
      <c r="W442" s="80">
        <f t="shared" si="68"/>
        <v>0.46583075000000002</v>
      </c>
      <c r="X442" s="80">
        <f t="shared" si="69"/>
        <v>0</v>
      </c>
      <c r="Y442" s="101"/>
      <c r="Z442" s="101"/>
      <c r="AA442" s="101"/>
      <c r="AB442" s="80" t="str">
        <f t="shared" si="70"/>
        <v/>
      </c>
      <c r="AC442" s="80">
        <f t="shared" si="71"/>
        <v>5.1218897404039627E-2</v>
      </c>
      <c r="AD442" s="77" t="s">
        <v>915</v>
      </c>
      <c r="AE442" s="77">
        <v>8138</v>
      </c>
      <c r="AF442" s="77" t="s">
        <v>898</v>
      </c>
      <c r="AG442" s="77">
        <v>8139</v>
      </c>
      <c r="AH442" s="77" t="s">
        <v>474</v>
      </c>
    </row>
    <row r="443" spans="1:34" s="77" customFormat="1" x14ac:dyDescent="0.35">
      <c r="A443" s="120">
        <v>8002</v>
      </c>
      <c r="B443" s="77" t="s">
        <v>428</v>
      </c>
      <c r="C443" s="78">
        <v>242199</v>
      </c>
      <c r="D443" s="78">
        <v>1041376</v>
      </c>
      <c r="E443" s="78"/>
      <c r="F443" s="78">
        <v>2338645</v>
      </c>
      <c r="G443" s="78"/>
      <c r="H443" s="78">
        <v>96956</v>
      </c>
      <c r="I443" s="79">
        <f t="shared" si="55"/>
        <v>3719176</v>
      </c>
      <c r="J443">
        <f>A443-'ESSER III JCF Approved'!A426</f>
        <v>0</v>
      </c>
      <c r="K443" s="1">
        <f>VLOOKUP($A443,'Payments 6.7.21'!$A$4:$E$430,3,FALSE)</f>
        <v>111533.84</v>
      </c>
      <c r="L443" s="1">
        <f>VLOOKUP($A443,'Payments 6.7.21'!$A$4:$E$430,4,FALSE)</f>
        <v>0</v>
      </c>
      <c r="M443" s="105"/>
      <c r="N443" s="105"/>
      <c r="O443" s="105"/>
      <c r="P443" s="1">
        <f>VLOOKUP($A443,'Payments 6.7.21'!$A$4:$E$430,5,FALSE)</f>
        <v>0</v>
      </c>
      <c r="Q443" s="78">
        <f t="shared" si="64"/>
        <v>111533.84</v>
      </c>
      <c r="R443" s="79" t="str">
        <f t="shared" si="65"/>
        <v>yes</v>
      </c>
      <c r="S443" s="79" t="str">
        <f t="shared" si="66"/>
        <v>no</v>
      </c>
      <c r="T443" s="112"/>
      <c r="U443" s="79" t="str">
        <f t="shared" si="67"/>
        <v>no</v>
      </c>
      <c r="W443" s="80">
        <f t="shared" si="68"/>
        <v>0.46050495666786401</v>
      </c>
      <c r="X443" s="80">
        <f t="shared" si="69"/>
        <v>0</v>
      </c>
      <c r="Y443" s="101"/>
      <c r="Z443" s="101"/>
      <c r="AA443" s="101"/>
      <c r="AB443" s="80">
        <f t="shared" si="70"/>
        <v>0</v>
      </c>
      <c r="AC443" s="80">
        <f t="shared" si="71"/>
        <v>2.9988857746984815E-2</v>
      </c>
      <c r="AD443" s="77" t="s">
        <v>915</v>
      </c>
      <c r="AE443" s="77">
        <v>8002</v>
      </c>
      <c r="AF443" s="77" t="s">
        <v>885</v>
      </c>
      <c r="AG443" s="77">
        <v>8002</v>
      </c>
      <c r="AH443" s="77" t="s">
        <v>458</v>
      </c>
    </row>
    <row r="444" spans="1:34" s="77" customFormat="1" x14ac:dyDescent="0.35">
      <c r="A444" s="120">
        <v>8001</v>
      </c>
      <c r="B444" s="77" t="s">
        <v>427</v>
      </c>
      <c r="C444" s="78">
        <v>509259</v>
      </c>
      <c r="D444" s="78">
        <v>2046341</v>
      </c>
      <c r="E444" s="78"/>
      <c r="F444" s="78">
        <v>4873000</v>
      </c>
      <c r="G444" s="78"/>
      <c r="H444" s="78">
        <v>132174</v>
      </c>
      <c r="I444" s="79">
        <f t="shared" si="55"/>
        <v>7560774</v>
      </c>
      <c r="J444">
        <f>A444-'ESSER III JCF Approved'!A425</f>
        <v>0</v>
      </c>
      <c r="K444" s="1">
        <f>VLOOKUP($A444,'Payments 6.7.21'!$A$4:$E$430,3,FALSE)</f>
        <v>488871.70000000007</v>
      </c>
      <c r="L444" s="1">
        <f>VLOOKUP($A444,'Payments 6.7.21'!$A$4:$E$430,4,FALSE)</f>
        <v>0</v>
      </c>
      <c r="M444" s="105"/>
      <c r="N444" s="105"/>
      <c r="O444" s="105"/>
      <c r="P444" s="1">
        <f>VLOOKUP($A444,'Payments 6.7.21'!$A$4:$E$430,5,FALSE)</f>
        <v>89625</v>
      </c>
      <c r="Q444" s="78">
        <f t="shared" si="64"/>
        <v>578496.70000000007</v>
      </c>
      <c r="R444" s="79" t="str">
        <f t="shared" si="65"/>
        <v>yes</v>
      </c>
      <c r="S444" s="79" t="str">
        <f t="shared" si="66"/>
        <v>no</v>
      </c>
      <c r="T444" s="112"/>
      <c r="U444" s="79" t="str">
        <f t="shared" si="67"/>
        <v>yes</v>
      </c>
      <c r="W444" s="80">
        <f t="shared" si="68"/>
        <v>0.9599667359830657</v>
      </c>
      <c r="X444" s="80">
        <f t="shared" si="69"/>
        <v>0</v>
      </c>
      <c r="Y444" s="101"/>
      <c r="Z444" s="101"/>
      <c r="AA444" s="101"/>
      <c r="AB444" s="80">
        <f t="shared" si="70"/>
        <v>0.67808343547142402</v>
      </c>
      <c r="AC444" s="80">
        <f t="shared" si="71"/>
        <v>7.6512894050265234E-2</v>
      </c>
      <c r="AD444" s="77" t="s">
        <v>915</v>
      </c>
      <c r="AE444" s="77">
        <v>8001</v>
      </c>
      <c r="AF444" s="77" t="s">
        <v>884</v>
      </c>
      <c r="AG444" s="77">
        <v>8001</v>
      </c>
      <c r="AH444" s="77" t="s">
        <v>457</v>
      </c>
    </row>
    <row r="445" spans="1:34" s="77" customFormat="1" x14ac:dyDescent="0.35">
      <c r="A445" s="120">
        <v>8136</v>
      </c>
      <c r="B445" s="77" t="s">
        <v>441</v>
      </c>
      <c r="C445" s="78">
        <v>56619</v>
      </c>
      <c r="D445" s="78">
        <v>260126</v>
      </c>
      <c r="E445" s="78"/>
      <c r="F445" s="78">
        <v>649718</v>
      </c>
      <c r="G445" s="78"/>
      <c r="H445" s="78">
        <v>27536</v>
      </c>
      <c r="I445" s="79">
        <f t="shared" si="55"/>
        <v>993999</v>
      </c>
      <c r="J445">
        <f>A445-'ESSER III JCF Approved'!A440</f>
        <v>0</v>
      </c>
      <c r="K445" s="1">
        <f>VLOOKUP($A445,'Payments 6.7.21'!$A$4:$E$430,3,FALSE)</f>
        <v>44687.45</v>
      </c>
      <c r="L445" s="1">
        <f>VLOOKUP($A445,'Payments 6.7.21'!$A$4:$E$430,4,FALSE)</f>
        <v>0</v>
      </c>
      <c r="M445" s="105"/>
      <c r="N445" s="105"/>
      <c r="O445" s="105"/>
      <c r="P445" s="1">
        <f>VLOOKUP($A445,'Payments 6.7.21'!$A$4:$E$430,5,FALSE)</f>
        <v>0</v>
      </c>
      <c r="Q445" s="78">
        <f t="shared" si="64"/>
        <v>44687.45</v>
      </c>
      <c r="R445" s="79" t="str">
        <f t="shared" si="65"/>
        <v>yes</v>
      </c>
      <c r="S445" s="79" t="str">
        <f t="shared" si="66"/>
        <v>no</v>
      </c>
      <c r="T445" s="112"/>
      <c r="U445" s="79" t="str">
        <f t="shared" si="67"/>
        <v>no</v>
      </c>
      <c r="W445" s="80">
        <f t="shared" si="68"/>
        <v>0.78926597078719152</v>
      </c>
      <c r="X445" s="80">
        <f t="shared" si="69"/>
        <v>0</v>
      </c>
      <c r="Y445" s="101"/>
      <c r="Z445" s="101"/>
      <c r="AA445" s="101"/>
      <c r="AB445" s="80">
        <f t="shared" si="70"/>
        <v>0</v>
      </c>
      <c r="AC445" s="80">
        <f t="shared" si="71"/>
        <v>4.4957238387563769E-2</v>
      </c>
      <c r="AG445" s="77">
        <v>8137</v>
      </c>
      <c r="AH445" s="77" t="s">
        <v>472</v>
      </c>
    </row>
    <row r="446" spans="1:34" s="77" customFormat="1" x14ac:dyDescent="0.35">
      <c r="A446" s="120">
        <v>8137</v>
      </c>
      <c r="B446" s="77" t="s">
        <v>442</v>
      </c>
      <c r="C446" s="78">
        <v>57369</v>
      </c>
      <c r="D446" s="78">
        <v>239996</v>
      </c>
      <c r="E446" s="78"/>
      <c r="F446" s="78">
        <v>538964</v>
      </c>
      <c r="G446" s="78"/>
      <c r="H446" s="78">
        <v>25797</v>
      </c>
      <c r="I446" s="79">
        <f t="shared" si="55"/>
        <v>862126</v>
      </c>
      <c r="J446">
        <f>A446-'ESSER III JCF Approved'!A441</f>
        <v>0</v>
      </c>
      <c r="K446" s="1">
        <f>VLOOKUP($A446,'Payments 6.7.21'!$A$4:$E$430,3,FALSE)</f>
        <v>57369</v>
      </c>
      <c r="L446" s="1">
        <f>VLOOKUP($A446,'Payments 6.7.21'!$A$4:$E$430,4,FALSE)</f>
        <v>0</v>
      </c>
      <c r="M446" s="105"/>
      <c r="N446" s="105"/>
      <c r="O446" s="105"/>
      <c r="P446" s="1">
        <f>VLOOKUP($A446,'Payments 6.7.21'!$A$4:$E$430,5,FALSE)</f>
        <v>19347.75</v>
      </c>
      <c r="Q446" s="78">
        <f t="shared" si="64"/>
        <v>76716.75</v>
      </c>
      <c r="R446" s="79" t="str">
        <f t="shared" si="65"/>
        <v>yes</v>
      </c>
      <c r="S446" s="79" t="str">
        <f t="shared" si="66"/>
        <v>no</v>
      </c>
      <c r="T446" s="112"/>
      <c r="U446" s="79" t="str">
        <f t="shared" si="67"/>
        <v>yes</v>
      </c>
      <c r="W446" s="80">
        <f t="shared" si="68"/>
        <v>1</v>
      </c>
      <c r="X446" s="80">
        <f t="shared" si="69"/>
        <v>0</v>
      </c>
      <c r="Y446" s="101"/>
      <c r="Z446" s="101"/>
      <c r="AA446" s="101"/>
      <c r="AB446" s="80">
        <f t="shared" si="70"/>
        <v>0.75</v>
      </c>
      <c r="AC446" s="80">
        <f t="shared" si="71"/>
        <v>8.8985542716493879E-2</v>
      </c>
      <c r="AD446" s="77" t="s">
        <v>915</v>
      </c>
      <c r="AE446" s="77">
        <v>8137</v>
      </c>
      <c r="AF446" s="77" t="s">
        <v>897</v>
      </c>
      <c r="AG446" s="77">
        <v>8138</v>
      </c>
      <c r="AH446" s="77" t="s">
        <v>473</v>
      </c>
    </row>
    <row r="447" spans="1:34" s="77" customFormat="1" x14ac:dyDescent="0.35">
      <c r="A447" s="120">
        <v>8132</v>
      </c>
      <c r="B447" s="77" t="s">
        <v>439</v>
      </c>
      <c r="C447" s="78">
        <v>79993</v>
      </c>
      <c r="D447" s="78">
        <v>348237</v>
      </c>
      <c r="E447" s="78"/>
      <c r="F447" s="78">
        <v>782045</v>
      </c>
      <c r="G447" s="78"/>
      <c r="H447" s="78">
        <v>50000</v>
      </c>
      <c r="I447" s="79">
        <f t="shared" si="55"/>
        <v>1260275</v>
      </c>
      <c r="J447">
        <f>A447-'ESSER III JCF Approved'!A438</f>
        <v>0</v>
      </c>
      <c r="K447" s="1">
        <f>VLOOKUP($A447,'Payments 6.7.21'!$A$4:$E$430,3,FALSE)</f>
        <v>60285.67</v>
      </c>
      <c r="L447" s="1">
        <f>VLOOKUP($A447,'Payments 6.7.21'!$A$4:$E$430,4,FALSE)</f>
        <v>0</v>
      </c>
      <c r="M447" s="105"/>
      <c r="N447" s="105"/>
      <c r="O447" s="105"/>
      <c r="P447" s="1">
        <f>VLOOKUP($A447,'Payments 6.7.21'!$A$4:$E$430,5,FALSE)</f>
        <v>50000</v>
      </c>
      <c r="Q447" s="78">
        <f t="shared" si="64"/>
        <v>110285.67</v>
      </c>
      <c r="R447" s="79" t="str">
        <f t="shared" si="65"/>
        <v>yes</v>
      </c>
      <c r="S447" s="79" t="str">
        <f t="shared" si="66"/>
        <v>no</v>
      </c>
      <c r="T447" s="112"/>
      <c r="U447" s="79" t="str">
        <f t="shared" si="67"/>
        <v>yes</v>
      </c>
      <c r="W447" s="80">
        <f t="shared" si="68"/>
        <v>0.75363681822159434</v>
      </c>
      <c r="X447" s="80">
        <f t="shared" si="69"/>
        <v>0</v>
      </c>
      <c r="Y447" s="101"/>
      <c r="Z447" s="101"/>
      <c r="AA447" s="101"/>
      <c r="AB447" s="80">
        <f t="shared" si="70"/>
        <v>1</v>
      </c>
      <c r="AC447" s="80">
        <f t="shared" si="71"/>
        <v>8.7509210291404654E-2</v>
      </c>
      <c r="AD447" s="77" t="s">
        <v>915</v>
      </c>
      <c r="AE447" s="77">
        <v>8132</v>
      </c>
      <c r="AF447" s="77" t="s">
        <v>895</v>
      </c>
      <c r="AG447" s="77">
        <v>8132</v>
      </c>
      <c r="AH447" s="77" t="s">
        <v>469</v>
      </c>
    </row>
    <row r="448" spans="1:34" s="129" customFormat="1" ht="15" thickBot="1" x14ac:dyDescent="0.4">
      <c r="A448" s="178">
        <v>8113</v>
      </c>
      <c r="B448" s="129" t="s">
        <v>434</v>
      </c>
      <c r="C448" s="130">
        <v>40000</v>
      </c>
      <c r="D448" s="130">
        <v>126795</v>
      </c>
      <c r="E448" s="130"/>
      <c r="F448" s="130">
        <v>284748</v>
      </c>
      <c r="G448" s="130"/>
      <c r="H448" s="130">
        <v>0</v>
      </c>
      <c r="I448" s="131">
        <f t="shared" si="55"/>
        <v>451543</v>
      </c>
      <c r="J448" s="138">
        <f>A448-'ESSER III JCF Approved'!A432</f>
        <v>0</v>
      </c>
      <c r="K448" s="127">
        <f>VLOOKUP($A448,'Payments 6.7.21'!$A$4:$E$430,3,FALSE)</f>
        <v>40000</v>
      </c>
      <c r="L448" s="127">
        <f>VLOOKUP($A448,'Payments 6.7.21'!$A$4:$E$430,4,FALSE)</f>
        <v>0</v>
      </c>
      <c r="M448" s="133"/>
      <c r="N448" s="133"/>
      <c r="O448" s="133"/>
      <c r="P448" s="127">
        <f>VLOOKUP($A448,'Payments 6.7.21'!$A$4:$E$430,5,FALSE)</f>
        <v>0</v>
      </c>
      <c r="Q448" s="130">
        <f t="shared" si="64"/>
        <v>40000</v>
      </c>
      <c r="R448" s="131" t="str">
        <f t="shared" si="65"/>
        <v>yes</v>
      </c>
      <c r="S448" s="131" t="str">
        <f t="shared" si="66"/>
        <v>no</v>
      </c>
      <c r="T448" s="134"/>
      <c r="U448" s="131" t="str">
        <f t="shared" si="67"/>
        <v/>
      </c>
      <c r="W448" s="135">
        <f t="shared" si="68"/>
        <v>1</v>
      </c>
      <c r="X448" s="135">
        <f t="shared" si="69"/>
        <v>0</v>
      </c>
      <c r="Y448" s="136"/>
      <c r="Z448" s="136"/>
      <c r="AA448" s="136"/>
      <c r="AB448" s="135" t="str">
        <f t="shared" si="70"/>
        <v/>
      </c>
      <c r="AC448" s="135">
        <f t="shared" si="71"/>
        <v>8.858514028564278E-2</v>
      </c>
      <c r="AD448" s="129" t="s">
        <v>915</v>
      </c>
      <c r="AE448" s="129">
        <v>8113</v>
      </c>
      <c r="AF448" s="129" t="s">
        <v>890</v>
      </c>
      <c r="AG448" s="129">
        <v>8113</v>
      </c>
      <c r="AH448" s="129" t="s">
        <v>464</v>
      </c>
    </row>
    <row r="449" spans="1:34" s="14" customFormat="1" x14ac:dyDescent="0.35">
      <c r="A449" s="173">
        <v>7169</v>
      </c>
      <c r="B449" s="174" t="s">
        <v>1108</v>
      </c>
      <c r="C449" s="175">
        <v>0</v>
      </c>
      <c r="D449" s="175">
        <v>0</v>
      </c>
      <c r="E449" s="175"/>
      <c r="F449" s="175">
        <v>0</v>
      </c>
      <c r="G449" s="175"/>
      <c r="H449" s="175">
        <v>41014</v>
      </c>
      <c r="I449" s="176">
        <f t="shared" si="55"/>
        <v>41014</v>
      </c>
      <c r="J449" s="157" t="s">
        <v>1132</v>
      </c>
      <c r="K449" s="175"/>
      <c r="L449" s="175"/>
      <c r="M449" s="158"/>
      <c r="N449" s="158"/>
      <c r="O449" s="158"/>
      <c r="P449" s="175">
        <f>VLOOKUP($A449,'Payments 6.7.21'!$A$4:$E$430,5,FALSE)</f>
        <v>18400</v>
      </c>
      <c r="Q449" s="175">
        <f t="shared" si="64"/>
        <v>18400</v>
      </c>
      <c r="R449" s="176" t="str">
        <f t="shared" si="65"/>
        <v/>
      </c>
      <c r="S449" s="176" t="str">
        <f t="shared" si="66"/>
        <v/>
      </c>
      <c r="T449" s="159"/>
      <c r="U449" s="176" t="str">
        <f t="shared" si="67"/>
        <v>yes</v>
      </c>
      <c r="V449" s="174"/>
      <c r="W449" s="177" t="str">
        <f t="shared" si="68"/>
        <v/>
      </c>
      <c r="X449" s="177" t="str">
        <f t="shared" si="69"/>
        <v/>
      </c>
      <c r="Y449" s="161"/>
      <c r="Z449" s="161"/>
      <c r="AA449" s="161"/>
      <c r="AB449" s="177">
        <f t="shared" si="70"/>
        <v>0.44862729799580631</v>
      </c>
      <c r="AC449" s="177">
        <f t="shared" si="71"/>
        <v>0.44862729799580631</v>
      </c>
      <c r="AD449" s="174"/>
      <c r="AE449" s="174"/>
      <c r="AF449" s="174"/>
      <c r="AG449" s="174"/>
      <c r="AH449" s="174"/>
    </row>
    <row r="450" spans="1:34" s="14" customFormat="1" x14ac:dyDescent="0.35">
      <c r="A450" s="122">
        <v>7381</v>
      </c>
      <c r="B450" s="14" t="s">
        <v>1109</v>
      </c>
      <c r="C450" s="15">
        <v>0</v>
      </c>
      <c r="D450" s="15">
        <v>0</v>
      </c>
      <c r="E450" s="15"/>
      <c r="F450" s="15">
        <v>0</v>
      </c>
      <c r="G450" s="15"/>
      <c r="H450" s="15">
        <v>29565</v>
      </c>
      <c r="I450" s="16">
        <f t="shared" si="55"/>
        <v>29565</v>
      </c>
      <c r="J450" s="99" t="s">
        <v>1132</v>
      </c>
      <c r="K450" s="15"/>
      <c r="L450" s="15"/>
      <c r="M450" s="105"/>
      <c r="N450" s="105"/>
      <c r="O450" s="105"/>
      <c r="P450" s="15"/>
      <c r="Q450" s="15">
        <f t="shared" si="64"/>
        <v>0</v>
      </c>
      <c r="R450" s="16" t="str">
        <f t="shared" si="65"/>
        <v/>
      </c>
      <c r="S450" s="16" t="str">
        <f t="shared" si="66"/>
        <v/>
      </c>
      <c r="T450" s="112"/>
      <c r="U450" s="16" t="str">
        <f t="shared" si="67"/>
        <v>no</v>
      </c>
      <c r="W450" s="17" t="str">
        <f t="shared" si="68"/>
        <v/>
      </c>
      <c r="X450" s="17" t="str">
        <f t="shared" si="69"/>
        <v/>
      </c>
      <c r="Y450" s="101"/>
      <c r="Z450" s="101"/>
      <c r="AA450" s="101"/>
      <c r="AB450" s="17">
        <f t="shared" si="70"/>
        <v>0</v>
      </c>
      <c r="AC450" s="17">
        <f t="shared" si="71"/>
        <v>0</v>
      </c>
    </row>
    <row r="451" spans="1:34" s="169" customFormat="1" ht="15" thickBot="1" x14ac:dyDescent="0.4">
      <c r="A451" s="168">
        <v>7223</v>
      </c>
      <c r="B451" s="169" t="s">
        <v>1110</v>
      </c>
      <c r="C451" s="170">
        <v>0</v>
      </c>
      <c r="D451" s="170">
        <v>0</v>
      </c>
      <c r="E451" s="170"/>
      <c r="F451" s="170">
        <v>0</v>
      </c>
      <c r="G451" s="170"/>
      <c r="H451" s="170">
        <v>66812</v>
      </c>
      <c r="I451" s="171">
        <f t="shared" si="55"/>
        <v>66812</v>
      </c>
      <c r="J451" s="132" t="s">
        <v>1132</v>
      </c>
      <c r="K451" s="170"/>
      <c r="L451" s="170"/>
      <c r="M451" s="133"/>
      <c r="N451" s="133"/>
      <c r="O451" s="133"/>
      <c r="P451" s="170"/>
      <c r="Q451" s="170">
        <f t="shared" si="64"/>
        <v>0</v>
      </c>
      <c r="R451" s="171" t="str">
        <f t="shared" si="65"/>
        <v/>
      </c>
      <c r="S451" s="171" t="str">
        <f t="shared" si="66"/>
        <v/>
      </c>
      <c r="T451" s="134"/>
      <c r="U451" s="171" t="str">
        <f t="shared" si="67"/>
        <v>no</v>
      </c>
      <c r="W451" s="172" t="str">
        <f t="shared" si="68"/>
        <v/>
      </c>
      <c r="X451" s="172" t="str">
        <f t="shared" si="69"/>
        <v/>
      </c>
      <c r="Y451" s="136"/>
      <c r="Z451" s="136"/>
      <c r="AA451" s="136"/>
      <c r="AB451" s="172">
        <f t="shared" si="70"/>
        <v>0</v>
      </c>
      <c r="AC451" s="172">
        <f t="shared" si="71"/>
        <v>0</v>
      </c>
    </row>
    <row r="452" spans="1:34" s="9" customFormat="1" x14ac:dyDescent="0.35">
      <c r="A452" s="162" t="s">
        <v>1184</v>
      </c>
      <c r="B452" s="163" t="s">
        <v>453</v>
      </c>
      <c r="C452" s="164">
        <v>0</v>
      </c>
      <c r="D452" s="164">
        <v>100000</v>
      </c>
      <c r="E452" s="164"/>
      <c r="F452" s="164">
        <v>700000</v>
      </c>
      <c r="G452" s="164"/>
      <c r="H452" s="164">
        <v>0</v>
      </c>
      <c r="I452" s="165">
        <f t="shared" ref="I452:I455" si="72">SUM(C452:H452)</f>
        <v>800000</v>
      </c>
      <c r="J452" s="157" t="s">
        <v>1132</v>
      </c>
      <c r="K452" s="164"/>
      <c r="L452" s="164"/>
      <c r="M452" s="158"/>
      <c r="N452" s="158"/>
      <c r="O452" s="158"/>
      <c r="P452" s="164"/>
      <c r="Q452" s="164">
        <f t="shared" si="64"/>
        <v>0</v>
      </c>
      <c r="R452" s="165" t="str">
        <f t="shared" si="65"/>
        <v/>
      </c>
      <c r="S452" s="165" t="str">
        <f t="shared" si="66"/>
        <v>no</v>
      </c>
      <c r="T452" s="159"/>
      <c r="U452" s="165" t="str">
        <f t="shared" si="67"/>
        <v/>
      </c>
      <c r="V452" s="166"/>
      <c r="W452" s="167" t="str">
        <f t="shared" si="68"/>
        <v/>
      </c>
      <c r="X452" s="167">
        <f t="shared" si="69"/>
        <v>0</v>
      </c>
      <c r="Y452" s="161"/>
      <c r="Z452" s="161"/>
      <c r="AA452" s="161"/>
      <c r="AB452" s="167" t="str">
        <f t="shared" si="70"/>
        <v/>
      </c>
      <c r="AC452" s="167">
        <f t="shared" si="71"/>
        <v>0</v>
      </c>
      <c r="AD452" s="166"/>
      <c r="AE452" s="166"/>
      <c r="AF452" s="166"/>
      <c r="AG452" s="166"/>
      <c r="AH452" s="166"/>
    </row>
    <row r="453" spans="1:34" s="9" customFormat="1" x14ac:dyDescent="0.35">
      <c r="A453" s="162" t="s">
        <v>1183</v>
      </c>
      <c r="B453" s="163" t="s">
        <v>452</v>
      </c>
      <c r="C453" s="164">
        <v>0</v>
      </c>
      <c r="D453" s="164">
        <v>100000</v>
      </c>
      <c r="E453" s="164"/>
      <c r="F453" s="164">
        <v>700000</v>
      </c>
      <c r="G453" s="164"/>
      <c r="H453" s="164">
        <v>0</v>
      </c>
      <c r="I453" s="165">
        <f t="shared" si="72"/>
        <v>800000</v>
      </c>
      <c r="J453" s="157" t="s">
        <v>1132</v>
      </c>
      <c r="K453" s="164"/>
      <c r="L453" s="164"/>
      <c r="M453" s="158"/>
      <c r="N453" s="158"/>
      <c r="O453" s="158"/>
      <c r="P453" s="164"/>
      <c r="Q453" s="164">
        <f t="shared" si="64"/>
        <v>0</v>
      </c>
      <c r="R453" s="165" t="str">
        <f t="shared" si="65"/>
        <v/>
      </c>
      <c r="S453" s="165" t="str">
        <f t="shared" si="66"/>
        <v>no</v>
      </c>
      <c r="T453" s="159"/>
      <c r="U453" s="165" t="str">
        <f t="shared" si="67"/>
        <v/>
      </c>
      <c r="V453" s="166"/>
      <c r="W453" s="167" t="str">
        <f t="shared" si="68"/>
        <v/>
      </c>
      <c r="X453" s="167">
        <f t="shared" si="69"/>
        <v>0</v>
      </c>
      <c r="Y453" s="161"/>
      <c r="Z453" s="161"/>
      <c r="AA453" s="161"/>
      <c r="AB453" s="167" t="str">
        <f t="shared" si="70"/>
        <v/>
      </c>
      <c r="AC453" s="167">
        <f t="shared" si="71"/>
        <v>0</v>
      </c>
      <c r="AD453" s="166"/>
      <c r="AE453" s="166"/>
      <c r="AF453" s="166"/>
      <c r="AG453" s="166"/>
      <c r="AH453" s="166"/>
    </row>
    <row r="454" spans="1:34" s="9" customFormat="1" x14ac:dyDescent="0.35">
      <c r="A454" s="121" t="s">
        <v>1181</v>
      </c>
      <c r="B454" s="9" t="s">
        <v>1106</v>
      </c>
      <c r="C454" s="10">
        <v>0</v>
      </c>
      <c r="D454" s="10">
        <v>100000</v>
      </c>
      <c r="E454" s="10"/>
      <c r="F454" s="10">
        <v>300000</v>
      </c>
      <c r="G454" s="10"/>
      <c r="H454" s="10">
        <v>0</v>
      </c>
      <c r="I454" s="11">
        <f t="shared" si="72"/>
        <v>400000</v>
      </c>
      <c r="J454" s="99" t="s">
        <v>1132</v>
      </c>
      <c r="K454" s="10"/>
      <c r="L454" s="10"/>
      <c r="M454" s="105"/>
      <c r="N454" s="105"/>
      <c r="O454" s="105"/>
      <c r="P454" s="10"/>
      <c r="Q454" s="10">
        <f t="shared" si="64"/>
        <v>0</v>
      </c>
      <c r="R454" s="11" t="str">
        <f t="shared" si="65"/>
        <v/>
      </c>
      <c r="S454" s="11" t="str">
        <f t="shared" si="66"/>
        <v>no</v>
      </c>
      <c r="T454" s="112"/>
      <c r="U454" s="11" t="str">
        <f t="shared" si="67"/>
        <v/>
      </c>
      <c r="W454" s="12" t="str">
        <f t="shared" si="68"/>
        <v/>
      </c>
      <c r="X454" s="12">
        <f t="shared" si="69"/>
        <v>0</v>
      </c>
      <c r="Y454" s="101"/>
      <c r="Z454" s="101"/>
      <c r="AA454" s="101"/>
      <c r="AB454" s="12" t="str">
        <f t="shared" si="70"/>
        <v/>
      </c>
      <c r="AC454" s="12">
        <f t="shared" si="71"/>
        <v>0</v>
      </c>
      <c r="AD454" s="9" t="s">
        <v>918</v>
      </c>
      <c r="AE454" s="9">
        <v>8144</v>
      </c>
      <c r="AF454" s="9" t="s">
        <v>901</v>
      </c>
    </row>
    <row r="455" spans="1:34" s="166" customFormat="1" x14ac:dyDescent="0.35">
      <c r="A455" s="162" t="s">
        <v>1182</v>
      </c>
      <c r="B455" s="163" t="s">
        <v>1107</v>
      </c>
      <c r="C455" s="164">
        <v>0</v>
      </c>
      <c r="D455" s="164">
        <v>100000</v>
      </c>
      <c r="E455" s="164"/>
      <c r="F455" s="164">
        <v>400000</v>
      </c>
      <c r="G455" s="164"/>
      <c r="H455" s="164">
        <v>0</v>
      </c>
      <c r="I455" s="165">
        <f t="shared" si="72"/>
        <v>500000</v>
      </c>
      <c r="J455" s="157" t="s">
        <v>1132</v>
      </c>
      <c r="K455" s="164"/>
      <c r="L455" s="164"/>
      <c r="M455" s="158"/>
      <c r="N455" s="158"/>
      <c r="O455" s="158"/>
      <c r="P455" s="164"/>
      <c r="Q455" s="164">
        <f t="shared" si="64"/>
        <v>0</v>
      </c>
      <c r="R455" s="165" t="str">
        <f t="shared" si="65"/>
        <v/>
      </c>
      <c r="S455" s="165" t="str">
        <f t="shared" si="66"/>
        <v>no</v>
      </c>
      <c r="T455" s="159"/>
      <c r="U455" s="165" t="str">
        <f t="shared" si="67"/>
        <v/>
      </c>
      <c r="W455" s="167" t="str">
        <f t="shared" si="68"/>
        <v/>
      </c>
      <c r="X455" s="167">
        <f t="shared" si="69"/>
        <v>0</v>
      </c>
      <c r="Y455" s="161"/>
      <c r="Z455" s="161"/>
      <c r="AA455" s="161"/>
      <c r="AB455" s="167" t="str">
        <f t="shared" si="70"/>
        <v/>
      </c>
      <c r="AC455" s="167">
        <f t="shared" si="71"/>
        <v>0</v>
      </c>
    </row>
    <row r="456" spans="1:34" x14ac:dyDescent="0.35">
      <c r="I456" s="3"/>
      <c r="R456" s="3"/>
      <c r="S456" s="3"/>
      <c r="T456" s="112"/>
      <c r="U456" s="3"/>
    </row>
    <row r="457" spans="1:34" s="5" customFormat="1" ht="15" thickBot="1" x14ac:dyDescent="0.4">
      <c r="A457" s="123"/>
      <c r="B457" s="6" t="s">
        <v>451</v>
      </c>
      <c r="C457" s="7">
        <f>SUM(C4:C456)</f>
        <v>158544317</v>
      </c>
      <c r="D457" s="7">
        <f>SUM(D4:D456)</f>
        <v>619818594</v>
      </c>
      <c r="E457" s="7"/>
      <c r="F457" s="7">
        <f>SUM(F4:F456)</f>
        <v>1389118762</v>
      </c>
      <c r="G457" s="7"/>
      <c r="H457" s="7">
        <f>SUM(H4:H456)</f>
        <v>46550410</v>
      </c>
      <c r="I457" s="7">
        <f>SUM(I4:I456)</f>
        <v>2214032083</v>
      </c>
      <c r="J457" s="6"/>
      <c r="K457" s="7">
        <f>SUM(K4:K455)</f>
        <v>95720705.670000061</v>
      </c>
      <c r="L457" s="7">
        <f>SUM(L4:L455)</f>
        <v>6030478.3700000001</v>
      </c>
      <c r="M457" s="109"/>
      <c r="N457" s="109">
        <f>SUM(N4:N455)</f>
        <v>0</v>
      </c>
      <c r="O457" s="109"/>
      <c r="P457" s="7">
        <f>SUM(P4:P455)</f>
        <v>12164688.019999998</v>
      </c>
      <c r="Q457" s="7">
        <f>SUM(Q4:Q455)</f>
        <v>113915872.06000005</v>
      </c>
      <c r="R457" s="7"/>
      <c r="S457" s="7"/>
      <c r="T457" s="109"/>
      <c r="U457" s="7"/>
      <c r="V457" s="6"/>
      <c r="W457" s="8">
        <f t="shared" ref="W457:X457" si="73">IF(C457=0,"",K457/C457)</f>
        <v>0.60374731482806832</v>
      </c>
      <c r="X457" s="8">
        <f t="shared" si="73"/>
        <v>9.7294247516556426E-3</v>
      </c>
      <c r="Y457" s="102"/>
      <c r="Z457" s="102"/>
      <c r="AA457" s="102"/>
      <c r="AB457" s="8">
        <f t="shared" ref="AB457" si="74">IF(H457=0,"",P457/H457)</f>
        <v>0.26132289747823911</v>
      </c>
      <c r="AC457" s="8">
        <f t="shared" ref="AC457" si="75">Q457/I457</f>
        <v>5.1451771153038006E-2</v>
      </c>
    </row>
    <row r="458" spans="1:34" x14ac:dyDescent="0.35">
      <c r="I458" s="3"/>
      <c r="R458" s="3"/>
      <c r="S458" s="3"/>
      <c r="T458" s="112"/>
      <c r="U458" s="3"/>
    </row>
    <row r="459" spans="1:34" x14ac:dyDescent="0.35">
      <c r="A459" s="4" t="s">
        <v>450</v>
      </c>
    </row>
    <row r="460" spans="1:34" x14ac:dyDescent="0.35">
      <c r="A460" s="4" t="s">
        <v>1135</v>
      </c>
    </row>
    <row r="461" spans="1:34" x14ac:dyDescent="0.35">
      <c r="A461" s="4" t="s">
        <v>447</v>
      </c>
    </row>
  </sheetData>
  <autoFilter ref="A3:AH455" xr:uid="{869046EF-93D5-482B-8F78-DFF675D84573}"/>
  <sortState xmlns:xlrd2="http://schemas.microsoft.com/office/spreadsheetml/2017/richdata2" ref="A452:AH455">
    <sortCondition ref="B452:B455"/>
  </sortState>
  <printOptions gridLines="1"/>
  <pageMargins left="0.25" right="0.25" top="0.5" bottom="0.45" header="0.25" footer="0.25"/>
  <pageSetup scale="95" pageOrder="overThenDown" orientation="landscape" r:id="rId1"/>
  <headerFooter>
    <oddHeader>&amp;CGrant Awards and Claims, Federal COVID Relief, ESSER I, II, II, and GEER Funds</oddHeader>
    <oddFooter>&amp;L&amp;F&amp;RPage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CEC62-DB21-4AC0-8122-1D22C740D00C}">
  <dimension ref="A1:T976"/>
  <sheetViews>
    <sheetView zoomScale="90" zoomScaleNormal="90" zoomScaleSheetLayoutView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2" sqref="C2"/>
    </sheetView>
  </sheetViews>
  <sheetFormatPr defaultRowHeight="14.5" x14ac:dyDescent="0.35"/>
  <cols>
    <col min="1" max="1" width="47.36328125" bestFit="1" customWidth="1"/>
    <col min="2" max="2" width="7" style="117" customWidth="1"/>
    <col min="3" max="3" width="8.6328125" customWidth="1"/>
    <col min="4" max="4" width="13" style="1" bestFit="1" customWidth="1"/>
    <col min="5" max="5" width="15.08984375" style="1" bestFit="1" customWidth="1"/>
    <col min="6" max="6" width="15.7265625" style="1" bestFit="1" customWidth="1"/>
    <col min="7" max="7" width="12.453125" style="1" bestFit="1" customWidth="1"/>
    <col min="8" max="8" width="13.08984375" style="3" bestFit="1" customWidth="1"/>
    <col min="9" max="9" width="14.7265625" style="1" bestFit="1" customWidth="1"/>
    <col min="10" max="10" width="12.90625" style="1" bestFit="1" customWidth="1"/>
    <col min="11" max="11" width="11" style="1" bestFit="1" customWidth="1"/>
    <col min="12" max="12" width="13.453125" style="1" bestFit="1" customWidth="1"/>
    <col min="13" max="13" width="14.26953125" style="3" bestFit="1" customWidth="1"/>
  </cols>
  <sheetData>
    <row r="1" spans="1:13" ht="15" thickBot="1" x14ac:dyDescent="0.4">
      <c r="A1" s="151" t="s">
        <v>1178</v>
      </c>
      <c r="D1" s="182" t="s">
        <v>1175</v>
      </c>
      <c r="E1" s="183"/>
      <c r="F1" s="183"/>
      <c r="G1" s="183"/>
      <c r="H1" s="184"/>
      <c r="I1" s="182" t="s">
        <v>1176</v>
      </c>
      <c r="J1" s="183"/>
      <c r="K1" s="183"/>
      <c r="L1" s="183"/>
      <c r="M1" s="185"/>
    </row>
    <row r="2" spans="1:13" s="114" customFormat="1" ht="54" thickBot="1" x14ac:dyDescent="0.4">
      <c r="A2" s="22" t="s">
        <v>1149</v>
      </c>
      <c r="B2" s="116" t="s">
        <v>0</v>
      </c>
      <c r="C2" s="189" t="s">
        <v>1150</v>
      </c>
      <c r="D2" s="147" t="str">
        <f>'Awards&amp;Payments_LEACode'!C3</f>
        <v>ESSER I AWARD</v>
      </c>
      <c r="E2" s="148" t="str">
        <f>'Awards&amp;Payments_LEACode'!D3</f>
        <v>ESSER II - INITIAL AWARD (Title 1A allocations &amp; $100k min LEA grant)*</v>
      </c>
      <c r="F2" s="148" t="str">
        <f>'Awards&amp;Payments_LEACode'!F3</f>
        <v>ESSER III INITIAL AWARD (Title 1A allocation, no minimum LEA grant) JCF adopted 5/27/2021)</v>
      </c>
      <c r="G2" s="148" t="str">
        <f>'Awards&amp;Payments_LEACode'!H3</f>
        <v>GEER I AWARD</v>
      </c>
      <c r="H2" s="150" t="str">
        <f>'Awards&amp;Payments_LEACode'!I3</f>
        <v xml:space="preserve">TOTAL </v>
      </c>
      <c r="I2" s="147" t="str">
        <f>'Awards&amp;Payments_LEACode'!K3</f>
        <v>ESSER I CLAIMED $</v>
      </c>
      <c r="J2" s="148" t="str">
        <f>'Awards&amp;Payments_LEACode'!L3</f>
        <v>ESSER II (Initial) CLAIMED $*</v>
      </c>
      <c r="K2" s="148" t="str">
        <f>'Awards&amp;Payments_LEACode'!N3</f>
        <v>ESSER III CLAIMED $**</v>
      </c>
      <c r="L2" s="148" t="str">
        <f>'Awards&amp;Payments_LEACode'!P3</f>
        <v>GEER CLAIMED $</v>
      </c>
      <c r="M2" s="149" t="str">
        <f>'Awards&amp;Payments_LEACode'!Q3</f>
        <v>TOTAL CLAIMED $</v>
      </c>
    </row>
    <row r="3" spans="1:13" x14ac:dyDescent="0.35">
      <c r="A3" t="s">
        <v>9</v>
      </c>
      <c r="B3" s="118">
        <v>70</v>
      </c>
      <c r="C3">
        <v>1</v>
      </c>
      <c r="D3" s="1">
        <f>VLOOKUP($B3,'Awards&amp;Payments_LEACode'!$A$4:$I$455,3,FALSE)</f>
        <v>97406</v>
      </c>
      <c r="E3" s="1">
        <f>VLOOKUP($B3,'Awards&amp;Payments_LEACode'!$A$4:$I$455,4,FALSE)</f>
        <v>384104</v>
      </c>
      <c r="F3" s="1">
        <f>VLOOKUP($B3,'Awards&amp;Payments_LEACode'!$A$4:$I$455,6,FALSE)</f>
        <v>862593</v>
      </c>
      <c r="G3" s="1">
        <f>VLOOKUP($B3,'Awards&amp;Payments_LEACode'!$A$4:$I$455,8,FALSE)</f>
        <v>0</v>
      </c>
      <c r="H3" s="3">
        <f>VLOOKUP($B3,'Awards&amp;Payments_LEACode'!$A$4:$I$455,9,FALSE)</f>
        <v>1344103</v>
      </c>
      <c r="I3" s="1">
        <f>VLOOKUP($B3,'Awards&amp;Payments_LEACode'!$A$4:$Q$455,11,FALSE)</f>
        <v>73957.47</v>
      </c>
      <c r="J3" s="1">
        <f>VLOOKUP($B3,'Awards&amp;Payments_LEACode'!$A$4:$Q$455,12,FALSE)</f>
        <v>0</v>
      </c>
      <c r="K3" s="1">
        <f>VLOOKUP($B3,'Awards&amp;Payments_LEACode'!$A$4:$Q$455,14,FALSE)</f>
        <v>0</v>
      </c>
      <c r="L3" s="1">
        <f>VLOOKUP($B3,'Awards&amp;Payments_LEACode'!$A$4:$Q$455,16,FALSE)</f>
        <v>0</v>
      </c>
      <c r="M3" s="3">
        <f>VLOOKUP($B3,'Awards&amp;Payments_LEACode'!$A$4:$Q$455,17,FALSE)</f>
        <v>73957.47</v>
      </c>
    </row>
    <row r="4" spans="1:13" x14ac:dyDescent="0.35">
      <c r="A4" t="s">
        <v>92</v>
      </c>
      <c r="B4" s="118">
        <v>1407</v>
      </c>
      <c r="C4">
        <v>1</v>
      </c>
      <c r="D4" s="1">
        <f>VLOOKUP($B4,'Awards&amp;Payments_LEACode'!$A$4:$I$455,3,FALSE)</f>
        <v>92711</v>
      </c>
      <c r="E4" s="1">
        <f>VLOOKUP($B4,'Awards&amp;Payments_LEACode'!$A$4:$I$455,4,FALSE)</f>
        <v>374857</v>
      </c>
      <c r="F4" s="1">
        <f>VLOOKUP($B4,'Awards&amp;Payments_LEACode'!$A$4:$I$455,6,FALSE)</f>
        <v>841826</v>
      </c>
      <c r="G4" s="1">
        <f>VLOOKUP($B4,'Awards&amp;Payments_LEACode'!$A$4:$I$455,8,FALSE)</f>
        <v>0</v>
      </c>
      <c r="H4" s="3">
        <f>VLOOKUP($B4,'Awards&amp;Payments_LEACode'!$A$4:$I$455,9,FALSE)</f>
        <v>1309394</v>
      </c>
      <c r="I4" s="1">
        <f>VLOOKUP($B4,'Awards&amp;Payments_LEACode'!$A$4:$Q$455,11,FALSE)</f>
        <v>70306.900000000009</v>
      </c>
      <c r="J4" s="1">
        <f>VLOOKUP($B4,'Awards&amp;Payments_LEACode'!$A$4:$Q$455,12,FALSE)</f>
        <v>0</v>
      </c>
      <c r="K4" s="1">
        <f>VLOOKUP($B4,'Awards&amp;Payments_LEACode'!$A$4:$Q$455,14,FALSE)</f>
        <v>0</v>
      </c>
      <c r="L4" s="1">
        <f>VLOOKUP($B4,'Awards&amp;Payments_LEACode'!$A$4:$Q$455,16,FALSE)</f>
        <v>0</v>
      </c>
      <c r="M4" s="3">
        <f>VLOOKUP($B4,'Awards&amp;Payments_LEACode'!$A$4:$Q$455,17,FALSE)</f>
        <v>70306.900000000009</v>
      </c>
    </row>
    <row r="5" spans="1:13" x14ac:dyDescent="0.35">
      <c r="A5" t="s">
        <v>133</v>
      </c>
      <c r="B5" s="118">
        <v>2114</v>
      </c>
      <c r="C5">
        <v>1</v>
      </c>
      <c r="D5" s="1">
        <f>VLOOKUP($B5,'Awards&amp;Payments_LEACode'!$A$4:$I$455,3,FALSE)</f>
        <v>65764</v>
      </c>
      <c r="E5" s="1">
        <f>VLOOKUP($B5,'Awards&amp;Payments_LEACode'!$A$4:$I$455,4,FALSE)</f>
        <v>221594</v>
      </c>
      <c r="F5" s="1">
        <f>VLOOKUP($B5,'Awards&amp;Payments_LEACode'!$A$4:$I$455,6,FALSE)</f>
        <v>497638</v>
      </c>
      <c r="G5" s="1">
        <f>VLOOKUP($B5,'Awards&amp;Payments_LEACode'!$A$4:$I$455,8,FALSE)</f>
        <v>0</v>
      </c>
      <c r="H5" s="3">
        <f>VLOOKUP($B5,'Awards&amp;Payments_LEACode'!$A$4:$I$455,9,FALSE)</f>
        <v>784996</v>
      </c>
      <c r="I5" s="1">
        <f>VLOOKUP($B5,'Awards&amp;Payments_LEACode'!$A$4:$Q$455,11,FALSE)</f>
        <v>65764</v>
      </c>
      <c r="J5" s="1">
        <f>VLOOKUP($B5,'Awards&amp;Payments_LEACode'!$A$4:$Q$455,12,FALSE)</f>
        <v>0</v>
      </c>
      <c r="K5" s="1">
        <f>VLOOKUP($B5,'Awards&amp;Payments_LEACode'!$A$4:$Q$455,14,FALSE)</f>
        <v>0</v>
      </c>
      <c r="L5" s="1">
        <f>VLOOKUP($B5,'Awards&amp;Payments_LEACode'!$A$4:$Q$455,16,FALSE)</f>
        <v>0</v>
      </c>
      <c r="M5" s="3">
        <f>VLOOKUP($B5,'Awards&amp;Payments_LEACode'!$A$4:$Q$455,17,FALSE)</f>
        <v>65764</v>
      </c>
    </row>
    <row r="6" spans="1:13" x14ac:dyDescent="0.35">
      <c r="A6" t="s">
        <v>1151</v>
      </c>
      <c r="B6" s="118">
        <v>2289</v>
      </c>
      <c r="C6">
        <v>1</v>
      </c>
      <c r="D6" s="1">
        <f>VLOOKUP($B6,'Awards&amp;Payments_LEACode'!$A$4:$I$455,3,FALSE)</f>
        <v>5046016</v>
      </c>
      <c r="E6" s="1">
        <f>VLOOKUP($B6,'Awards&amp;Payments_LEACode'!$A$4:$I$455,4,FALSE)</f>
        <v>19903798</v>
      </c>
      <c r="F6" s="1">
        <f>VLOOKUP($B6,'Awards&amp;Payments_LEACode'!$A$4:$I$455,6,FALSE)</f>
        <v>44698462</v>
      </c>
      <c r="G6" s="1">
        <f>VLOOKUP($B6,'Awards&amp;Payments_LEACode'!$A$4:$I$455,8,FALSE)</f>
        <v>2934491</v>
      </c>
      <c r="H6" s="3">
        <f>VLOOKUP($B6,'Awards&amp;Payments_LEACode'!$A$4:$I$455,9,FALSE)</f>
        <v>72582767</v>
      </c>
      <c r="I6" s="1">
        <f>VLOOKUP($B6,'Awards&amp;Payments_LEACode'!$A$4:$Q$455,11,FALSE)</f>
        <v>2565082.9900000002</v>
      </c>
      <c r="J6" s="1">
        <f>VLOOKUP($B6,'Awards&amp;Payments_LEACode'!$A$4:$Q$455,12,FALSE)</f>
        <v>0</v>
      </c>
      <c r="K6" s="1">
        <f>VLOOKUP($B6,'Awards&amp;Payments_LEACode'!$A$4:$Q$455,14,FALSE)</f>
        <v>0</v>
      </c>
      <c r="L6" s="1">
        <f>VLOOKUP($B6,'Awards&amp;Payments_LEACode'!$A$4:$Q$455,16,FALSE)</f>
        <v>10307.290000000001</v>
      </c>
      <c r="M6" s="3">
        <f>VLOOKUP($B6,'Awards&amp;Payments_LEACode'!$A$4:$Q$455,17,FALSE)</f>
        <v>2575390.2800000003</v>
      </c>
    </row>
    <row r="7" spans="1:13" x14ac:dyDescent="0.35">
      <c r="A7" t="s">
        <v>184</v>
      </c>
      <c r="B7" s="118">
        <v>2814</v>
      </c>
      <c r="C7">
        <v>1</v>
      </c>
      <c r="D7" s="1">
        <f>VLOOKUP($B7,'Awards&amp;Payments_LEACode'!$A$4:$I$455,3,FALSE)</f>
        <v>74059</v>
      </c>
      <c r="E7" s="1">
        <f>VLOOKUP($B7,'Awards&amp;Payments_LEACode'!$A$4:$I$455,4,FALSE)</f>
        <v>298372</v>
      </c>
      <c r="F7" s="1">
        <f>VLOOKUP($B7,'Awards&amp;Payments_LEACode'!$A$4:$I$455,6,FALSE)</f>
        <v>670062</v>
      </c>
      <c r="G7" s="1">
        <f>VLOOKUP($B7,'Awards&amp;Payments_LEACode'!$A$4:$I$455,8,FALSE)</f>
        <v>0</v>
      </c>
      <c r="H7" s="3">
        <f>VLOOKUP($B7,'Awards&amp;Payments_LEACode'!$A$4:$I$455,9,FALSE)</f>
        <v>1042493</v>
      </c>
      <c r="I7" s="1">
        <f>VLOOKUP($B7,'Awards&amp;Payments_LEACode'!$A$4:$Q$455,11,FALSE)</f>
        <v>63362.5</v>
      </c>
      <c r="J7" s="1">
        <f>VLOOKUP($B7,'Awards&amp;Payments_LEACode'!$A$4:$Q$455,12,FALSE)</f>
        <v>0</v>
      </c>
      <c r="K7" s="1">
        <f>VLOOKUP($B7,'Awards&amp;Payments_LEACode'!$A$4:$Q$455,14,FALSE)</f>
        <v>0</v>
      </c>
      <c r="L7" s="1">
        <f>VLOOKUP($B7,'Awards&amp;Payments_LEACode'!$A$4:$Q$455,16,FALSE)</f>
        <v>0</v>
      </c>
      <c r="M7" s="3">
        <f>VLOOKUP($B7,'Awards&amp;Payments_LEACode'!$A$4:$Q$455,17,FALSE)</f>
        <v>63362.5</v>
      </c>
    </row>
    <row r="8" spans="1:13" x14ac:dyDescent="0.35">
      <c r="A8" t="s">
        <v>206</v>
      </c>
      <c r="B8" s="118">
        <v>3220</v>
      </c>
      <c r="C8">
        <v>1</v>
      </c>
      <c r="D8" s="1">
        <f>VLOOKUP($B8,'Awards&amp;Payments_LEACode'!$A$4:$I$455,3,FALSE)</f>
        <v>129475</v>
      </c>
      <c r="E8" s="1">
        <f>VLOOKUP($B8,'Awards&amp;Payments_LEACode'!$A$4:$I$455,4,FALSE)</f>
        <v>473766</v>
      </c>
      <c r="F8" s="1">
        <f>VLOOKUP($B8,'Awards&amp;Payments_LEACode'!$A$4:$I$455,6,FALSE)</f>
        <v>1063948</v>
      </c>
      <c r="G8" s="1">
        <f>VLOOKUP($B8,'Awards&amp;Payments_LEACode'!$A$4:$I$455,8,FALSE)</f>
        <v>0</v>
      </c>
      <c r="H8" s="3">
        <f>VLOOKUP($B8,'Awards&amp;Payments_LEACode'!$A$4:$I$455,9,FALSE)</f>
        <v>1667189</v>
      </c>
      <c r="I8" s="1">
        <f>VLOOKUP($B8,'Awards&amp;Payments_LEACode'!$A$4:$Q$455,11,FALSE)</f>
        <v>128829.81</v>
      </c>
      <c r="J8" s="1">
        <f>VLOOKUP($B8,'Awards&amp;Payments_LEACode'!$A$4:$Q$455,12,FALSE)</f>
        <v>473766</v>
      </c>
      <c r="K8" s="1">
        <f>VLOOKUP($B8,'Awards&amp;Payments_LEACode'!$A$4:$Q$455,14,FALSE)</f>
        <v>0</v>
      </c>
      <c r="L8" s="1">
        <f>VLOOKUP($B8,'Awards&amp;Payments_LEACode'!$A$4:$Q$455,16,FALSE)</f>
        <v>0</v>
      </c>
      <c r="M8" s="3">
        <f>VLOOKUP($B8,'Awards&amp;Payments_LEACode'!$A$4:$Q$455,17,FALSE)</f>
        <v>602595.81000000006</v>
      </c>
    </row>
    <row r="9" spans="1:13" x14ac:dyDescent="0.35">
      <c r="A9" t="s">
        <v>241</v>
      </c>
      <c r="B9" s="118">
        <v>3661</v>
      </c>
      <c r="C9">
        <v>1</v>
      </c>
      <c r="D9" s="1">
        <f>VLOOKUP($B9,'Awards&amp;Payments_LEACode'!$A$4:$I$455,3,FALSE)</f>
        <v>69943</v>
      </c>
      <c r="E9" s="1">
        <f>VLOOKUP($B9,'Awards&amp;Payments_LEACode'!$A$4:$I$455,4,FALSE)</f>
        <v>290266</v>
      </c>
      <c r="F9" s="1">
        <f>VLOOKUP($B9,'Awards&amp;Payments_LEACode'!$A$4:$I$455,6,FALSE)</f>
        <v>651859</v>
      </c>
      <c r="G9" s="1">
        <f>VLOOKUP($B9,'Awards&amp;Payments_LEACode'!$A$4:$I$455,8,FALSE)</f>
        <v>0</v>
      </c>
      <c r="H9" s="3">
        <f>VLOOKUP($B9,'Awards&amp;Payments_LEACode'!$A$4:$I$455,9,FALSE)</f>
        <v>1012068</v>
      </c>
      <c r="I9" s="1">
        <f>VLOOKUP($B9,'Awards&amp;Payments_LEACode'!$A$4:$Q$455,11,FALSE)</f>
        <v>67578.22</v>
      </c>
      <c r="J9" s="1">
        <f>VLOOKUP($B9,'Awards&amp;Payments_LEACode'!$A$4:$Q$455,12,FALSE)</f>
        <v>0</v>
      </c>
      <c r="K9" s="1">
        <f>VLOOKUP($B9,'Awards&amp;Payments_LEACode'!$A$4:$Q$455,14,FALSE)</f>
        <v>0</v>
      </c>
      <c r="L9" s="1">
        <f>VLOOKUP($B9,'Awards&amp;Payments_LEACode'!$A$4:$Q$455,16,FALSE)</f>
        <v>0</v>
      </c>
      <c r="M9" s="3">
        <f>VLOOKUP($B9,'Awards&amp;Payments_LEACode'!$A$4:$Q$455,17,FALSE)</f>
        <v>67578.22</v>
      </c>
    </row>
    <row r="10" spans="1:13" x14ac:dyDescent="0.35">
      <c r="A10" t="s">
        <v>334</v>
      </c>
      <c r="B10" s="118">
        <v>5130</v>
      </c>
      <c r="C10">
        <v>1</v>
      </c>
      <c r="D10" s="1">
        <f>VLOOKUP($B10,'Awards&amp;Payments_LEACode'!$A$4:$I$455,3,FALSE)</f>
        <v>54208</v>
      </c>
      <c r="E10" s="1">
        <f>VLOOKUP($B10,'Awards&amp;Payments_LEACode'!$A$4:$I$455,4,FALSE)</f>
        <v>198876</v>
      </c>
      <c r="F10" s="1">
        <f>VLOOKUP($B10,'Awards&amp;Payments_LEACode'!$A$4:$I$455,6,FALSE)</f>
        <v>446622</v>
      </c>
      <c r="G10" s="1">
        <f>VLOOKUP($B10,'Awards&amp;Payments_LEACode'!$A$4:$I$455,8,FALSE)</f>
        <v>0</v>
      </c>
      <c r="H10" s="3">
        <f>VLOOKUP($B10,'Awards&amp;Payments_LEACode'!$A$4:$I$455,9,FALSE)</f>
        <v>699706</v>
      </c>
      <c r="I10" s="1">
        <f>VLOOKUP($B10,'Awards&amp;Payments_LEACode'!$A$4:$Q$455,11,FALSE)</f>
        <v>54208</v>
      </c>
      <c r="J10" s="1">
        <f>VLOOKUP($B10,'Awards&amp;Payments_LEACode'!$A$4:$Q$455,12,FALSE)</f>
        <v>0</v>
      </c>
      <c r="K10" s="1">
        <f>VLOOKUP($B10,'Awards&amp;Payments_LEACode'!$A$4:$Q$455,14,FALSE)</f>
        <v>0</v>
      </c>
      <c r="L10" s="1">
        <f>VLOOKUP($B10,'Awards&amp;Payments_LEACode'!$A$4:$Q$455,16,FALSE)</f>
        <v>0</v>
      </c>
      <c r="M10" s="3">
        <f>VLOOKUP($B10,'Awards&amp;Payments_LEACode'!$A$4:$Q$455,17,FALSE)</f>
        <v>54208</v>
      </c>
    </row>
    <row r="11" spans="1:13" x14ac:dyDescent="0.35">
      <c r="A11" t="s">
        <v>350</v>
      </c>
      <c r="B11" s="118">
        <v>5457</v>
      </c>
      <c r="C11">
        <v>1</v>
      </c>
      <c r="D11" s="1">
        <f>VLOOKUP($B11,'Awards&amp;Payments_LEACode'!$A$4:$I$455,3,FALSE)</f>
        <v>101964</v>
      </c>
      <c r="E11" s="1">
        <f>VLOOKUP($B11,'Awards&amp;Payments_LEACode'!$A$4:$I$455,4,FALSE)</f>
        <v>419770</v>
      </c>
      <c r="F11" s="1">
        <f>VLOOKUP($B11,'Awards&amp;Payments_LEACode'!$A$4:$I$455,6,FALSE)</f>
        <v>942689</v>
      </c>
      <c r="G11" s="1">
        <f>VLOOKUP($B11,'Awards&amp;Payments_LEACode'!$A$4:$I$455,8,FALSE)</f>
        <v>0</v>
      </c>
      <c r="H11" s="3">
        <f>VLOOKUP($B11,'Awards&amp;Payments_LEACode'!$A$4:$I$455,9,FALSE)</f>
        <v>1464423</v>
      </c>
      <c r="I11" s="1">
        <f>VLOOKUP($B11,'Awards&amp;Payments_LEACode'!$A$4:$Q$455,11,FALSE)</f>
        <v>101964</v>
      </c>
      <c r="J11" s="1">
        <f>VLOOKUP($B11,'Awards&amp;Payments_LEACode'!$A$4:$Q$455,12,FALSE)</f>
        <v>97358.69</v>
      </c>
      <c r="K11" s="1">
        <f>VLOOKUP($B11,'Awards&amp;Payments_LEACode'!$A$4:$Q$455,14,FALSE)</f>
        <v>0</v>
      </c>
      <c r="L11" s="1">
        <f>VLOOKUP($B11,'Awards&amp;Payments_LEACode'!$A$4:$Q$455,16,FALSE)</f>
        <v>0</v>
      </c>
      <c r="M11" s="3">
        <f>VLOOKUP($B11,'Awards&amp;Payments_LEACode'!$A$4:$Q$455,17,FALSE)</f>
        <v>199322.69</v>
      </c>
    </row>
    <row r="12" spans="1:13" x14ac:dyDescent="0.35">
      <c r="A12" t="s">
        <v>361</v>
      </c>
      <c r="B12" s="118">
        <v>5642</v>
      </c>
      <c r="C12">
        <v>1</v>
      </c>
      <c r="D12" s="1">
        <f>VLOOKUP($B12,'Awards&amp;Payments_LEACode'!$A$4:$I$455,3,FALSE)</f>
        <v>149449</v>
      </c>
      <c r="E12" s="1">
        <f>VLOOKUP($B12,'Awards&amp;Payments_LEACode'!$A$4:$I$455,4,FALSE)</f>
        <v>598150</v>
      </c>
      <c r="F12" s="1">
        <f>VLOOKUP($B12,'Awards&amp;Payments_LEACode'!$A$4:$I$455,6,FALSE)</f>
        <v>1343280</v>
      </c>
      <c r="G12" s="1">
        <f>VLOOKUP($B12,'Awards&amp;Payments_LEACode'!$A$4:$I$455,8,FALSE)</f>
        <v>0</v>
      </c>
      <c r="H12" s="3">
        <f>VLOOKUP($B12,'Awards&amp;Payments_LEACode'!$A$4:$I$455,9,FALSE)</f>
        <v>2090879</v>
      </c>
      <c r="I12" s="1">
        <f>VLOOKUP($B12,'Awards&amp;Payments_LEACode'!$A$4:$Q$455,11,FALSE)</f>
        <v>110528.15</v>
      </c>
      <c r="J12" s="1">
        <f>VLOOKUP($B12,'Awards&amp;Payments_LEACode'!$A$4:$Q$455,12,FALSE)</f>
        <v>0</v>
      </c>
      <c r="K12" s="1">
        <f>VLOOKUP($B12,'Awards&amp;Payments_LEACode'!$A$4:$Q$455,14,FALSE)</f>
        <v>0</v>
      </c>
      <c r="L12" s="1">
        <f>VLOOKUP($B12,'Awards&amp;Payments_LEACode'!$A$4:$Q$455,16,FALSE)</f>
        <v>0</v>
      </c>
      <c r="M12" s="3">
        <f>VLOOKUP($B12,'Awards&amp;Payments_LEACode'!$A$4:$Q$455,17,FALSE)</f>
        <v>110528.15</v>
      </c>
    </row>
    <row r="13" spans="1:13" x14ac:dyDescent="0.35">
      <c r="A13" t="s">
        <v>385</v>
      </c>
      <c r="B13" s="118">
        <v>6069</v>
      </c>
      <c r="C13">
        <v>1</v>
      </c>
      <c r="D13" s="1">
        <f>VLOOKUP($B13,'Awards&amp;Payments_LEACode'!$A$4:$I$455,3,FALSE)</f>
        <v>40000</v>
      </c>
      <c r="E13" s="1">
        <f>VLOOKUP($B13,'Awards&amp;Payments_LEACode'!$A$4:$I$455,4,FALSE)</f>
        <v>100000</v>
      </c>
      <c r="F13" s="1">
        <f>VLOOKUP($B13,'Awards&amp;Payments_LEACode'!$A$4:$I$455,6,FALSE)</f>
        <v>140818</v>
      </c>
      <c r="G13" s="1">
        <f>VLOOKUP($B13,'Awards&amp;Payments_LEACode'!$A$4:$I$455,8,FALSE)</f>
        <v>0</v>
      </c>
      <c r="H13" s="3">
        <f>VLOOKUP($B13,'Awards&amp;Payments_LEACode'!$A$4:$I$455,9,FALSE)</f>
        <v>280818</v>
      </c>
      <c r="I13" s="1">
        <f>VLOOKUP($B13,'Awards&amp;Payments_LEACode'!$A$4:$Q$455,11,FALSE)</f>
        <v>5648.98</v>
      </c>
      <c r="J13" s="1">
        <f>VLOOKUP($B13,'Awards&amp;Payments_LEACode'!$A$4:$Q$455,12,FALSE)</f>
        <v>0</v>
      </c>
      <c r="K13" s="1">
        <f>VLOOKUP($B13,'Awards&amp;Payments_LEACode'!$A$4:$Q$455,14,FALSE)</f>
        <v>0</v>
      </c>
      <c r="L13" s="1">
        <f>VLOOKUP($B13,'Awards&amp;Payments_LEACode'!$A$4:$Q$455,16,FALSE)</f>
        <v>0</v>
      </c>
      <c r="M13" s="3">
        <f>VLOOKUP($B13,'Awards&amp;Payments_LEACode'!$A$4:$Q$455,17,FALSE)</f>
        <v>5648.98</v>
      </c>
    </row>
    <row r="14" spans="1:13" x14ac:dyDescent="0.35">
      <c r="A14" t="s">
        <v>51</v>
      </c>
      <c r="B14" s="118">
        <v>658</v>
      </c>
      <c r="C14">
        <v>2</v>
      </c>
      <c r="D14" s="1">
        <f>VLOOKUP($B14,'Awards&amp;Payments_LEACode'!$A$4:$I$455,3,FALSE)</f>
        <v>58531</v>
      </c>
      <c r="E14" s="1">
        <f>VLOOKUP($B14,'Awards&amp;Payments_LEACode'!$A$4:$I$455,4,FALSE)</f>
        <v>232622</v>
      </c>
      <c r="F14" s="1">
        <f>VLOOKUP($B14,'Awards&amp;Payments_LEACode'!$A$4:$I$455,6,FALSE)</f>
        <v>522406</v>
      </c>
      <c r="G14" s="1">
        <f>VLOOKUP($B14,'Awards&amp;Payments_LEACode'!$A$4:$I$455,8,FALSE)</f>
        <v>0</v>
      </c>
      <c r="H14" s="3">
        <f>VLOOKUP($B14,'Awards&amp;Payments_LEACode'!$A$4:$I$455,9,FALSE)</f>
        <v>813559</v>
      </c>
      <c r="I14" s="1">
        <f>VLOOKUP($B14,'Awards&amp;Payments_LEACode'!$A$4:$Q$455,11,FALSE)</f>
        <v>53666.37</v>
      </c>
      <c r="J14" s="1">
        <f>VLOOKUP($B14,'Awards&amp;Payments_LEACode'!$A$4:$Q$455,12,FALSE)</f>
        <v>0</v>
      </c>
      <c r="K14" s="1">
        <f>VLOOKUP($B14,'Awards&amp;Payments_LEACode'!$A$4:$Q$455,14,FALSE)</f>
        <v>0</v>
      </c>
      <c r="L14" s="1">
        <f>VLOOKUP($B14,'Awards&amp;Payments_LEACode'!$A$4:$Q$455,16,FALSE)</f>
        <v>0</v>
      </c>
      <c r="M14" s="3">
        <f>VLOOKUP($B14,'Awards&amp;Payments_LEACode'!$A$4:$Q$455,17,FALSE)</f>
        <v>53666.37</v>
      </c>
    </row>
    <row r="15" spans="1:13" x14ac:dyDescent="0.35">
      <c r="A15" t="s">
        <v>92</v>
      </c>
      <c r="B15" s="118">
        <v>1407</v>
      </c>
      <c r="C15">
        <v>2</v>
      </c>
      <c r="D15" s="1">
        <f>VLOOKUP($B15,'Awards&amp;Payments_LEACode'!$A$4:$I$455,3,FALSE)</f>
        <v>92711</v>
      </c>
      <c r="E15" s="1">
        <f>VLOOKUP($B15,'Awards&amp;Payments_LEACode'!$A$4:$I$455,4,FALSE)</f>
        <v>374857</v>
      </c>
      <c r="F15" s="1">
        <f>VLOOKUP($B15,'Awards&amp;Payments_LEACode'!$A$4:$I$455,6,FALSE)</f>
        <v>841826</v>
      </c>
      <c r="G15" s="1">
        <f>VLOOKUP($B15,'Awards&amp;Payments_LEACode'!$A$4:$I$455,8,FALSE)</f>
        <v>0</v>
      </c>
      <c r="H15" s="3">
        <f>VLOOKUP($B15,'Awards&amp;Payments_LEACode'!$A$4:$I$455,9,FALSE)</f>
        <v>1309394</v>
      </c>
      <c r="I15" s="1">
        <f>VLOOKUP($B15,'Awards&amp;Payments_LEACode'!$A$4:$Q$455,11,FALSE)</f>
        <v>70306.900000000009</v>
      </c>
      <c r="J15" s="1">
        <f>VLOOKUP($B15,'Awards&amp;Payments_LEACode'!$A$4:$Q$455,12,FALSE)</f>
        <v>0</v>
      </c>
      <c r="K15" s="1">
        <f>VLOOKUP($B15,'Awards&amp;Payments_LEACode'!$A$4:$Q$455,14,FALSE)</f>
        <v>0</v>
      </c>
      <c r="L15" s="1">
        <f>VLOOKUP($B15,'Awards&amp;Payments_LEACode'!$A$4:$Q$455,16,FALSE)</f>
        <v>0</v>
      </c>
      <c r="M15" s="3">
        <f>VLOOKUP($B15,'Awards&amp;Payments_LEACode'!$A$4:$Q$455,17,FALSE)</f>
        <v>70306.900000000009</v>
      </c>
    </row>
    <row r="16" spans="1:13" x14ac:dyDescent="0.35">
      <c r="A16" t="s">
        <v>1152</v>
      </c>
      <c r="B16" s="118">
        <v>1414</v>
      </c>
      <c r="C16">
        <v>2</v>
      </c>
      <c r="D16" s="1">
        <f>VLOOKUP($B16,'Awards&amp;Payments_LEACode'!$A$4:$I$455,3,FALSE)</f>
        <v>108833</v>
      </c>
      <c r="E16" s="1">
        <f>VLOOKUP($B16,'Awards&amp;Payments_LEACode'!$A$4:$I$455,4,FALSE)</f>
        <v>397056</v>
      </c>
      <c r="F16" s="1">
        <f>VLOOKUP($B16,'Awards&amp;Payments_LEACode'!$A$4:$I$455,6,FALSE)</f>
        <v>891680</v>
      </c>
      <c r="G16" s="1">
        <f>VLOOKUP($B16,'Awards&amp;Payments_LEACode'!$A$4:$I$455,8,FALSE)</f>
        <v>0</v>
      </c>
      <c r="H16" s="3">
        <f>VLOOKUP($B16,'Awards&amp;Payments_LEACode'!$A$4:$I$455,9,FALSE)</f>
        <v>1397569</v>
      </c>
      <c r="I16" s="1">
        <f>VLOOKUP($B16,'Awards&amp;Payments_LEACode'!$A$4:$Q$455,11,FALSE)</f>
        <v>108740.90000000001</v>
      </c>
      <c r="J16" s="1">
        <f>VLOOKUP($B16,'Awards&amp;Payments_LEACode'!$A$4:$Q$455,12,FALSE)</f>
        <v>0</v>
      </c>
      <c r="K16" s="1">
        <f>VLOOKUP($B16,'Awards&amp;Payments_LEACode'!$A$4:$Q$455,14,FALSE)</f>
        <v>0</v>
      </c>
      <c r="L16" s="1">
        <f>VLOOKUP($B16,'Awards&amp;Payments_LEACode'!$A$4:$Q$455,16,FALSE)</f>
        <v>0</v>
      </c>
      <c r="M16" s="3">
        <f>VLOOKUP($B16,'Awards&amp;Payments_LEACode'!$A$4:$Q$455,17,FALSE)</f>
        <v>108740.90000000001</v>
      </c>
    </row>
    <row r="17" spans="1:13" x14ac:dyDescent="0.35">
      <c r="A17" t="s">
        <v>181</v>
      </c>
      <c r="B17" s="118">
        <v>2758</v>
      </c>
      <c r="C17">
        <v>2</v>
      </c>
      <c r="D17" s="1">
        <f>VLOOKUP($B17,'Awards&amp;Payments_LEACode'!$A$4:$I$455,3,FALSE)</f>
        <v>280153</v>
      </c>
      <c r="E17" s="1">
        <f>VLOOKUP($B17,'Awards&amp;Payments_LEACode'!$A$4:$I$455,4,FALSE)</f>
        <v>1100518</v>
      </c>
      <c r="F17" s="1">
        <f>VLOOKUP($B17,'Awards&amp;Payments_LEACode'!$A$4:$I$455,6,FALSE)</f>
        <v>2471462</v>
      </c>
      <c r="G17" s="1">
        <f>VLOOKUP($B17,'Awards&amp;Payments_LEACode'!$A$4:$I$455,8,FALSE)</f>
        <v>0</v>
      </c>
      <c r="H17" s="3">
        <f>VLOOKUP($B17,'Awards&amp;Payments_LEACode'!$A$4:$I$455,9,FALSE)</f>
        <v>3852133</v>
      </c>
      <c r="I17" s="1">
        <f>VLOOKUP($B17,'Awards&amp;Payments_LEACode'!$A$4:$Q$455,11,FALSE)</f>
        <v>276116.82999999996</v>
      </c>
      <c r="J17" s="1">
        <f>VLOOKUP($B17,'Awards&amp;Payments_LEACode'!$A$4:$Q$455,12,FALSE)</f>
        <v>0</v>
      </c>
      <c r="K17" s="1">
        <f>VLOOKUP($B17,'Awards&amp;Payments_LEACode'!$A$4:$Q$455,14,FALSE)</f>
        <v>0</v>
      </c>
      <c r="L17" s="1">
        <f>VLOOKUP($B17,'Awards&amp;Payments_LEACode'!$A$4:$Q$455,16,FALSE)</f>
        <v>0</v>
      </c>
      <c r="M17" s="3">
        <f>VLOOKUP($B17,'Awards&amp;Payments_LEACode'!$A$4:$Q$455,17,FALSE)</f>
        <v>276116.82999999996</v>
      </c>
    </row>
    <row r="18" spans="1:13" x14ac:dyDescent="0.35">
      <c r="A18" t="s">
        <v>1153</v>
      </c>
      <c r="B18" s="118">
        <v>3290</v>
      </c>
      <c r="C18">
        <v>2</v>
      </c>
      <c r="D18" s="1">
        <f>VLOOKUP($B18,'Awards&amp;Payments_LEACode'!$A$4:$I$455,3,FALSE)</f>
        <v>834679</v>
      </c>
      <c r="E18" s="1">
        <f>VLOOKUP($B18,'Awards&amp;Payments_LEACode'!$A$4:$I$455,4,FALSE)</f>
        <v>3349292</v>
      </c>
      <c r="F18" s="1">
        <f>VLOOKUP($B18,'Awards&amp;Payments_LEACode'!$A$4:$I$455,6,FALSE)</f>
        <v>7521590</v>
      </c>
      <c r="G18" s="1">
        <f>VLOOKUP($B18,'Awards&amp;Payments_LEACode'!$A$4:$I$455,8,FALSE)</f>
        <v>722753</v>
      </c>
      <c r="H18" s="3">
        <f>VLOOKUP($B18,'Awards&amp;Payments_LEACode'!$A$4:$I$455,9,FALSE)</f>
        <v>12428314</v>
      </c>
      <c r="I18" s="1">
        <f>VLOOKUP($B18,'Awards&amp;Payments_LEACode'!$A$4:$Q$455,11,FALSE)</f>
        <v>479864.86</v>
      </c>
      <c r="J18" s="1">
        <f>VLOOKUP($B18,'Awards&amp;Payments_LEACode'!$A$4:$Q$455,12,FALSE)</f>
        <v>0</v>
      </c>
      <c r="K18" s="1">
        <f>VLOOKUP($B18,'Awards&amp;Payments_LEACode'!$A$4:$Q$455,14,FALSE)</f>
        <v>0</v>
      </c>
      <c r="L18" s="1">
        <f>VLOOKUP($B18,'Awards&amp;Payments_LEACode'!$A$4:$Q$455,16,FALSE)</f>
        <v>0</v>
      </c>
      <c r="M18" s="3">
        <f>VLOOKUP($B18,'Awards&amp;Payments_LEACode'!$A$4:$Q$455,17,FALSE)</f>
        <v>479864.86</v>
      </c>
    </row>
    <row r="19" spans="1:13" x14ac:dyDescent="0.35">
      <c r="A19" t="s">
        <v>241</v>
      </c>
      <c r="B19" s="118">
        <v>3661</v>
      </c>
      <c r="C19">
        <v>2</v>
      </c>
      <c r="D19" s="1">
        <f>VLOOKUP($B19,'Awards&amp;Payments_LEACode'!$A$4:$I$455,3,FALSE)</f>
        <v>69943</v>
      </c>
      <c r="E19" s="1">
        <f>VLOOKUP($B19,'Awards&amp;Payments_LEACode'!$A$4:$I$455,4,FALSE)</f>
        <v>290266</v>
      </c>
      <c r="F19" s="1">
        <f>VLOOKUP($B19,'Awards&amp;Payments_LEACode'!$A$4:$I$455,6,FALSE)</f>
        <v>651859</v>
      </c>
      <c r="G19" s="1">
        <f>VLOOKUP($B19,'Awards&amp;Payments_LEACode'!$A$4:$I$455,8,FALSE)</f>
        <v>0</v>
      </c>
      <c r="H19" s="3">
        <f>VLOOKUP($B19,'Awards&amp;Payments_LEACode'!$A$4:$I$455,9,FALSE)</f>
        <v>1012068</v>
      </c>
      <c r="I19" s="1">
        <f>VLOOKUP($B19,'Awards&amp;Payments_LEACode'!$A$4:$Q$455,11,FALSE)</f>
        <v>67578.22</v>
      </c>
      <c r="J19" s="1">
        <f>VLOOKUP($B19,'Awards&amp;Payments_LEACode'!$A$4:$Q$455,12,FALSE)</f>
        <v>0</v>
      </c>
      <c r="K19" s="1">
        <f>VLOOKUP($B19,'Awards&amp;Payments_LEACode'!$A$4:$Q$455,14,FALSE)</f>
        <v>0</v>
      </c>
      <c r="L19" s="1">
        <f>VLOOKUP($B19,'Awards&amp;Payments_LEACode'!$A$4:$Q$455,16,FALSE)</f>
        <v>0</v>
      </c>
      <c r="M19" s="3">
        <f>VLOOKUP($B19,'Awards&amp;Payments_LEACode'!$A$4:$Q$455,17,FALSE)</f>
        <v>67578.22</v>
      </c>
    </row>
    <row r="20" spans="1:13" x14ac:dyDescent="0.35">
      <c r="A20" t="s">
        <v>316</v>
      </c>
      <c r="B20" s="118">
        <v>4760</v>
      </c>
      <c r="C20">
        <v>2</v>
      </c>
      <c r="D20" s="1">
        <f>VLOOKUP($B20,'Awards&amp;Payments_LEACode'!$A$4:$I$455,3,FALSE)</f>
        <v>94783</v>
      </c>
      <c r="E20" s="1">
        <f>VLOOKUP($B20,'Awards&amp;Payments_LEACode'!$A$4:$I$455,4,FALSE)</f>
        <v>355324</v>
      </c>
      <c r="F20" s="1">
        <f>VLOOKUP($B20,'Awards&amp;Payments_LEACode'!$A$4:$I$455,6,FALSE)</f>
        <v>797959</v>
      </c>
      <c r="G20" s="1">
        <f>VLOOKUP($B20,'Awards&amp;Payments_LEACode'!$A$4:$I$455,8,FALSE)</f>
        <v>0</v>
      </c>
      <c r="H20" s="3">
        <f>VLOOKUP($B20,'Awards&amp;Payments_LEACode'!$A$4:$I$455,9,FALSE)</f>
        <v>1248066</v>
      </c>
      <c r="I20" s="1">
        <f>VLOOKUP($B20,'Awards&amp;Payments_LEACode'!$A$4:$Q$455,11,FALSE)</f>
        <v>35325.79</v>
      </c>
      <c r="J20" s="1">
        <f>VLOOKUP($B20,'Awards&amp;Payments_LEACode'!$A$4:$Q$455,12,FALSE)</f>
        <v>0</v>
      </c>
      <c r="K20" s="1">
        <f>VLOOKUP($B20,'Awards&amp;Payments_LEACode'!$A$4:$Q$455,14,FALSE)</f>
        <v>0</v>
      </c>
      <c r="L20" s="1">
        <f>VLOOKUP($B20,'Awards&amp;Payments_LEACode'!$A$4:$Q$455,16,FALSE)</f>
        <v>0</v>
      </c>
      <c r="M20" s="3">
        <f>VLOOKUP($B20,'Awards&amp;Payments_LEACode'!$A$4:$Q$455,17,FALSE)</f>
        <v>35325.79</v>
      </c>
    </row>
    <row r="21" spans="1:13" x14ac:dyDescent="0.35">
      <c r="A21" t="s">
        <v>374</v>
      </c>
      <c r="B21" s="118">
        <v>5824</v>
      </c>
      <c r="C21">
        <v>2</v>
      </c>
      <c r="D21" s="1">
        <f>VLOOKUP($B21,'Awards&amp;Payments_LEACode'!$A$4:$I$455,3,FALSE)</f>
        <v>243561</v>
      </c>
      <c r="E21" s="1">
        <f>VLOOKUP($B21,'Awards&amp;Payments_LEACode'!$A$4:$I$455,4,FALSE)</f>
        <v>1008320</v>
      </c>
      <c r="F21" s="1">
        <f>VLOOKUP($B21,'Awards&amp;Payments_LEACode'!$A$4:$I$455,6,FALSE)</f>
        <v>2264410</v>
      </c>
      <c r="G21" s="1">
        <f>VLOOKUP($B21,'Awards&amp;Payments_LEACode'!$A$4:$I$455,8,FALSE)</f>
        <v>0</v>
      </c>
      <c r="H21" s="3">
        <f>VLOOKUP($B21,'Awards&amp;Payments_LEACode'!$A$4:$I$455,9,FALSE)</f>
        <v>3516291</v>
      </c>
      <c r="I21" s="1">
        <f>VLOOKUP($B21,'Awards&amp;Payments_LEACode'!$A$4:$Q$455,11,FALSE)</f>
        <v>145711.04000000001</v>
      </c>
      <c r="J21" s="1">
        <f>VLOOKUP($B21,'Awards&amp;Payments_LEACode'!$A$4:$Q$455,12,FALSE)</f>
        <v>0</v>
      </c>
      <c r="K21" s="1">
        <f>VLOOKUP($B21,'Awards&amp;Payments_LEACode'!$A$4:$Q$455,14,FALSE)</f>
        <v>0</v>
      </c>
      <c r="L21" s="1">
        <f>VLOOKUP($B21,'Awards&amp;Payments_LEACode'!$A$4:$Q$455,16,FALSE)</f>
        <v>0</v>
      </c>
      <c r="M21" s="3">
        <f>VLOOKUP($B21,'Awards&amp;Payments_LEACode'!$A$4:$Q$455,17,FALSE)</f>
        <v>145711.04000000001</v>
      </c>
    </row>
    <row r="22" spans="1:13" x14ac:dyDescent="0.35">
      <c r="A22" t="s">
        <v>1154</v>
      </c>
      <c r="B22" s="118">
        <v>6328</v>
      </c>
      <c r="C22">
        <v>2</v>
      </c>
      <c r="D22" s="1">
        <f>VLOOKUP($B22,'Awards&amp;Payments_LEACode'!$A$4:$I$455,3,FALSE)</f>
        <v>202317</v>
      </c>
      <c r="E22" s="1">
        <f>VLOOKUP($B22,'Awards&amp;Payments_LEACode'!$A$4:$I$455,4,FALSE)</f>
        <v>761974</v>
      </c>
      <c r="F22" s="1">
        <f>VLOOKUP($B22,'Awards&amp;Payments_LEACode'!$A$4:$I$455,6,FALSE)</f>
        <v>1711184</v>
      </c>
      <c r="G22" s="1">
        <f>VLOOKUP($B22,'Awards&amp;Payments_LEACode'!$A$4:$I$455,8,FALSE)</f>
        <v>0</v>
      </c>
      <c r="H22" s="3">
        <f>VLOOKUP($B22,'Awards&amp;Payments_LEACode'!$A$4:$I$455,9,FALSE)</f>
        <v>2675475</v>
      </c>
      <c r="I22" s="1">
        <f>VLOOKUP($B22,'Awards&amp;Payments_LEACode'!$A$4:$Q$455,11,FALSE)</f>
        <v>198662.47</v>
      </c>
      <c r="J22" s="1">
        <f>VLOOKUP($B22,'Awards&amp;Payments_LEACode'!$A$4:$Q$455,12,FALSE)</f>
        <v>0</v>
      </c>
      <c r="K22" s="1">
        <f>VLOOKUP($B22,'Awards&amp;Payments_LEACode'!$A$4:$Q$455,14,FALSE)</f>
        <v>0</v>
      </c>
      <c r="L22" s="1">
        <f>VLOOKUP($B22,'Awards&amp;Payments_LEACode'!$A$4:$Q$455,16,FALSE)</f>
        <v>0</v>
      </c>
      <c r="M22" s="3">
        <f>VLOOKUP($B22,'Awards&amp;Payments_LEACode'!$A$4:$Q$455,17,FALSE)</f>
        <v>198662.47</v>
      </c>
    </row>
    <row r="23" spans="1:13" x14ac:dyDescent="0.35">
      <c r="A23" t="s">
        <v>425</v>
      </c>
      <c r="B23" s="118">
        <v>6734</v>
      </c>
      <c r="C23">
        <v>2</v>
      </c>
      <c r="D23" s="1">
        <f>VLOOKUP($B23,'Awards&amp;Payments_LEACode'!$A$4:$I$455,3,FALSE)</f>
        <v>42485</v>
      </c>
      <c r="E23" s="1">
        <f>VLOOKUP($B23,'Awards&amp;Payments_LEACode'!$A$4:$I$455,4,FALSE)</f>
        <v>156540</v>
      </c>
      <c r="F23" s="1">
        <f>VLOOKUP($B23,'Awards&amp;Payments_LEACode'!$A$4:$I$455,6,FALSE)</f>
        <v>351545</v>
      </c>
      <c r="G23" s="1">
        <f>VLOOKUP($B23,'Awards&amp;Payments_LEACode'!$A$4:$I$455,8,FALSE)</f>
        <v>0</v>
      </c>
      <c r="H23" s="3">
        <f>VLOOKUP($B23,'Awards&amp;Payments_LEACode'!$A$4:$I$455,9,FALSE)</f>
        <v>550570</v>
      </c>
      <c r="I23" s="1">
        <f>VLOOKUP($B23,'Awards&amp;Payments_LEACode'!$A$4:$Q$455,11,FALSE)</f>
        <v>42079.4</v>
      </c>
      <c r="J23" s="1">
        <f>VLOOKUP($B23,'Awards&amp;Payments_LEACode'!$A$4:$Q$455,12,FALSE)</f>
        <v>0</v>
      </c>
      <c r="K23" s="1">
        <f>VLOOKUP($B23,'Awards&amp;Payments_LEACode'!$A$4:$Q$455,14,FALSE)</f>
        <v>0</v>
      </c>
      <c r="L23" s="1">
        <f>VLOOKUP($B23,'Awards&amp;Payments_LEACode'!$A$4:$Q$455,16,FALSE)</f>
        <v>0</v>
      </c>
      <c r="M23" s="3">
        <f>VLOOKUP($B23,'Awards&amp;Payments_LEACode'!$A$4:$Q$455,17,FALSE)</f>
        <v>42079.4</v>
      </c>
    </row>
    <row r="24" spans="1:13" x14ac:dyDescent="0.35">
      <c r="A24" t="s">
        <v>17</v>
      </c>
      <c r="B24" s="118">
        <v>147</v>
      </c>
      <c r="C24">
        <v>3</v>
      </c>
      <c r="D24" s="1">
        <f>VLOOKUP($B24,'Awards&amp;Payments_LEACode'!$A$4:$I$455,3,FALSE)</f>
        <v>1710987</v>
      </c>
      <c r="E24" s="1">
        <f>VLOOKUP($B24,'Awards&amp;Payments_LEACode'!$A$4:$I$455,4,FALSE)</f>
        <v>6705753</v>
      </c>
      <c r="F24" s="1">
        <f>VLOOKUP($B24,'Awards&amp;Payments_LEACode'!$A$4:$I$455,6,FALSE)</f>
        <v>15059279</v>
      </c>
      <c r="G24" s="1">
        <f>VLOOKUP($B24,'Awards&amp;Payments_LEACode'!$A$4:$I$455,8,FALSE)</f>
        <v>0</v>
      </c>
      <c r="H24" s="3">
        <f>VLOOKUP($B24,'Awards&amp;Payments_LEACode'!$A$4:$I$455,9,FALSE)</f>
        <v>23476019</v>
      </c>
      <c r="I24" s="1">
        <f>VLOOKUP($B24,'Awards&amp;Payments_LEACode'!$A$4:$Q$455,11,FALSE)</f>
        <v>1710974.68</v>
      </c>
      <c r="J24" s="1">
        <f>VLOOKUP($B24,'Awards&amp;Payments_LEACode'!$A$4:$Q$455,12,FALSE)</f>
        <v>0</v>
      </c>
      <c r="K24" s="1">
        <f>VLOOKUP($B24,'Awards&amp;Payments_LEACode'!$A$4:$Q$455,14,FALSE)</f>
        <v>0</v>
      </c>
      <c r="L24" s="1">
        <f>VLOOKUP($B24,'Awards&amp;Payments_LEACode'!$A$4:$Q$455,16,FALSE)</f>
        <v>0</v>
      </c>
      <c r="M24" s="3">
        <f>VLOOKUP($B24,'Awards&amp;Payments_LEACode'!$A$4:$Q$455,17,FALSE)</f>
        <v>1710974.68</v>
      </c>
    </row>
    <row r="25" spans="1:13" x14ac:dyDescent="0.35">
      <c r="A25" t="s">
        <v>51</v>
      </c>
      <c r="B25" s="118">
        <v>658</v>
      </c>
      <c r="C25">
        <v>3</v>
      </c>
      <c r="D25" s="1">
        <f>VLOOKUP($B25,'Awards&amp;Payments_LEACode'!$A$4:$I$455,3,FALSE)</f>
        <v>58531</v>
      </c>
      <c r="E25" s="1">
        <f>VLOOKUP($B25,'Awards&amp;Payments_LEACode'!$A$4:$I$455,4,FALSE)</f>
        <v>232622</v>
      </c>
      <c r="F25" s="1">
        <f>VLOOKUP($B25,'Awards&amp;Payments_LEACode'!$A$4:$I$455,6,FALSE)</f>
        <v>522406</v>
      </c>
      <c r="G25" s="1">
        <f>VLOOKUP($B25,'Awards&amp;Payments_LEACode'!$A$4:$I$455,8,FALSE)</f>
        <v>0</v>
      </c>
      <c r="H25" s="3">
        <f>VLOOKUP($B25,'Awards&amp;Payments_LEACode'!$A$4:$I$455,9,FALSE)</f>
        <v>813559</v>
      </c>
      <c r="I25" s="1">
        <f>VLOOKUP($B25,'Awards&amp;Payments_LEACode'!$A$4:$Q$455,11,FALSE)</f>
        <v>53666.37</v>
      </c>
      <c r="J25" s="1">
        <f>VLOOKUP($B25,'Awards&amp;Payments_LEACode'!$A$4:$Q$455,12,FALSE)</f>
        <v>0</v>
      </c>
      <c r="K25" s="1">
        <f>VLOOKUP($B25,'Awards&amp;Payments_LEACode'!$A$4:$Q$455,14,FALSE)</f>
        <v>0</v>
      </c>
      <c r="L25" s="1">
        <f>VLOOKUP($B25,'Awards&amp;Payments_LEACode'!$A$4:$Q$455,16,FALSE)</f>
        <v>0</v>
      </c>
      <c r="M25" s="3">
        <f>VLOOKUP($B25,'Awards&amp;Payments_LEACode'!$A$4:$Q$455,17,FALSE)</f>
        <v>53666.37</v>
      </c>
    </row>
    <row r="26" spans="1:13" x14ac:dyDescent="0.35">
      <c r="A26" s="113" t="s">
        <v>70</v>
      </c>
      <c r="B26" s="118">
        <v>1085</v>
      </c>
      <c r="C26">
        <v>3</v>
      </c>
      <c r="D26" s="1">
        <f>VLOOKUP($B26,'Awards&amp;Payments_LEACode'!$A$4:$I$455,3,FALSE)</f>
        <v>79860</v>
      </c>
      <c r="E26" s="1">
        <f>VLOOKUP($B26,'Awards&amp;Payments_LEACode'!$A$4:$I$455,4,FALSE)</f>
        <v>324989</v>
      </c>
      <c r="F26" s="1">
        <f>VLOOKUP($B26,'Awards&amp;Payments_LEACode'!$A$4:$I$455,6,FALSE)</f>
        <v>729836</v>
      </c>
      <c r="G26" s="1">
        <f>VLOOKUP($B26,'Awards&amp;Payments_LEACode'!$A$4:$I$455,8,FALSE)</f>
        <v>0</v>
      </c>
      <c r="H26" s="3">
        <f>VLOOKUP($B26,'Awards&amp;Payments_LEACode'!$A$4:$I$455,9,FALSE)</f>
        <v>1134685</v>
      </c>
      <c r="I26" s="1">
        <f>VLOOKUP($B26,'Awards&amp;Payments_LEACode'!$A$4:$Q$455,11,FALSE)</f>
        <v>78921.38</v>
      </c>
      <c r="J26" s="1">
        <f>VLOOKUP($B26,'Awards&amp;Payments_LEACode'!$A$4:$Q$455,12,FALSE)</f>
        <v>0</v>
      </c>
      <c r="K26" s="1">
        <f>VLOOKUP($B26,'Awards&amp;Payments_LEACode'!$A$4:$Q$455,14,FALSE)</f>
        <v>0</v>
      </c>
      <c r="L26" s="1">
        <f>VLOOKUP($B26,'Awards&amp;Payments_LEACode'!$A$4:$Q$455,16,FALSE)</f>
        <v>0</v>
      </c>
      <c r="M26" s="3">
        <f>VLOOKUP($B26,'Awards&amp;Payments_LEACode'!$A$4:$Q$455,17,FALSE)</f>
        <v>78921.38</v>
      </c>
    </row>
    <row r="27" spans="1:13" x14ac:dyDescent="0.35">
      <c r="A27" t="s">
        <v>161</v>
      </c>
      <c r="B27" s="118">
        <v>2534</v>
      </c>
      <c r="C27">
        <v>3</v>
      </c>
      <c r="D27" s="1">
        <f>VLOOKUP($B27,'Awards&amp;Payments_LEACode'!$A$4:$I$455,3,FALSE)</f>
        <v>40000</v>
      </c>
      <c r="E27" s="1">
        <f>VLOOKUP($B27,'Awards&amp;Payments_LEACode'!$A$4:$I$455,4,FALSE)</f>
        <v>128920</v>
      </c>
      <c r="F27" s="1">
        <f>VLOOKUP($B27,'Awards&amp;Payments_LEACode'!$A$4:$I$455,6,FALSE)</f>
        <v>289519</v>
      </c>
      <c r="G27" s="1">
        <f>VLOOKUP($B27,'Awards&amp;Payments_LEACode'!$A$4:$I$455,8,FALSE)</f>
        <v>0</v>
      </c>
      <c r="H27" s="3">
        <f>VLOOKUP($B27,'Awards&amp;Payments_LEACode'!$A$4:$I$455,9,FALSE)</f>
        <v>458439</v>
      </c>
      <c r="I27" s="1">
        <f>VLOOKUP($B27,'Awards&amp;Payments_LEACode'!$A$4:$Q$455,11,FALSE)</f>
        <v>40000</v>
      </c>
      <c r="J27" s="1">
        <f>VLOOKUP($B27,'Awards&amp;Payments_LEACode'!$A$4:$Q$455,12,FALSE)</f>
        <v>0</v>
      </c>
      <c r="K27" s="1">
        <f>VLOOKUP($B27,'Awards&amp;Payments_LEACode'!$A$4:$Q$455,14,FALSE)</f>
        <v>0</v>
      </c>
      <c r="L27" s="1">
        <f>VLOOKUP($B27,'Awards&amp;Payments_LEACode'!$A$4:$Q$455,16,FALSE)</f>
        <v>0</v>
      </c>
      <c r="M27" s="3">
        <f>VLOOKUP($B27,'Awards&amp;Payments_LEACode'!$A$4:$Q$455,17,FALSE)</f>
        <v>40000</v>
      </c>
    </row>
    <row r="28" spans="1:13" x14ac:dyDescent="0.35">
      <c r="A28" t="s">
        <v>181</v>
      </c>
      <c r="B28" s="118">
        <v>2758</v>
      </c>
      <c r="C28">
        <v>3</v>
      </c>
      <c r="D28" s="1">
        <f>VLOOKUP($B28,'Awards&amp;Payments_LEACode'!$A$4:$I$455,3,FALSE)</f>
        <v>280153</v>
      </c>
      <c r="E28" s="1">
        <f>VLOOKUP($B28,'Awards&amp;Payments_LEACode'!$A$4:$I$455,4,FALSE)</f>
        <v>1100518</v>
      </c>
      <c r="F28" s="1">
        <f>VLOOKUP($B28,'Awards&amp;Payments_LEACode'!$A$4:$I$455,6,FALSE)</f>
        <v>2471462</v>
      </c>
      <c r="G28" s="1">
        <f>VLOOKUP($B28,'Awards&amp;Payments_LEACode'!$A$4:$I$455,8,FALSE)</f>
        <v>0</v>
      </c>
      <c r="H28" s="3">
        <f>VLOOKUP($B28,'Awards&amp;Payments_LEACode'!$A$4:$I$455,9,FALSE)</f>
        <v>3852133</v>
      </c>
      <c r="I28" s="1">
        <f>VLOOKUP($B28,'Awards&amp;Payments_LEACode'!$A$4:$Q$455,11,FALSE)</f>
        <v>276116.82999999996</v>
      </c>
      <c r="J28" s="1">
        <f>VLOOKUP($B28,'Awards&amp;Payments_LEACode'!$A$4:$Q$455,12,FALSE)</f>
        <v>0</v>
      </c>
      <c r="K28" s="1">
        <f>VLOOKUP($B28,'Awards&amp;Payments_LEACode'!$A$4:$Q$455,14,FALSE)</f>
        <v>0</v>
      </c>
      <c r="L28" s="1">
        <f>VLOOKUP($B28,'Awards&amp;Payments_LEACode'!$A$4:$Q$455,16,FALSE)</f>
        <v>0</v>
      </c>
      <c r="M28" s="3">
        <f>VLOOKUP($B28,'Awards&amp;Payments_LEACode'!$A$4:$Q$455,17,FALSE)</f>
        <v>276116.82999999996</v>
      </c>
    </row>
    <row r="29" spans="1:13" x14ac:dyDescent="0.35">
      <c r="A29" t="s">
        <v>186</v>
      </c>
      <c r="B29" s="118">
        <v>2835</v>
      </c>
      <c r="C29">
        <v>3</v>
      </c>
      <c r="D29" s="1">
        <f>VLOOKUP($B29,'Awards&amp;Payments_LEACode'!$A$4:$I$455,3,FALSE)</f>
        <v>87118</v>
      </c>
      <c r="E29" s="1">
        <f>VLOOKUP($B29,'Awards&amp;Payments_LEACode'!$A$4:$I$455,4,FALSE)</f>
        <v>352447</v>
      </c>
      <c r="F29" s="1">
        <f>VLOOKUP($B29,'Awards&amp;Payments_LEACode'!$A$4:$I$455,6,FALSE)</f>
        <v>791499</v>
      </c>
      <c r="G29" s="1">
        <f>VLOOKUP($B29,'Awards&amp;Payments_LEACode'!$A$4:$I$455,8,FALSE)</f>
        <v>0</v>
      </c>
      <c r="H29" s="3">
        <f>VLOOKUP($B29,'Awards&amp;Payments_LEACode'!$A$4:$I$455,9,FALSE)</f>
        <v>1231064</v>
      </c>
      <c r="I29" s="1">
        <f>VLOOKUP($B29,'Awards&amp;Payments_LEACode'!$A$4:$Q$455,11,FALSE)</f>
        <v>86589.08</v>
      </c>
      <c r="J29" s="1">
        <f>VLOOKUP($B29,'Awards&amp;Payments_LEACode'!$A$4:$Q$455,12,FALSE)</f>
        <v>352446</v>
      </c>
      <c r="K29" s="1">
        <f>VLOOKUP($B29,'Awards&amp;Payments_LEACode'!$A$4:$Q$455,14,FALSE)</f>
        <v>0</v>
      </c>
      <c r="L29" s="1">
        <f>VLOOKUP($B29,'Awards&amp;Payments_LEACode'!$A$4:$Q$455,16,FALSE)</f>
        <v>0</v>
      </c>
      <c r="M29" s="3">
        <f>VLOOKUP($B29,'Awards&amp;Payments_LEACode'!$A$4:$Q$455,17,FALSE)</f>
        <v>439035.08</v>
      </c>
    </row>
    <row r="30" spans="1:13" x14ac:dyDescent="0.35">
      <c r="A30" t="s">
        <v>201</v>
      </c>
      <c r="B30" s="118">
        <v>3129</v>
      </c>
      <c r="C30">
        <v>3</v>
      </c>
      <c r="D30" s="1">
        <f>VLOOKUP($B30,'Awards&amp;Payments_LEACode'!$A$4:$I$455,3,FALSE)</f>
        <v>144497</v>
      </c>
      <c r="E30" s="1">
        <f>VLOOKUP($B30,'Awards&amp;Payments_LEACode'!$A$4:$I$455,4,FALSE)</f>
        <v>567696</v>
      </c>
      <c r="F30" s="1">
        <f>VLOOKUP($B30,'Awards&amp;Payments_LEACode'!$A$4:$I$455,6,FALSE)</f>
        <v>1274890</v>
      </c>
      <c r="G30" s="1">
        <f>VLOOKUP($B30,'Awards&amp;Payments_LEACode'!$A$4:$I$455,8,FALSE)</f>
        <v>0</v>
      </c>
      <c r="H30" s="3">
        <f>VLOOKUP($B30,'Awards&amp;Payments_LEACode'!$A$4:$I$455,9,FALSE)</f>
        <v>1987083</v>
      </c>
      <c r="I30" s="1">
        <f>VLOOKUP($B30,'Awards&amp;Payments_LEACode'!$A$4:$Q$455,11,FALSE)</f>
        <v>98686.53</v>
      </c>
      <c r="J30" s="1">
        <f>VLOOKUP($B30,'Awards&amp;Payments_LEACode'!$A$4:$Q$455,12,FALSE)</f>
        <v>0</v>
      </c>
      <c r="K30" s="1">
        <f>VLOOKUP($B30,'Awards&amp;Payments_LEACode'!$A$4:$Q$455,14,FALSE)</f>
        <v>0</v>
      </c>
      <c r="L30" s="1">
        <f>VLOOKUP($B30,'Awards&amp;Payments_LEACode'!$A$4:$Q$455,16,FALSE)</f>
        <v>0</v>
      </c>
      <c r="M30" s="3">
        <f>VLOOKUP($B30,'Awards&amp;Payments_LEACode'!$A$4:$Q$455,17,FALSE)</f>
        <v>98686.53</v>
      </c>
    </row>
    <row r="31" spans="1:13" x14ac:dyDescent="0.35">
      <c r="A31" t="s">
        <v>223</v>
      </c>
      <c r="B31" s="118">
        <v>3430</v>
      </c>
      <c r="C31">
        <v>3</v>
      </c>
      <c r="D31" s="1">
        <f>VLOOKUP($B31,'Awards&amp;Payments_LEACode'!$A$4:$I$455,3,FALSE)</f>
        <v>672883</v>
      </c>
      <c r="E31" s="1">
        <f>VLOOKUP($B31,'Awards&amp;Payments_LEACode'!$A$4:$I$455,4,FALSE)</f>
        <v>2657469</v>
      </c>
      <c r="F31" s="1">
        <f>VLOOKUP($B31,'Awards&amp;Payments_LEACode'!$A$4:$I$455,6,FALSE)</f>
        <v>5967946</v>
      </c>
      <c r="G31" s="1">
        <f>VLOOKUP($B31,'Awards&amp;Payments_LEACode'!$A$4:$I$455,8,FALSE)</f>
        <v>485362</v>
      </c>
      <c r="H31" s="3">
        <f>VLOOKUP($B31,'Awards&amp;Payments_LEACode'!$A$4:$I$455,9,FALSE)</f>
        <v>9783660</v>
      </c>
      <c r="I31" s="1">
        <f>VLOOKUP($B31,'Awards&amp;Payments_LEACode'!$A$4:$Q$455,11,FALSE)</f>
        <v>632836.54</v>
      </c>
      <c r="J31" s="1">
        <f>VLOOKUP($B31,'Awards&amp;Payments_LEACode'!$A$4:$Q$455,12,FALSE)</f>
        <v>0</v>
      </c>
      <c r="K31" s="1">
        <f>VLOOKUP($B31,'Awards&amp;Payments_LEACode'!$A$4:$Q$455,14,FALSE)</f>
        <v>0</v>
      </c>
      <c r="L31" s="1">
        <f>VLOOKUP($B31,'Awards&amp;Payments_LEACode'!$A$4:$Q$455,16,FALSE)</f>
        <v>3468</v>
      </c>
      <c r="M31" s="3">
        <f>VLOOKUP($B31,'Awards&amp;Payments_LEACode'!$A$4:$Q$455,17,FALSE)</f>
        <v>636304.54</v>
      </c>
    </row>
    <row r="32" spans="1:13" x14ac:dyDescent="0.35">
      <c r="A32" t="s">
        <v>358</v>
      </c>
      <c r="B32" s="118">
        <v>5614</v>
      </c>
      <c r="C32">
        <v>3</v>
      </c>
      <c r="D32" s="1">
        <f>VLOOKUP($B32,'Awards&amp;Payments_LEACode'!$A$4:$I$455,3,FALSE)</f>
        <v>40000</v>
      </c>
      <c r="E32" s="1">
        <f>VLOOKUP($B32,'Awards&amp;Payments_LEACode'!$A$4:$I$455,4,FALSE)</f>
        <v>100000</v>
      </c>
      <c r="F32" s="1">
        <f>VLOOKUP($B32,'Awards&amp;Payments_LEACode'!$A$4:$I$455,6,FALSE)</f>
        <v>81392</v>
      </c>
      <c r="G32" s="1">
        <f>VLOOKUP($B32,'Awards&amp;Payments_LEACode'!$A$4:$I$455,8,FALSE)</f>
        <v>0</v>
      </c>
      <c r="H32" s="3">
        <f>VLOOKUP($B32,'Awards&amp;Payments_LEACode'!$A$4:$I$455,9,FALSE)</f>
        <v>221392</v>
      </c>
      <c r="I32" s="1">
        <f>VLOOKUP($B32,'Awards&amp;Payments_LEACode'!$A$4:$Q$455,11,FALSE)</f>
        <v>24192.730000000003</v>
      </c>
      <c r="J32" s="1">
        <f>VLOOKUP($B32,'Awards&amp;Payments_LEACode'!$A$4:$Q$455,12,FALSE)</f>
        <v>0</v>
      </c>
      <c r="K32" s="1">
        <f>VLOOKUP($B32,'Awards&amp;Payments_LEACode'!$A$4:$Q$455,14,FALSE)</f>
        <v>0</v>
      </c>
      <c r="L32" s="1">
        <f>VLOOKUP($B32,'Awards&amp;Payments_LEACode'!$A$4:$Q$455,16,FALSE)</f>
        <v>0</v>
      </c>
      <c r="M32" s="3">
        <f>VLOOKUP($B32,'Awards&amp;Payments_LEACode'!$A$4:$Q$455,17,FALSE)</f>
        <v>24192.730000000003</v>
      </c>
    </row>
    <row r="33" spans="1:13" x14ac:dyDescent="0.35">
      <c r="A33" t="s">
        <v>425</v>
      </c>
      <c r="B33" s="118">
        <v>6734</v>
      </c>
      <c r="C33">
        <v>3</v>
      </c>
      <c r="D33" s="1">
        <f>VLOOKUP($B33,'Awards&amp;Payments_LEACode'!$A$4:$I$455,3,FALSE)</f>
        <v>42485</v>
      </c>
      <c r="E33" s="1">
        <f>VLOOKUP($B33,'Awards&amp;Payments_LEACode'!$A$4:$I$455,4,FALSE)</f>
        <v>156540</v>
      </c>
      <c r="F33" s="1">
        <f>VLOOKUP($B33,'Awards&amp;Payments_LEACode'!$A$4:$I$455,6,FALSE)</f>
        <v>351545</v>
      </c>
      <c r="G33" s="1">
        <f>VLOOKUP($B33,'Awards&amp;Payments_LEACode'!$A$4:$I$455,8,FALSE)</f>
        <v>0</v>
      </c>
      <c r="H33" s="3">
        <f>VLOOKUP($B33,'Awards&amp;Payments_LEACode'!$A$4:$I$455,9,FALSE)</f>
        <v>550570</v>
      </c>
      <c r="I33" s="1">
        <f>VLOOKUP($B33,'Awards&amp;Payments_LEACode'!$A$4:$Q$455,11,FALSE)</f>
        <v>42079.4</v>
      </c>
      <c r="J33" s="1">
        <f>VLOOKUP($B33,'Awards&amp;Payments_LEACode'!$A$4:$Q$455,12,FALSE)</f>
        <v>0</v>
      </c>
      <c r="K33" s="1">
        <f>VLOOKUP($B33,'Awards&amp;Payments_LEACode'!$A$4:$Q$455,14,FALSE)</f>
        <v>0</v>
      </c>
      <c r="L33" s="1">
        <f>VLOOKUP($B33,'Awards&amp;Payments_LEACode'!$A$4:$Q$455,16,FALSE)</f>
        <v>0</v>
      </c>
      <c r="M33" s="3">
        <f>VLOOKUP($B33,'Awards&amp;Payments_LEACode'!$A$4:$Q$455,17,FALSE)</f>
        <v>42079.4</v>
      </c>
    </row>
    <row r="34" spans="1:13" x14ac:dyDescent="0.35">
      <c r="A34" t="s">
        <v>21</v>
      </c>
      <c r="B34" s="118">
        <v>182</v>
      </c>
      <c r="C34">
        <v>4</v>
      </c>
      <c r="D34" s="1">
        <f>VLOOKUP($B34,'Awards&amp;Payments_LEACode'!$A$4:$I$455,3,FALSE)</f>
        <v>198656</v>
      </c>
      <c r="E34" s="1">
        <f>VLOOKUP($B34,'Awards&amp;Payments_LEACode'!$A$4:$I$455,4,FALSE)</f>
        <v>782372</v>
      </c>
      <c r="F34" s="1">
        <f>VLOOKUP($B34,'Awards&amp;Payments_LEACode'!$A$4:$I$455,6,FALSE)</f>
        <v>1756992</v>
      </c>
      <c r="G34" s="1">
        <f>VLOOKUP($B34,'Awards&amp;Payments_LEACode'!$A$4:$I$455,8,FALSE)</f>
        <v>0</v>
      </c>
      <c r="H34" s="3">
        <f>VLOOKUP($B34,'Awards&amp;Payments_LEACode'!$A$4:$I$455,9,FALSE)</f>
        <v>2738020</v>
      </c>
      <c r="I34" s="1">
        <f>VLOOKUP($B34,'Awards&amp;Payments_LEACode'!$A$4:$Q$455,11,FALSE)</f>
        <v>198655.99999999997</v>
      </c>
      <c r="J34" s="1">
        <f>VLOOKUP($B34,'Awards&amp;Payments_LEACode'!$A$4:$Q$455,12,FALSE)</f>
        <v>0</v>
      </c>
      <c r="K34" s="1">
        <f>VLOOKUP($B34,'Awards&amp;Payments_LEACode'!$A$4:$Q$455,14,FALSE)</f>
        <v>0</v>
      </c>
      <c r="L34" s="1">
        <f>VLOOKUP($B34,'Awards&amp;Payments_LEACode'!$A$4:$Q$455,16,FALSE)</f>
        <v>0</v>
      </c>
      <c r="M34" s="3">
        <f>VLOOKUP($B34,'Awards&amp;Payments_LEACode'!$A$4:$Q$455,17,FALSE)</f>
        <v>198655.99999999997</v>
      </c>
    </row>
    <row r="35" spans="1:13" x14ac:dyDescent="0.35">
      <c r="A35" t="s">
        <v>1151</v>
      </c>
      <c r="B35" s="118">
        <v>2289</v>
      </c>
      <c r="C35">
        <v>4</v>
      </c>
      <c r="D35" s="1">
        <f>VLOOKUP($B35,'Awards&amp;Payments_LEACode'!$A$4:$I$455,3,FALSE)</f>
        <v>5046016</v>
      </c>
      <c r="E35" s="1">
        <f>VLOOKUP($B35,'Awards&amp;Payments_LEACode'!$A$4:$I$455,4,FALSE)</f>
        <v>19903798</v>
      </c>
      <c r="F35" s="1">
        <f>VLOOKUP($B35,'Awards&amp;Payments_LEACode'!$A$4:$I$455,6,FALSE)</f>
        <v>44698462</v>
      </c>
      <c r="G35" s="1">
        <f>VLOOKUP($B35,'Awards&amp;Payments_LEACode'!$A$4:$I$455,8,FALSE)</f>
        <v>2934491</v>
      </c>
      <c r="H35" s="3">
        <f>VLOOKUP($B35,'Awards&amp;Payments_LEACode'!$A$4:$I$455,9,FALSE)</f>
        <v>72582767</v>
      </c>
      <c r="I35" s="1">
        <f>VLOOKUP($B35,'Awards&amp;Payments_LEACode'!$A$4:$Q$455,11,FALSE)</f>
        <v>2565082.9900000002</v>
      </c>
      <c r="J35" s="1">
        <f>VLOOKUP($B35,'Awards&amp;Payments_LEACode'!$A$4:$Q$455,12,FALSE)</f>
        <v>0</v>
      </c>
      <c r="K35" s="1">
        <f>VLOOKUP($B35,'Awards&amp;Payments_LEACode'!$A$4:$Q$455,14,FALSE)</f>
        <v>0</v>
      </c>
      <c r="L35" s="1">
        <f>VLOOKUP($B35,'Awards&amp;Payments_LEACode'!$A$4:$Q$455,16,FALSE)</f>
        <v>10307.290000000001</v>
      </c>
      <c r="M35" s="3">
        <f>VLOOKUP($B35,'Awards&amp;Payments_LEACode'!$A$4:$Q$455,17,FALSE)</f>
        <v>2575390.2800000003</v>
      </c>
    </row>
    <row r="36" spans="1:13" x14ac:dyDescent="0.35">
      <c r="A36" t="s">
        <v>167</v>
      </c>
      <c r="B36" s="118">
        <v>2604</v>
      </c>
      <c r="C36">
        <v>4</v>
      </c>
      <c r="D36" s="1">
        <f>VLOOKUP($B36,'Awards&amp;Payments_LEACode'!$A$4:$I$455,3,FALSE)</f>
        <v>296269</v>
      </c>
      <c r="E36" s="1">
        <f>VLOOKUP($B36,'Awards&amp;Payments_LEACode'!$A$4:$I$455,4,FALSE)</f>
        <v>1174486</v>
      </c>
      <c r="F36" s="1">
        <f>VLOOKUP($B36,'Awards&amp;Payments_LEACode'!$A$4:$I$455,6,FALSE)</f>
        <v>2637573</v>
      </c>
      <c r="G36" s="1">
        <f>VLOOKUP($B36,'Awards&amp;Payments_LEACode'!$A$4:$I$455,8,FALSE)</f>
        <v>0</v>
      </c>
      <c r="H36" s="3">
        <f>VLOOKUP($B36,'Awards&amp;Payments_LEACode'!$A$4:$I$455,9,FALSE)</f>
        <v>4108328</v>
      </c>
      <c r="I36" s="1">
        <f>VLOOKUP($B36,'Awards&amp;Payments_LEACode'!$A$4:$Q$455,11,FALSE)</f>
        <v>296269</v>
      </c>
      <c r="J36" s="1">
        <f>VLOOKUP($B36,'Awards&amp;Payments_LEACode'!$A$4:$Q$455,12,FALSE)</f>
        <v>0</v>
      </c>
      <c r="K36" s="1">
        <f>VLOOKUP($B36,'Awards&amp;Payments_LEACode'!$A$4:$Q$455,14,FALSE)</f>
        <v>0</v>
      </c>
      <c r="L36" s="1">
        <f>VLOOKUP($B36,'Awards&amp;Payments_LEACode'!$A$4:$Q$455,16,FALSE)</f>
        <v>0</v>
      </c>
      <c r="M36" s="3">
        <f>VLOOKUP($B36,'Awards&amp;Payments_LEACode'!$A$4:$Q$455,17,FALSE)</f>
        <v>296269</v>
      </c>
    </row>
    <row r="37" spans="1:13" x14ac:dyDescent="0.35">
      <c r="A37" t="s">
        <v>1154</v>
      </c>
      <c r="B37" s="118">
        <v>6328</v>
      </c>
      <c r="C37">
        <v>4</v>
      </c>
      <c r="D37" s="1">
        <f>VLOOKUP($B37,'Awards&amp;Payments_LEACode'!$A$4:$I$455,3,FALSE)</f>
        <v>202317</v>
      </c>
      <c r="E37" s="1">
        <f>VLOOKUP($B37,'Awards&amp;Payments_LEACode'!$A$4:$I$455,4,FALSE)</f>
        <v>761974</v>
      </c>
      <c r="F37" s="1">
        <f>VLOOKUP($B37,'Awards&amp;Payments_LEACode'!$A$4:$I$455,6,FALSE)</f>
        <v>1711184</v>
      </c>
      <c r="G37" s="1">
        <f>VLOOKUP($B37,'Awards&amp;Payments_LEACode'!$A$4:$I$455,8,FALSE)</f>
        <v>0</v>
      </c>
      <c r="H37" s="3">
        <f>VLOOKUP($B37,'Awards&amp;Payments_LEACode'!$A$4:$I$455,9,FALSE)</f>
        <v>2675475</v>
      </c>
      <c r="I37" s="1">
        <f>VLOOKUP($B37,'Awards&amp;Payments_LEACode'!$A$4:$Q$455,11,FALSE)</f>
        <v>198662.47</v>
      </c>
      <c r="J37" s="1">
        <f>VLOOKUP($B37,'Awards&amp;Payments_LEACode'!$A$4:$Q$455,12,FALSE)</f>
        <v>0</v>
      </c>
      <c r="K37" s="1">
        <f>VLOOKUP($B37,'Awards&amp;Payments_LEACode'!$A$4:$Q$455,14,FALSE)</f>
        <v>0</v>
      </c>
      <c r="L37" s="1">
        <f>VLOOKUP($B37,'Awards&amp;Payments_LEACode'!$A$4:$Q$455,16,FALSE)</f>
        <v>0</v>
      </c>
      <c r="M37" s="3">
        <f>VLOOKUP($B37,'Awards&amp;Payments_LEACode'!$A$4:$Q$455,17,FALSE)</f>
        <v>198662.47</v>
      </c>
    </row>
    <row r="38" spans="1:13" x14ac:dyDescent="0.35">
      <c r="A38" t="s">
        <v>17</v>
      </c>
      <c r="B38" s="118">
        <v>147</v>
      </c>
      <c r="C38">
        <v>5</v>
      </c>
      <c r="D38" s="1">
        <f>VLOOKUP($B38,'Awards&amp;Payments_LEACode'!$A$4:$I$455,3,FALSE)</f>
        <v>1710987</v>
      </c>
      <c r="E38" s="1">
        <f>VLOOKUP($B38,'Awards&amp;Payments_LEACode'!$A$4:$I$455,4,FALSE)</f>
        <v>6705753</v>
      </c>
      <c r="F38" s="1">
        <f>VLOOKUP($B38,'Awards&amp;Payments_LEACode'!$A$4:$I$455,6,FALSE)</f>
        <v>15059279</v>
      </c>
      <c r="G38" s="1">
        <f>VLOOKUP($B38,'Awards&amp;Payments_LEACode'!$A$4:$I$455,8,FALSE)</f>
        <v>0</v>
      </c>
      <c r="H38" s="3">
        <f>VLOOKUP($B38,'Awards&amp;Payments_LEACode'!$A$4:$I$455,9,FALSE)</f>
        <v>23476019</v>
      </c>
      <c r="I38" s="1">
        <f>VLOOKUP($B38,'Awards&amp;Payments_LEACode'!$A$4:$Q$455,11,FALSE)</f>
        <v>1710974.68</v>
      </c>
      <c r="J38" s="1">
        <f>VLOOKUP($B38,'Awards&amp;Payments_LEACode'!$A$4:$Q$455,12,FALSE)</f>
        <v>0</v>
      </c>
      <c r="K38" s="1">
        <f>VLOOKUP($B38,'Awards&amp;Payments_LEACode'!$A$4:$Q$455,14,FALSE)</f>
        <v>0</v>
      </c>
      <c r="L38" s="1">
        <f>VLOOKUP($B38,'Awards&amp;Payments_LEACode'!$A$4:$Q$455,16,FALSE)</f>
        <v>0</v>
      </c>
      <c r="M38" s="3">
        <f>VLOOKUP($B38,'Awards&amp;Payments_LEACode'!$A$4:$Q$455,17,FALSE)</f>
        <v>1710974.68</v>
      </c>
    </row>
    <row r="39" spans="1:13" x14ac:dyDescent="0.35">
      <c r="A39" t="s">
        <v>127</v>
      </c>
      <c r="B39" s="118">
        <v>1953</v>
      </c>
      <c r="C39">
        <v>5</v>
      </c>
      <c r="D39" s="1">
        <f>VLOOKUP($B39,'Awards&amp;Payments_LEACode'!$A$4:$I$455,3,FALSE)</f>
        <v>44676</v>
      </c>
      <c r="E39" s="1">
        <f>VLOOKUP($B39,'Awards&amp;Payments_LEACode'!$A$4:$I$455,4,FALSE)</f>
        <v>172197</v>
      </c>
      <c r="F39" s="1">
        <f>VLOOKUP($B39,'Awards&amp;Payments_LEACode'!$A$4:$I$455,6,FALSE)</f>
        <v>386707</v>
      </c>
      <c r="G39" s="1">
        <f>VLOOKUP($B39,'Awards&amp;Payments_LEACode'!$A$4:$I$455,8,FALSE)</f>
        <v>0</v>
      </c>
      <c r="H39" s="3">
        <f>VLOOKUP($B39,'Awards&amp;Payments_LEACode'!$A$4:$I$455,9,FALSE)</f>
        <v>603580</v>
      </c>
      <c r="I39" s="1">
        <f>VLOOKUP($B39,'Awards&amp;Payments_LEACode'!$A$4:$Q$455,11,FALSE)</f>
        <v>27793.67</v>
      </c>
      <c r="J39" s="1">
        <f>VLOOKUP($B39,'Awards&amp;Payments_LEACode'!$A$4:$Q$455,12,FALSE)</f>
        <v>0</v>
      </c>
      <c r="K39" s="1">
        <f>VLOOKUP($B39,'Awards&amp;Payments_LEACode'!$A$4:$Q$455,14,FALSE)</f>
        <v>0</v>
      </c>
      <c r="L39" s="1">
        <f>VLOOKUP($B39,'Awards&amp;Payments_LEACode'!$A$4:$Q$455,16,FALSE)</f>
        <v>0</v>
      </c>
      <c r="M39" s="3">
        <f>VLOOKUP($B39,'Awards&amp;Payments_LEACode'!$A$4:$Q$455,17,FALSE)</f>
        <v>27793.67</v>
      </c>
    </row>
    <row r="40" spans="1:13" x14ac:dyDescent="0.35">
      <c r="A40" t="s">
        <v>166</v>
      </c>
      <c r="B40" s="118">
        <v>2583</v>
      </c>
      <c r="C40">
        <v>5</v>
      </c>
      <c r="D40" s="1">
        <f>VLOOKUP($B40,'Awards&amp;Payments_LEACode'!$A$4:$I$455,3,FALSE)</f>
        <v>84327</v>
      </c>
      <c r="E40" s="1">
        <f>VLOOKUP($B40,'Awards&amp;Payments_LEACode'!$A$4:$I$455,4,FALSE)</f>
        <v>334032</v>
      </c>
      <c r="F40" s="1">
        <f>VLOOKUP($B40,'Awards&amp;Payments_LEACode'!$A$4:$I$455,6,FALSE)</f>
        <v>750143</v>
      </c>
      <c r="G40" s="1">
        <f>VLOOKUP($B40,'Awards&amp;Payments_LEACode'!$A$4:$I$455,8,FALSE)</f>
        <v>0</v>
      </c>
      <c r="H40" s="3">
        <f>VLOOKUP($B40,'Awards&amp;Payments_LEACode'!$A$4:$I$455,9,FALSE)</f>
        <v>1168502</v>
      </c>
      <c r="I40" s="1">
        <f>VLOOKUP($B40,'Awards&amp;Payments_LEACode'!$A$4:$Q$455,11,FALSE)</f>
        <v>80439.59</v>
      </c>
      <c r="J40" s="1">
        <f>VLOOKUP($B40,'Awards&amp;Payments_LEACode'!$A$4:$Q$455,12,FALSE)</f>
        <v>0</v>
      </c>
      <c r="K40" s="1">
        <f>VLOOKUP($B40,'Awards&amp;Payments_LEACode'!$A$4:$Q$455,14,FALSE)</f>
        <v>0</v>
      </c>
      <c r="L40" s="1">
        <f>VLOOKUP($B40,'Awards&amp;Payments_LEACode'!$A$4:$Q$455,16,FALSE)</f>
        <v>0</v>
      </c>
      <c r="M40" s="3">
        <f>VLOOKUP($B40,'Awards&amp;Payments_LEACode'!$A$4:$Q$455,17,FALSE)</f>
        <v>80439.59</v>
      </c>
    </row>
    <row r="41" spans="1:13" x14ac:dyDescent="0.35">
      <c r="A41" t="s">
        <v>167</v>
      </c>
      <c r="B41" s="118">
        <v>2604</v>
      </c>
      <c r="C41">
        <v>5</v>
      </c>
      <c r="D41" s="1">
        <f>VLOOKUP($B41,'Awards&amp;Payments_LEACode'!$A$4:$I$455,3,FALSE)</f>
        <v>296269</v>
      </c>
      <c r="E41" s="1">
        <f>VLOOKUP($B41,'Awards&amp;Payments_LEACode'!$A$4:$I$455,4,FALSE)</f>
        <v>1174486</v>
      </c>
      <c r="F41" s="1">
        <f>VLOOKUP($B41,'Awards&amp;Payments_LEACode'!$A$4:$I$455,6,FALSE)</f>
        <v>2637573</v>
      </c>
      <c r="G41" s="1">
        <f>VLOOKUP($B41,'Awards&amp;Payments_LEACode'!$A$4:$I$455,8,FALSE)</f>
        <v>0</v>
      </c>
      <c r="H41" s="3">
        <f>VLOOKUP($B41,'Awards&amp;Payments_LEACode'!$A$4:$I$455,9,FALSE)</f>
        <v>4108328</v>
      </c>
      <c r="I41" s="1">
        <f>VLOOKUP($B41,'Awards&amp;Payments_LEACode'!$A$4:$Q$455,11,FALSE)</f>
        <v>296269</v>
      </c>
      <c r="J41" s="1">
        <f>VLOOKUP($B41,'Awards&amp;Payments_LEACode'!$A$4:$Q$455,12,FALSE)</f>
        <v>0</v>
      </c>
      <c r="K41" s="1">
        <f>VLOOKUP($B41,'Awards&amp;Payments_LEACode'!$A$4:$Q$455,14,FALSE)</f>
        <v>0</v>
      </c>
      <c r="L41" s="1">
        <f>VLOOKUP($B41,'Awards&amp;Payments_LEACode'!$A$4:$Q$455,16,FALSE)</f>
        <v>0</v>
      </c>
      <c r="M41" s="3">
        <f>VLOOKUP($B41,'Awards&amp;Payments_LEACode'!$A$4:$Q$455,17,FALSE)</f>
        <v>296269</v>
      </c>
    </row>
    <row r="42" spans="1:13" x14ac:dyDescent="0.35">
      <c r="A42" t="s">
        <v>181</v>
      </c>
      <c r="B42" s="118">
        <v>2758</v>
      </c>
      <c r="C42">
        <v>5</v>
      </c>
      <c r="D42" s="1">
        <f>VLOOKUP($B42,'Awards&amp;Payments_LEACode'!$A$4:$I$455,3,FALSE)</f>
        <v>280153</v>
      </c>
      <c r="E42" s="1">
        <f>VLOOKUP($B42,'Awards&amp;Payments_LEACode'!$A$4:$I$455,4,FALSE)</f>
        <v>1100518</v>
      </c>
      <c r="F42" s="1">
        <f>VLOOKUP($B42,'Awards&amp;Payments_LEACode'!$A$4:$I$455,6,FALSE)</f>
        <v>2471462</v>
      </c>
      <c r="G42" s="1">
        <f>VLOOKUP($B42,'Awards&amp;Payments_LEACode'!$A$4:$I$455,8,FALSE)</f>
        <v>0</v>
      </c>
      <c r="H42" s="3">
        <f>VLOOKUP($B42,'Awards&amp;Payments_LEACode'!$A$4:$I$455,9,FALSE)</f>
        <v>3852133</v>
      </c>
      <c r="I42" s="1">
        <f>VLOOKUP($B42,'Awards&amp;Payments_LEACode'!$A$4:$Q$455,11,FALSE)</f>
        <v>276116.82999999996</v>
      </c>
      <c r="J42" s="1">
        <f>VLOOKUP($B42,'Awards&amp;Payments_LEACode'!$A$4:$Q$455,12,FALSE)</f>
        <v>0</v>
      </c>
      <c r="K42" s="1">
        <f>VLOOKUP($B42,'Awards&amp;Payments_LEACode'!$A$4:$Q$455,14,FALSE)</f>
        <v>0</v>
      </c>
      <c r="L42" s="1">
        <f>VLOOKUP($B42,'Awards&amp;Payments_LEACode'!$A$4:$Q$455,16,FALSE)</f>
        <v>0</v>
      </c>
      <c r="M42" s="3">
        <f>VLOOKUP($B42,'Awards&amp;Payments_LEACode'!$A$4:$Q$455,17,FALSE)</f>
        <v>276116.82999999996</v>
      </c>
    </row>
    <row r="43" spans="1:13" x14ac:dyDescent="0.35">
      <c r="A43" t="s">
        <v>201</v>
      </c>
      <c r="B43" s="118">
        <v>3129</v>
      </c>
      <c r="C43">
        <v>5</v>
      </c>
      <c r="D43" s="1">
        <f>VLOOKUP($B43,'Awards&amp;Payments_LEACode'!$A$4:$I$455,3,FALSE)</f>
        <v>144497</v>
      </c>
      <c r="E43" s="1">
        <f>VLOOKUP($B43,'Awards&amp;Payments_LEACode'!$A$4:$I$455,4,FALSE)</f>
        <v>567696</v>
      </c>
      <c r="F43" s="1">
        <f>VLOOKUP($B43,'Awards&amp;Payments_LEACode'!$A$4:$I$455,6,FALSE)</f>
        <v>1274890</v>
      </c>
      <c r="G43" s="1">
        <f>VLOOKUP($B43,'Awards&amp;Payments_LEACode'!$A$4:$I$455,8,FALSE)</f>
        <v>0</v>
      </c>
      <c r="H43" s="3">
        <f>VLOOKUP($B43,'Awards&amp;Payments_LEACode'!$A$4:$I$455,9,FALSE)</f>
        <v>1987083</v>
      </c>
      <c r="I43" s="1">
        <f>VLOOKUP($B43,'Awards&amp;Payments_LEACode'!$A$4:$Q$455,11,FALSE)</f>
        <v>98686.53</v>
      </c>
      <c r="J43" s="1">
        <f>VLOOKUP($B43,'Awards&amp;Payments_LEACode'!$A$4:$Q$455,12,FALSE)</f>
        <v>0</v>
      </c>
      <c r="K43" s="1">
        <f>VLOOKUP($B43,'Awards&amp;Payments_LEACode'!$A$4:$Q$455,14,FALSE)</f>
        <v>0</v>
      </c>
      <c r="L43" s="1">
        <f>VLOOKUP($B43,'Awards&amp;Payments_LEACode'!$A$4:$Q$455,16,FALSE)</f>
        <v>0</v>
      </c>
      <c r="M43" s="3">
        <f>VLOOKUP($B43,'Awards&amp;Payments_LEACode'!$A$4:$Q$455,17,FALSE)</f>
        <v>98686.53</v>
      </c>
    </row>
    <row r="44" spans="1:13" x14ac:dyDescent="0.35">
      <c r="A44" t="s">
        <v>308</v>
      </c>
      <c r="B44" s="118">
        <v>4613</v>
      </c>
      <c r="C44">
        <v>5</v>
      </c>
      <c r="D44" s="1">
        <f>VLOOKUP($B44,'Awards&amp;Payments_LEACode'!$A$4:$I$455,3,FALSE)</f>
        <v>219615</v>
      </c>
      <c r="E44" s="1">
        <f>VLOOKUP($B44,'Awards&amp;Payments_LEACode'!$A$4:$I$455,4,FALSE)</f>
        <v>865099</v>
      </c>
      <c r="F44" s="1">
        <f>VLOOKUP($B44,'Awards&amp;Payments_LEACode'!$A$4:$I$455,6,FALSE)</f>
        <v>1942774</v>
      </c>
      <c r="G44" s="1">
        <f>VLOOKUP($B44,'Awards&amp;Payments_LEACode'!$A$4:$I$455,8,FALSE)</f>
        <v>0</v>
      </c>
      <c r="H44" s="3">
        <f>VLOOKUP($B44,'Awards&amp;Payments_LEACode'!$A$4:$I$455,9,FALSE)</f>
        <v>3027488</v>
      </c>
      <c r="I44" s="1">
        <f>VLOOKUP($B44,'Awards&amp;Payments_LEACode'!$A$4:$Q$455,11,FALSE)</f>
        <v>121744.31</v>
      </c>
      <c r="J44" s="1">
        <f>VLOOKUP($B44,'Awards&amp;Payments_LEACode'!$A$4:$Q$455,12,FALSE)</f>
        <v>0</v>
      </c>
      <c r="K44" s="1">
        <f>VLOOKUP($B44,'Awards&amp;Payments_LEACode'!$A$4:$Q$455,14,FALSE)</f>
        <v>0</v>
      </c>
      <c r="L44" s="1">
        <f>VLOOKUP($B44,'Awards&amp;Payments_LEACode'!$A$4:$Q$455,16,FALSE)</f>
        <v>0</v>
      </c>
      <c r="M44" s="3">
        <f>VLOOKUP($B44,'Awards&amp;Payments_LEACode'!$A$4:$Q$455,17,FALSE)</f>
        <v>121744.31</v>
      </c>
    </row>
    <row r="45" spans="1:13" x14ac:dyDescent="0.35">
      <c r="A45" t="s">
        <v>335</v>
      </c>
      <c r="B45" s="118">
        <v>5138</v>
      </c>
      <c r="C45">
        <v>5</v>
      </c>
      <c r="D45" s="1">
        <f>VLOOKUP($B45,'Awards&amp;Payments_LEACode'!$A$4:$I$455,3,FALSE)</f>
        <v>311633</v>
      </c>
      <c r="E45" s="1">
        <f>VLOOKUP($B45,'Awards&amp;Payments_LEACode'!$A$4:$I$455,4,FALSE)</f>
        <v>1050046</v>
      </c>
      <c r="F45" s="1">
        <f>VLOOKUP($B45,'Awards&amp;Payments_LEACode'!$A$4:$I$455,6,FALSE)</f>
        <v>2358115</v>
      </c>
      <c r="G45" s="1">
        <f>VLOOKUP($B45,'Awards&amp;Payments_LEACode'!$A$4:$I$455,8,FALSE)</f>
        <v>0</v>
      </c>
      <c r="H45" s="3">
        <f>VLOOKUP($B45,'Awards&amp;Payments_LEACode'!$A$4:$I$455,9,FALSE)</f>
        <v>3719794</v>
      </c>
      <c r="I45" s="1">
        <f>VLOOKUP($B45,'Awards&amp;Payments_LEACode'!$A$4:$Q$455,11,FALSE)</f>
        <v>269372.69</v>
      </c>
      <c r="J45" s="1">
        <f>VLOOKUP($B45,'Awards&amp;Payments_LEACode'!$A$4:$Q$455,12,FALSE)</f>
        <v>0</v>
      </c>
      <c r="K45" s="1">
        <f>VLOOKUP($B45,'Awards&amp;Payments_LEACode'!$A$4:$Q$455,14,FALSE)</f>
        <v>0</v>
      </c>
      <c r="L45" s="1">
        <f>VLOOKUP($B45,'Awards&amp;Payments_LEACode'!$A$4:$Q$455,16,FALSE)</f>
        <v>0</v>
      </c>
      <c r="M45" s="3">
        <f>VLOOKUP($B45,'Awards&amp;Payments_LEACode'!$A$4:$Q$455,17,FALSE)</f>
        <v>269372.69</v>
      </c>
    </row>
    <row r="46" spans="1:13" x14ac:dyDescent="0.35">
      <c r="A46" t="s">
        <v>341</v>
      </c>
      <c r="B46" s="118">
        <v>5348</v>
      </c>
      <c r="C46">
        <v>5</v>
      </c>
      <c r="D46" s="1">
        <f>VLOOKUP($B46,'Awards&amp;Payments_LEACode'!$A$4:$I$455,3,FALSE)</f>
        <v>51859</v>
      </c>
      <c r="E46" s="1">
        <f>VLOOKUP($B46,'Awards&amp;Payments_LEACode'!$A$4:$I$455,4,FALSE)</f>
        <v>187656</v>
      </c>
      <c r="F46" s="1">
        <f>VLOOKUP($B46,'Awards&amp;Payments_LEACode'!$A$4:$I$455,6,FALSE)</f>
        <v>421424</v>
      </c>
      <c r="G46" s="1">
        <f>VLOOKUP($B46,'Awards&amp;Payments_LEACode'!$A$4:$I$455,8,FALSE)</f>
        <v>0</v>
      </c>
      <c r="H46" s="3">
        <f>VLOOKUP($B46,'Awards&amp;Payments_LEACode'!$A$4:$I$455,9,FALSE)</f>
        <v>660939</v>
      </c>
      <c r="I46" s="1">
        <f>VLOOKUP($B46,'Awards&amp;Payments_LEACode'!$A$4:$Q$455,11,FALSE)</f>
        <v>51859</v>
      </c>
      <c r="J46" s="1">
        <f>VLOOKUP($B46,'Awards&amp;Payments_LEACode'!$A$4:$Q$455,12,FALSE)</f>
        <v>0</v>
      </c>
      <c r="K46" s="1">
        <f>VLOOKUP($B46,'Awards&amp;Payments_LEACode'!$A$4:$Q$455,14,FALSE)</f>
        <v>0</v>
      </c>
      <c r="L46" s="1">
        <f>VLOOKUP($B46,'Awards&amp;Payments_LEACode'!$A$4:$Q$455,16,FALSE)</f>
        <v>0</v>
      </c>
      <c r="M46" s="3">
        <f>VLOOKUP($B46,'Awards&amp;Payments_LEACode'!$A$4:$Q$455,17,FALSE)</f>
        <v>51859</v>
      </c>
    </row>
    <row r="47" spans="1:13" x14ac:dyDescent="0.35">
      <c r="A47" t="s">
        <v>1154</v>
      </c>
      <c r="B47" s="118">
        <v>6328</v>
      </c>
      <c r="C47">
        <v>5</v>
      </c>
      <c r="D47" s="1">
        <f>VLOOKUP($B47,'Awards&amp;Payments_LEACode'!$A$4:$I$455,3,FALSE)</f>
        <v>202317</v>
      </c>
      <c r="E47" s="1">
        <f>VLOOKUP($B47,'Awards&amp;Payments_LEACode'!$A$4:$I$455,4,FALSE)</f>
        <v>761974</v>
      </c>
      <c r="F47" s="1">
        <f>VLOOKUP($B47,'Awards&amp;Payments_LEACode'!$A$4:$I$455,6,FALSE)</f>
        <v>1711184</v>
      </c>
      <c r="G47" s="1">
        <f>VLOOKUP($B47,'Awards&amp;Payments_LEACode'!$A$4:$I$455,8,FALSE)</f>
        <v>0</v>
      </c>
      <c r="H47" s="3">
        <f>VLOOKUP($B47,'Awards&amp;Payments_LEACode'!$A$4:$I$455,9,FALSE)</f>
        <v>2675475</v>
      </c>
      <c r="I47" s="1">
        <f>VLOOKUP($B47,'Awards&amp;Payments_LEACode'!$A$4:$Q$455,11,FALSE)</f>
        <v>198662.47</v>
      </c>
      <c r="J47" s="1">
        <f>VLOOKUP($B47,'Awards&amp;Payments_LEACode'!$A$4:$Q$455,12,FALSE)</f>
        <v>0</v>
      </c>
      <c r="K47" s="1">
        <f>VLOOKUP($B47,'Awards&amp;Payments_LEACode'!$A$4:$Q$455,14,FALSE)</f>
        <v>0</v>
      </c>
      <c r="L47" s="1">
        <f>VLOOKUP($B47,'Awards&amp;Payments_LEACode'!$A$4:$Q$455,16,FALSE)</f>
        <v>0</v>
      </c>
      <c r="M47" s="3">
        <f>VLOOKUP($B47,'Awards&amp;Payments_LEACode'!$A$4:$Q$455,17,FALSE)</f>
        <v>198662.47</v>
      </c>
    </row>
    <row r="48" spans="1:13" x14ac:dyDescent="0.35">
      <c r="A48" t="s">
        <v>425</v>
      </c>
      <c r="B48" s="118">
        <v>6734</v>
      </c>
      <c r="C48">
        <v>5</v>
      </c>
      <c r="D48" s="1">
        <f>VLOOKUP($B48,'Awards&amp;Payments_LEACode'!$A$4:$I$455,3,FALSE)</f>
        <v>42485</v>
      </c>
      <c r="E48" s="1">
        <f>VLOOKUP($B48,'Awards&amp;Payments_LEACode'!$A$4:$I$455,4,FALSE)</f>
        <v>156540</v>
      </c>
      <c r="F48" s="1">
        <f>VLOOKUP($B48,'Awards&amp;Payments_LEACode'!$A$4:$I$455,6,FALSE)</f>
        <v>351545</v>
      </c>
      <c r="G48" s="1">
        <f>VLOOKUP($B48,'Awards&amp;Payments_LEACode'!$A$4:$I$455,8,FALSE)</f>
        <v>0</v>
      </c>
      <c r="H48" s="3">
        <f>VLOOKUP($B48,'Awards&amp;Payments_LEACode'!$A$4:$I$455,9,FALSE)</f>
        <v>550570</v>
      </c>
      <c r="I48" s="1">
        <f>VLOOKUP($B48,'Awards&amp;Payments_LEACode'!$A$4:$Q$455,11,FALSE)</f>
        <v>42079.4</v>
      </c>
      <c r="J48" s="1">
        <f>VLOOKUP($B48,'Awards&amp;Payments_LEACode'!$A$4:$Q$455,12,FALSE)</f>
        <v>0</v>
      </c>
      <c r="K48" s="1">
        <f>VLOOKUP($B48,'Awards&amp;Payments_LEACode'!$A$4:$Q$455,14,FALSE)</f>
        <v>0</v>
      </c>
      <c r="L48" s="1">
        <f>VLOOKUP($B48,'Awards&amp;Payments_LEACode'!$A$4:$Q$455,16,FALSE)</f>
        <v>0</v>
      </c>
      <c r="M48" s="3">
        <f>VLOOKUP($B48,'Awards&amp;Payments_LEACode'!$A$4:$Q$455,17,FALSE)</f>
        <v>42079.4</v>
      </c>
    </row>
    <row r="49" spans="1:13" x14ac:dyDescent="0.35">
      <c r="A49" t="s">
        <v>45</v>
      </c>
      <c r="B49" s="118">
        <v>602</v>
      </c>
      <c r="C49">
        <v>6</v>
      </c>
      <c r="D49" s="1">
        <f>VLOOKUP($B49,'Awards&amp;Payments_LEACode'!$A$4:$I$455,3,FALSE)</f>
        <v>129451</v>
      </c>
      <c r="E49" s="1">
        <f>VLOOKUP($B49,'Awards&amp;Payments_LEACode'!$A$4:$I$455,4,FALSE)</f>
        <v>510210</v>
      </c>
      <c r="F49" s="1">
        <f>VLOOKUP($B49,'Awards&amp;Payments_LEACode'!$A$4:$I$455,6,FALSE)</f>
        <v>1145792</v>
      </c>
      <c r="G49" s="1">
        <f>VLOOKUP($B49,'Awards&amp;Payments_LEACode'!$A$4:$I$455,8,FALSE)</f>
        <v>0</v>
      </c>
      <c r="H49" s="3">
        <f>VLOOKUP($B49,'Awards&amp;Payments_LEACode'!$A$4:$I$455,9,FALSE)</f>
        <v>1785453</v>
      </c>
      <c r="I49" s="1">
        <f>VLOOKUP($B49,'Awards&amp;Payments_LEACode'!$A$4:$Q$455,11,FALSE)</f>
        <v>63139.24</v>
      </c>
      <c r="J49" s="1">
        <f>VLOOKUP($B49,'Awards&amp;Payments_LEACode'!$A$4:$Q$455,12,FALSE)</f>
        <v>0</v>
      </c>
      <c r="K49" s="1">
        <f>VLOOKUP($B49,'Awards&amp;Payments_LEACode'!$A$4:$Q$455,14,FALSE)</f>
        <v>0</v>
      </c>
      <c r="L49" s="1">
        <f>VLOOKUP($B49,'Awards&amp;Payments_LEACode'!$A$4:$Q$455,16,FALSE)</f>
        <v>0</v>
      </c>
      <c r="M49" s="3">
        <f>VLOOKUP($B49,'Awards&amp;Payments_LEACode'!$A$4:$Q$455,17,FALSE)</f>
        <v>63139.24</v>
      </c>
    </row>
    <row r="50" spans="1:13" x14ac:dyDescent="0.35">
      <c r="A50" t="s">
        <v>48</v>
      </c>
      <c r="B50" s="118">
        <v>623</v>
      </c>
      <c r="C50">
        <v>6</v>
      </c>
      <c r="D50" s="1">
        <f>VLOOKUP($B50,'Awards&amp;Payments_LEACode'!$A$4:$I$455,3,FALSE)</f>
        <v>95419</v>
      </c>
      <c r="E50" s="1">
        <f>VLOOKUP($B50,'Awards&amp;Payments_LEACode'!$A$4:$I$455,4,FALSE)</f>
        <v>378417</v>
      </c>
      <c r="F50" s="1">
        <f>VLOOKUP($B50,'Awards&amp;Payments_LEACode'!$A$4:$I$455,6,FALSE)</f>
        <v>849820</v>
      </c>
      <c r="G50" s="1">
        <f>VLOOKUP($B50,'Awards&amp;Payments_LEACode'!$A$4:$I$455,8,FALSE)</f>
        <v>51014</v>
      </c>
      <c r="H50" s="3">
        <f>VLOOKUP($B50,'Awards&amp;Payments_LEACode'!$A$4:$I$455,9,FALSE)</f>
        <v>1374670</v>
      </c>
      <c r="I50" s="1">
        <f>VLOOKUP($B50,'Awards&amp;Payments_LEACode'!$A$4:$Q$455,11,FALSE)</f>
        <v>51457.249999999993</v>
      </c>
      <c r="J50" s="1">
        <f>VLOOKUP($B50,'Awards&amp;Payments_LEACode'!$A$4:$Q$455,12,FALSE)</f>
        <v>0</v>
      </c>
      <c r="K50" s="1">
        <f>VLOOKUP($B50,'Awards&amp;Payments_LEACode'!$A$4:$Q$455,14,FALSE)</f>
        <v>0</v>
      </c>
      <c r="L50" s="1">
        <f>VLOOKUP($B50,'Awards&amp;Payments_LEACode'!$A$4:$Q$455,16,FALSE)</f>
        <v>41912.550000000003</v>
      </c>
      <c r="M50" s="3">
        <f>VLOOKUP($B50,'Awards&amp;Payments_LEACode'!$A$4:$Q$455,17,FALSE)</f>
        <v>93369.799999999988</v>
      </c>
    </row>
    <row r="51" spans="1:13" x14ac:dyDescent="0.35">
      <c r="A51" t="s">
        <v>75</v>
      </c>
      <c r="B51" s="118">
        <v>1141</v>
      </c>
      <c r="C51">
        <v>6</v>
      </c>
      <c r="D51" s="1">
        <f>VLOOKUP($B51,'Awards&amp;Payments_LEACode'!$A$4:$I$455,3,FALSE)</f>
        <v>236191</v>
      </c>
      <c r="E51" s="1">
        <f>VLOOKUP($B51,'Awards&amp;Payments_LEACode'!$A$4:$I$455,4,FALSE)</f>
        <v>971582</v>
      </c>
      <c r="F51" s="1">
        <f>VLOOKUP($B51,'Awards&amp;Payments_LEACode'!$A$4:$I$455,6,FALSE)</f>
        <v>2181906</v>
      </c>
      <c r="G51" s="1">
        <f>VLOOKUP($B51,'Awards&amp;Payments_LEACode'!$A$4:$I$455,8,FALSE)</f>
        <v>179130</v>
      </c>
      <c r="H51" s="3">
        <f>VLOOKUP($B51,'Awards&amp;Payments_LEACode'!$A$4:$I$455,9,FALSE)</f>
        <v>3568809</v>
      </c>
      <c r="I51" s="1">
        <f>VLOOKUP($B51,'Awards&amp;Payments_LEACode'!$A$4:$Q$455,11,FALSE)</f>
        <v>220451.90000000005</v>
      </c>
      <c r="J51" s="1">
        <f>VLOOKUP($B51,'Awards&amp;Payments_LEACode'!$A$4:$Q$455,12,FALSE)</f>
        <v>0</v>
      </c>
      <c r="K51" s="1">
        <f>VLOOKUP($B51,'Awards&amp;Payments_LEACode'!$A$4:$Q$455,14,FALSE)</f>
        <v>0</v>
      </c>
      <c r="L51" s="1">
        <f>VLOOKUP($B51,'Awards&amp;Payments_LEACode'!$A$4:$Q$455,16,FALSE)</f>
        <v>0</v>
      </c>
      <c r="M51" s="3">
        <f>VLOOKUP($B51,'Awards&amp;Payments_LEACode'!$A$4:$Q$455,17,FALSE)</f>
        <v>220451.90000000005</v>
      </c>
    </row>
    <row r="52" spans="1:13" x14ac:dyDescent="0.35">
      <c r="A52" t="s">
        <v>150</v>
      </c>
      <c r="B52" s="118">
        <v>2415</v>
      </c>
      <c r="C52">
        <v>6</v>
      </c>
      <c r="D52" s="1">
        <f>VLOOKUP($B52,'Awards&amp;Payments_LEACode'!$A$4:$I$455,3,FALSE)</f>
        <v>65356</v>
      </c>
      <c r="E52" s="1">
        <f>VLOOKUP($B52,'Awards&amp;Payments_LEACode'!$A$4:$I$455,4,FALSE)</f>
        <v>269852</v>
      </c>
      <c r="F52" s="1">
        <f>VLOOKUP($B52,'Awards&amp;Payments_LEACode'!$A$4:$I$455,6,FALSE)</f>
        <v>606013</v>
      </c>
      <c r="G52" s="1">
        <f>VLOOKUP($B52,'Awards&amp;Payments_LEACode'!$A$4:$I$455,8,FALSE)</f>
        <v>39130</v>
      </c>
      <c r="H52" s="3">
        <f>VLOOKUP($B52,'Awards&amp;Payments_LEACode'!$A$4:$I$455,9,FALSE)</f>
        <v>980351</v>
      </c>
      <c r="I52" s="1">
        <f>VLOOKUP($B52,'Awards&amp;Payments_LEACode'!$A$4:$Q$455,11,FALSE)</f>
        <v>57772.78</v>
      </c>
      <c r="J52" s="1">
        <f>VLOOKUP($B52,'Awards&amp;Payments_LEACode'!$A$4:$Q$455,12,FALSE)</f>
        <v>0</v>
      </c>
      <c r="K52" s="1">
        <f>VLOOKUP($B52,'Awards&amp;Payments_LEACode'!$A$4:$Q$455,14,FALSE)</f>
        <v>0</v>
      </c>
      <c r="L52" s="1">
        <f>VLOOKUP($B52,'Awards&amp;Payments_LEACode'!$A$4:$Q$455,16,FALSE)</f>
        <v>38088.129999999997</v>
      </c>
      <c r="M52" s="3">
        <f>VLOOKUP($B52,'Awards&amp;Payments_LEACode'!$A$4:$Q$455,17,FALSE)</f>
        <v>95860.91</v>
      </c>
    </row>
    <row r="53" spans="1:13" x14ac:dyDescent="0.35">
      <c r="A53" t="s">
        <v>166</v>
      </c>
      <c r="B53" s="118">
        <v>2583</v>
      </c>
      <c r="C53">
        <v>6</v>
      </c>
      <c r="D53" s="1">
        <f>VLOOKUP($B53,'Awards&amp;Payments_LEACode'!$A$4:$I$455,3,FALSE)</f>
        <v>84327</v>
      </c>
      <c r="E53" s="1">
        <f>VLOOKUP($B53,'Awards&amp;Payments_LEACode'!$A$4:$I$455,4,FALSE)</f>
        <v>334032</v>
      </c>
      <c r="F53" s="1">
        <f>VLOOKUP($B53,'Awards&amp;Payments_LEACode'!$A$4:$I$455,6,FALSE)</f>
        <v>750143</v>
      </c>
      <c r="G53" s="1">
        <f>VLOOKUP($B53,'Awards&amp;Payments_LEACode'!$A$4:$I$455,8,FALSE)</f>
        <v>0</v>
      </c>
      <c r="H53" s="3">
        <f>VLOOKUP($B53,'Awards&amp;Payments_LEACode'!$A$4:$I$455,9,FALSE)</f>
        <v>1168502</v>
      </c>
      <c r="I53" s="1">
        <f>VLOOKUP($B53,'Awards&amp;Payments_LEACode'!$A$4:$Q$455,11,FALSE)</f>
        <v>80439.59</v>
      </c>
      <c r="J53" s="1">
        <f>VLOOKUP($B53,'Awards&amp;Payments_LEACode'!$A$4:$Q$455,12,FALSE)</f>
        <v>0</v>
      </c>
      <c r="K53" s="1">
        <f>VLOOKUP($B53,'Awards&amp;Payments_LEACode'!$A$4:$Q$455,14,FALSE)</f>
        <v>0</v>
      </c>
      <c r="L53" s="1">
        <f>VLOOKUP($B53,'Awards&amp;Payments_LEACode'!$A$4:$Q$455,16,FALSE)</f>
        <v>0</v>
      </c>
      <c r="M53" s="3">
        <f>VLOOKUP($B53,'Awards&amp;Payments_LEACode'!$A$4:$Q$455,17,FALSE)</f>
        <v>80439.59</v>
      </c>
    </row>
    <row r="54" spans="1:13" x14ac:dyDescent="0.35">
      <c r="A54" t="s">
        <v>167</v>
      </c>
      <c r="B54" s="118">
        <v>2604</v>
      </c>
      <c r="C54">
        <v>6</v>
      </c>
      <c r="D54" s="1">
        <f>VLOOKUP($B54,'Awards&amp;Payments_LEACode'!$A$4:$I$455,3,FALSE)</f>
        <v>296269</v>
      </c>
      <c r="E54" s="1">
        <f>VLOOKUP($B54,'Awards&amp;Payments_LEACode'!$A$4:$I$455,4,FALSE)</f>
        <v>1174486</v>
      </c>
      <c r="F54" s="1">
        <f>VLOOKUP($B54,'Awards&amp;Payments_LEACode'!$A$4:$I$455,6,FALSE)</f>
        <v>2637573</v>
      </c>
      <c r="G54" s="1">
        <f>VLOOKUP($B54,'Awards&amp;Payments_LEACode'!$A$4:$I$455,8,FALSE)</f>
        <v>0</v>
      </c>
      <c r="H54" s="3">
        <f>VLOOKUP($B54,'Awards&amp;Payments_LEACode'!$A$4:$I$455,9,FALSE)</f>
        <v>4108328</v>
      </c>
      <c r="I54" s="1">
        <f>VLOOKUP($B54,'Awards&amp;Payments_LEACode'!$A$4:$Q$455,11,FALSE)</f>
        <v>296269</v>
      </c>
      <c r="J54" s="1">
        <f>VLOOKUP($B54,'Awards&amp;Payments_LEACode'!$A$4:$Q$455,12,FALSE)</f>
        <v>0</v>
      </c>
      <c r="K54" s="1">
        <f>VLOOKUP($B54,'Awards&amp;Payments_LEACode'!$A$4:$Q$455,14,FALSE)</f>
        <v>0</v>
      </c>
      <c r="L54" s="1">
        <f>VLOOKUP($B54,'Awards&amp;Payments_LEACode'!$A$4:$Q$455,16,FALSE)</f>
        <v>0</v>
      </c>
      <c r="M54" s="3">
        <f>VLOOKUP($B54,'Awards&amp;Payments_LEACode'!$A$4:$Q$455,17,FALSE)</f>
        <v>296269</v>
      </c>
    </row>
    <row r="55" spans="1:13" x14ac:dyDescent="0.35">
      <c r="A55" t="s">
        <v>208</v>
      </c>
      <c r="B55" s="118">
        <v>3276</v>
      </c>
      <c r="C55">
        <v>6</v>
      </c>
      <c r="D55" s="1">
        <f>VLOOKUP($B55,'Awards&amp;Payments_LEACode'!$A$4:$I$455,3,FALSE)</f>
        <v>89177</v>
      </c>
      <c r="E55" s="1">
        <f>VLOOKUP($B55,'Awards&amp;Payments_LEACode'!$A$4:$I$455,4,FALSE)</f>
        <v>361354</v>
      </c>
      <c r="F55" s="1">
        <f>VLOOKUP($B55,'Awards&amp;Payments_LEACode'!$A$4:$I$455,6,FALSE)</f>
        <v>811502</v>
      </c>
      <c r="G55" s="1">
        <f>VLOOKUP($B55,'Awards&amp;Payments_LEACode'!$A$4:$I$455,8,FALSE)</f>
        <v>91594</v>
      </c>
      <c r="H55" s="3">
        <f>VLOOKUP($B55,'Awards&amp;Payments_LEACode'!$A$4:$I$455,9,FALSE)</f>
        <v>1353627</v>
      </c>
      <c r="I55" s="1">
        <f>VLOOKUP($B55,'Awards&amp;Payments_LEACode'!$A$4:$Q$455,11,FALSE)</f>
        <v>39093.729999999996</v>
      </c>
      <c r="J55" s="1">
        <f>VLOOKUP($B55,'Awards&amp;Payments_LEACode'!$A$4:$Q$455,12,FALSE)</f>
        <v>0</v>
      </c>
      <c r="K55" s="1">
        <f>VLOOKUP($B55,'Awards&amp;Payments_LEACode'!$A$4:$Q$455,14,FALSE)</f>
        <v>0</v>
      </c>
      <c r="L55" s="1">
        <f>VLOOKUP($B55,'Awards&amp;Payments_LEACode'!$A$4:$Q$455,16,FALSE)</f>
        <v>36868.559999999998</v>
      </c>
      <c r="M55" s="3">
        <f>VLOOKUP($B55,'Awards&amp;Payments_LEACode'!$A$4:$Q$455,17,FALSE)</f>
        <v>75962.289999999994</v>
      </c>
    </row>
    <row r="56" spans="1:13" x14ac:dyDescent="0.35">
      <c r="A56" t="s">
        <v>213</v>
      </c>
      <c r="B56" s="118">
        <v>3318</v>
      </c>
      <c r="C56">
        <v>6</v>
      </c>
      <c r="D56" s="1">
        <f>VLOOKUP($B56,'Awards&amp;Payments_LEACode'!$A$4:$I$455,3,FALSE)</f>
        <v>161743</v>
      </c>
      <c r="E56" s="1">
        <f>VLOOKUP($B56,'Awards&amp;Payments_LEACode'!$A$4:$I$455,4,FALSE)</f>
        <v>671821</v>
      </c>
      <c r="F56" s="1">
        <f>VLOOKUP($B56,'Awards&amp;Payments_LEACode'!$A$4:$I$455,6,FALSE)</f>
        <v>1508725</v>
      </c>
      <c r="G56" s="1">
        <f>VLOOKUP($B56,'Awards&amp;Payments_LEACode'!$A$4:$I$455,8,FALSE)</f>
        <v>62899</v>
      </c>
      <c r="H56" s="3">
        <f>VLOOKUP($B56,'Awards&amp;Payments_LEACode'!$A$4:$I$455,9,FALSE)</f>
        <v>2405188</v>
      </c>
      <c r="I56" s="1">
        <f>VLOOKUP($B56,'Awards&amp;Payments_LEACode'!$A$4:$Q$455,11,FALSE)</f>
        <v>135398.82999999999</v>
      </c>
      <c r="J56" s="1">
        <f>VLOOKUP($B56,'Awards&amp;Payments_LEACode'!$A$4:$Q$455,12,FALSE)</f>
        <v>491846.55</v>
      </c>
      <c r="K56" s="1">
        <f>VLOOKUP($B56,'Awards&amp;Payments_LEACode'!$A$4:$Q$455,14,FALSE)</f>
        <v>0</v>
      </c>
      <c r="L56" s="1">
        <f>VLOOKUP($B56,'Awards&amp;Payments_LEACode'!$A$4:$Q$455,16,FALSE)</f>
        <v>53960</v>
      </c>
      <c r="M56" s="3">
        <f>VLOOKUP($B56,'Awards&amp;Payments_LEACode'!$A$4:$Q$455,17,FALSE)</f>
        <v>681205.38</v>
      </c>
    </row>
    <row r="57" spans="1:13" x14ac:dyDescent="0.35">
      <c r="A57" t="s">
        <v>224</v>
      </c>
      <c r="B57" s="118">
        <v>3434</v>
      </c>
      <c r="C57">
        <v>6</v>
      </c>
      <c r="D57" s="1">
        <f>VLOOKUP($B57,'Awards&amp;Payments_LEACode'!$A$4:$I$455,3,FALSE)</f>
        <v>769280</v>
      </c>
      <c r="E57" s="1">
        <f>VLOOKUP($B57,'Awards&amp;Payments_LEACode'!$A$4:$I$455,4,FALSE)</f>
        <v>3045068</v>
      </c>
      <c r="F57" s="1">
        <f>VLOOKUP($B57,'Awards&amp;Payments_LEACode'!$A$4:$I$455,6,FALSE)</f>
        <v>6838385</v>
      </c>
      <c r="G57" s="1">
        <f>VLOOKUP($B57,'Awards&amp;Payments_LEACode'!$A$4:$I$455,8,FALSE)</f>
        <v>133768</v>
      </c>
      <c r="H57" s="3">
        <f>VLOOKUP($B57,'Awards&amp;Payments_LEACode'!$A$4:$I$455,9,FALSE)</f>
        <v>10786501</v>
      </c>
      <c r="I57" s="1">
        <f>VLOOKUP($B57,'Awards&amp;Payments_LEACode'!$A$4:$Q$455,11,FALSE)</f>
        <v>179200.84</v>
      </c>
      <c r="J57" s="1">
        <f>VLOOKUP($B57,'Awards&amp;Payments_LEACode'!$A$4:$Q$455,12,FALSE)</f>
        <v>0</v>
      </c>
      <c r="K57" s="1">
        <f>VLOOKUP($B57,'Awards&amp;Payments_LEACode'!$A$4:$Q$455,14,FALSE)</f>
        <v>0</v>
      </c>
      <c r="L57" s="1">
        <f>VLOOKUP($B57,'Awards&amp;Payments_LEACode'!$A$4:$Q$455,16,FALSE)</f>
        <v>0</v>
      </c>
      <c r="M57" s="3">
        <f>VLOOKUP($B57,'Awards&amp;Payments_LEACode'!$A$4:$Q$455,17,FALSE)</f>
        <v>179200.84</v>
      </c>
    </row>
    <row r="58" spans="1:13" x14ac:dyDescent="0.35">
      <c r="A58" t="s">
        <v>262</v>
      </c>
      <c r="B58" s="118">
        <v>3955</v>
      </c>
      <c r="C58">
        <v>6</v>
      </c>
      <c r="D58" s="1">
        <f>VLOOKUP($B58,'Awards&amp;Payments_LEACode'!$A$4:$I$455,3,FALSE)</f>
        <v>220847</v>
      </c>
      <c r="E58" s="1">
        <f>VLOOKUP($B58,'Awards&amp;Payments_LEACode'!$A$4:$I$455,4,FALSE)</f>
        <v>852780</v>
      </c>
      <c r="F58" s="1">
        <f>VLOOKUP($B58,'Awards&amp;Payments_LEACode'!$A$4:$I$455,6,FALSE)</f>
        <v>1915109</v>
      </c>
      <c r="G58" s="1">
        <f>VLOOKUP($B58,'Awards&amp;Payments_LEACode'!$A$4:$I$455,8,FALSE)</f>
        <v>0</v>
      </c>
      <c r="H58" s="3">
        <f>VLOOKUP($B58,'Awards&amp;Payments_LEACode'!$A$4:$I$455,9,FALSE)</f>
        <v>2988736</v>
      </c>
      <c r="I58" s="1">
        <f>VLOOKUP($B58,'Awards&amp;Payments_LEACode'!$A$4:$Q$455,11,FALSE)</f>
        <v>219512.19999999998</v>
      </c>
      <c r="J58" s="1">
        <f>VLOOKUP($B58,'Awards&amp;Payments_LEACode'!$A$4:$Q$455,12,FALSE)</f>
        <v>0</v>
      </c>
      <c r="K58" s="1">
        <f>VLOOKUP($B58,'Awards&amp;Payments_LEACode'!$A$4:$Q$455,14,FALSE)</f>
        <v>0</v>
      </c>
      <c r="L58" s="1">
        <f>VLOOKUP($B58,'Awards&amp;Payments_LEACode'!$A$4:$Q$455,16,FALSE)</f>
        <v>0</v>
      </c>
      <c r="M58" s="3">
        <f>VLOOKUP($B58,'Awards&amp;Payments_LEACode'!$A$4:$Q$455,17,FALSE)</f>
        <v>219512.19999999998</v>
      </c>
    </row>
    <row r="59" spans="1:13" x14ac:dyDescent="0.35">
      <c r="A59" t="s">
        <v>308</v>
      </c>
      <c r="B59" s="118">
        <v>4613</v>
      </c>
      <c r="C59">
        <v>6</v>
      </c>
      <c r="D59" s="1">
        <f>VLOOKUP($B59,'Awards&amp;Payments_LEACode'!$A$4:$I$455,3,FALSE)</f>
        <v>219615</v>
      </c>
      <c r="E59" s="1">
        <f>VLOOKUP($B59,'Awards&amp;Payments_LEACode'!$A$4:$I$455,4,FALSE)</f>
        <v>865099</v>
      </c>
      <c r="F59" s="1">
        <f>VLOOKUP($B59,'Awards&amp;Payments_LEACode'!$A$4:$I$455,6,FALSE)</f>
        <v>1942774</v>
      </c>
      <c r="G59" s="1">
        <f>VLOOKUP($B59,'Awards&amp;Payments_LEACode'!$A$4:$I$455,8,FALSE)</f>
        <v>0</v>
      </c>
      <c r="H59" s="3">
        <f>VLOOKUP($B59,'Awards&amp;Payments_LEACode'!$A$4:$I$455,9,FALSE)</f>
        <v>3027488</v>
      </c>
      <c r="I59" s="1">
        <f>VLOOKUP($B59,'Awards&amp;Payments_LEACode'!$A$4:$Q$455,11,FALSE)</f>
        <v>121744.31</v>
      </c>
      <c r="J59" s="1">
        <f>VLOOKUP($B59,'Awards&amp;Payments_LEACode'!$A$4:$Q$455,12,FALSE)</f>
        <v>0</v>
      </c>
      <c r="K59" s="1">
        <f>VLOOKUP($B59,'Awards&amp;Payments_LEACode'!$A$4:$Q$455,14,FALSE)</f>
        <v>0</v>
      </c>
      <c r="L59" s="1">
        <f>VLOOKUP($B59,'Awards&amp;Payments_LEACode'!$A$4:$Q$455,16,FALSE)</f>
        <v>0</v>
      </c>
      <c r="M59" s="3">
        <f>VLOOKUP($B59,'Awards&amp;Payments_LEACode'!$A$4:$Q$455,17,FALSE)</f>
        <v>121744.31</v>
      </c>
    </row>
    <row r="60" spans="1:13" x14ac:dyDescent="0.35">
      <c r="A60" t="s">
        <v>335</v>
      </c>
      <c r="B60" s="118">
        <v>5138</v>
      </c>
      <c r="C60">
        <v>6</v>
      </c>
      <c r="D60" s="1">
        <f>VLOOKUP($B60,'Awards&amp;Payments_LEACode'!$A$4:$I$455,3,FALSE)</f>
        <v>311633</v>
      </c>
      <c r="E60" s="1">
        <f>VLOOKUP($B60,'Awards&amp;Payments_LEACode'!$A$4:$I$455,4,FALSE)</f>
        <v>1050046</v>
      </c>
      <c r="F60" s="1">
        <f>VLOOKUP($B60,'Awards&amp;Payments_LEACode'!$A$4:$I$455,6,FALSE)</f>
        <v>2358115</v>
      </c>
      <c r="G60" s="1">
        <f>VLOOKUP($B60,'Awards&amp;Payments_LEACode'!$A$4:$I$455,8,FALSE)</f>
        <v>0</v>
      </c>
      <c r="H60" s="3">
        <f>VLOOKUP($B60,'Awards&amp;Payments_LEACode'!$A$4:$I$455,9,FALSE)</f>
        <v>3719794</v>
      </c>
      <c r="I60" s="1">
        <f>VLOOKUP($B60,'Awards&amp;Payments_LEACode'!$A$4:$Q$455,11,FALSE)</f>
        <v>269372.69</v>
      </c>
      <c r="J60" s="1">
        <f>VLOOKUP($B60,'Awards&amp;Payments_LEACode'!$A$4:$Q$455,12,FALSE)</f>
        <v>0</v>
      </c>
      <c r="K60" s="1">
        <f>VLOOKUP($B60,'Awards&amp;Payments_LEACode'!$A$4:$Q$455,14,FALSE)</f>
        <v>0</v>
      </c>
      <c r="L60" s="1">
        <f>VLOOKUP($B60,'Awards&amp;Payments_LEACode'!$A$4:$Q$455,16,FALSE)</f>
        <v>0</v>
      </c>
      <c r="M60" s="3">
        <f>VLOOKUP($B60,'Awards&amp;Payments_LEACode'!$A$4:$Q$455,17,FALSE)</f>
        <v>269372.69</v>
      </c>
    </row>
    <row r="61" spans="1:13" x14ac:dyDescent="0.35">
      <c r="A61" t="s">
        <v>337</v>
      </c>
      <c r="B61" s="118">
        <v>5264</v>
      </c>
      <c r="C61">
        <v>6</v>
      </c>
      <c r="D61" s="1">
        <f>VLOOKUP($B61,'Awards&amp;Payments_LEACode'!$A$4:$I$455,3,FALSE)</f>
        <v>400537</v>
      </c>
      <c r="E61" s="1">
        <f>VLOOKUP($B61,'Awards&amp;Payments_LEACode'!$A$4:$I$455,4,FALSE)</f>
        <v>1526775</v>
      </c>
      <c r="F61" s="1">
        <f>VLOOKUP($B61,'Awards&amp;Payments_LEACode'!$A$4:$I$455,6,FALSE)</f>
        <v>3428716</v>
      </c>
      <c r="G61" s="1">
        <f>VLOOKUP($B61,'Awards&amp;Payments_LEACode'!$A$4:$I$455,8,FALSE)</f>
        <v>0</v>
      </c>
      <c r="H61" s="3">
        <f>VLOOKUP($B61,'Awards&amp;Payments_LEACode'!$A$4:$I$455,9,FALSE)</f>
        <v>5356028</v>
      </c>
      <c r="I61" s="1">
        <f>VLOOKUP($B61,'Awards&amp;Payments_LEACode'!$A$4:$Q$455,11,FALSE)</f>
        <v>162190.39999999999</v>
      </c>
      <c r="J61" s="1">
        <f>VLOOKUP($B61,'Awards&amp;Payments_LEACode'!$A$4:$Q$455,12,FALSE)</f>
        <v>0</v>
      </c>
      <c r="K61" s="1">
        <f>VLOOKUP($B61,'Awards&amp;Payments_LEACode'!$A$4:$Q$455,14,FALSE)</f>
        <v>0</v>
      </c>
      <c r="L61" s="1">
        <f>VLOOKUP($B61,'Awards&amp;Payments_LEACode'!$A$4:$Q$455,16,FALSE)</f>
        <v>0</v>
      </c>
      <c r="M61" s="3">
        <f>VLOOKUP($B61,'Awards&amp;Payments_LEACode'!$A$4:$Q$455,17,FALSE)</f>
        <v>162190.39999999999</v>
      </c>
    </row>
    <row r="62" spans="1:13" x14ac:dyDescent="0.35">
      <c r="A62" t="s">
        <v>341</v>
      </c>
      <c r="B62" s="118">
        <v>5348</v>
      </c>
      <c r="C62">
        <v>6</v>
      </c>
      <c r="D62" s="1">
        <f>VLOOKUP($B62,'Awards&amp;Payments_LEACode'!$A$4:$I$455,3,FALSE)</f>
        <v>51859</v>
      </c>
      <c r="E62" s="1">
        <f>VLOOKUP($B62,'Awards&amp;Payments_LEACode'!$A$4:$I$455,4,FALSE)</f>
        <v>187656</v>
      </c>
      <c r="F62" s="1">
        <f>VLOOKUP($B62,'Awards&amp;Payments_LEACode'!$A$4:$I$455,6,FALSE)</f>
        <v>421424</v>
      </c>
      <c r="G62" s="1">
        <f>VLOOKUP($B62,'Awards&amp;Payments_LEACode'!$A$4:$I$455,8,FALSE)</f>
        <v>0</v>
      </c>
      <c r="H62" s="3">
        <f>VLOOKUP($B62,'Awards&amp;Payments_LEACode'!$A$4:$I$455,9,FALSE)</f>
        <v>660939</v>
      </c>
      <c r="I62" s="1">
        <f>VLOOKUP($B62,'Awards&amp;Payments_LEACode'!$A$4:$Q$455,11,FALSE)</f>
        <v>51859</v>
      </c>
      <c r="J62" s="1">
        <f>VLOOKUP($B62,'Awards&amp;Payments_LEACode'!$A$4:$Q$455,12,FALSE)</f>
        <v>0</v>
      </c>
      <c r="K62" s="1">
        <f>VLOOKUP($B62,'Awards&amp;Payments_LEACode'!$A$4:$Q$455,14,FALSE)</f>
        <v>0</v>
      </c>
      <c r="L62" s="1">
        <f>VLOOKUP($B62,'Awards&amp;Payments_LEACode'!$A$4:$Q$455,16,FALSE)</f>
        <v>0</v>
      </c>
      <c r="M62" s="3">
        <f>VLOOKUP($B62,'Awards&amp;Payments_LEACode'!$A$4:$Q$455,17,FALSE)</f>
        <v>51859</v>
      </c>
    </row>
    <row r="63" spans="1:13" x14ac:dyDescent="0.35">
      <c r="A63" t="s">
        <v>367</v>
      </c>
      <c r="B63" s="118">
        <v>5740</v>
      </c>
      <c r="C63">
        <v>6</v>
      </c>
      <c r="D63" s="1">
        <f>VLOOKUP($B63,'Awards&amp;Payments_LEACode'!$A$4:$I$455,3,FALSE)</f>
        <v>58468</v>
      </c>
      <c r="E63" s="1">
        <f>VLOOKUP($B63,'Awards&amp;Payments_LEACode'!$A$4:$I$455,4,FALSE)</f>
        <v>225133</v>
      </c>
      <c r="F63" s="1">
        <f>VLOOKUP($B63,'Awards&amp;Payments_LEACode'!$A$4:$I$455,6,FALSE)</f>
        <v>505588</v>
      </c>
      <c r="G63" s="1">
        <f>VLOOKUP($B63,'Awards&amp;Payments_LEACode'!$A$4:$I$455,8,FALSE)</f>
        <v>36667</v>
      </c>
      <c r="H63" s="3">
        <f>VLOOKUP($B63,'Awards&amp;Payments_LEACode'!$A$4:$I$455,9,FALSE)</f>
        <v>825856</v>
      </c>
      <c r="I63" s="1">
        <f>VLOOKUP($B63,'Awards&amp;Payments_LEACode'!$A$4:$Q$455,11,FALSE)</f>
        <v>57664.83</v>
      </c>
      <c r="J63" s="1">
        <f>VLOOKUP($B63,'Awards&amp;Payments_LEACode'!$A$4:$Q$455,12,FALSE)</f>
        <v>0</v>
      </c>
      <c r="K63" s="1">
        <f>VLOOKUP($B63,'Awards&amp;Payments_LEACode'!$A$4:$Q$455,14,FALSE)</f>
        <v>0</v>
      </c>
      <c r="L63" s="1">
        <f>VLOOKUP($B63,'Awards&amp;Payments_LEACode'!$A$4:$Q$455,16,FALSE)</f>
        <v>23038.44</v>
      </c>
      <c r="M63" s="3">
        <f>VLOOKUP($B63,'Awards&amp;Payments_LEACode'!$A$4:$Q$455,17,FALSE)</f>
        <v>80703.27</v>
      </c>
    </row>
    <row r="64" spans="1:13" x14ac:dyDescent="0.35">
      <c r="A64" t="s">
        <v>422</v>
      </c>
      <c r="B64" s="118">
        <v>6692</v>
      </c>
      <c r="C64">
        <v>6</v>
      </c>
      <c r="D64" s="1">
        <f>VLOOKUP($B64,'Awards&amp;Payments_LEACode'!$A$4:$I$455,3,FALSE)</f>
        <v>185133</v>
      </c>
      <c r="E64" s="1">
        <f>VLOOKUP($B64,'Awards&amp;Payments_LEACode'!$A$4:$I$455,4,FALSE)</f>
        <v>623803</v>
      </c>
      <c r="F64" s="1">
        <f>VLOOKUP($B64,'Awards&amp;Payments_LEACode'!$A$4:$I$455,6,FALSE)</f>
        <v>1400890</v>
      </c>
      <c r="G64" s="1">
        <f>VLOOKUP($B64,'Awards&amp;Payments_LEACode'!$A$4:$I$455,8,FALSE)</f>
        <v>0</v>
      </c>
      <c r="H64" s="3">
        <f>VLOOKUP($B64,'Awards&amp;Payments_LEACode'!$A$4:$I$455,9,FALSE)</f>
        <v>2209826</v>
      </c>
      <c r="I64" s="1">
        <f>VLOOKUP($B64,'Awards&amp;Payments_LEACode'!$A$4:$Q$455,11,FALSE)</f>
        <v>132174.84999999998</v>
      </c>
      <c r="J64" s="1">
        <f>VLOOKUP($B64,'Awards&amp;Payments_LEACode'!$A$4:$Q$455,12,FALSE)</f>
        <v>0</v>
      </c>
      <c r="K64" s="1">
        <f>VLOOKUP($B64,'Awards&amp;Payments_LEACode'!$A$4:$Q$455,14,FALSE)</f>
        <v>0</v>
      </c>
      <c r="L64" s="1">
        <f>VLOOKUP($B64,'Awards&amp;Payments_LEACode'!$A$4:$Q$455,16,FALSE)</f>
        <v>0</v>
      </c>
      <c r="M64" s="3">
        <f>VLOOKUP($B64,'Awards&amp;Payments_LEACode'!$A$4:$Q$455,17,FALSE)</f>
        <v>132174.84999999998</v>
      </c>
    </row>
    <row r="65" spans="1:13" x14ac:dyDescent="0.35">
      <c r="A65" t="s">
        <v>147</v>
      </c>
      <c r="B65" s="118">
        <v>2303</v>
      </c>
      <c r="C65">
        <v>7</v>
      </c>
      <c r="D65" s="1">
        <f>VLOOKUP($B65,'Awards&amp;Payments_LEACode'!$A$4:$I$455,3,FALSE)</f>
        <v>440279</v>
      </c>
      <c r="E65" s="1">
        <f>VLOOKUP($B65,'Awards&amp;Payments_LEACode'!$A$4:$I$455,4,FALSE)</f>
        <v>1758503</v>
      </c>
      <c r="F65" s="1">
        <f>VLOOKUP($B65,'Awards&amp;Payments_LEACode'!$A$4:$I$455,6,FALSE)</f>
        <v>3949114</v>
      </c>
      <c r="G65" s="1">
        <f>VLOOKUP($B65,'Awards&amp;Payments_LEACode'!$A$4:$I$455,8,FALSE)</f>
        <v>0</v>
      </c>
      <c r="H65" s="3">
        <f>VLOOKUP($B65,'Awards&amp;Payments_LEACode'!$A$4:$I$455,9,FALSE)</f>
        <v>6147896</v>
      </c>
      <c r="I65" s="1">
        <f>VLOOKUP($B65,'Awards&amp;Payments_LEACode'!$A$4:$Q$455,11,FALSE)</f>
        <v>439572.82</v>
      </c>
      <c r="J65" s="1">
        <f>VLOOKUP($B65,'Awards&amp;Payments_LEACode'!$A$4:$Q$455,12,FALSE)</f>
        <v>0</v>
      </c>
      <c r="K65" s="1">
        <f>VLOOKUP($B65,'Awards&amp;Payments_LEACode'!$A$4:$Q$455,14,FALSE)</f>
        <v>0</v>
      </c>
      <c r="L65" s="1">
        <f>VLOOKUP($B65,'Awards&amp;Payments_LEACode'!$A$4:$Q$455,16,FALSE)</f>
        <v>0</v>
      </c>
      <c r="M65" s="3">
        <f>VLOOKUP($B65,'Awards&amp;Payments_LEACode'!$A$4:$Q$455,17,FALSE)</f>
        <v>439572.82</v>
      </c>
    </row>
    <row r="66" spans="1:13" x14ac:dyDescent="0.35">
      <c r="A66" t="s">
        <v>236</v>
      </c>
      <c r="B66" s="118">
        <v>3619</v>
      </c>
      <c r="C66">
        <v>7</v>
      </c>
      <c r="D66" s="1">
        <f>VLOOKUP($B66,'Awards&amp;Payments_LEACode'!$A$4:$I$455,3,FALSE)</f>
        <v>55995150</v>
      </c>
      <c r="E66" s="1">
        <f>VLOOKUP($B66,'Awards&amp;Payments_LEACode'!$A$4:$I$455,4,FALSE)</f>
        <v>225213399</v>
      </c>
      <c r="F66" s="1">
        <f>VLOOKUP($B66,'Awards&amp;Payments_LEACode'!$A$4:$I$455,6,FALSE)</f>
        <v>505767416</v>
      </c>
      <c r="G66" s="1">
        <f>VLOOKUP($B66,'Awards&amp;Payments_LEACode'!$A$4:$I$455,8,FALSE)</f>
        <v>10823618</v>
      </c>
      <c r="H66" s="3">
        <f>VLOOKUP($B66,'Awards&amp;Payments_LEACode'!$A$4:$I$455,9,FALSE)</f>
        <v>797799583</v>
      </c>
      <c r="I66" s="1">
        <f>VLOOKUP($B66,'Awards&amp;Payments_LEACode'!$A$4:$Q$455,11,FALSE)</f>
        <v>28713190.84</v>
      </c>
      <c r="J66" s="1">
        <f>VLOOKUP($B66,'Awards&amp;Payments_LEACode'!$A$4:$Q$455,12,FALSE)</f>
        <v>0</v>
      </c>
      <c r="K66" s="1">
        <f>VLOOKUP($B66,'Awards&amp;Payments_LEACode'!$A$4:$Q$455,14,FALSE)</f>
        <v>0</v>
      </c>
      <c r="L66" s="1">
        <f>VLOOKUP($B66,'Awards&amp;Payments_LEACode'!$A$4:$Q$455,16,FALSE)</f>
        <v>0</v>
      </c>
      <c r="M66" s="3">
        <f>VLOOKUP($B66,'Awards&amp;Payments_LEACode'!$A$4:$Q$455,17,FALSE)</f>
        <v>28713190.84</v>
      </c>
    </row>
    <row r="67" spans="1:13" x14ac:dyDescent="0.35">
      <c r="A67" t="s">
        <v>401</v>
      </c>
      <c r="B67" s="118">
        <v>6300</v>
      </c>
      <c r="C67">
        <v>7</v>
      </c>
      <c r="D67" s="1">
        <f>VLOOKUP($B67,'Awards&amp;Payments_LEACode'!$A$4:$I$455,3,FALSE)</f>
        <v>1666383</v>
      </c>
      <c r="E67" s="1">
        <f>VLOOKUP($B67,'Awards&amp;Payments_LEACode'!$A$4:$I$455,4,FALSE)</f>
        <v>6618434</v>
      </c>
      <c r="F67" s="1">
        <f>VLOOKUP($B67,'Awards&amp;Payments_LEACode'!$A$4:$I$455,6,FALSE)</f>
        <v>14863185</v>
      </c>
      <c r="G67" s="1">
        <f>VLOOKUP($B67,'Awards&amp;Payments_LEACode'!$A$4:$I$455,8,FALSE)</f>
        <v>1162318</v>
      </c>
      <c r="H67" s="3">
        <f>VLOOKUP($B67,'Awards&amp;Payments_LEACode'!$A$4:$I$455,9,FALSE)</f>
        <v>24310320</v>
      </c>
      <c r="I67" s="1">
        <f>VLOOKUP($B67,'Awards&amp;Payments_LEACode'!$A$4:$Q$455,11,FALSE)</f>
        <v>255867.62999999998</v>
      </c>
      <c r="J67" s="1">
        <f>VLOOKUP($B67,'Awards&amp;Payments_LEACode'!$A$4:$Q$455,12,FALSE)</f>
        <v>0</v>
      </c>
      <c r="K67" s="1">
        <f>VLOOKUP($B67,'Awards&amp;Payments_LEACode'!$A$4:$Q$455,14,FALSE)</f>
        <v>0</v>
      </c>
      <c r="L67" s="1">
        <f>VLOOKUP($B67,'Awards&amp;Payments_LEACode'!$A$4:$Q$455,16,FALSE)</f>
        <v>360035.93</v>
      </c>
      <c r="M67" s="3">
        <f>VLOOKUP($B67,'Awards&amp;Payments_LEACode'!$A$4:$Q$455,17,FALSE)</f>
        <v>615903.55999999994</v>
      </c>
    </row>
    <row r="68" spans="1:13" x14ac:dyDescent="0.35">
      <c r="A68" t="s">
        <v>236</v>
      </c>
      <c r="B68" s="118">
        <v>3619</v>
      </c>
      <c r="C68">
        <v>8</v>
      </c>
      <c r="D68" s="1">
        <f>VLOOKUP($B68,'Awards&amp;Payments_LEACode'!$A$4:$I$455,3,FALSE)</f>
        <v>55995150</v>
      </c>
      <c r="E68" s="1">
        <f>VLOOKUP($B68,'Awards&amp;Payments_LEACode'!$A$4:$I$455,4,FALSE)</f>
        <v>225213399</v>
      </c>
      <c r="F68" s="1">
        <f>VLOOKUP($B68,'Awards&amp;Payments_LEACode'!$A$4:$I$455,6,FALSE)</f>
        <v>505767416</v>
      </c>
      <c r="G68" s="1">
        <f>VLOOKUP($B68,'Awards&amp;Payments_LEACode'!$A$4:$I$455,8,FALSE)</f>
        <v>10823618</v>
      </c>
      <c r="H68" s="3">
        <f>VLOOKUP($B68,'Awards&amp;Payments_LEACode'!$A$4:$I$455,9,FALSE)</f>
        <v>797799583</v>
      </c>
      <c r="I68" s="1">
        <f>VLOOKUP($B68,'Awards&amp;Payments_LEACode'!$A$4:$Q$455,11,FALSE)</f>
        <v>28713190.84</v>
      </c>
      <c r="J68" s="1">
        <f>VLOOKUP($B68,'Awards&amp;Payments_LEACode'!$A$4:$Q$455,12,FALSE)</f>
        <v>0</v>
      </c>
      <c r="K68" s="1">
        <f>VLOOKUP($B68,'Awards&amp;Payments_LEACode'!$A$4:$Q$455,14,FALSE)</f>
        <v>0</v>
      </c>
      <c r="L68" s="1">
        <f>VLOOKUP($B68,'Awards&amp;Payments_LEACode'!$A$4:$Q$455,16,FALSE)</f>
        <v>0</v>
      </c>
      <c r="M68" s="3">
        <f>VLOOKUP($B68,'Awards&amp;Payments_LEACode'!$A$4:$Q$455,17,FALSE)</f>
        <v>28713190.84</v>
      </c>
    </row>
    <row r="69" spans="1:13" x14ac:dyDescent="0.35">
      <c r="A69" t="s">
        <v>236</v>
      </c>
      <c r="B69" s="118">
        <v>3619</v>
      </c>
      <c r="C69">
        <v>9</v>
      </c>
      <c r="D69" s="1">
        <f>VLOOKUP($B69,'Awards&amp;Payments_LEACode'!$A$4:$I$455,3,FALSE)</f>
        <v>55995150</v>
      </c>
      <c r="E69" s="1">
        <f>VLOOKUP($B69,'Awards&amp;Payments_LEACode'!$A$4:$I$455,4,FALSE)</f>
        <v>225213399</v>
      </c>
      <c r="F69" s="1">
        <f>VLOOKUP($B69,'Awards&amp;Payments_LEACode'!$A$4:$I$455,6,FALSE)</f>
        <v>505767416</v>
      </c>
      <c r="G69" s="1">
        <f>VLOOKUP($B69,'Awards&amp;Payments_LEACode'!$A$4:$I$455,8,FALSE)</f>
        <v>10823618</v>
      </c>
      <c r="H69" s="3">
        <f>VLOOKUP($B69,'Awards&amp;Payments_LEACode'!$A$4:$I$455,9,FALSE)</f>
        <v>797799583</v>
      </c>
      <c r="I69" s="1">
        <f>VLOOKUP($B69,'Awards&amp;Payments_LEACode'!$A$4:$Q$455,11,FALSE)</f>
        <v>28713190.84</v>
      </c>
      <c r="J69" s="1">
        <f>VLOOKUP($B69,'Awards&amp;Payments_LEACode'!$A$4:$Q$455,12,FALSE)</f>
        <v>0</v>
      </c>
      <c r="K69" s="1">
        <f>VLOOKUP($B69,'Awards&amp;Payments_LEACode'!$A$4:$Q$455,14,FALSE)</f>
        <v>0</v>
      </c>
      <c r="L69" s="1">
        <f>VLOOKUP($B69,'Awards&amp;Payments_LEACode'!$A$4:$Q$455,16,FALSE)</f>
        <v>0</v>
      </c>
      <c r="M69" s="3">
        <f>VLOOKUP($B69,'Awards&amp;Payments_LEACode'!$A$4:$Q$455,17,FALSE)</f>
        <v>28713190.84</v>
      </c>
    </row>
    <row r="70" spans="1:13" x14ac:dyDescent="0.35">
      <c r="A70" t="s">
        <v>236</v>
      </c>
      <c r="B70" s="118">
        <v>3619</v>
      </c>
      <c r="C70">
        <v>10</v>
      </c>
      <c r="D70" s="1">
        <f>VLOOKUP($B70,'Awards&amp;Payments_LEACode'!$A$4:$I$455,3,FALSE)</f>
        <v>55995150</v>
      </c>
      <c r="E70" s="1">
        <f>VLOOKUP($B70,'Awards&amp;Payments_LEACode'!$A$4:$I$455,4,FALSE)</f>
        <v>225213399</v>
      </c>
      <c r="F70" s="1">
        <f>VLOOKUP($B70,'Awards&amp;Payments_LEACode'!$A$4:$I$455,6,FALSE)</f>
        <v>505767416</v>
      </c>
      <c r="G70" s="1">
        <f>VLOOKUP($B70,'Awards&amp;Payments_LEACode'!$A$4:$I$455,8,FALSE)</f>
        <v>10823618</v>
      </c>
      <c r="H70" s="3">
        <f>VLOOKUP($B70,'Awards&amp;Payments_LEACode'!$A$4:$I$455,9,FALSE)</f>
        <v>797799583</v>
      </c>
      <c r="I70" s="1">
        <f>VLOOKUP($B70,'Awards&amp;Payments_LEACode'!$A$4:$Q$455,11,FALSE)</f>
        <v>28713190.84</v>
      </c>
      <c r="J70" s="1">
        <f>VLOOKUP($B70,'Awards&amp;Payments_LEACode'!$A$4:$Q$455,12,FALSE)</f>
        <v>0</v>
      </c>
      <c r="K70" s="1">
        <f>VLOOKUP($B70,'Awards&amp;Payments_LEACode'!$A$4:$Q$455,14,FALSE)</f>
        <v>0</v>
      </c>
      <c r="L70" s="1">
        <f>VLOOKUP($B70,'Awards&amp;Payments_LEACode'!$A$4:$Q$455,16,FALSE)</f>
        <v>0</v>
      </c>
      <c r="M70" s="3">
        <f>VLOOKUP($B70,'Awards&amp;Payments_LEACode'!$A$4:$Q$455,17,FALSE)</f>
        <v>28713190.84</v>
      </c>
    </row>
    <row r="71" spans="1:13" x14ac:dyDescent="0.35">
      <c r="A71" t="s">
        <v>342</v>
      </c>
      <c r="B71" s="118">
        <v>5355</v>
      </c>
      <c r="C71">
        <v>10</v>
      </c>
      <c r="D71" s="1">
        <f>VLOOKUP($B71,'Awards&amp;Payments_LEACode'!$A$4:$I$455,3,FALSE)</f>
        <v>138878</v>
      </c>
      <c r="E71" s="1">
        <f>VLOOKUP($B71,'Awards&amp;Payments_LEACode'!$A$4:$I$455,4,FALSE)</f>
        <v>588705</v>
      </c>
      <c r="F71" s="1">
        <f>VLOOKUP($B71,'Awards&amp;Payments_LEACode'!$A$4:$I$455,6,FALSE)</f>
        <v>1322069</v>
      </c>
      <c r="G71" s="1">
        <f>VLOOKUP($B71,'Awards&amp;Payments_LEACode'!$A$4:$I$455,8,FALSE)</f>
        <v>0</v>
      </c>
      <c r="H71" s="3">
        <f>VLOOKUP($B71,'Awards&amp;Payments_LEACode'!$A$4:$I$455,9,FALSE)</f>
        <v>2049652</v>
      </c>
      <c r="I71" s="1">
        <f>VLOOKUP($B71,'Awards&amp;Payments_LEACode'!$A$4:$Q$455,11,FALSE)</f>
        <v>125653.28</v>
      </c>
      <c r="J71" s="1">
        <f>VLOOKUP($B71,'Awards&amp;Payments_LEACode'!$A$4:$Q$455,12,FALSE)</f>
        <v>0</v>
      </c>
      <c r="K71" s="1">
        <f>VLOOKUP($B71,'Awards&amp;Payments_LEACode'!$A$4:$Q$455,14,FALSE)</f>
        <v>0</v>
      </c>
      <c r="L71" s="1">
        <f>VLOOKUP($B71,'Awards&amp;Payments_LEACode'!$A$4:$Q$455,16,FALSE)</f>
        <v>0</v>
      </c>
      <c r="M71" s="3">
        <f>VLOOKUP($B71,'Awards&amp;Payments_LEACode'!$A$4:$Q$455,17,FALSE)</f>
        <v>125653.28</v>
      </c>
    </row>
    <row r="72" spans="1:13" x14ac:dyDescent="0.35">
      <c r="A72" t="s">
        <v>410</v>
      </c>
      <c r="B72" s="118">
        <v>6419</v>
      </c>
      <c r="C72">
        <v>10</v>
      </c>
      <c r="D72" s="1">
        <f>VLOOKUP($B72,'Awards&amp;Payments_LEACode'!$A$4:$I$455,3,FALSE)</f>
        <v>188294</v>
      </c>
      <c r="E72" s="1">
        <f>VLOOKUP($B72,'Awards&amp;Payments_LEACode'!$A$4:$I$455,4,FALSE)</f>
        <v>701618</v>
      </c>
      <c r="F72" s="1">
        <f>VLOOKUP($B72,'Awards&amp;Payments_LEACode'!$A$4:$I$455,6,FALSE)</f>
        <v>1575641</v>
      </c>
      <c r="G72" s="1">
        <f>VLOOKUP($B72,'Awards&amp;Payments_LEACode'!$A$4:$I$455,8,FALSE)</f>
        <v>0</v>
      </c>
      <c r="H72" s="3">
        <f>VLOOKUP($B72,'Awards&amp;Payments_LEACode'!$A$4:$I$455,9,FALSE)</f>
        <v>2465553</v>
      </c>
      <c r="I72" s="1">
        <f>VLOOKUP($B72,'Awards&amp;Payments_LEACode'!$A$4:$Q$455,11,FALSE)</f>
        <v>126647.84</v>
      </c>
      <c r="J72" s="1">
        <f>VLOOKUP($B72,'Awards&amp;Payments_LEACode'!$A$4:$Q$455,12,FALSE)</f>
        <v>0</v>
      </c>
      <c r="K72" s="1">
        <f>VLOOKUP($B72,'Awards&amp;Payments_LEACode'!$A$4:$Q$455,14,FALSE)</f>
        <v>0</v>
      </c>
      <c r="L72" s="1">
        <f>VLOOKUP($B72,'Awards&amp;Payments_LEACode'!$A$4:$Q$455,16,FALSE)</f>
        <v>0</v>
      </c>
      <c r="M72" s="3">
        <f>VLOOKUP($B72,'Awards&amp;Payments_LEACode'!$A$4:$Q$455,17,FALSE)</f>
        <v>126647.84</v>
      </c>
    </row>
    <row r="73" spans="1:13" x14ac:dyDescent="0.35">
      <c r="A73" t="s">
        <v>138</v>
      </c>
      <c r="B73" s="118">
        <v>2184</v>
      </c>
      <c r="C73">
        <v>11</v>
      </c>
      <c r="D73" s="1">
        <f>VLOOKUP($B73,'Awards&amp;Payments_LEACode'!$A$4:$I$455,3,FALSE)</f>
        <v>113916</v>
      </c>
      <c r="E73" s="1">
        <f>VLOOKUP($B73,'Awards&amp;Payments_LEACode'!$A$4:$I$455,4,FALSE)</f>
        <v>392144</v>
      </c>
      <c r="F73" s="1">
        <f>VLOOKUP($B73,'Awards&amp;Payments_LEACode'!$A$4:$I$455,6,FALSE)</f>
        <v>880648</v>
      </c>
      <c r="G73" s="1">
        <f>VLOOKUP($B73,'Awards&amp;Payments_LEACode'!$A$4:$I$455,8,FALSE)</f>
        <v>0</v>
      </c>
      <c r="H73" s="3">
        <f>VLOOKUP($B73,'Awards&amp;Payments_LEACode'!$A$4:$I$455,9,FALSE)</f>
        <v>1386708</v>
      </c>
      <c r="I73" s="1">
        <f>VLOOKUP($B73,'Awards&amp;Payments_LEACode'!$A$4:$Q$455,11,FALSE)</f>
        <v>0</v>
      </c>
      <c r="J73" s="1">
        <f>VLOOKUP($B73,'Awards&amp;Payments_LEACode'!$A$4:$Q$455,12,FALSE)</f>
        <v>0</v>
      </c>
      <c r="K73" s="1">
        <f>VLOOKUP($B73,'Awards&amp;Payments_LEACode'!$A$4:$Q$455,14,FALSE)</f>
        <v>0</v>
      </c>
      <c r="L73" s="1">
        <f>VLOOKUP($B73,'Awards&amp;Payments_LEACode'!$A$4:$Q$455,16,FALSE)</f>
        <v>0</v>
      </c>
      <c r="M73" s="3">
        <f>VLOOKUP($B73,'Awards&amp;Payments_LEACode'!$A$4:$Q$455,17,FALSE)</f>
        <v>0</v>
      </c>
    </row>
    <row r="74" spans="1:13" x14ac:dyDescent="0.35">
      <c r="A74" t="s">
        <v>236</v>
      </c>
      <c r="B74" s="118">
        <v>3619</v>
      </c>
      <c r="C74">
        <v>11</v>
      </c>
      <c r="D74" s="1">
        <f>VLOOKUP($B74,'Awards&amp;Payments_LEACode'!$A$4:$I$455,3,FALSE)</f>
        <v>55995150</v>
      </c>
      <c r="E74" s="1">
        <f>VLOOKUP($B74,'Awards&amp;Payments_LEACode'!$A$4:$I$455,4,FALSE)</f>
        <v>225213399</v>
      </c>
      <c r="F74" s="1">
        <f>VLOOKUP($B74,'Awards&amp;Payments_LEACode'!$A$4:$I$455,6,FALSE)</f>
        <v>505767416</v>
      </c>
      <c r="G74" s="1">
        <f>VLOOKUP($B74,'Awards&amp;Payments_LEACode'!$A$4:$I$455,8,FALSE)</f>
        <v>10823618</v>
      </c>
      <c r="H74" s="3">
        <f>VLOOKUP($B74,'Awards&amp;Payments_LEACode'!$A$4:$I$455,9,FALSE)</f>
        <v>797799583</v>
      </c>
      <c r="I74" s="1">
        <f>VLOOKUP($B74,'Awards&amp;Payments_LEACode'!$A$4:$Q$455,11,FALSE)</f>
        <v>28713190.84</v>
      </c>
      <c r="J74" s="1">
        <f>VLOOKUP($B74,'Awards&amp;Payments_LEACode'!$A$4:$Q$455,12,FALSE)</f>
        <v>0</v>
      </c>
      <c r="K74" s="1">
        <f>VLOOKUP($B74,'Awards&amp;Payments_LEACode'!$A$4:$Q$455,14,FALSE)</f>
        <v>0</v>
      </c>
      <c r="L74" s="1">
        <f>VLOOKUP($B74,'Awards&amp;Payments_LEACode'!$A$4:$Q$455,16,FALSE)</f>
        <v>0</v>
      </c>
      <c r="M74" s="3">
        <f>VLOOKUP($B74,'Awards&amp;Payments_LEACode'!$A$4:$Q$455,17,FALSE)</f>
        <v>28713190.84</v>
      </c>
    </row>
    <row r="75" spans="1:13" x14ac:dyDescent="0.35">
      <c r="A75" t="s">
        <v>137</v>
      </c>
      <c r="B75" s="118">
        <v>2177</v>
      </c>
      <c r="C75">
        <v>11</v>
      </c>
      <c r="D75" s="1">
        <f>VLOOKUP($B75,'Awards&amp;Payments_LEACode'!$A$4:$I$455,3,FALSE)</f>
        <v>74832</v>
      </c>
      <c r="E75" s="1">
        <f>VLOOKUP($B75,'Awards&amp;Payments_LEACode'!$A$4:$I$455,4,FALSE)</f>
        <v>306795</v>
      </c>
      <c r="F75" s="1">
        <f>VLOOKUP($B75,'Awards&amp;Payments_LEACode'!$A$4:$I$455,6,FALSE)</f>
        <v>688976</v>
      </c>
      <c r="G75" s="1">
        <f>VLOOKUP($B75,'Awards&amp;Payments_LEACode'!$A$4:$I$455,8,FALSE)</f>
        <v>0</v>
      </c>
      <c r="H75" s="3">
        <f>VLOOKUP($B75,'Awards&amp;Payments_LEACode'!$A$4:$I$455,9,FALSE)</f>
        <v>1070603</v>
      </c>
      <c r="I75" s="1">
        <f>VLOOKUP($B75,'Awards&amp;Payments_LEACode'!$A$4:$Q$455,11,FALSE)</f>
        <v>71844.490000000005</v>
      </c>
      <c r="J75" s="1">
        <f>VLOOKUP($B75,'Awards&amp;Payments_LEACode'!$A$4:$Q$455,12,FALSE)</f>
        <v>5163.1099999999997</v>
      </c>
      <c r="K75" s="1">
        <f>VLOOKUP($B75,'Awards&amp;Payments_LEACode'!$A$4:$Q$455,14,FALSE)</f>
        <v>0</v>
      </c>
      <c r="L75" s="1">
        <f>VLOOKUP($B75,'Awards&amp;Payments_LEACode'!$A$4:$Q$455,16,FALSE)</f>
        <v>0</v>
      </c>
      <c r="M75" s="3">
        <f>VLOOKUP($B75,'Awards&amp;Payments_LEACode'!$A$4:$Q$455,17,FALSE)</f>
        <v>77007.600000000006</v>
      </c>
    </row>
    <row r="76" spans="1:13" x14ac:dyDescent="0.35">
      <c r="A76" t="s">
        <v>236</v>
      </c>
      <c r="B76" s="118">
        <v>3619</v>
      </c>
      <c r="C76">
        <v>12</v>
      </c>
      <c r="D76" s="1">
        <f>VLOOKUP($B76,'Awards&amp;Payments_LEACode'!$A$4:$I$455,3,FALSE)</f>
        <v>55995150</v>
      </c>
      <c r="E76" s="1">
        <f>VLOOKUP($B76,'Awards&amp;Payments_LEACode'!$A$4:$I$455,4,FALSE)</f>
        <v>225213399</v>
      </c>
      <c r="F76" s="1">
        <f>VLOOKUP($B76,'Awards&amp;Payments_LEACode'!$A$4:$I$455,6,FALSE)</f>
        <v>505767416</v>
      </c>
      <c r="G76" s="1">
        <f>VLOOKUP($B76,'Awards&amp;Payments_LEACode'!$A$4:$I$455,8,FALSE)</f>
        <v>10823618</v>
      </c>
      <c r="H76" s="3">
        <f>VLOOKUP($B76,'Awards&amp;Payments_LEACode'!$A$4:$I$455,9,FALSE)</f>
        <v>797799583</v>
      </c>
      <c r="I76" s="1">
        <f>VLOOKUP($B76,'Awards&amp;Payments_LEACode'!$A$4:$Q$455,11,FALSE)</f>
        <v>28713190.84</v>
      </c>
      <c r="J76" s="1">
        <f>VLOOKUP($B76,'Awards&amp;Payments_LEACode'!$A$4:$Q$455,12,FALSE)</f>
        <v>0</v>
      </c>
      <c r="K76" s="1">
        <f>VLOOKUP($B76,'Awards&amp;Payments_LEACode'!$A$4:$Q$455,14,FALSE)</f>
        <v>0</v>
      </c>
      <c r="L76" s="1">
        <f>VLOOKUP($B76,'Awards&amp;Payments_LEACode'!$A$4:$Q$455,16,FALSE)</f>
        <v>0</v>
      </c>
      <c r="M76" s="3">
        <f>VLOOKUP($B76,'Awards&amp;Payments_LEACode'!$A$4:$Q$455,17,FALSE)</f>
        <v>28713190.84</v>
      </c>
    </row>
    <row r="77" spans="1:13" x14ac:dyDescent="0.35">
      <c r="A77" t="s">
        <v>398</v>
      </c>
      <c r="B77" s="118">
        <v>6244</v>
      </c>
      <c r="C77">
        <v>12</v>
      </c>
      <c r="D77" s="1">
        <f>VLOOKUP($B77,'Awards&amp;Payments_LEACode'!$A$4:$I$455,3,FALSE)</f>
        <v>333388</v>
      </c>
      <c r="E77" s="1">
        <f>VLOOKUP($B77,'Awards&amp;Payments_LEACode'!$A$4:$I$455,4,FALSE)</f>
        <v>1351305</v>
      </c>
      <c r="F77" s="1">
        <f>VLOOKUP($B77,'Awards&amp;Payments_LEACode'!$A$4:$I$455,6,FALSE)</f>
        <v>3034660</v>
      </c>
      <c r="G77" s="1">
        <f>VLOOKUP($B77,'Awards&amp;Payments_LEACode'!$A$4:$I$455,8,FALSE)</f>
        <v>0</v>
      </c>
      <c r="H77" s="3">
        <f>VLOOKUP($B77,'Awards&amp;Payments_LEACode'!$A$4:$I$455,9,FALSE)</f>
        <v>4719353</v>
      </c>
      <c r="I77" s="1">
        <f>VLOOKUP($B77,'Awards&amp;Payments_LEACode'!$A$4:$Q$455,11,FALSE)</f>
        <v>217422.93</v>
      </c>
      <c r="J77" s="1">
        <f>VLOOKUP($B77,'Awards&amp;Payments_LEACode'!$A$4:$Q$455,12,FALSE)</f>
        <v>0</v>
      </c>
      <c r="K77" s="1">
        <f>VLOOKUP($B77,'Awards&amp;Payments_LEACode'!$A$4:$Q$455,14,FALSE)</f>
        <v>0</v>
      </c>
      <c r="L77" s="1">
        <f>VLOOKUP($B77,'Awards&amp;Payments_LEACode'!$A$4:$Q$455,16,FALSE)</f>
        <v>0</v>
      </c>
      <c r="M77" s="3">
        <f>VLOOKUP($B77,'Awards&amp;Payments_LEACode'!$A$4:$Q$455,17,FALSE)</f>
        <v>217422.93</v>
      </c>
    </row>
    <row r="78" spans="1:13" x14ac:dyDescent="0.35">
      <c r="A78" t="s">
        <v>54</v>
      </c>
      <c r="B78" s="118">
        <v>714</v>
      </c>
      <c r="C78">
        <v>13</v>
      </c>
      <c r="D78" s="1">
        <f>VLOOKUP($B78,'Awards&amp;Payments_LEACode'!$A$4:$I$455,3,FALSE)</f>
        <v>114220</v>
      </c>
      <c r="E78" s="1">
        <f>VLOOKUP($B78,'Awards&amp;Payments_LEACode'!$A$4:$I$455,4,FALSE)</f>
        <v>421502</v>
      </c>
      <c r="F78" s="1">
        <f>VLOOKUP($B78,'Awards&amp;Payments_LEACode'!$A$4:$I$455,6,FALSE)</f>
        <v>946579</v>
      </c>
      <c r="G78" s="1">
        <f>VLOOKUP($B78,'Awards&amp;Payments_LEACode'!$A$4:$I$455,8,FALSE)</f>
        <v>0</v>
      </c>
      <c r="H78" s="3">
        <f>VLOOKUP($B78,'Awards&amp;Payments_LEACode'!$A$4:$I$455,9,FALSE)</f>
        <v>1482301</v>
      </c>
      <c r="I78" s="1">
        <f>VLOOKUP($B78,'Awards&amp;Payments_LEACode'!$A$4:$Q$455,11,FALSE)</f>
        <v>86335.31</v>
      </c>
      <c r="J78" s="1">
        <f>VLOOKUP($B78,'Awards&amp;Payments_LEACode'!$A$4:$Q$455,12,FALSE)</f>
        <v>0</v>
      </c>
      <c r="K78" s="1">
        <f>VLOOKUP($B78,'Awards&amp;Payments_LEACode'!$A$4:$Q$455,14,FALSE)</f>
        <v>0</v>
      </c>
      <c r="L78" s="1">
        <f>VLOOKUP($B78,'Awards&amp;Payments_LEACode'!$A$4:$Q$455,16,FALSE)</f>
        <v>0</v>
      </c>
      <c r="M78" s="3">
        <f>VLOOKUP($B78,'Awards&amp;Payments_LEACode'!$A$4:$Q$455,17,FALSE)</f>
        <v>86335.31</v>
      </c>
    </row>
    <row r="79" spans="1:13" x14ac:dyDescent="0.35">
      <c r="A79" t="s">
        <v>236</v>
      </c>
      <c r="B79" s="118">
        <v>3619</v>
      </c>
      <c r="C79">
        <v>13</v>
      </c>
      <c r="D79" s="1">
        <f>VLOOKUP($B79,'Awards&amp;Payments_LEACode'!$A$4:$I$455,3,FALSE)</f>
        <v>55995150</v>
      </c>
      <c r="E79" s="1">
        <f>VLOOKUP($B79,'Awards&amp;Payments_LEACode'!$A$4:$I$455,4,FALSE)</f>
        <v>225213399</v>
      </c>
      <c r="F79" s="1">
        <f>VLOOKUP($B79,'Awards&amp;Payments_LEACode'!$A$4:$I$455,6,FALSE)</f>
        <v>505767416</v>
      </c>
      <c r="G79" s="1">
        <f>VLOOKUP($B79,'Awards&amp;Payments_LEACode'!$A$4:$I$455,8,FALSE)</f>
        <v>10823618</v>
      </c>
      <c r="H79" s="3">
        <f>VLOOKUP($B79,'Awards&amp;Payments_LEACode'!$A$4:$I$455,9,FALSE)</f>
        <v>797799583</v>
      </c>
      <c r="I79" s="1">
        <f>VLOOKUP($B79,'Awards&amp;Payments_LEACode'!$A$4:$Q$455,11,FALSE)</f>
        <v>28713190.84</v>
      </c>
      <c r="J79" s="1">
        <f>VLOOKUP($B79,'Awards&amp;Payments_LEACode'!$A$4:$Q$455,12,FALSE)</f>
        <v>0</v>
      </c>
      <c r="K79" s="1">
        <f>VLOOKUP($B79,'Awards&amp;Payments_LEACode'!$A$4:$Q$455,14,FALSE)</f>
        <v>0</v>
      </c>
      <c r="L79" s="1">
        <f>VLOOKUP($B79,'Awards&amp;Payments_LEACode'!$A$4:$Q$455,16,FALSE)</f>
        <v>0</v>
      </c>
      <c r="M79" s="3">
        <f>VLOOKUP($B79,'Awards&amp;Payments_LEACode'!$A$4:$Q$455,17,FALSE)</f>
        <v>28713190.84</v>
      </c>
    </row>
    <row r="80" spans="1:13" x14ac:dyDescent="0.35">
      <c r="A80" t="s">
        <v>391</v>
      </c>
      <c r="B80" s="118">
        <v>6174</v>
      </c>
      <c r="C80">
        <v>13</v>
      </c>
      <c r="D80" s="1">
        <f>VLOOKUP($B80,'Awards&amp;Payments_LEACode'!$A$4:$I$455,3,FALSE)</f>
        <v>1205884</v>
      </c>
      <c r="E80" s="1">
        <f>VLOOKUP($B80,'Awards&amp;Payments_LEACode'!$A$4:$I$455,4,FALSE)</f>
        <v>4807384</v>
      </c>
      <c r="F80" s="1">
        <f>VLOOKUP($B80,'Awards&amp;Payments_LEACode'!$A$4:$I$455,6,FALSE)</f>
        <v>10796064</v>
      </c>
      <c r="G80" s="1">
        <f>VLOOKUP($B80,'Awards&amp;Payments_LEACode'!$A$4:$I$455,8,FALSE)</f>
        <v>0</v>
      </c>
      <c r="H80" s="3">
        <f>VLOOKUP($B80,'Awards&amp;Payments_LEACode'!$A$4:$I$455,9,FALSE)</f>
        <v>16809332</v>
      </c>
      <c r="I80" s="1">
        <f>VLOOKUP($B80,'Awards&amp;Payments_LEACode'!$A$4:$Q$455,11,FALSE)</f>
        <v>179586.03</v>
      </c>
      <c r="J80" s="1">
        <f>VLOOKUP($B80,'Awards&amp;Payments_LEACode'!$A$4:$Q$455,12,FALSE)</f>
        <v>0</v>
      </c>
      <c r="K80" s="1">
        <f>VLOOKUP($B80,'Awards&amp;Payments_LEACode'!$A$4:$Q$455,14,FALSE)</f>
        <v>0</v>
      </c>
      <c r="L80" s="1">
        <f>VLOOKUP($B80,'Awards&amp;Payments_LEACode'!$A$4:$Q$455,16,FALSE)</f>
        <v>0</v>
      </c>
      <c r="M80" s="3">
        <f>VLOOKUP($B80,'Awards&amp;Payments_LEACode'!$A$4:$Q$455,17,FALSE)</f>
        <v>179586.03</v>
      </c>
    </row>
    <row r="81" spans="1:13" x14ac:dyDescent="0.35">
      <c r="A81" t="s">
        <v>398</v>
      </c>
      <c r="B81" s="118">
        <v>6244</v>
      </c>
      <c r="C81">
        <v>13</v>
      </c>
      <c r="D81" s="1">
        <f>VLOOKUP($B81,'Awards&amp;Payments_LEACode'!$A$4:$I$455,3,FALSE)</f>
        <v>333388</v>
      </c>
      <c r="E81" s="1">
        <f>VLOOKUP($B81,'Awards&amp;Payments_LEACode'!$A$4:$I$455,4,FALSE)</f>
        <v>1351305</v>
      </c>
      <c r="F81" s="1">
        <f>VLOOKUP($B81,'Awards&amp;Payments_LEACode'!$A$4:$I$455,6,FALSE)</f>
        <v>3034660</v>
      </c>
      <c r="G81" s="1">
        <f>VLOOKUP($B81,'Awards&amp;Payments_LEACode'!$A$4:$I$455,8,FALSE)</f>
        <v>0</v>
      </c>
      <c r="H81" s="3">
        <f>VLOOKUP($B81,'Awards&amp;Payments_LEACode'!$A$4:$I$455,9,FALSE)</f>
        <v>4719353</v>
      </c>
      <c r="I81" s="1">
        <f>VLOOKUP($B81,'Awards&amp;Payments_LEACode'!$A$4:$Q$455,11,FALSE)</f>
        <v>217422.93</v>
      </c>
      <c r="J81" s="1">
        <f>VLOOKUP($B81,'Awards&amp;Payments_LEACode'!$A$4:$Q$455,12,FALSE)</f>
        <v>0</v>
      </c>
      <c r="K81" s="1">
        <f>VLOOKUP($B81,'Awards&amp;Payments_LEACode'!$A$4:$Q$455,14,FALSE)</f>
        <v>0</v>
      </c>
      <c r="L81" s="1">
        <f>VLOOKUP($B81,'Awards&amp;Payments_LEACode'!$A$4:$Q$455,16,FALSE)</f>
        <v>0</v>
      </c>
      <c r="M81" s="3">
        <f>VLOOKUP($B81,'Awards&amp;Payments_LEACode'!$A$4:$Q$455,17,FALSE)</f>
        <v>217422.93</v>
      </c>
    </row>
    <row r="82" spans="1:13" x14ac:dyDescent="0.35">
      <c r="A82" t="s">
        <v>401</v>
      </c>
      <c r="B82" s="118">
        <v>6300</v>
      </c>
      <c r="C82">
        <v>13</v>
      </c>
      <c r="D82" s="1">
        <f>VLOOKUP($B82,'Awards&amp;Payments_LEACode'!$A$4:$I$455,3,FALSE)</f>
        <v>1666383</v>
      </c>
      <c r="E82" s="1">
        <f>VLOOKUP($B82,'Awards&amp;Payments_LEACode'!$A$4:$I$455,4,FALSE)</f>
        <v>6618434</v>
      </c>
      <c r="F82" s="1">
        <f>VLOOKUP($B82,'Awards&amp;Payments_LEACode'!$A$4:$I$455,6,FALSE)</f>
        <v>14863185</v>
      </c>
      <c r="G82" s="1">
        <f>VLOOKUP($B82,'Awards&amp;Payments_LEACode'!$A$4:$I$455,8,FALSE)</f>
        <v>1162318</v>
      </c>
      <c r="H82" s="3">
        <f>VLOOKUP($B82,'Awards&amp;Payments_LEACode'!$A$4:$I$455,9,FALSE)</f>
        <v>24310320</v>
      </c>
      <c r="I82" s="1">
        <f>VLOOKUP($B82,'Awards&amp;Payments_LEACode'!$A$4:$Q$455,11,FALSE)</f>
        <v>255867.62999999998</v>
      </c>
      <c r="J82" s="1">
        <f>VLOOKUP($B82,'Awards&amp;Payments_LEACode'!$A$4:$Q$455,12,FALSE)</f>
        <v>0</v>
      </c>
      <c r="K82" s="1">
        <f>VLOOKUP($B82,'Awards&amp;Payments_LEACode'!$A$4:$Q$455,14,FALSE)</f>
        <v>0</v>
      </c>
      <c r="L82" s="1">
        <f>VLOOKUP($B82,'Awards&amp;Payments_LEACode'!$A$4:$Q$455,16,FALSE)</f>
        <v>360035.93</v>
      </c>
      <c r="M82" s="3">
        <f>VLOOKUP($B82,'Awards&amp;Payments_LEACode'!$A$4:$Q$455,17,FALSE)</f>
        <v>615903.55999999994</v>
      </c>
    </row>
    <row r="83" spans="1:13" x14ac:dyDescent="0.35">
      <c r="A83" s="113" t="s">
        <v>54</v>
      </c>
      <c r="B83" s="118">
        <v>714</v>
      </c>
      <c r="C83">
        <v>14</v>
      </c>
      <c r="D83" s="1">
        <f>VLOOKUP($B83,'Awards&amp;Payments_LEACode'!$A$4:$I$455,3,FALSE)</f>
        <v>114220</v>
      </c>
      <c r="E83" s="1">
        <f>VLOOKUP($B83,'Awards&amp;Payments_LEACode'!$A$4:$I$455,4,FALSE)</f>
        <v>421502</v>
      </c>
      <c r="F83" s="1">
        <f>VLOOKUP($B83,'Awards&amp;Payments_LEACode'!$A$4:$I$455,6,FALSE)</f>
        <v>946579</v>
      </c>
      <c r="G83" s="1">
        <f>VLOOKUP($B83,'Awards&amp;Payments_LEACode'!$A$4:$I$455,8,FALSE)</f>
        <v>0</v>
      </c>
      <c r="H83" s="3">
        <f>VLOOKUP($B83,'Awards&amp;Payments_LEACode'!$A$4:$I$455,9,FALSE)</f>
        <v>1482301</v>
      </c>
      <c r="I83" s="1">
        <f>VLOOKUP($B83,'Awards&amp;Payments_LEACode'!$A$4:$Q$455,11,FALSE)</f>
        <v>86335.31</v>
      </c>
      <c r="J83" s="1">
        <f>VLOOKUP($B83,'Awards&amp;Payments_LEACode'!$A$4:$Q$455,12,FALSE)</f>
        <v>0</v>
      </c>
      <c r="K83" s="1">
        <f>VLOOKUP($B83,'Awards&amp;Payments_LEACode'!$A$4:$Q$455,14,FALSE)</f>
        <v>0</v>
      </c>
      <c r="L83" s="1">
        <f>VLOOKUP($B83,'Awards&amp;Payments_LEACode'!$A$4:$Q$455,16,FALSE)</f>
        <v>0</v>
      </c>
      <c r="M83" s="3">
        <f>VLOOKUP($B83,'Awards&amp;Payments_LEACode'!$A$4:$Q$455,17,FALSE)</f>
        <v>86335.31</v>
      </c>
    </row>
    <row r="84" spans="1:13" x14ac:dyDescent="0.35">
      <c r="A84" t="s">
        <v>236</v>
      </c>
      <c r="B84" s="118">
        <v>3619</v>
      </c>
      <c r="C84">
        <v>14</v>
      </c>
      <c r="D84" s="1">
        <f>VLOOKUP($B84,'Awards&amp;Payments_LEACode'!$A$4:$I$455,3,FALSE)</f>
        <v>55995150</v>
      </c>
      <c r="E84" s="1">
        <f>VLOOKUP($B84,'Awards&amp;Payments_LEACode'!$A$4:$I$455,4,FALSE)</f>
        <v>225213399</v>
      </c>
      <c r="F84" s="1">
        <f>VLOOKUP($B84,'Awards&amp;Payments_LEACode'!$A$4:$I$455,6,FALSE)</f>
        <v>505767416</v>
      </c>
      <c r="G84" s="1">
        <f>VLOOKUP($B84,'Awards&amp;Payments_LEACode'!$A$4:$I$455,8,FALSE)</f>
        <v>10823618</v>
      </c>
      <c r="H84" s="3">
        <f>VLOOKUP($B84,'Awards&amp;Payments_LEACode'!$A$4:$I$455,9,FALSE)</f>
        <v>797799583</v>
      </c>
      <c r="I84" s="1">
        <f>VLOOKUP($B84,'Awards&amp;Payments_LEACode'!$A$4:$Q$455,11,FALSE)</f>
        <v>28713190.84</v>
      </c>
      <c r="J84" s="1">
        <f>VLOOKUP($B84,'Awards&amp;Payments_LEACode'!$A$4:$Q$455,12,FALSE)</f>
        <v>0</v>
      </c>
      <c r="K84" s="1">
        <f>VLOOKUP($B84,'Awards&amp;Payments_LEACode'!$A$4:$Q$455,14,FALSE)</f>
        <v>0</v>
      </c>
      <c r="L84" s="1">
        <f>VLOOKUP($B84,'Awards&amp;Payments_LEACode'!$A$4:$Q$455,16,FALSE)</f>
        <v>0</v>
      </c>
      <c r="M84" s="3">
        <f>VLOOKUP($B84,'Awards&amp;Payments_LEACode'!$A$4:$Q$455,17,FALSE)</f>
        <v>28713190.84</v>
      </c>
    </row>
    <row r="85" spans="1:13" x14ac:dyDescent="0.35">
      <c r="A85" t="s">
        <v>391</v>
      </c>
      <c r="B85" s="118">
        <v>6174</v>
      </c>
      <c r="C85">
        <v>14</v>
      </c>
      <c r="D85" s="1">
        <f>VLOOKUP($B85,'Awards&amp;Payments_LEACode'!$A$4:$I$455,3,FALSE)</f>
        <v>1205884</v>
      </c>
      <c r="E85" s="1">
        <f>VLOOKUP($B85,'Awards&amp;Payments_LEACode'!$A$4:$I$455,4,FALSE)</f>
        <v>4807384</v>
      </c>
      <c r="F85" s="1">
        <f>VLOOKUP($B85,'Awards&amp;Payments_LEACode'!$A$4:$I$455,6,FALSE)</f>
        <v>10796064</v>
      </c>
      <c r="G85" s="1">
        <f>VLOOKUP($B85,'Awards&amp;Payments_LEACode'!$A$4:$I$455,8,FALSE)</f>
        <v>0</v>
      </c>
      <c r="H85" s="3">
        <f>VLOOKUP($B85,'Awards&amp;Payments_LEACode'!$A$4:$I$455,9,FALSE)</f>
        <v>16809332</v>
      </c>
      <c r="I85" s="1">
        <f>VLOOKUP($B85,'Awards&amp;Payments_LEACode'!$A$4:$Q$455,11,FALSE)</f>
        <v>179586.03</v>
      </c>
      <c r="J85" s="1">
        <f>VLOOKUP($B85,'Awards&amp;Payments_LEACode'!$A$4:$Q$455,12,FALSE)</f>
        <v>0</v>
      </c>
      <c r="K85" s="1">
        <f>VLOOKUP($B85,'Awards&amp;Payments_LEACode'!$A$4:$Q$455,14,FALSE)</f>
        <v>0</v>
      </c>
      <c r="L85" s="1">
        <f>VLOOKUP($B85,'Awards&amp;Payments_LEACode'!$A$4:$Q$455,16,FALSE)</f>
        <v>0</v>
      </c>
      <c r="M85" s="3">
        <f>VLOOKUP($B85,'Awards&amp;Payments_LEACode'!$A$4:$Q$455,17,FALSE)</f>
        <v>179586.03</v>
      </c>
    </row>
    <row r="86" spans="1:13" x14ac:dyDescent="0.35">
      <c r="A86" t="s">
        <v>398</v>
      </c>
      <c r="B86" s="118">
        <v>6244</v>
      </c>
      <c r="C86">
        <v>14</v>
      </c>
      <c r="D86" s="1">
        <f>VLOOKUP($B86,'Awards&amp;Payments_LEACode'!$A$4:$I$455,3,FALSE)</f>
        <v>333388</v>
      </c>
      <c r="E86" s="1">
        <f>VLOOKUP($B86,'Awards&amp;Payments_LEACode'!$A$4:$I$455,4,FALSE)</f>
        <v>1351305</v>
      </c>
      <c r="F86" s="1">
        <f>VLOOKUP($B86,'Awards&amp;Payments_LEACode'!$A$4:$I$455,6,FALSE)</f>
        <v>3034660</v>
      </c>
      <c r="G86" s="1">
        <f>VLOOKUP($B86,'Awards&amp;Payments_LEACode'!$A$4:$I$455,8,FALSE)</f>
        <v>0</v>
      </c>
      <c r="H86" s="3">
        <f>VLOOKUP($B86,'Awards&amp;Payments_LEACode'!$A$4:$I$455,9,FALSE)</f>
        <v>4719353</v>
      </c>
      <c r="I86" s="1">
        <f>VLOOKUP($B86,'Awards&amp;Payments_LEACode'!$A$4:$Q$455,11,FALSE)</f>
        <v>217422.93</v>
      </c>
      <c r="J86" s="1">
        <f>VLOOKUP($B86,'Awards&amp;Payments_LEACode'!$A$4:$Q$455,12,FALSE)</f>
        <v>0</v>
      </c>
      <c r="K86" s="1">
        <f>VLOOKUP($B86,'Awards&amp;Payments_LEACode'!$A$4:$Q$455,14,FALSE)</f>
        <v>0</v>
      </c>
      <c r="L86" s="1">
        <f>VLOOKUP($B86,'Awards&amp;Payments_LEACode'!$A$4:$Q$455,16,FALSE)</f>
        <v>0</v>
      </c>
      <c r="M86" s="3">
        <f>VLOOKUP($B86,'Awards&amp;Payments_LEACode'!$A$4:$Q$455,17,FALSE)</f>
        <v>217422.93</v>
      </c>
    </row>
    <row r="87" spans="1:13" x14ac:dyDescent="0.35">
      <c r="A87" t="s">
        <v>54</v>
      </c>
      <c r="B87" s="118">
        <v>714</v>
      </c>
      <c r="C87">
        <v>15</v>
      </c>
      <c r="D87" s="1">
        <f>VLOOKUP($B87,'Awards&amp;Payments_LEACode'!$A$4:$I$455,3,FALSE)</f>
        <v>114220</v>
      </c>
      <c r="E87" s="1">
        <f>VLOOKUP($B87,'Awards&amp;Payments_LEACode'!$A$4:$I$455,4,FALSE)</f>
        <v>421502</v>
      </c>
      <c r="F87" s="1">
        <f>VLOOKUP($B87,'Awards&amp;Payments_LEACode'!$A$4:$I$455,6,FALSE)</f>
        <v>946579</v>
      </c>
      <c r="G87" s="1">
        <f>VLOOKUP($B87,'Awards&amp;Payments_LEACode'!$A$4:$I$455,8,FALSE)</f>
        <v>0</v>
      </c>
      <c r="H87" s="3">
        <f>VLOOKUP($B87,'Awards&amp;Payments_LEACode'!$A$4:$I$455,9,FALSE)</f>
        <v>1482301</v>
      </c>
      <c r="I87" s="1">
        <f>VLOOKUP($B87,'Awards&amp;Payments_LEACode'!$A$4:$Q$455,11,FALSE)</f>
        <v>86335.31</v>
      </c>
      <c r="J87" s="1">
        <f>VLOOKUP($B87,'Awards&amp;Payments_LEACode'!$A$4:$Q$455,12,FALSE)</f>
        <v>0</v>
      </c>
      <c r="K87" s="1">
        <f>VLOOKUP($B87,'Awards&amp;Payments_LEACode'!$A$4:$Q$455,14,FALSE)</f>
        <v>0</v>
      </c>
      <c r="L87" s="1">
        <f>VLOOKUP($B87,'Awards&amp;Payments_LEACode'!$A$4:$Q$455,16,FALSE)</f>
        <v>0</v>
      </c>
      <c r="M87" s="3">
        <f>VLOOKUP($B87,'Awards&amp;Payments_LEACode'!$A$4:$Q$455,17,FALSE)</f>
        <v>86335.31</v>
      </c>
    </row>
    <row r="88" spans="1:13" x14ac:dyDescent="0.35">
      <c r="A88" t="s">
        <v>258</v>
      </c>
      <c r="B88" s="118">
        <v>3925</v>
      </c>
      <c r="C88">
        <v>15</v>
      </c>
      <c r="D88" s="1">
        <f>VLOOKUP($B88,'Awards&amp;Payments_LEACode'!$A$4:$I$455,3,FALSE)</f>
        <v>92994</v>
      </c>
      <c r="E88" s="1">
        <f>VLOOKUP($B88,'Awards&amp;Payments_LEACode'!$A$4:$I$455,4,FALSE)</f>
        <v>345275</v>
      </c>
      <c r="F88" s="1">
        <f>VLOOKUP($B88,'Awards&amp;Payments_LEACode'!$A$4:$I$455,6,FALSE)</f>
        <v>775392</v>
      </c>
      <c r="G88" s="1">
        <f>VLOOKUP($B88,'Awards&amp;Payments_LEACode'!$A$4:$I$455,8,FALSE)</f>
        <v>0</v>
      </c>
      <c r="H88" s="3">
        <f>VLOOKUP($B88,'Awards&amp;Payments_LEACode'!$A$4:$I$455,9,FALSE)</f>
        <v>1213661</v>
      </c>
      <c r="I88" s="1">
        <f>VLOOKUP($B88,'Awards&amp;Payments_LEACode'!$A$4:$Q$455,11,FALSE)</f>
        <v>92993.98</v>
      </c>
      <c r="J88" s="1">
        <f>VLOOKUP($B88,'Awards&amp;Payments_LEACode'!$A$4:$Q$455,12,FALSE)</f>
        <v>0</v>
      </c>
      <c r="K88" s="1">
        <f>VLOOKUP($B88,'Awards&amp;Payments_LEACode'!$A$4:$Q$455,14,FALSE)</f>
        <v>0</v>
      </c>
      <c r="L88" s="1">
        <f>VLOOKUP($B88,'Awards&amp;Payments_LEACode'!$A$4:$Q$455,16,FALSE)</f>
        <v>0</v>
      </c>
      <c r="M88" s="3">
        <f>VLOOKUP($B88,'Awards&amp;Payments_LEACode'!$A$4:$Q$455,17,FALSE)</f>
        <v>92993.98</v>
      </c>
    </row>
    <row r="89" spans="1:13" x14ac:dyDescent="0.35">
      <c r="A89" t="s">
        <v>401</v>
      </c>
      <c r="B89" s="118">
        <v>6300</v>
      </c>
      <c r="C89">
        <v>15</v>
      </c>
      <c r="D89" s="1">
        <f>VLOOKUP($B89,'Awards&amp;Payments_LEACode'!$A$4:$I$455,3,FALSE)</f>
        <v>1666383</v>
      </c>
      <c r="E89" s="1">
        <f>VLOOKUP($B89,'Awards&amp;Payments_LEACode'!$A$4:$I$455,4,FALSE)</f>
        <v>6618434</v>
      </c>
      <c r="F89" s="1">
        <f>VLOOKUP($B89,'Awards&amp;Payments_LEACode'!$A$4:$I$455,6,FALSE)</f>
        <v>14863185</v>
      </c>
      <c r="G89" s="1">
        <f>VLOOKUP($B89,'Awards&amp;Payments_LEACode'!$A$4:$I$455,8,FALSE)</f>
        <v>1162318</v>
      </c>
      <c r="H89" s="3">
        <f>VLOOKUP($B89,'Awards&amp;Payments_LEACode'!$A$4:$I$455,9,FALSE)</f>
        <v>24310320</v>
      </c>
      <c r="I89" s="1">
        <f>VLOOKUP($B89,'Awards&amp;Payments_LEACode'!$A$4:$Q$455,11,FALSE)</f>
        <v>255867.62999999998</v>
      </c>
      <c r="J89" s="1">
        <f>VLOOKUP($B89,'Awards&amp;Payments_LEACode'!$A$4:$Q$455,12,FALSE)</f>
        <v>0</v>
      </c>
      <c r="K89" s="1">
        <f>VLOOKUP($B89,'Awards&amp;Payments_LEACode'!$A$4:$Q$455,14,FALSE)</f>
        <v>0</v>
      </c>
      <c r="L89" s="1">
        <f>VLOOKUP($B89,'Awards&amp;Payments_LEACode'!$A$4:$Q$455,16,FALSE)</f>
        <v>360035.93</v>
      </c>
      <c r="M89" s="3">
        <f>VLOOKUP($B89,'Awards&amp;Payments_LEACode'!$A$4:$Q$455,17,FALSE)</f>
        <v>615903.55999999994</v>
      </c>
    </row>
    <row r="90" spans="1:13" x14ac:dyDescent="0.35">
      <c r="A90" t="s">
        <v>236</v>
      </c>
      <c r="B90" s="118">
        <v>3619</v>
      </c>
      <c r="C90">
        <v>16</v>
      </c>
      <c r="D90" s="1">
        <f>VLOOKUP($B90,'Awards&amp;Payments_LEACode'!$A$4:$I$455,3,FALSE)</f>
        <v>55995150</v>
      </c>
      <c r="E90" s="1">
        <f>VLOOKUP($B90,'Awards&amp;Payments_LEACode'!$A$4:$I$455,4,FALSE)</f>
        <v>225213399</v>
      </c>
      <c r="F90" s="1">
        <f>VLOOKUP($B90,'Awards&amp;Payments_LEACode'!$A$4:$I$455,6,FALSE)</f>
        <v>505767416</v>
      </c>
      <c r="G90" s="1">
        <f>VLOOKUP($B90,'Awards&amp;Payments_LEACode'!$A$4:$I$455,8,FALSE)</f>
        <v>10823618</v>
      </c>
      <c r="H90" s="3">
        <f>VLOOKUP($B90,'Awards&amp;Payments_LEACode'!$A$4:$I$455,9,FALSE)</f>
        <v>797799583</v>
      </c>
      <c r="I90" s="1">
        <f>VLOOKUP($B90,'Awards&amp;Payments_LEACode'!$A$4:$Q$455,11,FALSE)</f>
        <v>28713190.84</v>
      </c>
      <c r="J90" s="1">
        <f>VLOOKUP($B90,'Awards&amp;Payments_LEACode'!$A$4:$Q$455,12,FALSE)</f>
        <v>0</v>
      </c>
      <c r="K90" s="1">
        <f>VLOOKUP($B90,'Awards&amp;Payments_LEACode'!$A$4:$Q$455,14,FALSE)</f>
        <v>0</v>
      </c>
      <c r="L90" s="1">
        <f>VLOOKUP($B90,'Awards&amp;Payments_LEACode'!$A$4:$Q$455,16,FALSE)</f>
        <v>0</v>
      </c>
      <c r="M90" s="3">
        <f>VLOOKUP($B90,'Awards&amp;Payments_LEACode'!$A$4:$Q$455,17,FALSE)</f>
        <v>28713190.84</v>
      </c>
    </row>
    <row r="91" spans="1:13" x14ac:dyDescent="0.35">
      <c r="A91" t="s">
        <v>236</v>
      </c>
      <c r="B91" s="118">
        <v>3619</v>
      </c>
      <c r="C91">
        <v>17</v>
      </c>
      <c r="D91" s="1">
        <f>VLOOKUP($B91,'Awards&amp;Payments_LEACode'!$A$4:$I$455,3,FALSE)</f>
        <v>55995150</v>
      </c>
      <c r="E91" s="1">
        <f>VLOOKUP($B91,'Awards&amp;Payments_LEACode'!$A$4:$I$455,4,FALSE)</f>
        <v>225213399</v>
      </c>
      <c r="F91" s="1">
        <f>VLOOKUP($B91,'Awards&amp;Payments_LEACode'!$A$4:$I$455,6,FALSE)</f>
        <v>505767416</v>
      </c>
      <c r="G91" s="1">
        <f>VLOOKUP($B91,'Awards&amp;Payments_LEACode'!$A$4:$I$455,8,FALSE)</f>
        <v>10823618</v>
      </c>
      <c r="H91" s="3">
        <f>VLOOKUP($B91,'Awards&amp;Payments_LEACode'!$A$4:$I$455,9,FALSE)</f>
        <v>797799583</v>
      </c>
      <c r="I91" s="1">
        <f>VLOOKUP($B91,'Awards&amp;Payments_LEACode'!$A$4:$Q$455,11,FALSE)</f>
        <v>28713190.84</v>
      </c>
      <c r="J91" s="1">
        <f>VLOOKUP($B91,'Awards&amp;Payments_LEACode'!$A$4:$Q$455,12,FALSE)</f>
        <v>0</v>
      </c>
      <c r="K91" s="1">
        <f>VLOOKUP($B91,'Awards&amp;Payments_LEACode'!$A$4:$Q$455,14,FALSE)</f>
        <v>0</v>
      </c>
      <c r="L91" s="1">
        <f>VLOOKUP($B91,'Awards&amp;Payments_LEACode'!$A$4:$Q$455,16,FALSE)</f>
        <v>0</v>
      </c>
      <c r="M91" s="3">
        <f>VLOOKUP($B91,'Awards&amp;Payments_LEACode'!$A$4:$Q$455,17,FALSE)</f>
        <v>28713190.84</v>
      </c>
    </row>
    <row r="92" spans="1:13" x14ac:dyDescent="0.35">
      <c r="A92" t="s">
        <v>236</v>
      </c>
      <c r="B92" s="118">
        <v>3619</v>
      </c>
      <c r="C92">
        <v>18</v>
      </c>
      <c r="D92" s="1">
        <f>VLOOKUP($B92,'Awards&amp;Payments_LEACode'!$A$4:$I$455,3,FALSE)</f>
        <v>55995150</v>
      </c>
      <c r="E92" s="1">
        <f>VLOOKUP($B92,'Awards&amp;Payments_LEACode'!$A$4:$I$455,4,FALSE)</f>
        <v>225213399</v>
      </c>
      <c r="F92" s="1">
        <f>VLOOKUP($B92,'Awards&amp;Payments_LEACode'!$A$4:$I$455,6,FALSE)</f>
        <v>505767416</v>
      </c>
      <c r="G92" s="1">
        <f>VLOOKUP($B92,'Awards&amp;Payments_LEACode'!$A$4:$I$455,8,FALSE)</f>
        <v>10823618</v>
      </c>
      <c r="H92" s="3">
        <f>VLOOKUP($B92,'Awards&amp;Payments_LEACode'!$A$4:$I$455,9,FALSE)</f>
        <v>797799583</v>
      </c>
      <c r="I92" s="1">
        <f>VLOOKUP($B92,'Awards&amp;Payments_LEACode'!$A$4:$Q$455,11,FALSE)</f>
        <v>28713190.84</v>
      </c>
      <c r="J92" s="1">
        <f>VLOOKUP($B92,'Awards&amp;Payments_LEACode'!$A$4:$Q$455,12,FALSE)</f>
        <v>0</v>
      </c>
      <c r="K92" s="1">
        <f>VLOOKUP($B92,'Awards&amp;Payments_LEACode'!$A$4:$Q$455,14,FALSE)</f>
        <v>0</v>
      </c>
      <c r="L92" s="1">
        <f>VLOOKUP($B92,'Awards&amp;Payments_LEACode'!$A$4:$Q$455,16,FALSE)</f>
        <v>0</v>
      </c>
      <c r="M92" s="3">
        <f>VLOOKUP($B92,'Awards&amp;Payments_LEACode'!$A$4:$Q$455,17,FALSE)</f>
        <v>28713190.84</v>
      </c>
    </row>
    <row r="93" spans="1:13" x14ac:dyDescent="0.35">
      <c r="A93" t="s">
        <v>236</v>
      </c>
      <c r="B93" s="118">
        <v>3619</v>
      </c>
      <c r="C93">
        <v>19</v>
      </c>
      <c r="D93" s="1">
        <f>VLOOKUP($B93,'Awards&amp;Payments_LEACode'!$A$4:$I$455,3,FALSE)</f>
        <v>55995150</v>
      </c>
      <c r="E93" s="1">
        <f>VLOOKUP($B93,'Awards&amp;Payments_LEACode'!$A$4:$I$455,4,FALSE)</f>
        <v>225213399</v>
      </c>
      <c r="F93" s="1">
        <f>VLOOKUP($B93,'Awards&amp;Payments_LEACode'!$A$4:$I$455,6,FALSE)</f>
        <v>505767416</v>
      </c>
      <c r="G93" s="1">
        <f>VLOOKUP($B93,'Awards&amp;Payments_LEACode'!$A$4:$I$455,8,FALSE)</f>
        <v>10823618</v>
      </c>
      <c r="H93" s="3">
        <f>VLOOKUP($B93,'Awards&amp;Payments_LEACode'!$A$4:$I$455,9,FALSE)</f>
        <v>797799583</v>
      </c>
      <c r="I93" s="1">
        <f>VLOOKUP($B93,'Awards&amp;Payments_LEACode'!$A$4:$Q$455,11,FALSE)</f>
        <v>28713190.84</v>
      </c>
      <c r="J93" s="1">
        <f>VLOOKUP($B93,'Awards&amp;Payments_LEACode'!$A$4:$Q$455,12,FALSE)</f>
        <v>0</v>
      </c>
      <c r="K93" s="1">
        <f>VLOOKUP($B93,'Awards&amp;Payments_LEACode'!$A$4:$Q$455,14,FALSE)</f>
        <v>0</v>
      </c>
      <c r="L93" s="1">
        <f>VLOOKUP($B93,'Awards&amp;Payments_LEACode'!$A$4:$Q$455,16,FALSE)</f>
        <v>0</v>
      </c>
      <c r="M93" s="3">
        <f>VLOOKUP($B93,'Awards&amp;Payments_LEACode'!$A$4:$Q$455,17,FALSE)</f>
        <v>28713190.84</v>
      </c>
    </row>
    <row r="94" spans="1:13" x14ac:dyDescent="0.35">
      <c r="A94" t="s">
        <v>85</v>
      </c>
      <c r="B94" s="118">
        <v>1253</v>
      </c>
      <c r="C94">
        <v>20</v>
      </c>
      <c r="D94" s="1">
        <f>VLOOKUP($B94,'Awards&amp;Payments_LEACode'!$A$4:$I$455,3,FALSE)</f>
        <v>526170</v>
      </c>
      <c r="E94" s="1">
        <f>VLOOKUP($B94,'Awards&amp;Payments_LEACode'!$A$4:$I$455,4,FALSE)</f>
        <v>2120708</v>
      </c>
      <c r="F94" s="1">
        <f>VLOOKUP($B94,'Awards&amp;Payments_LEACode'!$A$4:$I$455,6,FALSE)</f>
        <v>4762528</v>
      </c>
      <c r="G94" s="1">
        <f>VLOOKUP($B94,'Awards&amp;Payments_LEACode'!$A$4:$I$455,8,FALSE)</f>
        <v>332753</v>
      </c>
      <c r="H94" s="3">
        <f>VLOOKUP($B94,'Awards&amp;Payments_LEACode'!$A$4:$I$455,9,FALSE)</f>
        <v>7742159</v>
      </c>
      <c r="I94" s="1">
        <f>VLOOKUP($B94,'Awards&amp;Payments_LEACode'!$A$4:$Q$455,11,FALSE)</f>
        <v>319534.47000000003</v>
      </c>
      <c r="J94" s="1">
        <f>VLOOKUP($B94,'Awards&amp;Payments_LEACode'!$A$4:$Q$455,12,FALSE)</f>
        <v>0</v>
      </c>
      <c r="K94" s="1">
        <f>VLOOKUP($B94,'Awards&amp;Payments_LEACode'!$A$4:$Q$455,14,FALSE)</f>
        <v>0</v>
      </c>
      <c r="L94" s="1">
        <f>VLOOKUP($B94,'Awards&amp;Payments_LEACode'!$A$4:$Q$455,16,FALSE)</f>
        <v>0</v>
      </c>
      <c r="M94" s="3">
        <f>VLOOKUP($B94,'Awards&amp;Payments_LEACode'!$A$4:$Q$455,17,FALSE)</f>
        <v>319534.47000000003</v>
      </c>
    </row>
    <row r="95" spans="1:13" x14ac:dyDescent="0.35">
      <c r="A95" t="s">
        <v>236</v>
      </c>
      <c r="B95" s="118">
        <v>3619</v>
      </c>
      <c r="C95">
        <v>20</v>
      </c>
      <c r="D95" s="1">
        <f>VLOOKUP($B95,'Awards&amp;Payments_LEACode'!$A$4:$I$455,3,FALSE)</f>
        <v>55995150</v>
      </c>
      <c r="E95" s="1">
        <f>VLOOKUP($B95,'Awards&amp;Payments_LEACode'!$A$4:$I$455,4,FALSE)</f>
        <v>225213399</v>
      </c>
      <c r="F95" s="1">
        <f>VLOOKUP($B95,'Awards&amp;Payments_LEACode'!$A$4:$I$455,6,FALSE)</f>
        <v>505767416</v>
      </c>
      <c r="G95" s="1">
        <f>VLOOKUP($B95,'Awards&amp;Payments_LEACode'!$A$4:$I$455,8,FALSE)</f>
        <v>10823618</v>
      </c>
      <c r="H95" s="3">
        <f>VLOOKUP($B95,'Awards&amp;Payments_LEACode'!$A$4:$I$455,9,FALSE)</f>
        <v>797799583</v>
      </c>
      <c r="I95" s="1">
        <f>VLOOKUP($B95,'Awards&amp;Payments_LEACode'!$A$4:$Q$455,11,FALSE)</f>
        <v>28713190.84</v>
      </c>
      <c r="J95" s="1">
        <f>VLOOKUP($B95,'Awards&amp;Payments_LEACode'!$A$4:$Q$455,12,FALSE)</f>
        <v>0</v>
      </c>
      <c r="K95" s="1">
        <f>VLOOKUP($B95,'Awards&amp;Payments_LEACode'!$A$4:$Q$455,14,FALSE)</f>
        <v>0</v>
      </c>
      <c r="L95" s="1">
        <f>VLOOKUP($B95,'Awards&amp;Payments_LEACode'!$A$4:$Q$455,16,FALSE)</f>
        <v>0</v>
      </c>
      <c r="M95" s="3">
        <f>VLOOKUP($B95,'Awards&amp;Payments_LEACode'!$A$4:$Q$455,17,FALSE)</f>
        <v>28713190.84</v>
      </c>
    </row>
    <row r="96" spans="1:13" x14ac:dyDescent="0.35">
      <c r="A96" t="s">
        <v>329</v>
      </c>
      <c r="B96" s="118">
        <v>5026</v>
      </c>
      <c r="C96">
        <v>20</v>
      </c>
      <c r="D96" s="1">
        <f>VLOOKUP($B96,'Awards&amp;Payments_LEACode'!$A$4:$I$455,3,FALSE)</f>
        <v>130583</v>
      </c>
      <c r="E96" s="1">
        <f>VLOOKUP($B96,'Awards&amp;Payments_LEACode'!$A$4:$I$455,4,FALSE)</f>
        <v>442491</v>
      </c>
      <c r="F96" s="1">
        <f>VLOOKUP($B96,'Awards&amp;Payments_LEACode'!$A$4:$I$455,6,FALSE)</f>
        <v>993713</v>
      </c>
      <c r="G96" s="1">
        <f>VLOOKUP($B96,'Awards&amp;Payments_LEACode'!$A$4:$I$455,8,FALSE)</f>
        <v>0</v>
      </c>
      <c r="H96" s="3">
        <f>VLOOKUP($B96,'Awards&amp;Payments_LEACode'!$A$4:$I$455,9,FALSE)</f>
        <v>1566787</v>
      </c>
      <c r="I96" s="1">
        <f>VLOOKUP($B96,'Awards&amp;Payments_LEACode'!$A$4:$Q$455,11,FALSE)</f>
        <v>130583</v>
      </c>
      <c r="J96" s="1">
        <f>VLOOKUP($B96,'Awards&amp;Payments_LEACode'!$A$4:$Q$455,12,FALSE)</f>
        <v>0</v>
      </c>
      <c r="K96" s="1">
        <f>VLOOKUP($B96,'Awards&amp;Payments_LEACode'!$A$4:$Q$455,14,FALSE)</f>
        <v>0</v>
      </c>
      <c r="L96" s="1">
        <f>VLOOKUP($B96,'Awards&amp;Payments_LEACode'!$A$4:$Q$455,16,FALSE)</f>
        <v>0</v>
      </c>
      <c r="M96" s="3">
        <f>VLOOKUP($B96,'Awards&amp;Payments_LEACode'!$A$4:$Q$455,17,FALSE)</f>
        <v>130583</v>
      </c>
    </row>
    <row r="97" spans="1:13" x14ac:dyDescent="0.35">
      <c r="A97" t="s">
        <v>124</v>
      </c>
      <c r="B97" s="118">
        <v>1900</v>
      </c>
      <c r="C97">
        <v>21</v>
      </c>
      <c r="D97" s="1">
        <f>VLOOKUP($B97,'Awards&amp;Payments_LEACode'!$A$4:$I$455,3,FALSE)</f>
        <v>282456</v>
      </c>
      <c r="E97" s="1">
        <f>VLOOKUP($B97,'Awards&amp;Payments_LEACode'!$A$4:$I$455,4,FALSE)</f>
        <v>1009237</v>
      </c>
      <c r="F97" s="1">
        <f>VLOOKUP($B97,'Awards&amp;Payments_LEACode'!$A$4:$I$455,6,FALSE)</f>
        <v>2266469</v>
      </c>
      <c r="G97" s="1">
        <f>VLOOKUP($B97,'Awards&amp;Payments_LEACode'!$A$4:$I$455,8,FALSE)</f>
        <v>0</v>
      </c>
      <c r="H97" s="3">
        <f>VLOOKUP($B97,'Awards&amp;Payments_LEACode'!$A$4:$I$455,9,FALSE)</f>
        <v>3558162</v>
      </c>
      <c r="I97" s="1">
        <f>VLOOKUP($B97,'Awards&amp;Payments_LEACode'!$A$4:$Q$455,11,FALSE)</f>
        <v>256950</v>
      </c>
      <c r="J97" s="1">
        <f>VLOOKUP($B97,'Awards&amp;Payments_LEACode'!$A$4:$Q$455,12,FALSE)</f>
        <v>0</v>
      </c>
      <c r="K97" s="1">
        <f>VLOOKUP($B97,'Awards&amp;Payments_LEACode'!$A$4:$Q$455,14,FALSE)</f>
        <v>0</v>
      </c>
      <c r="L97" s="1">
        <f>VLOOKUP($B97,'Awards&amp;Payments_LEACode'!$A$4:$Q$455,16,FALSE)</f>
        <v>0</v>
      </c>
      <c r="M97" s="3">
        <f>VLOOKUP($B97,'Awards&amp;Payments_LEACode'!$A$4:$Q$455,17,FALSE)</f>
        <v>256950</v>
      </c>
    </row>
    <row r="98" spans="1:13" x14ac:dyDescent="0.35">
      <c r="A98" t="s">
        <v>269</v>
      </c>
      <c r="B98" s="118">
        <v>4018</v>
      </c>
      <c r="C98">
        <v>21</v>
      </c>
      <c r="D98" s="1">
        <f>VLOOKUP($B98,'Awards&amp;Payments_LEACode'!$A$4:$I$455,3,FALSE)</f>
        <v>448288</v>
      </c>
      <c r="E98" s="1">
        <f>VLOOKUP($B98,'Awards&amp;Payments_LEACode'!$A$4:$I$455,4,FALSE)</f>
        <v>1805663</v>
      </c>
      <c r="F98" s="1">
        <f>VLOOKUP($B98,'Awards&amp;Payments_LEACode'!$A$4:$I$455,6,FALSE)</f>
        <v>4055022</v>
      </c>
      <c r="G98" s="1">
        <f>VLOOKUP($B98,'Awards&amp;Payments_LEACode'!$A$4:$I$455,8,FALSE)</f>
        <v>0</v>
      </c>
      <c r="H98" s="3">
        <f>VLOOKUP($B98,'Awards&amp;Payments_LEACode'!$A$4:$I$455,9,FALSE)</f>
        <v>6308973</v>
      </c>
      <c r="I98" s="1">
        <f>VLOOKUP($B98,'Awards&amp;Payments_LEACode'!$A$4:$Q$455,11,FALSE)</f>
        <v>446931.20000000001</v>
      </c>
      <c r="J98" s="1">
        <f>VLOOKUP($B98,'Awards&amp;Payments_LEACode'!$A$4:$Q$455,12,FALSE)</f>
        <v>1520890.56</v>
      </c>
      <c r="K98" s="1">
        <f>VLOOKUP($B98,'Awards&amp;Payments_LEACode'!$A$4:$Q$455,14,FALSE)</f>
        <v>0</v>
      </c>
      <c r="L98" s="1">
        <f>VLOOKUP($B98,'Awards&amp;Payments_LEACode'!$A$4:$Q$455,16,FALSE)</f>
        <v>0</v>
      </c>
      <c r="M98" s="3">
        <f>VLOOKUP($B98,'Awards&amp;Payments_LEACode'!$A$4:$Q$455,17,FALSE)</f>
        <v>1967821.76</v>
      </c>
    </row>
    <row r="99" spans="1:13" x14ac:dyDescent="0.35">
      <c r="A99" t="s">
        <v>349</v>
      </c>
      <c r="B99" s="118">
        <v>5439</v>
      </c>
      <c r="C99">
        <v>21</v>
      </c>
      <c r="D99" s="1">
        <f>VLOOKUP($B99,'Awards&amp;Payments_LEACode'!$A$4:$I$455,3,FALSE)</f>
        <v>549909</v>
      </c>
      <c r="E99" s="1">
        <f>VLOOKUP($B99,'Awards&amp;Payments_LEACode'!$A$4:$I$455,4,FALSE)</f>
        <v>2490990</v>
      </c>
      <c r="F99" s="1">
        <f>VLOOKUP($B99,'Awards&amp;Payments_LEACode'!$A$4:$I$455,6,FALSE)</f>
        <v>5594078</v>
      </c>
      <c r="G99" s="1">
        <f>VLOOKUP($B99,'Awards&amp;Payments_LEACode'!$A$4:$I$455,8,FALSE)</f>
        <v>437826</v>
      </c>
      <c r="H99" s="3">
        <f>VLOOKUP($B99,'Awards&amp;Payments_LEACode'!$A$4:$I$455,9,FALSE)</f>
        <v>9072803</v>
      </c>
      <c r="I99" s="1">
        <f>VLOOKUP($B99,'Awards&amp;Payments_LEACode'!$A$4:$Q$455,11,FALSE)</f>
        <v>176727.79</v>
      </c>
      <c r="J99" s="1">
        <f>VLOOKUP($B99,'Awards&amp;Payments_LEACode'!$A$4:$Q$455,12,FALSE)</f>
        <v>0</v>
      </c>
      <c r="K99" s="1">
        <f>VLOOKUP($B99,'Awards&amp;Payments_LEACode'!$A$4:$Q$455,14,FALSE)</f>
        <v>0</v>
      </c>
      <c r="L99" s="1">
        <f>VLOOKUP($B99,'Awards&amp;Payments_LEACode'!$A$4:$Q$455,16,FALSE)</f>
        <v>241290.81</v>
      </c>
      <c r="M99" s="3">
        <f>VLOOKUP($B99,'Awards&amp;Payments_LEACode'!$A$4:$Q$455,17,FALSE)</f>
        <v>418018.6</v>
      </c>
    </row>
    <row r="100" spans="1:13" x14ac:dyDescent="0.35">
      <c r="A100" t="s">
        <v>155</v>
      </c>
      <c r="B100" s="118">
        <v>2450</v>
      </c>
      <c r="C100">
        <v>22</v>
      </c>
      <c r="D100" s="1">
        <f>VLOOKUP($B100,'Awards&amp;Payments_LEACode'!$A$4:$I$455,3,FALSE)</f>
        <v>40000</v>
      </c>
      <c r="E100" s="1">
        <f>VLOOKUP($B100,'Awards&amp;Payments_LEACode'!$A$4:$I$455,4,FALSE)</f>
        <v>105108</v>
      </c>
      <c r="F100" s="1">
        <f>VLOOKUP($B100,'Awards&amp;Payments_LEACode'!$A$4:$I$455,6,FALSE)</f>
        <v>236043</v>
      </c>
      <c r="G100" s="1">
        <f>VLOOKUP($B100,'Awards&amp;Payments_LEACode'!$A$4:$I$455,8,FALSE)</f>
        <v>0</v>
      </c>
      <c r="H100" s="3">
        <f>VLOOKUP($B100,'Awards&amp;Payments_LEACode'!$A$4:$I$455,9,FALSE)</f>
        <v>381151</v>
      </c>
      <c r="I100" s="1">
        <f>VLOOKUP($B100,'Awards&amp;Payments_LEACode'!$A$4:$Q$455,11,FALSE)</f>
        <v>40000.000000000007</v>
      </c>
      <c r="J100" s="1">
        <f>VLOOKUP($B100,'Awards&amp;Payments_LEACode'!$A$4:$Q$455,12,FALSE)</f>
        <v>0</v>
      </c>
      <c r="K100" s="1">
        <f>VLOOKUP($B100,'Awards&amp;Payments_LEACode'!$A$4:$Q$455,14,FALSE)</f>
        <v>0</v>
      </c>
      <c r="L100" s="1">
        <f>VLOOKUP($B100,'Awards&amp;Payments_LEACode'!$A$4:$Q$455,16,FALSE)</f>
        <v>0</v>
      </c>
      <c r="M100" s="3">
        <f>VLOOKUP($B100,'Awards&amp;Payments_LEACode'!$A$4:$Q$455,17,FALSE)</f>
        <v>40000.000000000007</v>
      </c>
    </row>
    <row r="101" spans="1:13" x14ac:dyDescent="0.35">
      <c r="A101" t="s">
        <v>112</v>
      </c>
      <c r="B101" s="118">
        <v>1687</v>
      </c>
      <c r="C101">
        <v>22</v>
      </c>
      <c r="D101" s="1">
        <f>VLOOKUP($B101,'Awards&amp;Payments_LEACode'!$A$4:$I$455,3,FALSE)</f>
        <v>40000</v>
      </c>
      <c r="E101" s="1">
        <f>VLOOKUP($B101,'Awards&amp;Payments_LEACode'!$A$4:$I$455,4,FALSE)</f>
        <v>100000</v>
      </c>
      <c r="F101" s="1">
        <f>VLOOKUP($B101,'Awards&amp;Payments_LEACode'!$A$4:$I$455,6,FALSE)</f>
        <v>0</v>
      </c>
      <c r="G101" s="1">
        <f>VLOOKUP($B101,'Awards&amp;Payments_LEACode'!$A$4:$I$455,8,FALSE)</f>
        <v>0</v>
      </c>
      <c r="H101" s="3">
        <f>VLOOKUP($B101,'Awards&amp;Payments_LEACode'!$A$4:$I$455,9,FALSE)</f>
        <v>140000</v>
      </c>
      <c r="I101" s="1">
        <f>VLOOKUP($B101,'Awards&amp;Payments_LEACode'!$A$4:$Q$455,11,FALSE)</f>
        <v>40000</v>
      </c>
      <c r="J101" s="1">
        <f>VLOOKUP($B101,'Awards&amp;Payments_LEACode'!$A$4:$Q$455,12,FALSE)</f>
        <v>0</v>
      </c>
      <c r="K101" s="1">
        <f>VLOOKUP($B101,'Awards&amp;Payments_LEACode'!$A$4:$Q$455,14,FALSE)</f>
        <v>0</v>
      </c>
      <c r="L101" s="1">
        <f>VLOOKUP($B101,'Awards&amp;Payments_LEACode'!$A$4:$Q$455,16,FALSE)</f>
        <v>0</v>
      </c>
      <c r="M101" s="3">
        <f>VLOOKUP($B101,'Awards&amp;Payments_LEACode'!$A$4:$Q$455,17,FALSE)</f>
        <v>40000</v>
      </c>
    </row>
    <row r="102" spans="1:13" x14ac:dyDescent="0.35">
      <c r="A102" t="s">
        <v>132</v>
      </c>
      <c r="B102" s="118">
        <v>2058</v>
      </c>
      <c r="C102">
        <v>22</v>
      </c>
      <c r="D102" s="1">
        <f>VLOOKUP($B102,'Awards&amp;Payments_LEACode'!$A$4:$I$455,3,FALSE)</f>
        <v>75218</v>
      </c>
      <c r="E102" s="1">
        <f>VLOOKUP($B102,'Awards&amp;Payments_LEACode'!$A$4:$I$455,4,FALSE)</f>
        <v>296122</v>
      </c>
      <c r="F102" s="1">
        <f>VLOOKUP($B102,'Awards&amp;Payments_LEACode'!$A$4:$I$455,6,FALSE)</f>
        <v>665009</v>
      </c>
      <c r="G102" s="1">
        <f>VLOOKUP($B102,'Awards&amp;Payments_LEACode'!$A$4:$I$455,8,FALSE)</f>
        <v>0</v>
      </c>
      <c r="H102" s="3">
        <f>VLOOKUP($B102,'Awards&amp;Payments_LEACode'!$A$4:$I$455,9,FALSE)</f>
        <v>1036349</v>
      </c>
      <c r="I102" s="1">
        <f>VLOOKUP($B102,'Awards&amp;Payments_LEACode'!$A$4:$Q$455,11,FALSE)</f>
        <v>42231.42</v>
      </c>
      <c r="J102" s="1">
        <f>VLOOKUP($B102,'Awards&amp;Payments_LEACode'!$A$4:$Q$455,12,FALSE)</f>
        <v>0</v>
      </c>
      <c r="K102" s="1">
        <f>VLOOKUP($B102,'Awards&amp;Payments_LEACode'!$A$4:$Q$455,14,FALSE)</f>
        <v>0</v>
      </c>
      <c r="L102" s="1">
        <f>VLOOKUP($B102,'Awards&amp;Payments_LEACode'!$A$4:$Q$455,16,FALSE)</f>
        <v>0</v>
      </c>
      <c r="M102" s="3">
        <f>VLOOKUP($B102,'Awards&amp;Payments_LEACode'!$A$4:$Q$455,17,FALSE)</f>
        <v>42231.42</v>
      </c>
    </row>
    <row r="103" spans="1:13" x14ac:dyDescent="0.35">
      <c r="A103" t="s">
        <v>151</v>
      </c>
      <c r="B103" s="118">
        <v>2420</v>
      </c>
      <c r="C103">
        <v>22</v>
      </c>
      <c r="D103" s="1">
        <f>VLOOKUP($B103,'Awards&amp;Payments_LEACode'!$A$4:$I$455,3,FALSE)</f>
        <v>81534</v>
      </c>
      <c r="E103" s="1">
        <f>VLOOKUP($B103,'Awards&amp;Payments_LEACode'!$A$4:$I$455,4,FALSE)</f>
        <v>325906</v>
      </c>
      <c r="F103" s="1">
        <f>VLOOKUP($B103,'Awards&amp;Payments_LEACode'!$A$4:$I$455,6,FALSE)</f>
        <v>731895</v>
      </c>
      <c r="G103" s="1">
        <f>VLOOKUP($B103,'Awards&amp;Payments_LEACode'!$A$4:$I$455,8,FALSE)</f>
        <v>0</v>
      </c>
      <c r="H103" s="3">
        <f>VLOOKUP($B103,'Awards&amp;Payments_LEACode'!$A$4:$I$455,9,FALSE)</f>
        <v>1139335</v>
      </c>
      <c r="I103" s="1">
        <f>VLOOKUP($B103,'Awards&amp;Payments_LEACode'!$A$4:$Q$455,11,FALSE)</f>
        <v>70040.19</v>
      </c>
      <c r="J103" s="1">
        <f>VLOOKUP($B103,'Awards&amp;Payments_LEACode'!$A$4:$Q$455,12,FALSE)</f>
        <v>0</v>
      </c>
      <c r="K103" s="1">
        <f>VLOOKUP($B103,'Awards&amp;Payments_LEACode'!$A$4:$Q$455,14,FALSE)</f>
        <v>0</v>
      </c>
      <c r="L103" s="1">
        <f>VLOOKUP($B103,'Awards&amp;Payments_LEACode'!$A$4:$Q$455,16,FALSE)</f>
        <v>0</v>
      </c>
      <c r="M103" s="3">
        <f>VLOOKUP($B103,'Awards&amp;Payments_LEACode'!$A$4:$Q$455,17,FALSE)</f>
        <v>70040.19</v>
      </c>
    </row>
    <row r="104" spans="1:13" x14ac:dyDescent="0.35">
      <c r="A104" t="s">
        <v>154</v>
      </c>
      <c r="B104" s="118">
        <v>2443</v>
      </c>
      <c r="C104">
        <v>22</v>
      </c>
      <c r="D104" s="1">
        <f>VLOOKUP($B104,'Awards&amp;Payments_LEACode'!$A$4:$I$455,3,FALSE)</f>
        <v>147984</v>
      </c>
      <c r="E104" s="1">
        <f>VLOOKUP($B104,'Awards&amp;Payments_LEACode'!$A$4:$I$455,4,FALSE)</f>
        <v>583231</v>
      </c>
      <c r="F104" s="1">
        <f>VLOOKUP($B104,'Awards&amp;Payments_LEACode'!$A$4:$I$455,6,FALSE)</f>
        <v>1309778</v>
      </c>
      <c r="G104" s="1">
        <f>VLOOKUP($B104,'Awards&amp;Payments_LEACode'!$A$4:$I$455,8,FALSE)</f>
        <v>0</v>
      </c>
      <c r="H104" s="3">
        <f>VLOOKUP($B104,'Awards&amp;Payments_LEACode'!$A$4:$I$455,9,FALSE)</f>
        <v>2040993</v>
      </c>
      <c r="I104" s="1">
        <f>VLOOKUP($B104,'Awards&amp;Payments_LEACode'!$A$4:$Q$455,11,FALSE)</f>
        <v>125653.93</v>
      </c>
      <c r="J104" s="1">
        <f>VLOOKUP($B104,'Awards&amp;Payments_LEACode'!$A$4:$Q$455,12,FALSE)</f>
        <v>0</v>
      </c>
      <c r="K104" s="1">
        <f>VLOOKUP($B104,'Awards&amp;Payments_LEACode'!$A$4:$Q$455,14,FALSE)</f>
        <v>0</v>
      </c>
      <c r="L104" s="1">
        <f>VLOOKUP($B104,'Awards&amp;Payments_LEACode'!$A$4:$Q$455,16,FALSE)</f>
        <v>0</v>
      </c>
      <c r="M104" s="3">
        <f>VLOOKUP($B104,'Awards&amp;Payments_LEACode'!$A$4:$Q$455,17,FALSE)</f>
        <v>125653.93</v>
      </c>
    </row>
    <row r="105" spans="1:13" x14ac:dyDescent="0.35">
      <c r="A105" t="s">
        <v>153</v>
      </c>
      <c r="B105" s="118">
        <v>2436</v>
      </c>
      <c r="C105">
        <v>22</v>
      </c>
      <c r="D105" s="1">
        <f>VLOOKUP($B105,'Awards&amp;Payments_LEACode'!$A$4:$I$455,3,FALSE)</f>
        <v>41731</v>
      </c>
      <c r="E105" s="1">
        <f>VLOOKUP($B105,'Awards&amp;Payments_LEACode'!$A$4:$I$455,4,FALSE)</f>
        <v>154306</v>
      </c>
      <c r="F105" s="1">
        <f>VLOOKUP($B105,'Awards&amp;Payments_LEACode'!$A$4:$I$455,6,FALSE)</f>
        <v>346529</v>
      </c>
      <c r="G105" s="1">
        <f>VLOOKUP($B105,'Awards&amp;Payments_LEACode'!$A$4:$I$455,8,FALSE)</f>
        <v>0</v>
      </c>
      <c r="H105" s="3">
        <f>VLOOKUP($B105,'Awards&amp;Payments_LEACode'!$A$4:$I$455,9,FALSE)</f>
        <v>542566</v>
      </c>
      <c r="I105" s="1">
        <f>VLOOKUP($B105,'Awards&amp;Payments_LEACode'!$A$4:$Q$455,11,FALSE)</f>
        <v>41729.919999999998</v>
      </c>
      <c r="J105" s="1">
        <f>VLOOKUP($B105,'Awards&amp;Payments_LEACode'!$A$4:$Q$455,12,FALSE)</f>
        <v>0</v>
      </c>
      <c r="K105" s="1">
        <f>VLOOKUP($B105,'Awards&amp;Payments_LEACode'!$A$4:$Q$455,14,FALSE)</f>
        <v>0</v>
      </c>
      <c r="L105" s="1">
        <f>VLOOKUP($B105,'Awards&amp;Payments_LEACode'!$A$4:$Q$455,16,FALSE)</f>
        <v>0</v>
      </c>
      <c r="M105" s="3">
        <f>VLOOKUP($B105,'Awards&amp;Payments_LEACode'!$A$4:$Q$455,17,FALSE)</f>
        <v>41729.919999999998</v>
      </c>
    </row>
    <row r="106" spans="1:13" x14ac:dyDescent="0.35">
      <c r="A106" t="s">
        <v>164</v>
      </c>
      <c r="B106" s="118">
        <v>2570</v>
      </c>
      <c r="C106">
        <v>22</v>
      </c>
      <c r="D106" s="1">
        <f>VLOOKUP($B106,'Awards&amp;Payments_LEACode'!$A$4:$I$455,3,FALSE)</f>
        <v>40000</v>
      </c>
      <c r="E106" s="1">
        <f>VLOOKUP($B106,'Awards&amp;Payments_LEACode'!$A$4:$I$455,4,FALSE)</f>
        <v>100000</v>
      </c>
      <c r="F106" s="1">
        <f>VLOOKUP($B106,'Awards&amp;Payments_LEACode'!$A$4:$I$455,6,FALSE)</f>
        <v>0</v>
      </c>
      <c r="G106" s="1">
        <f>VLOOKUP($B106,'Awards&amp;Payments_LEACode'!$A$4:$I$455,8,FALSE)</f>
        <v>0</v>
      </c>
      <c r="H106" s="3">
        <f>VLOOKUP($B106,'Awards&amp;Payments_LEACode'!$A$4:$I$455,9,FALSE)</f>
        <v>140000</v>
      </c>
      <c r="I106" s="1">
        <f>VLOOKUP($B106,'Awards&amp;Payments_LEACode'!$A$4:$Q$455,11,FALSE)</f>
        <v>36701.060000000005</v>
      </c>
      <c r="J106" s="1">
        <f>VLOOKUP($B106,'Awards&amp;Payments_LEACode'!$A$4:$Q$455,12,FALSE)</f>
        <v>0</v>
      </c>
      <c r="K106" s="1">
        <f>VLOOKUP($B106,'Awards&amp;Payments_LEACode'!$A$4:$Q$455,14,FALSE)</f>
        <v>0</v>
      </c>
      <c r="L106" s="1">
        <f>VLOOKUP($B106,'Awards&amp;Payments_LEACode'!$A$4:$Q$455,16,FALSE)</f>
        <v>0</v>
      </c>
      <c r="M106" s="3">
        <f>VLOOKUP($B106,'Awards&amp;Payments_LEACode'!$A$4:$Q$455,17,FALSE)</f>
        <v>36701.060000000005</v>
      </c>
    </row>
    <row r="107" spans="1:13" x14ac:dyDescent="0.35">
      <c r="A107" t="s">
        <v>225</v>
      </c>
      <c r="B107" s="118">
        <v>3437</v>
      </c>
      <c r="C107">
        <v>22</v>
      </c>
      <c r="D107" s="1">
        <f>VLOOKUP($B107,'Awards&amp;Payments_LEACode'!$A$4:$I$455,3,FALSE)</f>
        <v>87776</v>
      </c>
      <c r="E107" s="1">
        <f>VLOOKUP($B107,'Awards&amp;Payments_LEACode'!$A$4:$I$455,4,FALSE)</f>
        <v>346990</v>
      </c>
      <c r="F107" s="1">
        <f>VLOOKUP($B107,'Awards&amp;Payments_LEACode'!$A$4:$I$455,6,FALSE)</f>
        <v>779245</v>
      </c>
      <c r="G107" s="1">
        <f>VLOOKUP($B107,'Awards&amp;Payments_LEACode'!$A$4:$I$455,8,FALSE)</f>
        <v>0</v>
      </c>
      <c r="H107" s="3">
        <f>VLOOKUP($B107,'Awards&amp;Payments_LEACode'!$A$4:$I$455,9,FALSE)</f>
        <v>1214011</v>
      </c>
      <c r="I107" s="1">
        <f>VLOOKUP($B107,'Awards&amp;Payments_LEACode'!$A$4:$Q$455,11,FALSE)</f>
        <v>83180.84</v>
      </c>
      <c r="J107" s="1">
        <f>VLOOKUP($B107,'Awards&amp;Payments_LEACode'!$A$4:$Q$455,12,FALSE)</f>
        <v>0</v>
      </c>
      <c r="K107" s="1">
        <f>VLOOKUP($B107,'Awards&amp;Payments_LEACode'!$A$4:$Q$455,14,FALSE)</f>
        <v>0</v>
      </c>
      <c r="L107" s="1">
        <f>VLOOKUP($B107,'Awards&amp;Payments_LEACode'!$A$4:$Q$455,16,FALSE)</f>
        <v>0</v>
      </c>
      <c r="M107" s="3">
        <f>VLOOKUP($B107,'Awards&amp;Payments_LEACode'!$A$4:$Q$455,17,FALSE)</f>
        <v>83180.84</v>
      </c>
    </row>
    <row r="108" spans="1:13" x14ac:dyDescent="0.35">
      <c r="A108" t="s">
        <v>232</v>
      </c>
      <c r="B108" s="118">
        <v>3528</v>
      </c>
      <c r="C108">
        <v>22</v>
      </c>
      <c r="D108" s="1">
        <f>VLOOKUP($B108,'Awards&amp;Payments_LEACode'!$A$4:$I$455,3,FALSE)</f>
        <v>46616</v>
      </c>
      <c r="E108" s="1">
        <f>VLOOKUP($B108,'Awards&amp;Payments_LEACode'!$A$4:$I$455,4,FALSE)</f>
        <v>120428</v>
      </c>
      <c r="F108" s="1">
        <f>VLOOKUP($B108,'Awards&amp;Payments_LEACode'!$A$4:$I$455,6,FALSE)</f>
        <v>270449</v>
      </c>
      <c r="G108" s="1">
        <f>VLOOKUP($B108,'Awards&amp;Payments_LEACode'!$A$4:$I$455,8,FALSE)</f>
        <v>0</v>
      </c>
      <c r="H108" s="3">
        <f>VLOOKUP($B108,'Awards&amp;Payments_LEACode'!$A$4:$I$455,9,FALSE)</f>
        <v>437493</v>
      </c>
      <c r="I108" s="1">
        <f>VLOOKUP($B108,'Awards&amp;Payments_LEACode'!$A$4:$Q$455,11,FALSE)</f>
        <v>46616</v>
      </c>
      <c r="J108" s="1">
        <f>VLOOKUP($B108,'Awards&amp;Payments_LEACode'!$A$4:$Q$455,12,FALSE)</f>
        <v>0</v>
      </c>
      <c r="K108" s="1">
        <f>VLOOKUP($B108,'Awards&amp;Payments_LEACode'!$A$4:$Q$455,14,FALSE)</f>
        <v>0</v>
      </c>
      <c r="L108" s="1">
        <f>VLOOKUP($B108,'Awards&amp;Payments_LEACode'!$A$4:$Q$455,16,FALSE)</f>
        <v>0</v>
      </c>
      <c r="M108" s="3">
        <f>VLOOKUP($B108,'Awards&amp;Payments_LEACode'!$A$4:$Q$455,17,FALSE)</f>
        <v>46616</v>
      </c>
    </row>
    <row r="109" spans="1:13" x14ac:dyDescent="0.35">
      <c r="A109" t="s">
        <v>236</v>
      </c>
      <c r="B109" s="118">
        <v>3619</v>
      </c>
      <c r="C109">
        <v>22</v>
      </c>
      <c r="D109" s="1">
        <f>VLOOKUP($B109,'Awards&amp;Payments_LEACode'!$A$4:$I$455,3,FALSE)</f>
        <v>55995150</v>
      </c>
      <c r="E109" s="1">
        <f>VLOOKUP($B109,'Awards&amp;Payments_LEACode'!$A$4:$I$455,4,FALSE)</f>
        <v>225213399</v>
      </c>
      <c r="F109" s="1">
        <f>VLOOKUP($B109,'Awards&amp;Payments_LEACode'!$A$4:$I$455,6,FALSE)</f>
        <v>505767416</v>
      </c>
      <c r="G109" s="1">
        <f>VLOOKUP($B109,'Awards&amp;Payments_LEACode'!$A$4:$I$455,8,FALSE)</f>
        <v>10823618</v>
      </c>
      <c r="H109" s="3">
        <f>VLOOKUP($B109,'Awards&amp;Payments_LEACode'!$A$4:$I$455,9,FALSE)</f>
        <v>797799583</v>
      </c>
      <c r="I109" s="1">
        <f>VLOOKUP($B109,'Awards&amp;Payments_LEACode'!$A$4:$Q$455,11,FALSE)</f>
        <v>28713190.84</v>
      </c>
      <c r="J109" s="1">
        <f>VLOOKUP($B109,'Awards&amp;Payments_LEACode'!$A$4:$Q$455,12,FALSE)</f>
        <v>0</v>
      </c>
      <c r="K109" s="1">
        <f>VLOOKUP($B109,'Awards&amp;Payments_LEACode'!$A$4:$Q$455,14,FALSE)</f>
        <v>0</v>
      </c>
      <c r="L109" s="1">
        <f>VLOOKUP($B109,'Awards&amp;Payments_LEACode'!$A$4:$Q$455,16,FALSE)</f>
        <v>0</v>
      </c>
      <c r="M109" s="3">
        <f>VLOOKUP($B109,'Awards&amp;Payments_LEACode'!$A$4:$Q$455,17,FALSE)</f>
        <v>28713190.84</v>
      </c>
    </row>
    <row r="110" spans="1:13" x14ac:dyDescent="0.35">
      <c r="A110" t="s">
        <v>200</v>
      </c>
      <c r="B110" s="118">
        <v>3122</v>
      </c>
      <c r="C110">
        <v>22</v>
      </c>
      <c r="D110" s="1">
        <f>VLOOKUP($B110,'Awards&amp;Payments_LEACode'!$A$4:$I$455,3,FALSE)</f>
        <v>40000</v>
      </c>
      <c r="E110" s="1">
        <f>VLOOKUP($B110,'Awards&amp;Payments_LEACode'!$A$4:$I$455,4,FALSE)</f>
        <v>100000</v>
      </c>
      <c r="F110" s="1">
        <f>VLOOKUP($B110,'Awards&amp;Payments_LEACode'!$A$4:$I$455,6,FALSE)</f>
        <v>0</v>
      </c>
      <c r="G110" s="1">
        <f>VLOOKUP($B110,'Awards&amp;Payments_LEACode'!$A$4:$I$455,8,FALSE)</f>
        <v>0</v>
      </c>
      <c r="H110" s="3">
        <f>VLOOKUP($B110,'Awards&amp;Payments_LEACode'!$A$4:$I$455,9,FALSE)</f>
        <v>140000</v>
      </c>
      <c r="I110" s="1">
        <f>VLOOKUP($B110,'Awards&amp;Payments_LEACode'!$A$4:$Q$455,11,FALSE)</f>
        <v>40000</v>
      </c>
      <c r="J110" s="1">
        <f>VLOOKUP($B110,'Awards&amp;Payments_LEACode'!$A$4:$Q$455,12,FALSE)</f>
        <v>0</v>
      </c>
      <c r="K110" s="1">
        <f>VLOOKUP($B110,'Awards&amp;Payments_LEACode'!$A$4:$Q$455,14,FALSE)</f>
        <v>0</v>
      </c>
      <c r="L110" s="1">
        <f>VLOOKUP($B110,'Awards&amp;Payments_LEACode'!$A$4:$Q$455,16,FALSE)</f>
        <v>0</v>
      </c>
      <c r="M110" s="3">
        <f>VLOOKUP($B110,'Awards&amp;Payments_LEACode'!$A$4:$Q$455,17,FALSE)</f>
        <v>40000</v>
      </c>
    </row>
    <row r="111" spans="1:13" x14ac:dyDescent="0.35">
      <c r="A111" s="113" t="s">
        <v>66</v>
      </c>
      <c r="B111" s="118">
        <v>1015</v>
      </c>
      <c r="C111">
        <v>23</v>
      </c>
      <c r="D111" s="1">
        <f>VLOOKUP($B111,'Awards&amp;Payments_LEACode'!$A$4:$I$455,3,FALSE)</f>
        <v>57431</v>
      </c>
      <c r="E111" s="1">
        <f>VLOOKUP($B111,'Awards&amp;Payments_LEACode'!$A$4:$I$455,4,FALSE)</f>
        <v>212003</v>
      </c>
      <c r="F111" s="1">
        <f>VLOOKUP($B111,'Awards&amp;Payments_LEACode'!$A$4:$I$455,6,FALSE)</f>
        <v>476101</v>
      </c>
      <c r="G111" s="1">
        <f>VLOOKUP($B111,'Awards&amp;Payments_LEACode'!$A$4:$I$455,8,FALSE)</f>
        <v>0</v>
      </c>
      <c r="H111" s="3">
        <f>VLOOKUP($B111,'Awards&amp;Payments_LEACode'!$A$4:$I$455,9,FALSE)</f>
        <v>745535</v>
      </c>
      <c r="I111" s="1">
        <f>VLOOKUP($B111,'Awards&amp;Payments_LEACode'!$A$4:$Q$455,11,FALSE)</f>
        <v>56950.409999999996</v>
      </c>
      <c r="J111" s="1">
        <f>VLOOKUP($B111,'Awards&amp;Payments_LEACode'!$A$4:$Q$455,12,FALSE)</f>
        <v>0</v>
      </c>
      <c r="K111" s="1">
        <f>VLOOKUP($B111,'Awards&amp;Payments_LEACode'!$A$4:$Q$455,14,FALSE)</f>
        <v>0</v>
      </c>
      <c r="L111" s="1">
        <f>VLOOKUP($B111,'Awards&amp;Payments_LEACode'!$A$4:$Q$455,16,FALSE)</f>
        <v>0</v>
      </c>
      <c r="M111" s="3">
        <f>VLOOKUP($B111,'Awards&amp;Payments_LEACode'!$A$4:$Q$455,17,FALSE)</f>
        <v>56950.409999999996</v>
      </c>
    </row>
    <row r="112" spans="1:13" x14ac:dyDescent="0.35">
      <c r="A112" t="s">
        <v>122</v>
      </c>
      <c r="B112" s="118">
        <v>1890</v>
      </c>
      <c r="C112">
        <v>23</v>
      </c>
      <c r="D112" s="1">
        <f>VLOOKUP($B112,'Awards&amp;Payments_LEACode'!$A$4:$I$455,3,FALSE)</f>
        <v>74186</v>
      </c>
      <c r="E112" s="1">
        <f>VLOOKUP($B112,'Awards&amp;Payments_LEACode'!$A$4:$I$455,4,FALSE)</f>
        <v>298778</v>
      </c>
      <c r="F112" s="1">
        <f>VLOOKUP($B112,'Awards&amp;Payments_LEACode'!$A$4:$I$455,6,FALSE)</f>
        <v>670973</v>
      </c>
      <c r="G112" s="1">
        <f>VLOOKUP($B112,'Awards&amp;Payments_LEACode'!$A$4:$I$455,8,FALSE)</f>
        <v>0</v>
      </c>
      <c r="H112" s="3">
        <f>VLOOKUP($B112,'Awards&amp;Payments_LEACode'!$A$4:$I$455,9,FALSE)</f>
        <v>1043937</v>
      </c>
      <c r="I112" s="1">
        <f>VLOOKUP($B112,'Awards&amp;Payments_LEACode'!$A$4:$Q$455,11,FALSE)</f>
        <v>47617.06</v>
      </c>
      <c r="J112" s="1">
        <f>VLOOKUP($B112,'Awards&amp;Payments_LEACode'!$A$4:$Q$455,12,FALSE)</f>
        <v>0</v>
      </c>
      <c r="K112" s="1">
        <f>VLOOKUP($B112,'Awards&amp;Payments_LEACode'!$A$4:$Q$455,14,FALSE)</f>
        <v>0</v>
      </c>
      <c r="L112" s="1">
        <f>VLOOKUP($B112,'Awards&amp;Payments_LEACode'!$A$4:$Q$455,16,FALSE)</f>
        <v>0</v>
      </c>
      <c r="M112" s="3">
        <f>VLOOKUP($B112,'Awards&amp;Payments_LEACode'!$A$4:$Q$455,17,FALSE)</f>
        <v>47617.06</v>
      </c>
    </row>
    <row r="113" spans="1:13" x14ac:dyDescent="0.35">
      <c r="A113" t="s">
        <v>141</v>
      </c>
      <c r="B113" s="118">
        <v>2217</v>
      </c>
      <c r="C113">
        <v>23</v>
      </c>
      <c r="D113" s="1">
        <f>VLOOKUP($B113,'Awards&amp;Payments_LEACode'!$A$4:$I$455,3,FALSE)</f>
        <v>47468</v>
      </c>
      <c r="E113" s="1">
        <f>VLOOKUP($B113,'Awards&amp;Payments_LEACode'!$A$4:$I$455,4,FALSE)</f>
        <v>186693</v>
      </c>
      <c r="F113" s="1">
        <f>VLOOKUP($B113,'Awards&amp;Payments_LEACode'!$A$4:$I$455,6,FALSE)</f>
        <v>419261</v>
      </c>
      <c r="G113" s="1">
        <f>VLOOKUP($B113,'Awards&amp;Payments_LEACode'!$A$4:$I$455,8,FALSE)</f>
        <v>0</v>
      </c>
      <c r="H113" s="3">
        <f>VLOOKUP($B113,'Awards&amp;Payments_LEACode'!$A$4:$I$455,9,FALSE)</f>
        <v>653422</v>
      </c>
      <c r="I113" s="1">
        <f>VLOOKUP($B113,'Awards&amp;Payments_LEACode'!$A$4:$Q$455,11,FALSE)</f>
        <v>47308.72</v>
      </c>
      <c r="J113" s="1">
        <f>VLOOKUP($B113,'Awards&amp;Payments_LEACode'!$A$4:$Q$455,12,FALSE)</f>
        <v>0</v>
      </c>
      <c r="K113" s="1">
        <f>VLOOKUP($B113,'Awards&amp;Payments_LEACode'!$A$4:$Q$455,14,FALSE)</f>
        <v>0</v>
      </c>
      <c r="L113" s="1">
        <f>VLOOKUP($B113,'Awards&amp;Payments_LEACode'!$A$4:$Q$455,16,FALSE)</f>
        <v>0</v>
      </c>
      <c r="M113" s="3">
        <f>VLOOKUP($B113,'Awards&amp;Payments_LEACode'!$A$4:$Q$455,17,FALSE)</f>
        <v>47308.72</v>
      </c>
    </row>
    <row r="114" spans="1:13" x14ac:dyDescent="0.35">
      <c r="A114" t="s">
        <v>123</v>
      </c>
      <c r="B114" s="118">
        <v>1897</v>
      </c>
      <c r="C114">
        <v>23</v>
      </c>
      <c r="D114" s="1">
        <f>VLOOKUP($B114,'Awards&amp;Payments_LEACode'!$A$4:$I$455,3,FALSE)</f>
        <v>40000</v>
      </c>
      <c r="E114" s="1">
        <f>VLOOKUP($B114,'Awards&amp;Payments_LEACode'!$A$4:$I$455,4,FALSE)</f>
        <v>123873</v>
      </c>
      <c r="F114" s="1">
        <f>VLOOKUP($B114,'Awards&amp;Payments_LEACode'!$A$4:$I$455,6,FALSE)</f>
        <v>278184</v>
      </c>
      <c r="G114" s="1">
        <f>VLOOKUP($B114,'Awards&amp;Payments_LEACode'!$A$4:$I$455,8,FALSE)</f>
        <v>0</v>
      </c>
      <c r="H114" s="3">
        <f>VLOOKUP($B114,'Awards&amp;Payments_LEACode'!$A$4:$I$455,9,FALSE)</f>
        <v>442057</v>
      </c>
      <c r="I114" s="1">
        <f>VLOOKUP($B114,'Awards&amp;Payments_LEACode'!$A$4:$Q$455,11,FALSE)</f>
        <v>30743.25</v>
      </c>
      <c r="J114" s="1">
        <f>VLOOKUP($B114,'Awards&amp;Payments_LEACode'!$A$4:$Q$455,12,FALSE)</f>
        <v>0</v>
      </c>
      <c r="K114" s="1">
        <f>VLOOKUP($B114,'Awards&amp;Payments_LEACode'!$A$4:$Q$455,14,FALSE)</f>
        <v>0</v>
      </c>
      <c r="L114" s="1">
        <f>VLOOKUP($B114,'Awards&amp;Payments_LEACode'!$A$4:$Q$455,16,FALSE)</f>
        <v>0</v>
      </c>
      <c r="M114" s="3">
        <f>VLOOKUP($B114,'Awards&amp;Payments_LEACode'!$A$4:$Q$455,17,FALSE)</f>
        <v>30743.25</v>
      </c>
    </row>
    <row r="115" spans="1:13" x14ac:dyDescent="0.35">
      <c r="A115" t="s">
        <v>227</v>
      </c>
      <c r="B115" s="118">
        <v>3479</v>
      </c>
      <c r="C115">
        <v>23</v>
      </c>
      <c r="D115" s="1">
        <f>VLOOKUP($B115,'Awards&amp;Payments_LEACode'!$A$4:$I$455,3,FALSE)</f>
        <v>71190</v>
      </c>
      <c r="E115" s="1">
        <f>VLOOKUP($B115,'Awards&amp;Payments_LEACode'!$A$4:$I$455,4,FALSE)</f>
        <v>270594</v>
      </c>
      <c r="F115" s="1">
        <f>VLOOKUP($B115,'Awards&amp;Payments_LEACode'!$A$4:$I$455,6,FALSE)</f>
        <v>607680</v>
      </c>
      <c r="G115" s="1">
        <f>VLOOKUP($B115,'Awards&amp;Payments_LEACode'!$A$4:$I$455,8,FALSE)</f>
        <v>0</v>
      </c>
      <c r="H115" s="3">
        <f>VLOOKUP($B115,'Awards&amp;Payments_LEACode'!$A$4:$I$455,9,FALSE)</f>
        <v>949464</v>
      </c>
      <c r="I115" s="1">
        <f>VLOOKUP($B115,'Awards&amp;Payments_LEACode'!$A$4:$Q$455,11,FALSE)</f>
        <v>70754.67</v>
      </c>
      <c r="J115" s="1">
        <f>VLOOKUP($B115,'Awards&amp;Payments_LEACode'!$A$4:$Q$455,12,FALSE)</f>
        <v>0</v>
      </c>
      <c r="K115" s="1">
        <f>VLOOKUP($B115,'Awards&amp;Payments_LEACode'!$A$4:$Q$455,14,FALSE)</f>
        <v>0</v>
      </c>
      <c r="L115" s="1">
        <f>VLOOKUP($B115,'Awards&amp;Payments_LEACode'!$A$4:$Q$455,16,FALSE)</f>
        <v>0</v>
      </c>
      <c r="M115" s="3">
        <f>VLOOKUP($B115,'Awards&amp;Payments_LEACode'!$A$4:$Q$455,17,FALSE)</f>
        <v>70754.67</v>
      </c>
    </row>
    <row r="116" spans="1:13" x14ac:dyDescent="0.35">
      <c r="A116" t="s">
        <v>137</v>
      </c>
      <c r="B116" s="118">
        <v>2177</v>
      </c>
      <c r="C116">
        <v>23</v>
      </c>
      <c r="D116" s="1">
        <f>VLOOKUP($B116,'Awards&amp;Payments_LEACode'!$A$4:$I$455,3,FALSE)</f>
        <v>74832</v>
      </c>
      <c r="E116" s="1">
        <f>VLOOKUP($B116,'Awards&amp;Payments_LEACode'!$A$4:$I$455,4,FALSE)</f>
        <v>306795</v>
      </c>
      <c r="F116" s="1">
        <f>VLOOKUP($B116,'Awards&amp;Payments_LEACode'!$A$4:$I$455,6,FALSE)</f>
        <v>688976</v>
      </c>
      <c r="G116" s="1">
        <f>VLOOKUP($B116,'Awards&amp;Payments_LEACode'!$A$4:$I$455,8,FALSE)</f>
        <v>0</v>
      </c>
      <c r="H116" s="3">
        <f>VLOOKUP($B116,'Awards&amp;Payments_LEACode'!$A$4:$I$455,9,FALSE)</f>
        <v>1070603</v>
      </c>
      <c r="I116" s="1">
        <f>VLOOKUP($B116,'Awards&amp;Payments_LEACode'!$A$4:$Q$455,11,FALSE)</f>
        <v>71844.490000000005</v>
      </c>
      <c r="J116" s="1">
        <f>VLOOKUP($B116,'Awards&amp;Payments_LEACode'!$A$4:$Q$455,12,FALSE)</f>
        <v>5163.1099999999997</v>
      </c>
      <c r="K116" s="1">
        <f>VLOOKUP($B116,'Awards&amp;Payments_LEACode'!$A$4:$Q$455,14,FALSE)</f>
        <v>0</v>
      </c>
      <c r="L116" s="1">
        <f>VLOOKUP($B116,'Awards&amp;Payments_LEACode'!$A$4:$Q$455,16,FALSE)</f>
        <v>0</v>
      </c>
      <c r="M116" s="3">
        <f>VLOOKUP($B116,'Awards&amp;Payments_LEACode'!$A$4:$Q$455,17,FALSE)</f>
        <v>77007.600000000006</v>
      </c>
    </row>
    <row r="117" spans="1:13" x14ac:dyDescent="0.35">
      <c r="A117" t="s">
        <v>1155</v>
      </c>
      <c r="B117" s="118">
        <v>4515</v>
      </c>
      <c r="C117">
        <v>23</v>
      </c>
      <c r="D117" s="1">
        <f>VLOOKUP($B117,'Awards&amp;Payments_LEACode'!$A$4:$I$455,3,FALSE)</f>
        <v>152878</v>
      </c>
      <c r="E117" s="1">
        <f>VLOOKUP($B117,'Awards&amp;Payments_LEACode'!$A$4:$I$455,4,FALSE)</f>
        <v>580365</v>
      </c>
      <c r="F117" s="1">
        <f>VLOOKUP($B117,'Awards&amp;Payments_LEACode'!$A$4:$I$455,6,FALSE)</f>
        <v>1303339</v>
      </c>
      <c r="G117" s="1">
        <f>VLOOKUP($B117,'Awards&amp;Payments_LEACode'!$A$4:$I$455,8,FALSE)</f>
        <v>0</v>
      </c>
      <c r="H117" s="3">
        <f>VLOOKUP($B117,'Awards&amp;Payments_LEACode'!$A$4:$I$455,9,FALSE)</f>
        <v>2036582</v>
      </c>
      <c r="I117" s="1">
        <f>VLOOKUP($B117,'Awards&amp;Payments_LEACode'!$A$4:$Q$455,11,FALSE)</f>
        <v>152878</v>
      </c>
      <c r="J117" s="1">
        <f>VLOOKUP($B117,'Awards&amp;Payments_LEACode'!$A$4:$Q$455,12,FALSE)</f>
        <v>0</v>
      </c>
      <c r="K117" s="1">
        <f>VLOOKUP($B117,'Awards&amp;Payments_LEACode'!$A$4:$Q$455,14,FALSE)</f>
        <v>0</v>
      </c>
      <c r="L117" s="1">
        <f>VLOOKUP($B117,'Awards&amp;Payments_LEACode'!$A$4:$Q$455,16,FALSE)</f>
        <v>0</v>
      </c>
      <c r="M117" s="3">
        <f>VLOOKUP($B117,'Awards&amp;Payments_LEACode'!$A$4:$Q$455,17,FALSE)</f>
        <v>152878</v>
      </c>
    </row>
    <row r="118" spans="1:13" x14ac:dyDescent="0.35">
      <c r="A118" t="s">
        <v>410</v>
      </c>
      <c r="B118" s="118">
        <v>6419</v>
      </c>
      <c r="C118">
        <v>23</v>
      </c>
      <c r="D118" s="1">
        <f>VLOOKUP($B118,'Awards&amp;Payments_LEACode'!$A$4:$I$455,3,FALSE)</f>
        <v>188294</v>
      </c>
      <c r="E118" s="1">
        <f>VLOOKUP($B118,'Awards&amp;Payments_LEACode'!$A$4:$I$455,4,FALSE)</f>
        <v>701618</v>
      </c>
      <c r="F118" s="1">
        <f>VLOOKUP($B118,'Awards&amp;Payments_LEACode'!$A$4:$I$455,6,FALSE)</f>
        <v>1575641</v>
      </c>
      <c r="G118" s="1">
        <f>VLOOKUP($B118,'Awards&amp;Payments_LEACode'!$A$4:$I$455,8,FALSE)</f>
        <v>0</v>
      </c>
      <c r="H118" s="3">
        <f>VLOOKUP($B118,'Awards&amp;Payments_LEACode'!$A$4:$I$455,9,FALSE)</f>
        <v>2465553</v>
      </c>
      <c r="I118" s="1">
        <f>VLOOKUP($B118,'Awards&amp;Payments_LEACode'!$A$4:$Q$455,11,FALSE)</f>
        <v>126647.84</v>
      </c>
      <c r="J118" s="1">
        <f>VLOOKUP($B118,'Awards&amp;Payments_LEACode'!$A$4:$Q$455,12,FALSE)</f>
        <v>0</v>
      </c>
      <c r="K118" s="1">
        <f>VLOOKUP($B118,'Awards&amp;Payments_LEACode'!$A$4:$Q$455,14,FALSE)</f>
        <v>0</v>
      </c>
      <c r="L118" s="1">
        <f>VLOOKUP($B118,'Awards&amp;Payments_LEACode'!$A$4:$Q$455,16,FALSE)</f>
        <v>0</v>
      </c>
      <c r="M118" s="3">
        <f>VLOOKUP($B118,'Awards&amp;Payments_LEACode'!$A$4:$Q$455,17,FALSE)</f>
        <v>126647.84</v>
      </c>
    </row>
    <row r="119" spans="1:13" x14ac:dyDescent="0.35">
      <c r="A119" t="s">
        <v>55</v>
      </c>
      <c r="B119" s="118">
        <v>721</v>
      </c>
      <c r="C119">
        <v>24</v>
      </c>
      <c r="D119" s="1">
        <f>VLOOKUP($B119,'Awards&amp;Payments_LEACode'!$A$4:$I$455,3,FALSE)</f>
        <v>214470</v>
      </c>
      <c r="E119" s="1">
        <f>VLOOKUP($B119,'Awards&amp;Payments_LEACode'!$A$4:$I$455,4,FALSE)</f>
        <v>862753</v>
      </c>
      <c r="F119" s="1">
        <f>VLOOKUP($B119,'Awards&amp;Payments_LEACode'!$A$4:$I$455,6,FALSE)</f>
        <v>1937506</v>
      </c>
      <c r="G119" s="1">
        <f>VLOOKUP($B119,'Awards&amp;Payments_LEACode'!$A$4:$I$455,8,FALSE)</f>
        <v>224927</v>
      </c>
      <c r="H119" s="3">
        <f>VLOOKUP($B119,'Awards&amp;Payments_LEACode'!$A$4:$I$455,9,FALSE)</f>
        <v>3239656</v>
      </c>
      <c r="I119" s="1">
        <f>VLOOKUP($B119,'Awards&amp;Payments_LEACode'!$A$4:$Q$455,11,FALSE)</f>
        <v>130581.4</v>
      </c>
      <c r="J119" s="1">
        <f>VLOOKUP($B119,'Awards&amp;Payments_LEACode'!$A$4:$Q$455,12,FALSE)</f>
        <v>0</v>
      </c>
      <c r="K119" s="1">
        <f>VLOOKUP($B119,'Awards&amp;Payments_LEACode'!$A$4:$Q$455,14,FALSE)</f>
        <v>0</v>
      </c>
      <c r="L119" s="1">
        <f>VLOOKUP($B119,'Awards&amp;Payments_LEACode'!$A$4:$Q$455,16,FALSE)</f>
        <v>125867.68</v>
      </c>
      <c r="M119" s="3">
        <f>VLOOKUP($B119,'Awards&amp;Payments_LEACode'!$A$4:$Q$455,17,FALSE)</f>
        <v>256449.08</v>
      </c>
    </row>
    <row r="120" spans="1:13" x14ac:dyDescent="0.35">
      <c r="A120" t="s">
        <v>66</v>
      </c>
      <c r="B120" s="118">
        <v>1015</v>
      </c>
      <c r="C120">
        <v>24</v>
      </c>
      <c r="D120" s="1">
        <f>VLOOKUP($B120,'Awards&amp;Payments_LEACode'!$A$4:$I$455,3,FALSE)</f>
        <v>57431</v>
      </c>
      <c r="E120" s="1">
        <f>VLOOKUP($B120,'Awards&amp;Payments_LEACode'!$A$4:$I$455,4,FALSE)</f>
        <v>212003</v>
      </c>
      <c r="F120" s="1">
        <f>VLOOKUP($B120,'Awards&amp;Payments_LEACode'!$A$4:$I$455,6,FALSE)</f>
        <v>476101</v>
      </c>
      <c r="G120" s="1">
        <f>VLOOKUP($B120,'Awards&amp;Payments_LEACode'!$A$4:$I$455,8,FALSE)</f>
        <v>0</v>
      </c>
      <c r="H120" s="3">
        <f>VLOOKUP($B120,'Awards&amp;Payments_LEACode'!$A$4:$I$455,9,FALSE)</f>
        <v>745535</v>
      </c>
      <c r="I120" s="1">
        <f>VLOOKUP($B120,'Awards&amp;Payments_LEACode'!$A$4:$Q$455,11,FALSE)</f>
        <v>56950.409999999996</v>
      </c>
      <c r="J120" s="1">
        <f>VLOOKUP($B120,'Awards&amp;Payments_LEACode'!$A$4:$Q$455,12,FALSE)</f>
        <v>0</v>
      </c>
      <c r="K120" s="1">
        <f>VLOOKUP($B120,'Awards&amp;Payments_LEACode'!$A$4:$Q$455,14,FALSE)</f>
        <v>0</v>
      </c>
      <c r="L120" s="1">
        <f>VLOOKUP($B120,'Awards&amp;Payments_LEACode'!$A$4:$Q$455,16,FALSE)</f>
        <v>0</v>
      </c>
      <c r="M120" s="3">
        <f>VLOOKUP($B120,'Awards&amp;Payments_LEACode'!$A$4:$Q$455,17,FALSE)</f>
        <v>56950.409999999996</v>
      </c>
    </row>
    <row r="121" spans="1:13" x14ac:dyDescent="0.35">
      <c r="A121" t="s">
        <v>132</v>
      </c>
      <c r="B121" s="118">
        <v>2058</v>
      </c>
      <c r="C121">
        <v>24</v>
      </c>
      <c r="D121" s="1">
        <f>VLOOKUP($B121,'Awards&amp;Payments_LEACode'!$A$4:$I$455,3,FALSE)</f>
        <v>75218</v>
      </c>
      <c r="E121" s="1">
        <f>VLOOKUP($B121,'Awards&amp;Payments_LEACode'!$A$4:$I$455,4,FALSE)</f>
        <v>296122</v>
      </c>
      <c r="F121" s="1">
        <f>VLOOKUP($B121,'Awards&amp;Payments_LEACode'!$A$4:$I$455,6,FALSE)</f>
        <v>665009</v>
      </c>
      <c r="G121" s="1">
        <f>VLOOKUP($B121,'Awards&amp;Payments_LEACode'!$A$4:$I$455,8,FALSE)</f>
        <v>0</v>
      </c>
      <c r="H121" s="3">
        <f>VLOOKUP($B121,'Awards&amp;Payments_LEACode'!$A$4:$I$455,9,FALSE)</f>
        <v>1036349</v>
      </c>
      <c r="I121" s="1">
        <f>VLOOKUP($B121,'Awards&amp;Payments_LEACode'!$A$4:$Q$455,11,FALSE)</f>
        <v>42231.42</v>
      </c>
      <c r="J121" s="1">
        <f>VLOOKUP($B121,'Awards&amp;Payments_LEACode'!$A$4:$Q$455,12,FALSE)</f>
        <v>0</v>
      </c>
      <c r="K121" s="1">
        <f>VLOOKUP($B121,'Awards&amp;Payments_LEACode'!$A$4:$Q$455,14,FALSE)</f>
        <v>0</v>
      </c>
      <c r="L121" s="1">
        <f>VLOOKUP($B121,'Awards&amp;Payments_LEACode'!$A$4:$Q$455,16,FALSE)</f>
        <v>0</v>
      </c>
      <c r="M121" s="3">
        <f>VLOOKUP($B121,'Awards&amp;Payments_LEACode'!$A$4:$Q$455,17,FALSE)</f>
        <v>42231.42</v>
      </c>
    </row>
    <row r="122" spans="1:13" x14ac:dyDescent="0.35">
      <c r="A122" t="s">
        <v>138</v>
      </c>
      <c r="B122" s="118">
        <v>2184</v>
      </c>
      <c r="C122">
        <v>24</v>
      </c>
      <c r="D122" s="1">
        <f>VLOOKUP($B122,'Awards&amp;Payments_LEACode'!$A$4:$I$455,3,FALSE)</f>
        <v>113916</v>
      </c>
      <c r="E122" s="1">
        <f>VLOOKUP($B122,'Awards&amp;Payments_LEACode'!$A$4:$I$455,4,FALSE)</f>
        <v>392144</v>
      </c>
      <c r="F122" s="1">
        <f>VLOOKUP($B122,'Awards&amp;Payments_LEACode'!$A$4:$I$455,6,FALSE)</f>
        <v>880648</v>
      </c>
      <c r="G122" s="1">
        <f>VLOOKUP($B122,'Awards&amp;Payments_LEACode'!$A$4:$I$455,8,FALSE)</f>
        <v>0</v>
      </c>
      <c r="H122" s="3">
        <f>VLOOKUP($B122,'Awards&amp;Payments_LEACode'!$A$4:$I$455,9,FALSE)</f>
        <v>1386708</v>
      </c>
      <c r="I122" s="1">
        <f>VLOOKUP($B122,'Awards&amp;Payments_LEACode'!$A$4:$Q$455,11,FALSE)</f>
        <v>0</v>
      </c>
      <c r="J122" s="1">
        <f>VLOOKUP($B122,'Awards&amp;Payments_LEACode'!$A$4:$Q$455,12,FALSE)</f>
        <v>0</v>
      </c>
      <c r="K122" s="1">
        <f>VLOOKUP($B122,'Awards&amp;Payments_LEACode'!$A$4:$Q$455,14,FALSE)</f>
        <v>0</v>
      </c>
      <c r="L122" s="1">
        <f>VLOOKUP($B122,'Awards&amp;Payments_LEACode'!$A$4:$Q$455,16,FALSE)</f>
        <v>0</v>
      </c>
      <c r="M122" s="3">
        <f>VLOOKUP($B122,'Awards&amp;Payments_LEACode'!$A$4:$Q$455,17,FALSE)</f>
        <v>0</v>
      </c>
    </row>
    <row r="123" spans="1:13" x14ac:dyDescent="0.35">
      <c r="A123" t="s">
        <v>123</v>
      </c>
      <c r="B123" s="118">
        <v>1897</v>
      </c>
      <c r="C123">
        <v>24</v>
      </c>
      <c r="D123" s="1">
        <f>VLOOKUP($B123,'Awards&amp;Payments_LEACode'!$A$4:$I$455,3,FALSE)</f>
        <v>40000</v>
      </c>
      <c r="E123" s="1">
        <f>VLOOKUP($B123,'Awards&amp;Payments_LEACode'!$A$4:$I$455,4,FALSE)</f>
        <v>123873</v>
      </c>
      <c r="F123" s="1">
        <f>VLOOKUP($B123,'Awards&amp;Payments_LEACode'!$A$4:$I$455,6,FALSE)</f>
        <v>278184</v>
      </c>
      <c r="G123" s="1">
        <f>VLOOKUP($B123,'Awards&amp;Payments_LEACode'!$A$4:$I$455,8,FALSE)</f>
        <v>0</v>
      </c>
      <c r="H123" s="3">
        <f>VLOOKUP($B123,'Awards&amp;Payments_LEACode'!$A$4:$I$455,9,FALSE)</f>
        <v>442057</v>
      </c>
      <c r="I123" s="1">
        <f>VLOOKUP($B123,'Awards&amp;Payments_LEACode'!$A$4:$Q$455,11,FALSE)</f>
        <v>30743.25</v>
      </c>
      <c r="J123" s="1">
        <f>VLOOKUP($B123,'Awards&amp;Payments_LEACode'!$A$4:$Q$455,12,FALSE)</f>
        <v>0</v>
      </c>
      <c r="K123" s="1">
        <f>VLOOKUP($B123,'Awards&amp;Payments_LEACode'!$A$4:$Q$455,14,FALSE)</f>
        <v>0</v>
      </c>
      <c r="L123" s="1">
        <f>VLOOKUP($B123,'Awards&amp;Payments_LEACode'!$A$4:$Q$455,16,FALSE)</f>
        <v>0</v>
      </c>
      <c r="M123" s="3">
        <f>VLOOKUP($B123,'Awards&amp;Payments_LEACode'!$A$4:$Q$455,17,FALSE)</f>
        <v>30743.25</v>
      </c>
    </row>
    <row r="124" spans="1:13" x14ac:dyDescent="0.35">
      <c r="A124" t="s">
        <v>225</v>
      </c>
      <c r="B124" s="118">
        <v>3437</v>
      </c>
      <c r="C124">
        <v>24</v>
      </c>
      <c r="D124" s="1">
        <f>VLOOKUP($B124,'Awards&amp;Payments_LEACode'!$A$4:$I$455,3,FALSE)</f>
        <v>87776</v>
      </c>
      <c r="E124" s="1">
        <f>VLOOKUP($B124,'Awards&amp;Payments_LEACode'!$A$4:$I$455,4,FALSE)</f>
        <v>346990</v>
      </c>
      <c r="F124" s="1">
        <f>VLOOKUP($B124,'Awards&amp;Payments_LEACode'!$A$4:$I$455,6,FALSE)</f>
        <v>779245</v>
      </c>
      <c r="G124" s="1">
        <f>VLOOKUP($B124,'Awards&amp;Payments_LEACode'!$A$4:$I$455,8,FALSE)</f>
        <v>0</v>
      </c>
      <c r="H124" s="3">
        <f>VLOOKUP($B124,'Awards&amp;Payments_LEACode'!$A$4:$I$455,9,FALSE)</f>
        <v>1214011</v>
      </c>
      <c r="I124" s="1">
        <f>VLOOKUP($B124,'Awards&amp;Payments_LEACode'!$A$4:$Q$455,11,FALSE)</f>
        <v>83180.84</v>
      </c>
      <c r="J124" s="1">
        <f>VLOOKUP($B124,'Awards&amp;Payments_LEACode'!$A$4:$Q$455,12,FALSE)</f>
        <v>0</v>
      </c>
      <c r="K124" s="1">
        <f>VLOOKUP($B124,'Awards&amp;Payments_LEACode'!$A$4:$Q$455,14,FALSE)</f>
        <v>0</v>
      </c>
      <c r="L124" s="1">
        <f>VLOOKUP($B124,'Awards&amp;Payments_LEACode'!$A$4:$Q$455,16,FALSE)</f>
        <v>0</v>
      </c>
      <c r="M124" s="3">
        <f>VLOOKUP($B124,'Awards&amp;Payments_LEACode'!$A$4:$Q$455,17,FALSE)</f>
        <v>83180.84</v>
      </c>
    </row>
    <row r="125" spans="1:13" x14ac:dyDescent="0.35">
      <c r="A125" t="s">
        <v>227</v>
      </c>
      <c r="B125" s="118">
        <v>3479</v>
      </c>
      <c r="C125">
        <v>24</v>
      </c>
      <c r="D125" s="1">
        <f>VLOOKUP($B125,'Awards&amp;Payments_LEACode'!$A$4:$I$455,3,FALSE)</f>
        <v>71190</v>
      </c>
      <c r="E125" s="1">
        <f>VLOOKUP($B125,'Awards&amp;Payments_LEACode'!$A$4:$I$455,4,FALSE)</f>
        <v>270594</v>
      </c>
      <c r="F125" s="1">
        <f>VLOOKUP($B125,'Awards&amp;Payments_LEACode'!$A$4:$I$455,6,FALSE)</f>
        <v>607680</v>
      </c>
      <c r="G125" s="1">
        <f>VLOOKUP($B125,'Awards&amp;Payments_LEACode'!$A$4:$I$455,8,FALSE)</f>
        <v>0</v>
      </c>
      <c r="H125" s="3">
        <f>VLOOKUP($B125,'Awards&amp;Payments_LEACode'!$A$4:$I$455,9,FALSE)</f>
        <v>949464</v>
      </c>
      <c r="I125" s="1">
        <f>VLOOKUP($B125,'Awards&amp;Payments_LEACode'!$A$4:$Q$455,11,FALSE)</f>
        <v>70754.67</v>
      </c>
      <c r="J125" s="1">
        <f>VLOOKUP($B125,'Awards&amp;Payments_LEACode'!$A$4:$Q$455,12,FALSE)</f>
        <v>0</v>
      </c>
      <c r="K125" s="1">
        <f>VLOOKUP($B125,'Awards&amp;Payments_LEACode'!$A$4:$Q$455,14,FALSE)</f>
        <v>0</v>
      </c>
      <c r="L125" s="1">
        <f>VLOOKUP($B125,'Awards&amp;Payments_LEACode'!$A$4:$Q$455,16,FALSE)</f>
        <v>0</v>
      </c>
      <c r="M125" s="3">
        <f>VLOOKUP($B125,'Awards&amp;Payments_LEACode'!$A$4:$Q$455,17,FALSE)</f>
        <v>70754.67</v>
      </c>
    </row>
    <row r="126" spans="1:13" x14ac:dyDescent="0.35">
      <c r="A126" t="s">
        <v>137</v>
      </c>
      <c r="B126" s="118">
        <v>2177</v>
      </c>
      <c r="C126">
        <v>24</v>
      </c>
      <c r="D126" s="1">
        <f>VLOOKUP($B126,'Awards&amp;Payments_LEACode'!$A$4:$I$455,3,FALSE)</f>
        <v>74832</v>
      </c>
      <c r="E126" s="1">
        <f>VLOOKUP($B126,'Awards&amp;Payments_LEACode'!$A$4:$I$455,4,FALSE)</f>
        <v>306795</v>
      </c>
      <c r="F126" s="1">
        <f>VLOOKUP($B126,'Awards&amp;Payments_LEACode'!$A$4:$I$455,6,FALSE)</f>
        <v>688976</v>
      </c>
      <c r="G126" s="1">
        <f>VLOOKUP($B126,'Awards&amp;Payments_LEACode'!$A$4:$I$455,8,FALSE)</f>
        <v>0</v>
      </c>
      <c r="H126" s="3">
        <f>VLOOKUP($B126,'Awards&amp;Payments_LEACode'!$A$4:$I$455,9,FALSE)</f>
        <v>1070603</v>
      </c>
      <c r="I126" s="1">
        <f>VLOOKUP($B126,'Awards&amp;Payments_LEACode'!$A$4:$Q$455,11,FALSE)</f>
        <v>71844.490000000005</v>
      </c>
      <c r="J126" s="1">
        <f>VLOOKUP($B126,'Awards&amp;Payments_LEACode'!$A$4:$Q$455,12,FALSE)</f>
        <v>5163.1099999999997</v>
      </c>
      <c r="K126" s="1">
        <f>VLOOKUP($B126,'Awards&amp;Payments_LEACode'!$A$4:$Q$455,14,FALSE)</f>
        <v>0</v>
      </c>
      <c r="L126" s="1">
        <f>VLOOKUP($B126,'Awards&amp;Payments_LEACode'!$A$4:$Q$455,16,FALSE)</f>
        <v>0</v>
      </c>
      <c r="M126" s="3">
        <f>VLOOKUP($B126,'Awards&amp;Payments_LEACode'!$A$4:$Q$455,17,FALSE)</f>
        <v>77007.600000000006</v>
      </c>
    </row>
    <row r="127" spans="1:13" x14ac:dyDescent="0.35">
      <c r="A127" t="s">
        <v>51</v>
      </c>
      <c r="B127" s="118">
        <v>658</v>
      </c>
      <c r="C127">
        <v>25</v>
      </c>
      <c r="D127" s="1">
        <f>VLOOKUP($B127,'Awards&amp;Payments_LEACode'!$A$4:$I$455,3,FALSE)</f>
        <v>58531</v>
      </c>
      <c r="E127" s="1">
        <f>VLOOKUP($B127,'Awards&amp;Payments_LEACode'!$A$4:$I$455,4,FALSE)</f>
        <v>232622</v>
      </c>
      <c r="F127" s="1">
        <f>VLOOKUP($B127,'Awards&amp;Payments_LEACode'!$A$4:$I$455,6,FALSE)</f>
        <v>522406</v>
      </c>
      <c r="G127" s="1">
        <f>VLOOKUP($B127,'Awards&amp;Payments_LEACode'!$A$4:$I$455,8,FALSE)</f>
        <v>0</v>
      </c>
      <c r="H127" s="3">
        <f>VLOOKUP($B127,'Awards&amp;Payments_LEACode'!$A$4:$I$455,9,FALSE)</f>
        <v>813559</v>
      </c>
      <c r="I127" s="1">
        <f>VLOOKUP($B127,'Awards&amp;Payments_LEACode'!$A$4:$Q$455,11,FALSE)</f>
        <v>53666.37</v>
      </c>
      <c r="J127" s="1">
        <f>VLOOKUP($B127,'Awards&amp;Payments_LEACode'!$A$4:$Q$455,12,FALSE)</f>
        <v>0</v>
      </c>
      <c r="K127" s="1">
        <f>VLOOKUP($B127,'Awards&amp;Payments_LEACode'!$A$4:$Q$455,14,FALSE)</f>
        <v>0</v>
      </c>
      <c r="L127" s="1">
        <f>VLOOKUP($B127,'Awards&amp;Payments_LEACode'!$A$4:$Q$455,16,FALSE)</f>
        <v>0</v>
      </c>
      <c r="M127" s="3">
        <f>VLOOKUP($B127,'Awards&amp;Payments_LEACode'!$A$4:$Q$455,17,FALSE)</f>
        <v>53666.37</v>
      </c>
    </row>
    <row r="128" spans="1:13" x14ac:dyDescent="0.35">
      <c r="A128" t="s">
        <v>70</v>
      </c>
      <c r="B128" s="118">
        <v>1085</v>
      </c>
      <c r="C128">
        <v>25</v>
      </c>
      <c r="D128" s="1">
        <f>VLOOKUP($B128,'Awards&amp;Payments_LEACode'!$A$4:$I$455,3,FALSE)</f>
        <v>79860</v>
      </c>
      <c r="E128" s="1">
        <f>VLOOKUP($B128,'Awards&amp;Payments_LEACode'!$A$4:$I$455,4,FALSE)</f>
        <v>324989</v>
      </c>
      <c r="F128" s="1">
        <f>VLOOKUP($B128,'Awards&amp;Payments_LEACode'!$A$4:$I$455,6,FALSE)</f>
        <v>729836</v>
      </c>
      <c r="G128" s="1">
        <f>VLOOKUP($B128,'Awards&amp;Payments_LEACode'!$A$4:$I$455,8,FALSE)</f>
        <v>0</v>
      </c>
      <c r="H128" s="3">
        <f>VLOOKUP($B128,'Awards&amp;Payments_LEACode'!$A$4:$I$455,9,FALSE)</f>
        <v>1134685</v>
      </c>
      <c r="I128" s="1">
        <f>VLOOKUP($B128,'Awards&amp;Payments_LEACode'!$A$4:$Q$455,11,FALSE)</f>
        <v>78921.38</v>
      </c>
      <c r="J128" s="1">
        <f>VLOOKUP($B128,'Awards&amp;Payments_LEACode'!$A$4:$Q$455,12,FALSE)</f>
        <v>0</v>
      </c>
      <c r="K128" s="1">
        <f>VLOOKUP($B128,'Awards&amp;Payments_LEACode'!$A$4:$Q$455,14,FALSE)</f>
        <v>0</v>
      </c>
      <c r="L128" s="1">
        <f>VLOOKUP($B128,'Awards&amp;Payments_LEACode'!$A$4:$Q$455,16,FALSE)</f>
        <v>0</v>
      </c>
      <c r="M128" s="3">
        <f>VLOOKUP($B128,'Awards&amp;Payments_LEACode'!$A$4:$Q$455,17,FALSE)</f>
        <v>78921.38</v>
      </c>
    </row>
    <row r="129" spans="1:13" x14ac:dyDescent="0.35">
      <c r="A129" t="s">
        <v>161</v>
      </c>
      <c r="B129" s="118">
        <v>2534</v>
      </c>
      <c r="C129">
        <v>25</v>
      </c>
      <c r="D129" s="1">
        <f>VLOOKUP($B129,'Awards&amp;Payments_LEACode'!$A$4:$I$455,3,FALSE)</f>
        <v>40000</v>
      </c>
      <c r="E129" s="1">
        <f>VLOOKUP($B129,'Awards&amp;Payments_LEACode'!$A$4:$I$455,4,FALSE)</f>
        <v>128920</v>
      </c>
      <c r="F129" s="1">
        <f>VLOOKUP($B129,'Awards&amp;Payments_LEACode'!$A$4:$I$455,6,FALSE)</f>
        <v>289519</v>
      </c>
      <c r="G129" s="1">
        <f>VLOOKUP($B129,'Awards&amp;Payments_LEACode'!$A$4:$I$455,8,FALSE)</f>
        <v>0</v>
      </c>
      <c r="H129" s="3">
        <f>VLOOKUP($B129,'Awards&amp;Payments_LEACode'!$A$4:$I$455,9,FALSE)</f>
        <v>458439</v>
      </c>
      <c r="I129" s="1">
        <f>VLOOKUP($B129,'Awards&amp;Payments_LEACode'!$A$4:$Q$455,11,FALSE)</f>
        <v>40000</v>
      </c>
      <c r="J129" s="1">
        <f>VLOOKUP($B129,'Awards&amp;Payments_LEACode'!$A$4:$Q$455,12,FALSE)</f>
        <v>0</v>
      </c>
      <c r="K129" s="1">
        <f>VLOOKUP($B129,'Awards&amp;Payments_LEACode'!$A$4:$Q$455,14,FALSE)</f>
        <v>0</v>
      </c>
      <c r="L129" s="1">
        <f>VLOOKUP($B129,'Awards&amp;Payments_LEACode'!$A$4:$Q$455,16,FALSE)</f>
        <v>0</v>
      </c>
      <c r="M129" s="3">
        <f>VLOOKUP($B129,'Awards&amp;Payments_LEACode'!$A$4:$Q$455,17,FALSE)</f>
        <v>40000</v>
      </c>
    </row>
    <row r="130" spans="1:13" x14ac:dyDescent="0.35">
      <c r="A130" t="s">
        <v>185</v>
      </c>
      <c r="B130" s="118">
        <v>2828</v>
      </c>
      <c r="C130">
        <v>25</v>
      </c>
      <c r="D130" s="1">
        <f>VLOOKUP($B130,'Awards&amp;Payments_LEACode'!$A$4:$I$455,3,FALSE)</f>
        <v>72487</v>
      </c>
      <c r="E130" s="1">
        <f>VLOOKUP($B130,'Awards&amp;Payments_LEACode'!$A$4:$I$455,4,FALSE)</f>
        <v>295512</v>
      </c>
      <c r="F130" s="1">
        <f>VLOOKUP($B130,'Awards&amp;Payments_LEACode'!$A$4:$I$455,6,FALSE)</f>
        <v>663639</v>
      </c>
      <c r="G130" s="1">
        <f>VLOOKUP($B130,'Awards&amp;Payments_LEACode'!$A$4:$I$455,8,FALSE)</f>
        <v>0</v>
      </c>
      <c r="H130" s="3">
        <f>VLOOKUP($B130,'Awards&amp;Payments_LEACode'!$A$4:$I$455,9,FALSE)</f>
        <v>1031638</v>
      </c>
      <c r="I130" s="1">
        <f>VLOOKUP($B130,'Awards&amp;Payments_LEACode'!$A$4:$Q$455,11,FALSE)</f>
        <v>54082.700000000004</v>
      </c>
      <c r="J130" s="1">
        <f>VLOOKUP($B130,'Awards&amp;Payments_LEACode'!$A$4:$Q$455,12,FALSE)</f>
        <v>0</v>
      </c>
      <c r="K130" s="1">
        <f>VLOOKUP($B130,'Awards&amp;Payments_LEACode'!$A$4:$Q$455,14,FALSE)</f>
        <v>0</v>
      </c>
      <c r="L130" s="1">
        <f>VLOOKUP($B130,'Awards&amp;Payments_LEACode'!$A$4:$Q$455,16,FALSE)</f>
        <v>0</v>
      </c>
      <c r="M130" s="3">
        <f>VLOOKUP($B130,'Awards&amp;Payments_LEACode'!$A$4:$Q$455,17,FALSE)</f>
        <v>54082.700000000004</v>
      </c>
    </row>
    <row r="131" spans="1:13" x14ac:dyDescent="0.35">
      <c r="A131" t="s">
        <v>1153</v>
      </c>
      <c r="B131" s="118">
        <v>3290</v>
      </c>
      <c r="C131">
        <v>25</v>
      </c>
      <c r="D131" s="1">
        <f>VLOOKUP($B131,'Awards&amp;Payments_LEACode'!$A$4:$I$455,3,FALSE)</f>
        <v>834679</v>
      </c>
      <c r="E131" s="1">
        <f>VLOOKUP($B131,'Awards&amp;Payments_LEACode'!$A$4:$I$455,4,FALSE)</f>
        <v>3349292</v>
      </c>
      <c r="F131" s="1">
        <f>VLOOKUP($B131,'Awards&amp;Payments_LEACode'!$A$4:$I$455,6,FALSE)</f>
        <v>7521590</v>
      </c>
      <c r="G131" s="1">
        <f>VLOOKUP($B131,'Awards&amp;Payments_LEACode'!$A$4:$I$455,8,FALSE)</f>
        <v>722753</v>
      </c>
      <c r="H131" s="3">
        <f>VLOOKUP($B131,'Awards&amp;Payments_LEACode'!$A$4:$I$455,9,FALSE)</f>
        <v>12428314</v>
      </c>
      <c r="I131" s="1">
        <f>VLOOKUP($B131,'Awards&amp;Payments_LEACode'!$A$4:$Q$455,11,FALSE)</f>
        <v>479864.86</v>
      </c>
      <c r="J131" s="1">
        <f>VLOOKUP($B131,'Awards&amp;Payments_LEACode'!$A$4:$Q$455,12,FALSE)</f>
        <v>0</v>
      </c>
      <c r="K131" s="1">
        <f>VLOOKUP($B131,'Awards&amp;Payments_LEACode'!$A$4:$Q$455,14,FALSE)</f>
        <v>0</v>
      </c>
      <c r="L131" s="1">
        <f>VLOOKUP($B131,'Awards&amp;Payments_LEACode'!$A$4:$Q$455,16,FALSE)</f>
        <v>0</v>
      </c>
      <c r="M131" s="3">
        <f>VLOOKUP($B131,'Awards&amp;Payments_LEACode'!$A$4:$Q$455,17,FALSE)</f>
        <v>479864.86</v>
      </c>
    </row>
    <row r="132" spans="1:13" x14ac:dyDescent="0.35">
      <c r="A132" t="s">
        <v>260</v>
      </c>
      <c r="B132" s="118">
        <v>3941</v>
      </c>
      <c r="C132">
        <v>25</v>
      </c>
      <c r="D132" s="1">
        <f>VLOOKUP($B132,'Awards&amp;Payments_LEACode'!$A$4:$I$455,3,FALSE)</f>
        <v>91899</v>
      </c>
      <c r="E132" s="1">
        <f>VLOOKUP($B132,'Awards&amp;Payments_LEACode'!$A$4:$I$455,4,FALSE)</f>
        <v>365712</v>
      </c>
      <c r="F132" s="1">
        <f>VLOOKUP($B132,'Awards&amp;Payments_LEACode'!$A$4:$I$455,6,FALSE)</f>
        <v>821289</v>
      </c>
      <c r="G132" s="1">
        <f>VLOOKUP($B132,'Awards&amp;Payments_LEACode'!$A$4:$I$455,8,FALSE)</f>
        <v>0</v>
      </c>
      <c r="H132" s="3">
        <f>VLOOKUP($B132,'Awards&amp;Payments_LEACode'!$A$4:$I$455,9,FALSE)</f>
        <v>1278900</v>
      </c>
      <c r="I132" s="1">
        <f>VLOOKUP($B132,'Awards&amp;Payments_LEACode'!$A$4:$Q$455,11,FALSE)</f>
        <v>87032.080000000016</v>
      </c>
      <c r="J132" s="1">
        <f>VLOOKUP($B132,'Awards&amp;Payments_LEACode'!$A$4:$Q$455,12,FALSE)</f>
        <v>79657.94</v>
      </c>
      <c r="K132" s="1">
        <f>VLOOKUP($B132,'Awards&amp;Payments_LEACode'!$A$4:$Q$455,14,FALSE)</f>
        <v>0</v>
      </c>
      <c r="L132" s="1">
        <f>VLOOKUP($B132,'Awards&amp;Payments_LEACode'!$A$4:$Q$455,16,FALSE)</f>
        <v>0</v>
      </c>
      <c r="M132" s="3">
        <f>VLOOKUP($B132,'Awards&amp;Payments_LEACode'!$A$4:$Q$455,17,FALSE)</f>
        <v>166690.02000000002</v>
      </c>
    </row>
    <row r="133" spans="1:13" x14ac:dyDescent="0.35">
      <c r="A133" t="s">
        <v>316</v>
      </c>
      <c r="B133" s="118">
        <v>4760</v>
      </c>
      <c r="C133">
        <v>25</v>
      </c>
      <c r="D133" s="1">
        <f>VLOOKUP($B133,'Awards&amp;Payments_LEACode'!$A$4:$I$455,3,FALSE)</f>
        <v>94783</v>
      </c>
      <c r="E133" s="1">
        <f>VLOOKUP($B133,'Awards&amp;Payments_LEACode'!$A$4:$I$455,4,FALSE)</f>
        <v>355324</v>
      </c>
      <c r="F133" s="1">
        <f>VLOOKUP($B133,'Awards&amp;Payments_LEACode'!$A$4:$I$455,6,FALSE)</f>
        <v>797959</v>
      </c>
      <c r="G133" s="1">
        <f>VLOOKUP($B133,'Awards&amp;Payments_LEACode'!$A$4:$I$455,8,FALSE)</f>
        <v>0</v>
      </c>
      <c r="H133" s="3">
        <f>VLOOKUP($B133,'Awards&amp;Payments_LEACode'!$A$4:$I$455,9,FALSE)</f>
        <v>1248066</v>
      </c>
      <c r="I133" s="1">
        <f>VLOOKUP($B133,'Awards&amp;Payments_LEACode'!$A$4:$Q$455,11,FALSE)</f>
        <v>35325.79</v>
      </c>
      <c r="J133" s="1">
        <f>VLOOKUP($B133,'Awards&amp;Payments_LEACode'!$A$4:$Q$455,12,FALSE)</f>
        <v>0</v>
      </c>
      <c r="K133" s="1">
        <f>VLOOKUP($B133,'Awards&amp;Payments_LEACode'!$A$4:$Q$455,14,FALSE)</f>
        <v>0</v>
      </c>
      <c r="L133" s="1">
        <f>VLOOKUP($B133,'Awards&amp;Payments_LEACode'!$A$4:$Q$455,16,FALSE)</f>
        <v>0</v>
      </c>
      <c r="M133" s="3">
        <f>VLOOKUP($B133,'Awards&amp;Payments_LEACode'!$A$4:$Q$455,17,FALSE)</f>
        <v>35325.79</v>
      </c>
    </row>
    <row r="134" spans="1:13" x14ac:dyDescent="0.35">
      <c r="A134" t="s">
        <v>358</v>
      </c>
      <c r="B134" s="118">
        <v>5614</v>
      </c>
      <c r="C134">
        <v>25</v>
      </c>
      <c r="D134" s="1">
        <f>VLOOKUP($B134,'Awards&amp;Payments_LEACode'!$A$4:$I$455,3,FALSE)</f>
        <v>40000</v>
      </c>
      <c r="E134" s="1">
        <f>VLOOKUP($B134,'Awards&amp;Payments_LEACode'!$A$4:$I$455,4,FALSE)</f>
        <v>100000</v>
      </c>
      <c r="F134" s="1">
        <f>VLOOKUP($B134,'Awards&amp;Payments_LEACode'!$A$4:$I$455,6,FALSE)</f>
        <v>81392</v>
      </c>
      <c r="G134" s="1">
        <f>VLOOKUP($B134,'Awards&amp;Payments_LEACode'!$A$4:$I$455,8,FALSE)</f>
        <v>0</v>
      </c>
      <c r="H134" s="3">
        <f>VLOOKUP($B134,'Awards&amp;Payments_LEACode'!$A$4:$I$455,9,FALSE)</f>
        <v>221392</v>
      </c>
      <c r="I134" s="1">
        <f>VLOOKUP($B134,'Awards&amp;Payments_LEACode'!$A$4:$Q$455,11,FALSE)</f>
        <v>24192.730000000003</v>
      </c>
      <c r="J134" s="1">
        <f>VLOOKUP($B134,'Awards&amp;Payments_LEACode'!$A$4:$Q$455,12,FALSE)</f>
        <v>0</v>
      </c>
      <c r="K134" s="1">
        <f>VLOOKUP($B134,'Awards&amp;Payments_LEACode'!$A$4:$Q$455,14,FALSE)</f>
        <v>0</v>
      </c>
      <c r="L134" s="1">
        <f>VLOOKUP($B134,'Awards&amp;Payments_LEACode'!$A$4:$Q$455,16,FALSE)</f>
        <v>0</v>
      </c>
      <c r="M134" s="3">
        <f>VLOOKUP($B134,'Awards&amp;Payments_LEACode'!$A$4:$Q$455,17,FALSE)</f>
        <v>24192.730000000003</v>
      </c>
    </row>
    <row r="135" spans="1:13" x14ac:dyDescent="0.35">
      <c r="A135" t="s">
        <v>377</v>
      </c>
      <c r="B135" s="118">
        <v>5866</v>
      </c>
      <c r="C135">
        <v>25</v>
      </c>
      <c r="D135" s="1">
        <f>VLOOKUP($B135,'Awards&amp;Payments_LEACode'!$A$4:$I$455,3,FALSE)</f>
        <v>78400</v>
      </c>
      <c r="E135" s="1">
        <f>VLOOKUP($B135,'Awards&amp;Payments_LEACode'!$A$4:$I$455,4,FALSE)</f>
        <v>310496</v>
      </c>
      <c r="F135" s="1">
        <f>VLOOKUP($B135,'Awards&amp;Payments_LEACode'!$A$4:$I$455,6,FALSE)</f>
        <v>697289</v>
      </c>
      <c r="G135" s="1">
        <f>VLOOKUP($B135,'Awards&amp;Payments_LEACode'!$A$4:$I$455,8,FALSE)</f>
        <v>0</v>
      </c>
      <c r="H135" s="3">
        <f>VLOOKUP($B135,'Awards&amp;Payments_LEACode'!$A$4:$I$455,9,FALSE)</f>
        <v>1086185</v>
      </c>
      <c r="I135" s="1">
        <f>VLOOKUP($B135,'Awards&amp;Payments_LEACode'!$A$4:$Q$455,11,FALSE)</f>
        <v>72800</v>
      </c>
      <c r="J135" s="1">
        <f>VLOOKUP($B135,'Awards&amp;Payments_LEACode'!$A$4:$Q$455,12,FALSE)</f>
        <v>0</v>
      </c>
      <c r="K135" s="1">
        <f>VLOOKUP($B135,'Awards&amp;Payments_LEACode'!$A$4:$Q$455,14,FALSE)</f>
        <v>0</v>
      </c>
      <c r="L135" s="1">
        <f>VLOOKUP($B135,'Awards&amp;Payments_LEACode'!$A$4:$Q$455,16,FALSE)</f>
        <v>0</v>
      </c>
      <c r="M135" s="3">
        <f>VLOOKUP($B135,'Awards&amp;Payments_LEACode'!$A$4:$Q$455,17,FALSE)</f>
        <v>72800</v>
      </c>
    </row>
    <row r="136" spans="1:13" x14ac:dyDescent="0.35">
      <c r="A136" t="s">
        <v>67</v>
      </c>
      <c r="B136" s="118">
        <v>1029</v>
      </c>
      <c r="C136">
        <v>26</v>
      </c>
      <c r="D136" s="1">
        <f>VLOOKUP($B136,'Awards&amp;Payments_LEACode'!$A$4:$I$455,3,FALSE)</f>
        <v>56431</v>
      </c>
      <c r="E136" s="1">
        <f>VLOOKUP($B136,'Awards&amp;Payments_LEACode'!$A$4:$I$455,4,FALSE)</f>
        <v>233160</v>
      </c>
      <c r="F136" s="1">
        <f>VLOOKUP($B136,'Awards&amp;Payments_LEACode'!$A$4:$I$455,6,FALSE)</f>
        <v>523613</v>
      </c>
      <c r="G136" s="1">
        <f>VLOOKUP($B136,'Awards&amp;Payments_LEACode'!$A$4:$I$455,8,FALSE)</f>
        <v>0</v>
      </c>
      <c r="H136" s="3">
        <f>VLOOKUP($B136,'Awards&amp;Payments_LEACode'!$A$4:$I$455,9,FALSE)</f>
        <v>813204</v>
      </c>
      <c r="I136" s="1">
        <f>VLOOKUP($B136,'Awards&amp;Payments_LEACode'!$A$4:$Q$455,11,FALSE)</f>
        <v>56431</v>
      </c>
      <c r="J136" s="1">
        <f>VLOOKUP($B136,'Awards&amp;Payments_LEACode'!$A$4:$Q$455,12,FALSE)</f>
        <v>0</v>
      </c>
      <c r="K136" s="1">
        <f>VLOOKUP($B136,'Awards&amp;Payments_LEACode'!$A$4:$Q$455,14,FALSE)</f>
        <v>0</v>
      </c>
      <c r="L136" s="1">
        <f>VLOOKUP($B136,'Awards&amp;Payments_LEACode'!$A$4:$Q$455,16,FALSE)</f>
        <v>0</v>
      </c>
      <c r="M136" s="3">
        <f>VLOOKUP($B136,'Awards&amp;Payments_LEACode'!$A$4:$Q$455,17,FALSE)</f>
        <v>56431</v>
      </c>
    </row>
    <row r="137" spans="1:13" x14ac:dyDescent="0.35">
      <c r="A137" t="s">
        <v>187</v>
      </c>
      <c r="B137" s="118">
        <v>2842</v>
      </c>
      <c r="C137">
        <v>26</v>
      </c>
      <c r="D137" s="1">
        <f>VLOOKUP($B137,'Awards&amp;Payments_LEACode'!$A$4:$I$455,3,FALSE)</f>
        <v>40000</v>
      </c>
      <c r="E137" s="1">
        <f>VLOOKUP($B137,'Awards&amp;Payments_LEACode'!$A$4:$I$455,4,FALSE)</f>
        <v>100000</v>
      </c>
      <c r="F137" s="1">
        <f>VLOOKUP($B137,'Awards&amp;Payments_LEACode'!$A$4:$I$455,6,FALSE)</f>
        <v>62063</v>
      </c>
      <c r="G137" s="1">
        <f>VLOOKUP($B137,'Awards&amp;Payments_LEACode'!$A$4:$I$455,8,FALSE)</f>
        <v>0</v>
      </c>
      <c r="H137" s="3">
        <f>VLOOKUP($B137,'Awards&amp;Payments_LEACode'!$A$4:$I$455,9,FALSE)</f>
        <v>202063</v>
      </c>
      <c r="I137" s="1">
        <f>VLOOKUP($B137,'Awards&amp;Payments_LEACode'!$A$4:$Q$455,11,FALSE)</f>
        <v>22687.4</v>
      </c>
      <c r="J137" s="1">
        <f>VLOOKUP($B137,'Awards&amp;Payments_LEACode'!$A$4:$Q$455,12,FALSE)</f>
        <v>0</v>
      </c>
      <c r="K137" s="1">
        <f>VLOOKUP($B137,'Awards&amp;Payments_LEACode'!$A$4:$Q$455,14,FALSE)</f>
        <v>0</v>
      </c>
      <c r="L137" s="1">
        <f>VLOOKUP($B137,'Awards&amp;Payments_LEACode'!$A$4:$Q$455,16,FALSE)</f>
        <v>0</v>
      </c>
      <c r="M137" s="3">
        <f>VLOOKUP($B137,'Awards&amp;Payments_LEACode'!$A$4:$Q$455,17,FALSE)</f>
        <v>22687.4</v>
      </c>
    </row>
    <row r="138" spans="1:13" x14ac:dyDescent="0.35">
      <c r="A138" t="s">
        <v>276</v>
      </c>
      <c r="B138" s="118">
        <v>4137</v>
      </c>
      <c r="C138">
        <v>26</v>
      </c>
      <c r="D138" s="1">
        <f>VLOOKUP($B138,'Awards&amp;Payments_LEACode'!$A$4:$I$455,3,FALSE)</f>
        <v>56694</v>
      </c>
      <c r="E138" s="1">
        <f>VLOOKUP($B138,'Awards&amp;Payments_LEACode'!$A$4:$I$455,4,FALSE)</f>
        <v>223827</v>
      </c>
      <c r="F138" s="1">
        <f>VLOOKUP($B138,'Awards&amp;Payments_LEACode'!$A$4:$I$455,6,FALSE)</f>
        <v>502654</v>
      </c>
      <c r="G138" s="1">
        <f>VLOOKUP($B138,'Awards&amp;Payments_LEACode'!$A$4:$I$455,8,FALSE)</f>
        <v>0</v>
      </c>
      <c r="H138" s="3">
        <f>VLOOKUP($B138,'Awards&amp;Payments_LEACode'!$A$4:$I$455,9,FALSE)</f>
        <v>783175</v>
      </c>
      <c r="I138" s="1">
        <f>VLOOKUP($B138,'Awards&amp;Payments_LEACode'!$A$4:$Q$455,11,FALSE)</f>
        <v>56694</v>
      </c>
      <c r="J138" s="1">
        <f>VLOOKUP($B138,'Awards&amp;Payments_LEACode'!$A$4:$Q$455,12,FALSE)</f>
        <v>0</v>
      </c>
      <c r="K138" s="1">
        <f>VLOOKUP($B138,'Awards&amp;Payments_LEACode'!$A$4:$Q$455,14,FALSE)</f>
        <v>0</v>
      </c>
      <c r="L138" s="1">
        <f>VLOOKUP($B138,'Awards&amp;Payments_LEACode'!$A$4:$Q$455,16,FALSE)</f>
        <v>0</v>
      </c>
      <c r="M138" s="3">
        <f>VLOOKUP($B138,'Awards&amp;Payments_LEACode'!$A$4:$Q$455,17,FALSE)</f>
        <v>56694</v>
      </c>
    </row>
    <row r="139" spans="1:13" x14ac:dyDescent="0.35">
      <c r="A139" t="s">
        <v>296</v>
      </c>
      <c r="B139" s="118">
        <v>4473</v>
      </c>
      <c r="C139">
        <v>26</v>
      </c>
      <c r="D139" s="1">
        <f>VLOOKUP($B139,'Awards&amp;Payments_LEACode'!$A$4:$I$455,3,FALSE)</f>
        <v>172588</v>
      </c>
      <c r="E139" s="1">
        <f>VLOOKUP($B139,'Awards&amp;Payments_LEACode'!$A$4:$I$455,4,FALSE)</f>
        <v>688966</v>
      </c>
      <c r="F139" s="1">
        <f>VLOOKUP($B139,'Awards&amp;Payments_LEACode'!$A$4:$I$455,6,FALSE)</f>
        <v>1547228</v>
      </c>
      <c r="G139" s="1">
        <f>VLOOKUP($B139,'Awards&amp;Payments_LEACode'!$A$4:$I$455,8,FALSE)</f>
        <v>0</v>
      </c>
      <c r="H139" s="3">
        <f>VLOOKUP($B139,'Awards&amp;Payments_LEACode'!$A$4:$I$455,9,FALSE)</f>
        <v>2408782</v>
      </c>
      <c r="I139" s="1">
        <f>VLOOKUP($B139,'Awards&amp;Payments_LEACode'!$A$4:$Q$455,11,FALSE)</f>
        <v>101072</v>
      </c>
      <c r="J139" s="1">
        <f>VLOOKUP($B139,'Awards&amp;Payments_LEACode'!$A$4:$Q$455,12,FALSE)</f>
        <v>0</v>
      </c>
      <c r="K139" s="1">
        <f>VLOOKUP($B139,'Awards&amp;Payments_LEACode'!$A$4:$Q$455,14,FALSE)</f>
        <v>0</v>
      </c>
      <c r="L139" s="1">
        <f>VLOOKUP($B139,'Awards&amp;Payments_LEACode'!$A$4:$Q$455,16,FALSE)</f>
        <v>0</v>
      </c>
      <c r="M139" s="3">
        <f>VLOOKUP($B139,'Awards&amp;Payments_LEACode'!$A$4:$Q$455,17,FALSE)</f>
        <v>101072</v>
      </c>
    </row>
    <row r="140" spans="1:13" x14ac:dyDescent="0.35">
      <c r="A140" t="s">
        <v>312</v>
      </c>
      <c r="B140" s="118">
        <v>4641</v>
      </c>
      <c r="C140">
        <v>26</v>
      </c>
      <c r="D140" s="1">
        <f>VLOOKUP($B140,'Awards&amp;Payments_LEACode'!$A$4:$I$455,3,FALSE)</f>
        <v>55081</v>
      </c>
      <c r="E140" s="1">
        <f>VLOOKUP($B140,'Awards&amp;Payments_LEACode'!$A$4:$I$455,4,FALSE)</f>
        <v>233196</v>
      </c>
      <c r="F140" s="1">
        <f>VLOOKUP($B140,'Awards&amp;Payments_LEACode'!$A$4:$I$455,6,FALSE)</f>
        <v>523695</v>
      </c>
      <c r="G140" s="1">
        <f>VLOOKUP($B140,'Awards&amp;Payments_LEACode'!$A$4:$I$455,8,FALSE)</f>
        <v>0</v>
      </c>
      <c r="H140" s="3">
        <f>VLOOKUP($B140,'Awards&amp;Payments_LEACode'!$A$4:$I$455,9,FALSE)</f>
        <v>811972</v>
      </c>
      <c r="I140" s="1">
        <f>VLOOKUP($B140,'Awards&amp;Payments_LEACode'!$A$4:$Q$455,11,FALSE)</f>
        <v>54581.33</v>
      </c>
      <c r="J140" s="1">
        <f>VLOOKUP($B140,'Awards&amp;Payments_LEACode'!$A$4:$Q$455,12,FALSE)</f>
        <v>0</v>
      </c>
      <c r="K140" s="1">
        <f>VLOOKUP($B140,'Awards&amp;Payments_LEACode'!$A$4:$Q$455,14,FALSE)</f>
        <v>0</v>
      </c>
      <c r="L140" s="1">
        <f>VLOOKUP($B140,'Awards&amp;Payments_LEACode'!$A$4:$Q$455,16,FALSE)</f>
        <v>0</v>
      </c>
      <c r="M140" s="3">
        <f>VLOOKUP($B140,'Awards&amp;Payments_LEACode'!$A$4:$Q$455,17,FALSE)</f>
        <v>54581.33</v>
      </c>
    </row>
    <row r="141" spans="1:13" x14ac:dyDescent="0.35">
      <c r="A141" t="s">
        <v>338</v>
      </c>
      <c r="B141" s="118">
        <v>5271</v>
      </c>
      <c r="C141">
        <v>26</v>
      </c>
      <c r="D141" s="1">
        <f>VLOOKUP($B141,'Awards&amp;Payments_LEACode'!$A$4:$I$455,3,FALSE)</f>
        <v>1441021</v>
      </c>
      <c r="E141" s="1">
        <f>VLOOKUP($B141,'Awards&amp;Payments_LEACode'!$A$4:$I$455,4,FALSE)</f>
        <v>5763688</v>
      </c>
      <c r="F141" s="1">
        <f>VLOOKUP($B141,'Awards&amp;Payments_LEACode'!$A$4:$I$455,6,FALSE)</f>
        <v>12943660</v>
      </c>
      <c r="G141" s="1">
        <f>VLOOKUP($B141,'Awards&amp;Payments_LEACode'!$A$4:$I$455,8,FALSE)</f>
        <v>1457680</v>
      </c>
      <c r="H141" s="3">
        <f>VLOOKUP($B141,'Awards&amp;Payments_LEACode'!$A$4:$I$455,9,FALSE)</f>
        <v>21606049</v>
      </c>
      <c r="I141" s="1">
        <f>VLOOKUP($B141,'Awards&amp;Payments_LEACode'!$A$4:$Q$455,11,FALSE)</f>
        <v>1118805.6800000002</v>
      </c>
      <c r="J141" s="1">
        <f>VLOOKUP($B141,'Awards&amp;Payments_LEACode'!$A$4:$Q$455,12,FALSE)</f>
        <v>0</v>
      </c>
      <c r="K141" s="1">
        <f>VLOOKUP($B141,'Awards&amp;Payments_LEACode'!$A$4:$Q$455,14,FALSE)</f>
        <v>0</v>
      </c>
      <c r="L141" s="1">
        <f>VLOOKUP($B141,'Awards&amp;Payments_LEACode'!$A$4:$Q$455,16,FALSE)</f>
        <v>239532.56000000003</v>
      </c>
      <c r="M141" s="3">
        <f>VLOOKUP($B141,'Awards&amp;Payments_LEACode'!$A$4:$Q$455,17,FALSE)</f>
        <v>1358338.2400000002</v>
      </c>
    </row>
    <row r="142" spans="1:13" x14ac:dyDescent="0.35">
      <c r="A142" t="s">
        <v>339</v>
      </c>
      <c r="B142" s="118">
        <v>5278</v>
      </c>
      <c r="C142">
        <v>26</v>
      </c>
      <c r="D142" s="1">
        <f>VLOOKUP($B142,'Awards&amp;Payments_LEACode'!$A$4:$I$455,3,FALSE)</f>
        <v>96349</v>
      </c>
      <c r="E142" s="1">
        <f>VLOOKUP($B142,'Awards&amp;Payments_LEACode'!$A$4:$I$455,4,FALSE)</f>
        <v>390148</v>
      </c>
      <c r="F142" s="1">
        <f>VLOOKUP($B142,'Awards&amp;Payments_LEACode'!$A$4:$I$455,6,FALSE)</f>
        <v>876166</v>
      </c>
      <c r="G142" s="1">
        <f>VLOOKUP($B142,'Awards&amp;Payments_LEACode'!$A$4:$I$455,8,FALSE)</f>
        <v>0</v>
      </c>
      <c r="H142" s="3">
        <f>VLOOKUP($B142,'Awards&amp;Payments_LEACode'!$A$4:$I$455,9,FALSE)</f>
        <v>1362663</v>
      </c>
      <c r="I142" s="1">
        <f>VLOOKUP($B142,'Awards&amp;Payments_LEACode'!$A$4:$Q$455,11,FALSE)</f>
        <v>52505.19</v>
      </c>
      <c r="J142" s="1">
        <f>VLOOKUP($B142,'Awards&amp;Payments_LEACode'!$A$4:$Q$455,12,FALSE)</f>
        <v>0</v>
      </c>
      <c r="K142" s="1">
        <f>VLOOKUP($B142,'Awards&amp;Payments_LEACode'!$A$4:$Q$455,14,FALSE)</f>
        <v>0</v>
      </c>
      <c r="L142" s="1">
        <f>VLOOKUP($B142,'Awards&amp;Payments_LEACode'!$A$4:$Q$455,16,FALSE)</f>
        <v>0</v>
      </c>
      <c r="M142" s="3">
        <f>VLOOKUP($B142,'Awards&amp;Payments_LEACode'!$A$4:$Q$455,17,FALSE)</f>
        <v>52505.19</v>
      </c>
    </row>
    <row r="143" spans="1:13" x14ac:dyDescent="0.35">
      <c r="A143" s="113" t="s">
        <v>106</v>
      </c>
      <c r="B143" s="118">
        <v>1631</v>
      </c>
      <c r="C143">
        <v>27</v>
      </c>
      <c r="D143" s="1">
        <f>VLOOKUP($B143,'Awards&amp;Payments_LEACode'!$A$4:$I$455,3,FALSE)</f>
        <v>40000</v>
      </c>
      <c r="E143" s="1">
        <f>VLOOKUP($B143,'Awards&amp;Payments_LEACode'!$A$4:$I$455,4,FALSE)</f>
        <v>100000</v>
      </c>
      <c r="F143" s="1">
        <f>VLOOKUP($B143,'Awards&amp;Payments_LEACode'!$A$4:$I$455,6,FALSE)</f>
        <v>174595</v>
      </c>
      <c r="G143" s="1">
        <f>VLOOKUP($B143,'Awards&amp;Payments_LEACode'!$A$4:$I$455,8,FALSE)</f>
        <v>0</v>
      </c>
      <c r="H143" s="3">
        <f>VLOOKUP($B143,'Awards&amp;Payments_LEACode'!$A$4:$I$455,9,FALSE)</f>
        <v>314595</v>
      </c>
      <c r="I143" s="1">
        <f>VLOOKUP($B143,'Awards&amp;Payments_LEACode'!$A$4:$Q$455,11,FALSE)</f>
        <v>40000</v>
      </c>
      <c r="J143" s="1">
        <f>VLOOKUP($B143,'Awards&amp;Payments_LEACode'!$A$4:$Q$455,12,FALSE)</f>
        <v>0</v>
      </c>
      <c r="K143" s="1">
        <f>VLOOKUP($B143,'Awards&amp;Payments_LEACode'!$A$4:$Q$455,14,FALSE)</f>
        <v>0</v>
      </c>
      <c r="L143" s="1">
        <f>VLOOKUP($B143,'Awards&amp;Payments_LEACode'!$A$4:$Q$455,16,FALSE)</f>
        <v>0</v>
      </c>
      <c r="M143" s="3">
        <f>VLOOKUP($B143,'Awards&amp;Payments_LEACode'!$A$4:$Q$455,17,FALSE)</f>
        <v>40000</v>
      </c>
    </row>
    <row r="144" spans="1:13" x14ac:dyDescent="0.35">
      <c r="A144" t="s">
        <v>168</v>
      </c>
      <c r="B144" s="118">
        <v>2605</v>
      </c>
      <c r="C144">
        <v>27</v>
      </c>
      <c r="D144" s="1">
        <f>VLOOKUP($B144,'Awards&amp;Payments_LEACode'!$A$4:$I$455,3,FALSE)</f>
        <v>40000</v>
      </c>
      <c r="E144" s="1">
        <f>VLOOKUP($B144,'Awards&amp;Payments_LEACode'!$A$4:$I$455,4,FALSE)</f>
        <v>100000</v>
      </c>
      <c r="F144" s="1">
        <f>VLOOKUP($B144,'Awards&amp;Payments_LEACode'!$A$4:$I$455,6,FALSE)</f>
        <v>200888</v>
      </c>
      <c r="G144" s="1">
        <f>VLOOKUP($B144,'Awards&amp;Payments_LEACode'!$A$4:$I$455,8,FALSE)</f>
        <v>0</v>
      </c>
      <c r="H144" s="3">
        <f>VLOOKUP($B144,'Awards&amp;Payments_LEACode'!$A$4:$I$455,9,FALSE)</f>
        <v>340888</v>
      </c>
      <c r="I144" s="1">
        <f>VLOOKUP($B144,'Awards&amp;Payments_LEACode'!$A$4:$Q$455,11,FALSE)</f>
        <v>40000</v>
      </c>
      <c r="J144" s="1">
        <f>VLOOKUP($B144,'Awards&amp;Payments_LEACode'!$A$4:$Q$455,12,FALSE)</f>
        <v>0</v>
      </c>
      <c r="K144" s="1">
        <f>VLOOKUP($B144,'Awards&amp;Payments_LEACode'!$A$4:$Q$455,14,FALSE)</f>
        <v>0</v>
      </c>
      <c r="L144" s="1">
        <f>VLOOKUP($B144,'Awards&amp;Payments_LEACode'!$A$4:$Q$455,16,FALSE)</f>
        <v>0</v>
      </c>
      <c r="M144" s="3">
        <f>VLOOKUP($B144,'Awards&amp;Payments_LEACode'!$A$4:$Q$455,17,FALSE)</f>
        <v>40000</v>
      </c>
    </row>
    <row r="145" spans="1:13" x14ac:dyDescent="0.35">
      <c r="A145" t="s">
        <v>185</v>
      </c>
      <c r="B145" s="118">
        <v>2828</v>
      </c>
      <c r="C145">
        <v>27</v>
      </c>
      <c r="D145" s="1">
        <f>VLOOKUP($B145,'Awards&amp;Payments_LEACode'!$A$4:$I$455,3,FALSE)</f>
        <v>72487</v>
      </c>
      <c r="E145" s="1">
        <f>VLOOKUP($B145,'Awards&amp;Payments_LEACode'!$A$4:$I$455,4,FALSE)</f>
        <v>295512</v>
      </c>
      <c r="F145" s="1">
        <f>VLOOKUP($B145,'Awards&amp;Payments_LEACode'!$A$4:$I$455,6,FALSE)</f>
        <v>663639</v>
      </c>
      <c r="G145" s="1">
        <f>VLOOKUP($B145,'Awards&amp;Payments_LEACode'!$A$4:$I$455,8,FALSE)</f>
        <v>0</v>
      </c>
      <c r="H145" s="3">
        <f>VLOOKUP($B145,'Awards&amp;Payments_LEACode'!$A$4:$I$455,9,FALSE)</f>
        <v>1031638</v>
      </c>
      <c r="I145" s="1">
        <f>VLOOKUP($B145,'Awards&amp;Payments_LEACode'!$A$4:$Q$455,11,FALSE)</f>
        <v>54082.700000000004</v>
      </c>
      <c r="J145" s="1">
        <f>VLOOKUP($B145,'Awards&amp;Payments_LEACode'!$A$4:$Q$455,12,FALSE)</f>
        <v>0</v>
      </c>
      <c r="K145" s="1">
        <f>VLOOKUP($B145,'Awards&amp;Payments_LEACode'!$A$4:$Q$455,14,FALSE)</f>
        <v>0</v>
      </c>
      <c r="L145" s="1">
        <f>VLOOKUP($B145,'Awards&amp;Payments_LEACode'!$A$4:$Q$455,16,FALSE)</f>
        <v>0</v>
      </c>
      <c r="M145" s="3">
        <f>VLOOKUP($B145,'Awards&amp;Payments_LEACode'!$A$4:$Q$455,17,FALSE)</f>
        <v>54082.700000000004</v>
      </c>
    </row>
    <row r="146" spans="1:13" x14ac:dyDescent="0.35">
      <c r="A146" t="s">
        <v>187</v>
      </c>
      <c r="B146" s="118">
        <v>2842</v>
      </c>
      <c r="C146">
        <v>27</v>
      </c>
      <c r="D146" s="1">
        <f>VLOOKUP($B146,'Awards&amp;Payments_LEACode'!$A$4:$I$455,3,FALSE)</f>
        <v>40000</v>
      </c>
      <c r="E146" s="1">
        <f>VLOOKUP($B146,'Awards&amp;Payments_LEACode'!$A$4:$I$455,4,FALSE)</f>
        <v>100000</v>
      </c>
      <c r="F146" s="1">
        <f>VLOOKUP($B146,'Awards&amp;Payments_LEACode'!$A$4:$I$455,6,FALSE)</f>
        <v>62063</v>
      </c>
      <c r="G146" s="1">
        <f>VLOOKUP($B146,'Awards&amp;Payments_LEACode'!$A$4:$I$455,8,FALSE)</f>
        <v>0</v>
      </c>
      <c r="H146" s="3">
        <f>VLOOKUP($B146,'Awards&amp;Payments_LEACode'!$A$4:$I$455,9,FALSE)</f>
        <v>202063</v>
      </c>
      <c r="I146" s="1">
        <f>VLOOKUP($B146,'Awards&amp;Payments_LEACode'!$A$4:$Q$455,11,FALSE)</f>
        <v>22687.4</v>
      </c>
      <c r="J146" s="1">
        <f>VLOOKUP($B146,'Awards&amp;Payments_LEACode'!$A$4:$Q$455,12,FALSE)</f>
        <v>0</v>
      </c>
      <c r="K146" s="1">
        <f>VLOOKUP($B146,'Awards&amp;Payments_LEACode'!$A$4:$Q$455,14,FALSE)</f>
        <v>0</v>
      </c>
      <c r="L146" s="1">
        <f>VLOOKUP($B146,'Awards&amp;Payments_LEACode'!$A$4:$Q$455,16,FALSE)</f>
        <v>0</v>
      </c>
      <c r="M146" s="3">
        <f>VLOOKUP($B146,'Awards&amp;Payments_LEACode'!$A$4:$Q$455,17,FALSE)</f>
        <v>22687.4</v>
      </c>
    </row>
    <row r="147" spans="1:13" x14ac:dyDescent="0.35">
      <c r="A147" t="s">
        <v>1153</v>
      </c>
      <c r="B147" s="118">
        <v>3290</v>
      </c>
      <c r="C147">
        <v>27</v>
      </c>
      <c r="D147" s="1">
        <f>VLOOKUP($B147,'Awards&amp;Payments_LEACode'!$A$4:$I$455,3,FALSE)</f>
        <v>834679</v>
      </c>
      <c r="E147" s="1">
        <f>VLOOKUP($B147,'Awards&amp;Payments_LEACode'!$A$4:$I$455,4,FALSE)</f>
        <v>3349292</v>
      </c>
      <c r="F147" s="1">
        <f>VLOOKUP($B147,'Awards&amp;Payments_LEACode'!$A$4:$I$455,6,FALSE)</f>
        <v>7521590</v>
      </c>
      <c r="G147" s="1">
        <f>VLOOKUP($B147,'Awards&amp;Payments_LEACode'!$A$4:$I$455,8,FALSE)</f>
        <v>722753</v>
      </c>
      <c r="H147" s="3">
        <f>VLOOKUP($B147,'Awards&amp;Payments_LEACode'!$A$4:$I$455,9,FALSE)</f>
        <v>12428314</v>
      </c>
      <c r="I147" s="1">
        <f>VLOOKUP($B147,'Awards&amp;Payments_LEACode'!$A$4:$Q$455,11,FALSE)</f>
        <v>479864.86</v>
      </c>
      <c r="J147" s="1">
        <f>VLOOKUP($B147,'Awards&amp;Payments_LEACode'!$A$4:$Q$455,12,FALSE)</f>
        <v>0</v>
      </c>
      <c r="K147" s="1">
        <f>VLOOKUP($B147,'Awards&amp;Payments_LEACode'!$A$4:$Q$455,14,FALSE)</f>
        <v>0</v>
      </c>
      <c r="L147" s="1">
        <f>VLOOKUP($B147,'Awards&amp;Payments_LEACode'!$A$4:$Q$455,16,FALSE)</f>
        <v>0</v>
      </c>
      <c r="M147" s="3">
        <f>VLOOKUP($B147,'Awards&amp;Payments_LEACode'!$A$4:$Q$455,17,FALSE)</f>
        <v>479864.86</v>
      </c>
    </row>
    <row r="148" spans="1:13" x14ac:dyDescent="0.35">
      <c r="A148" t="s">
        <v>296</v>
      </c>
      <c r="B148" s="118">
        <v>4473</v>
      </c>
      <c r="C148">
        <v>27</v>
      </c>
      <c r="D148" s="1">
        <f>VLOOKUP($B148,'Awards&amp;Payments_LEACode'!$A$4:$I$455,3,FALSE)</f>
        <v>172588</v>
      </c>
      <c r="E148" s="1">
        <f>VLOOKUP($B148,'Awards&amp;Payments_LEACode'!$A$4:$I$455,4,FALSE)</f>
        <v>688966</v>
      </c>
      <c r="F148" s="1">
        <f>VLOOKUP($B148,'Awards&amp;Payments_LEACode'!$A$4:$I$455,6,FALSE)</f>
        <v>1547228</v>
      </c>
      <c r="G148" s="1">
        <f>VLOOKUP($B148,'Awards&amp;Payments_LEACode'!$A$4:$I$455,8,FALSE)</f>
        <v>0</v>
      </c>
      <c r="H148" s="3">
        <f>VLOOKUP($B148,'Awards&amp;Payments_LEACode'!$A$4:$I$455,9,FALSE)</f>
        <v>2408782</v>
      </c>
      <c r="I148" s="1">
        <f>VLOOKUP($B148,'Awards&amp;Payments_LEACode'!$A$4:$Q$455,11,FALSE)</f>
        <v>101072</v>
      </c>
      <c r="J148" s="1">
        <f>VLOOKUP($B148,'Awards&amp;Payments_LEACode'!$A$4:$Q$455,12,FALSE)</f>
        <v>0</v>
      </c>
      <c r="K148" s="1">
        <f>VLOOKUP($B148,'Awards&amp;Payments_LEACode'!$A$4:$Q$455,14,FALSE)</f>
        <v>0</v>
      </c>
      <c r="L148" s="1">
        <f>VLOOKUP($B148,'Awards&amp;Payments_LEACode'!$A$4:$Q$455,16,FALSE)</f>
        <v>0</v>
      </c>
      <c r="M148" s="3">
        <f>VLOOKUP($B148,'Awards&amp;Payments_LEACode'!$A$4:$Q$455,17,FALSE)</f>
        <v>101072</v>
      </c>
    </row>
    <row r="149" spans="1:13" x14ac:dyDescent="0.35">
      <c r="A149" t="s">
        <v>338</v>
      </c>
      <c r="B149" s="118">
        <v>5271</v>
      </c>
      <c r="C149">
        <v>27</v>
      </c>
      <c r="D149" s="1">
        <f>VLOOKUP($B149,'Awards&amp;Payments_LEACode'!$A$4:$I$455,3,FALSE)</f>
        <v>1441021</v>
      </c>
      <c r="E149" s="1">
        <f>VLOOKUP($B149,'Awards&amp;Payments_LEACode'!$A$4:$I$455,4,FALSE)</f>
        <v>5763688</v>
      </c>
      <c r="F149" s="1">
        <f>VLOOKUP($B149,'Awards&amp;Payments_LEACode'!$A$4:$I$455,6,FALSE)</f>
        <v>12943660</v>
      </c>
      <c r="G149" s="1">
        <f>VLOOKUP($B149,'Awards&amp;Payments_LEACode'!$A$4:$I$455,8,FALSE)</f>
        <v>1457680</v>
      </c>
      <c r="H149" s="3">
        <f>VLOOKUP($B149,'Awards&amp;Payments_LEACode'!$A$4:$I$455,9,FALSE)</f>
        <v>21606049</v>
      </c>
      <c r="I149" s="1">
        <f>VLOOKUP($B149,'Awards&amp;Payments_LEACode'!$A$4:$Q$455,11,FALSE)</f>
        <v>1118805.6800000002</v>
      </c>
      <c r="J149" s="1">
        <f>VLOOKUP($B149,'Awards&amp;Payments_LEACode'!$A$4:$Q$455,12,FALSE)</f>
        <v>0</v>
      </c>
      <c r="K149" s="1">
        <f>VLOOKUP($B149,'Awards&amp;Payments_LEACode'!$A$4:$Q$455,14,FALSE)</f>
        <v>0</v>
      </c>
      <c r="L149" s="1">
        <f>VLOOKUP($B149,'Awards&amp;Payments_LEACode'!$A$4:$Q$455,16,FALSE)</f>
        <v>239532.56000000003</v>
      </c>
      <c r="M149" s="3">
        <f>VLOOKUP($B149,'Awards&amp;Payments_LEACode'!$A$4:$Q$455,17,FALSE)</f>
        <v>1358338.2400000002</v>
      </c>
    </row>
    <row r="150" spans="1:13" x14ac:dyDescent="0.35">
      <c r="A150" t="s">
        <v>339</v>
      </c>
      <c r="B150" s="118">
        <v>5278</v>
      </c>
      <c r="C150">
        <v>27</v>
      </c>
      <c r="D150" s="1">
        <f>VLOOKUP($B150,'Awards&amp;Payments_LEACode'!$A$4:$I$455,3,FALSE)</f>
        <v>96349</v>
      </c>
      <c r="E150" s="1">
        <f>VLOOKUP($B150,'Awards&amp;Payments_LEACode'!$A$4:$I$455,4,FALSE)</f>
        <v>390148</v>
      </c>
      <c r="F150" s="1">
        <f>VLOOKUP($B150,'Awards&amp;Payments_LEACode'!$A$4:$I$455,6,FALSE)</f>
        <v>876166</v>
      </c>
      <c r="G150" s="1">
        <f>VLOOKUP($B150,'Awards&amp;Payments_LEACode'!$A$4:$I$455,8,FALSE)</f>
        <v>0</v>
      </c>
      <c r="H150" s="3">
        <f>VLOOKUP($B150,'Awards&amp;Payments_LEACode'!$A$4:$I$455,9,FALSE)</f>
        <v>1362663</v>
      </c>
      <c r="I150" s="1">
        <f>VLOOKUP($B150,'Awards&amp;Payments_LEACode'!$A$4:$Q$455,11,FALSE)</f>
        <v>52505.19</v>
      </c>
      <c r="J150" s="1">
        <f>VLOOKUP($B150,'Awards&amp;Payments_LEACode'!$A$4:$Q$455,12,FALSE)</f>
        <v>0</v>
      </c>
      <c r="K150" s="1">
        <f>VLOOKUP($B150,'Awards&amp;Payments_LEACode'!$A$4:$Q$455,14,FALSE)</f>
        <v>0</v>
      </c>
      <c r="L150" s="1">
        <f>VLOOKUP($B150,'Awards&amp;Payments_LEACode'!$A$4:$Q$455,16,FALSE)</f>
        <v>0</v>
      </c>
      <c r="M150" s="3">
        <f>VLOOKUP($B150,'Awards&amp;Payments_LEACode'!$A$4:$Q$455,17,FALSE)</f>
        <v>52505.19</v>
      </c>
    </row>
    <row r="151" spans="1:13" x14ac:dyDescent="0.35">
      <c r="A151" t="s">
        <v>14</v>
      </c>
      <c r="B151" s="118">
        <v>119</v>
      </c>
      <c r="C151">
        <v>28</v>
      </c>
      <c r="D151" s="1">
        <f>VLOOKUP($B151,'Awards&amp;Payments_LEACode'!$A$4:$I$455,3,FALSE)</f>
        <v>135117</v>
      </c>
      <c r="E151" s="1">
        <f>VLOOKUP($B151,'Awards&amp;Payments_LEACode'!$A$4:$I$455,4,FALSE)</f>
        <v>547813</v>
      </c>
      <c r="F151" s="1">
        <f>VLOOKUP($B151,'Awards&amp;Payments_LEACode'!$A$4:$I$455,6,FALSE)</f>
        <v>1230237</v>
      </c>
      <c r="G151" s="1">
        <f>VLOOKUP($B151,'Awards&amp;Payments_LEACode'!$A$4:$I$455,8,FALSE)</f>
        <v>0</v>
      </c>
      <c r="H151" s="3">
        <f>VLOOKUP($B151,'Awards&amp;Payments_LEACode'!$A$4:$I$455,9,FALSE)</f>
        <v>1913167</v>
      </c>
      <c r="I151" s="1">
        <f>VLOOKUP($B151,'Awards&amp;Payments_LEACode'!$A$4:$Q$455,11,FALSE)</f>
        <v>135117</v>
      </c>
      <c r="J151" s="1">
        <f>VLOOKUP($B151,'Awards&amp;Payments_LEACode'!$A$4:$Q$455,12,FALSE)</f>
        <v>300000</v>
      </c>
      <c r="K151" s="1">
        <f>VLOOKUP($B151,'Awards&amp;Payments_LEACode'!$A$4:$Q$455,14,FALSE)</f>
        <v>0</v>
      </c>
      <c r="L151" s="1">
        <f>VLOOKUP($B151,'Awards&amp;Payments_LEACode'!$A$4:$Q$455,16,FALSE)</f>
        <v>0</v>
      </c>
      <c r="M151" s="3">
        <f>VLOOKUP($B151,'Awards&amp;Payments_LEACode'!$A$4:$Q$455,17,FALSE)</f>
        <v>435117</v>
      </c>
    </row>
    <row r="152" spans="1:13" x14ac:dyDescent="0.35">
      <c r="A152" t="s">
        <v>72</v>
      </c>
      <c r="B152" s="118">
        <v>1120</v>
      </c>
      <c r="C152">
        <v>28</v>
      </c>
      <c r="D152" s="1">
        <f>VLOOKUP($B152,'Awards&amp;Payments_LEACode'!$A$4:$I$455,3,FALSE)</f>
        <v>50126</v>
      </c>
      <c r="E152" s="1">
        <f>VLOOKUP($B152,'Awards&amp;Payments_LEACode'!$A$4:$I$455,4,FALSE)</f>
        <v>192605</v>
      </c>
      <c r="F152" s="1">
        <f>VLOOKUP($B152,'Awards&amp;Payments_LEACode'!$A$4:$I$455,6,FALSE)</f>
        <v>432537</v>
      </c>
      <c r="G152" s="1">
        <f>VLOOKUP($B152,'Awards&amp;Payments_LEACode'!$A$4:$I$455,8,FALSE)</f>
        <v>47391</v>
      </c>
      <c r="H152" s="3">
        <f>VLOOKUP($B152,'Awards&amp;Payments_LEACode'!$A$4:$I$455,9,FALSE)</f>
        <v>722659</v>
      </c>
      <c r="I152" s="1">
        <f>VLOOKUP($B152,'Awards&amp;Payments_LEACode'!$A$4:$Q$455,11,FALSE)</f>
        <v>32065.64</v>
      </c>
      <c r="J152" s="1">
        <f>VLOOKUP($B152,'Awards&amp;Payments_LEACode'!$A$4:$Q$455,12,FALSE)</f>
        <v>0</v>
      </c>
      <c r="K152" s="1">
        <f>VLOOKUP($B152,'Awards&amp;Payments_LEACode'!$A$4:$Q$455,14,FALSE)</f>
        <v>0</v>
      </c>
      <c r="L152" s="1">
        <f>VLOOKUP($B152,'Awards&amp;Payments_LEACode'!$A$4:$Q$455,16,FALSE)</f>
        <v>15124.8</v>
      </c>
      <c r="M152" s="3">
        <f>VLOOKUP($B152,'Awards&amp;Payments_LEACode'!$A$4:$Q$455,17,FALSE)</f>
        <v>47190.44</v>
      </c>
    </row>
    <row r="153" spans="1:13" x14ac:dyDescent="0.35">
      <c r="A153" t="s">
        <v>73</v>
      </c>
      <c r="B153" s="118">
        <v>1127</v>
      </c>
      <c r="C153">
        <v>28</v>
      </c>
      <c r="D153" s="1">
        <f>VLOOKUP($B153,'Awards&amp;Payments_LEACode'!$A$4:$I$455,3,FALSE)</f>
        <v>80267</v>
      </c>
      <c r="E153" s="1">
        <f>VLOOKUP($B153,'Awards&amp;Payments_LEACode'!$A$4:$I$455,4,FALSE)</f>
        <v>335681</v>
      </c>
      <c r="F153" s="1">
        <f>VLOOKUP($B153,'Awards&amp;Payments_LEACode'!$A$4:$I$455,6,FALSE)</f>
        <v>753847</v>
      </c>
      <c r="G153" s="1">
        <f>VLOOKUP($B153,'Awards&amp;Payments_LEACode'!$A$4:$I$455,8,FALSE)</f>
        <v>0</v>
      </c>
      <c r="H153" s="3">
        <f>VLOOKUP($B153,'Awards&amp;Payments_LEACode'!$A$4:$I$455,9,FALSE)</f>
        <v>1169795</v>
      </c>
      <c r="I153" s="1">
        <f>VLOOKUP($B153,'Awards&amp;Payments_LEACode'!$A$4:$Q$455,11,FALSE)</f>
        <v>80267</v>
      </c>
      <c r="J153" s="1">
        <f>VLOOKUP($B153,'Awards&amp;Payments_LEACode'!$A$4:$Q$455,12,FALSE)</f>
        <v>0</v>
      </c>
      <c r="K153" s="1">
        <f>VLOOKUP($B153,'Awards&amp;Payments_LEACode'!$A$4:$Q$455,14,FALSE)</f>
        <v>0</v>
      </c>
      <c r="L153" s="1">
        <f>VLOOKUP($B153,'Awards&amp;Payments_LEACode'!$A$4:$Q$455,16,FALSE)</f>
        <v>0</v>
      </c>
      <c r="M153" s="3">
        <f>VLOOKUP($B153,'Awards&amp;Payments_LEACode'!$A$4:$Q$455,17,FALSE)</f>
        <v>80267</v>
      </c>
    </row>
    <row r="154" spans="1:13" x14ac:dyDescent="0.35">
      <c r="A154" t="s">
        <v>125</v>
      </c>
      <c r="B154" s="118">
        <v>1939</v>
      </c>
      <c r="C154">
        <v>28</v>
      </c>
      <c r="D154" s="1">
        <f>VLOOKUP($B154,'Awards&amp;Payments_LEACode'!$A$4:$I$455,3,FALSE)</f>
        <v>144554</v>
      </c>
      <c r="E154" s="1">
        <f>VLOOKUP($B154,'Awards&amp;Payments_LEACode'!$A$4:$I$455,4,FALSE)</f>
        <v>573598</v>
      </c>
      <c r="F154" s="1">
        <f>VLOOKUP($B154,'Awards&amp;Payments_LEACode'!$A$4:$I$455,6,FALSE)</f>
        <v>1288144</v>
      </c>
      <c r="G154" s="1">
        <f>VLOOKUP($B154,'Awards&amp;Payments_LEACode'!$A$4:$I$455,8,FALSE)</f>
        <v>63768</v>
      </c>
      <c r="H154" s="3">
        <f>VLOOKUP($B154,'Awards&amp;Payments_LEACode'!$A$4:$I$455,9,FALSE)</f>
        <v>2070064</v>
      </c>
      <c r="I154" s="1">
        <f>VLOOKUP($B154,'Awards&amp;Payments_LEACode'!$A$4:$Q$455,11,FALSE)</f>
        <v>105404.47000000002</v>
      </c>
      <c r="J154" s="1">
        <f>VLOOKUP($B154,'Awards&amp;Payments_LEACode'!$A$4:$Q$455,12,FALSE)</f>
        <v>0</v>
      </c>
      <c r="K154" s="1">
        <f>VLOOKUP($B154,'Awards&amp;Payments_LEACode'!$A$4:$Q$455,14,FALSE)</f>
        <v>0</v>
      </c>
      <c r="L154" s="1">
        <f>VLOOKUP($B154,'Awards&amp;Payments_LEACode'!$A$4:$Q$455,16,FALSE)</f>
        <v>18181.64</v>
      </c>
      <c r="M154" s="3">
        <f>VLOOKUP($B154,'Awards&amp;Payments_LEACode'!$A$4:$Q$455,17,FALSE)</f>
        <v>123586.11000000002</v>
      </c>
    </row>
    <row r="155" spans="1:13" x14ac:dyDescent="0.35">
      <c r="A155" t="s">
        <v>143</v>
      </c>
      <c r="B155" s="118">
        <v>2233</v>
      </c>
      <c r="C155">
        <v>28</v>
      </c>
      <c r="D155" s="1">
        <f>VLOOKUP($B155,'Awards&amp;Payments_LEACode'!$A$4:$I$455,3,FALSE)</f>
        <v>157167</v>
      </c>
      <c r="E155" s="1">
        <f>VLOOKUP($B155,'Awards&amp;Payments_LEACode'!$A$4:$I$455,4,FALSE)</f>
        <v>587029</v>
      </c>
      <c r="F155" s="1">
        <f>VLOOKUP($B155,'Awards&amp;Payments_LEACode'!$A$4:$I$455,6,FALSE)</f>
        <v>1318305</v>
      </c>
      <c r="G155" s="1">
        <f>VLOOKUP($B155,'Awards&amp;Payments_LEACode'!$A$4:$I$455,8,FALSE)</f>
        <v>223333</v>
      </c>
      <c r="H155" s="3">
        <f>VLOOKUP($B155,'Awards&amp;Payments_LEACode'!$A$4:$I$455,9,FALSE)</f>
        <v>2285834</v>
      </c>
      <c r="I155" s="1">
        <f>VLOOKUP($B155,'Awards&amp;Payments_LEACode'!$A$4:$Q$455,11,FALSE)</f>
        <v>29865</v>
      </c>
      <c r="J155" s="1">
        <f>VLOOKUP($B155,'Awards&amp;Payments_LEACode'!$A$4:$Q$455,12,FALSE)</f>
        <v>0</v>
      </c>
      <c r="K155" s="1">
        <f>VLOOKUP($B155,'Awards&amp;Payments_LEACode'!$A$4:$Q$455,14,FALSE)</f>
        <v>0</v>
      </c>
      <c r="L155" s="1">
        <f>VLOOKUP($B155,'Awards&amp;Payments_LEACode'!$A$4:$Q$455,16,FALSE)</f>
        <v>31931.119999999999</v>
      </c>
      <c r="M155" s="3">
        <f>VLOOKUP($B155,'Awards&amp;Payments_LEACode'!$A$4:$Q$455,17,FALSE)</f>
        <v>61796.119999999995</v>
      </c>
    </row>
    <row r="156" spans="1:13" x14ac:dyDescent="0.35">
      <c r="A156" t="s">
        <v>205</v>
      </c>
      <c r="B156" s="118">
        <v>3213</v>
      </c>
      <c r="C156">
        <v>28</v>
      </c>
      <c r="D156" s="1">
        <f>VLOOKUP($B156,'Awards&amp;Payments_LEACode'!$A$4:$I$455,3,FALSE)</f>
        <v>75229</v>
      </c>
      <c r="E156" s="1">
        <f>VLOOKUP($B156,'Awards&amp;Payments_LEACode'!$A$4:$I$455,4,FALSE)</f>
        <v>304271</v>
      </c>
      <c r="F156" s="1">
        <f>VLOOKUP($B156,'Awards&amp;Payments_LEACode'!$A$4:$I$455,6,FALSE)</f>
        <v>683309</v>
      </c>
      <c r="G156" s="1">
        <f>VLOOKUP($B156,'Awards&amp;Payments_LEACode'!$A$4:$I$455,8,FALSE)</f>
        <v>63768</v>
      </c>
      <c r="H156" s="3">
        <f>VLOOKUP($B156,'Awards&amp;Payments_LEACode'!$A$4:$I$455,9,FALSE)</f>
        <v>1126577</v>
      </c>
      <c r="I156" s="1">
        <f>VLOOKUP($B156,'Awards&amp;Payments_LEACode'!$A$4:$Q$455,11,FALSE)</f>
        <v>55743.7</v>
      </c>
      <c r="J156" s="1">
        <f>VLOOKUP($B156,'Awards&amp;Payments_LEACode'!$A$4:$Q$455,12,FALSE)</f>
        <v>0</v>
      </c>
      <c r="K156" s="1">
        <f>VLOOKUP($B156,'Awards&amp;Payments_LEACode'!$A$4:$Q$455,14,FALSE)</f>
        <v>0</v>
      </c>
      <c r="L156" s="1">
        <f>VLOOKUP($B156,'Awards&amp;Payments_LEACode'!$A$4:$Q$455,16,FALSE)</f>
        <v>36321.47</v>
      </c>
      <c r="M156" s="3">
        <f>VLOOKUP($B156,'Awards&amp;Payments_LEACode'!$A$4:$Q$455,17,FALSE)</f>
        <v>92065.17</v>
      </c>
    </row>
    <row r="157" spans="1:13" x14ac:dyDescent="0.35">
      <c r="A157" t="s">
        <v>263</v>
      </c>
      <c r="B157" s="118">
        <v>3962</v>
      </c>
      <c r="C157">
        <v>28</v>
      </c>
      <c r="D157" s="1">
        <f>VLOOKUP($B157,'Awards&amp;Payments_LEACode'!$A$4:$I$455,3,FALSE)</f>
        <v>172316</v>
      </c>
      <c r="E157" s="1">
        <f>VLOOKUP($B157,'Awards&amp;Payments_LEACode'!$A$4:$I$455,4,FALSE)</f>
        <v>685185</v>
      </c>
      <c r="F157" s="1">
        <f>VLOOKUP($B157,'Awards&amp;Payments_LEACode'!$A$4:$I$455,6,FALSE)</f>
        <v>1538738</v>
      </c>
      <c r="G157" s="1">
        <f>VLOOKUP($B157,'Awards&amp;Payments_LEACode'!$A$4:$I$455,8,FALSE)</f>
        <v>0</v>
      </c>
      <c r="H157" s="3">
        <f>VLOOKUP($B157,'Awards&amp;Payments_LEACode'!$A$4:$I$455,9,FALSE)</f>
        <v>2396239</v>
      </c>
      <c r="I157" s="1">
        <f>VLOOKUP($B157,'Awards&amp;Payments_LEACode'!$A$4:$Q$455,11,FALSE)</f>
        <v>151951.78</v>
      </c>
      <c r="J157" s="1">
        <f>VLOOKUP($B157,'Awards&amp;Payments_LEACode'!$A$4:$Q$455,12,FALSE)</f>
        <v>0</v>
      </c>
      <c r="K157" s="1">
        <f>VLOOKUP($B157,'Awards&amp;Payments_LEACode'!$A$4:$Q$455,14,FALSE)</f>
        <v>0</v>
      </c>
      <c r="L157" s="1">
        <f>VLOOKUP($B157,'Awards&amp;Payments_LEACode'!$A$4:$Q$455,16,FALSE)</f>
        <v>0</v>
      </c>
      <c r="M157" s="3">
        <f>VLOOKUP($B157,'Awards&amp;Payments_LEACode'!$A$4:$Q$455,17,FALSE)</f>
        <v>151951.78</v>
      </c>
    </row>
    <row r="158" spans="1:13" x14ac:dyDescent="0.35">
      <c r="A158" t="s">
        <v>279</v>
      </c>
      <c r="B158" s="118">
        <v>4165</v>
      </c>
      <c r="C158">
        <v>28</v>
      </c>
      <c r="D158" s="1">
        <f>VLOOKUP($B158,'Awards&amp;Payments_LEACode'!$A$4:$I$455,3,FALSE)</f>
        <v>95707</v>
      </c>
      <c r="E158" s="1">
        <f>VLOOKUP($B158,'Awards&amp;Payments_LEACode'!$A$4:$I$455,4,FALSE)</f>
        <v>385183</v>
      </c>
      <c r="F158" s="1">
        <f>VLOOKUP($B158,'Awards&amp;Payments_LEACode'!$A$4:$I$455,6,FALSE)</f>
        <v>865016</v>
      </c>
      <c r="G158" s="1">
        <f>VLOOKUP($B158,'Awards&amp;Payments_LEACode'!$A$4:$I$455,8,FALSE)</f>
        <v>0</v>
      </c>
      <c r="H158" s="3">
        <f>VLOOKUP($B158,'Awards&amp;Payments_LEACode'!$A$4:$I$455,9,FALSE)</f>
        <v>1345906</v>
      </c>
      <c r="I158" s="1">
        <f>VLOOKUP($B158,'Awards&amp;Payments_LEACode'!$A$4:$Q$455,11,FALSE)</f>
        <v>95707</v>
      </c>
      <c r="J158" s="1">
        <f>VLOOKUP($B158,'Awards&amp;Payments_LEACode'!$A$4:$Q$455,12,FALSE)</f>
        <v>0</v>
      </c>
      <c r="K158" s="1">
        <f>VLOOKUP($B158,'Awards&amp;Payments_LEACode'!$A$4:$Q$455,14,FALSE)</f>
        <v>0</v>
      </c>
      <c r="L158" s="1">
        <f>VLOOKUP($B158,'Awards&amp;Payments_LEACode'!$A$4:$Q$455,16,FALSE)</f>
        <v>0</v>
      </c>
      <c r="M158" s="3">
        <f>VLOOKUP($B158,'Awards&amp;Payments_LEACode'!$A$4:$Q$455,17,FALSE)</f>
        <v>95707</v>
      </c>
    </row>
    <row r="159" spans="1:13" x14ac:dyDescent="0.35">
      <c r="A159" t="s">
        <v>328</v>
      </c>
      <c r="B159" s="118">
        <v>5019</v>
      </c>
      <c r="C159">
        <v>28</v>
      </c>
      <c r="D159" s="1">
        <f>VLOOKUP($B159,'Awards&amp;Payments_LEACode'!$A$4:$I$455,3,FALSE)</f>
        <v>95850</v>
      </c>
      <c r="E159" s="1">
        <f>VLOOKUP($B159,'Awards&amp;Payments_LEACode'!$A$4:$I$455,4,FALSE)</f>
        <v>379100</v>
      </c>
      <c r="F159" s="1">
        <f>VLOOKUP($B159,'Awards&amp;Payments_LEACode'!$A$4:$I$455,6,FALSE)</f>
        <v>851354</v>
      </c>
      <c r="G159" s="1">
        <f>VLOOKUP($B159,'Awards&amp;Payments_LEACode'!$A$4:$I$455,8,FALSE)</f>
        <v>0</v>
      </c>
      <c r="H159" s="3">
        <f>VLOOKUP($B159,'Awards&amp;Payments_LEACode'!$A$4:$I$455,9,FALSE)</f>
        <v>1326304</v>
      </c>
      <c r="I159" s="1">
        <f>VLOOKUP($B159,'Awards&amp;Payments_LEACode'!$A$4:$Q$455,11,FALSE)</f>
        <v>39897.1</v>
      </c>
      <c r="J159" s="1">
        <f>VLOOKUP($B159,'Awards&amp;Payments_LEACode'!$A$4:$Q$455,12,FALSE)</f>
        <v>0</v>
      </c>
      <c r="K159" s="1">
        <f>VLOOKUP($B159,'Awards&amp;Payments_LEACode'!$A$4:$Q$455,14,FALSE)</f>
        <v>0</v>
      </c>
      <c r="L159" s="1">
        <f>VLOOKUP($B159,'Awards&amp;Payments_LEACode'!$A$4:$Q$455,16,FALSE)</f>
        <v>0</v>
      </c>
      <c r="M159" s="3">
        <f>VLOOKUP($B159,'Awards&amp;Payments_LEACode'!$A$4:$Q$455,17,FALSE)</f>
        <v>39897.1</v>
      </c>
    </row>
    <row r="160" spans="1:13" x14ac:dyDescent="0.35">
      <c r="A160" t="s">
        <v>345</v>
      </c>
      <c r="B160" s="118">
        <v>5376</v>
      </c>
      <c r="C160">
        <v>28</v>
      </c>
      <c r="D160" s="1">
        <f>VLOOKUP($B160,'Awards&amp;Payments_LEACode'!$A$4:$I$455,3,FALSE)</f>
        <v>96207</v>
      </c>
      <c r="E160" s="1">
        <f>VLOOKUP($B160,'Awards&amp;Payments_LEACode'!$A$4:$I$455,4,FALSE)</f>
        <v>390072</v>
      </c>
      <c r="F160" s="1">
        <f>VLOOKUP($B160,'Awards&amp;Payments_LEACode'!$A$4:$I$455,6,FALSE)</f>
        <v>875995</v>
      </c>
      <c r="G160" s="1">
        <f>VLOOKUP($B160,'Awards&amp;Payments_LEACode'!$A$4:$I$455,8,FALSE)</f>
        <v>64493</v>
      </c>
      <c r="H160" s="3">
        <f>VLOOKUP($B160,'Awards&amp;Payments_LEACode'!$A$4:$I$455,9,FALSE)</f>
        <v>1426767</v>
      </c>
      <c r="I160" s="1">
        <f>VLOOKUP($B160,'Awards&amp;Payments_LEACode'!$A$4:$Q$455,11,FALSE)</f>
        <v>22900.82</v>
      </c>
      <c r="J160" s="1">
        <f>VLOOKUP($B160,'Awards&amp;Payments_LEACode'!$A$4:$Q$455,12,FALSE)</f>
        <v>0</v>
      </c>
      <c r="K160" s="1">
        <f>VLOOKUP($B160,'Awards&amp;Payments_LEACode'!$A$4:$Q$455,14,FALSE)</f>
        <v>0</v>
      </c>
      <c r="L160" s="1">
        <f>VLOOKUP($B160,'Awards&amp;Payments_LEACode'!$A$4:$Q$455,16,FALSE)</f>
        <v>0</v>
      </c>
      <c r="M160" s="3">
        <f>VLOOKUP($B160,'Awards&amp;Payments_LEACode'!$A$4:$Q$455,17,FALSE)</f>
        <v>22900.82</v>
      </c>
    </row>
    <row r="161" spans="1:13" x14ac:dyDescent="0.35">
      <c r="A161" t="s">
        <v>348</v>
      </c>
      <c r="B161" s="118">
        <v>5432</v>
      </c>
      <c r="C161">
        <v>28</v>
      </c>
      <c r="D161" s="1">
        <f>VLOOKUP($B161,'Awards&amp;Payments_LEACode'!$A$4:$I$455,3,FALSE)</f>
        <v>40167</v>
      </c>
      <c r="E161" s="1">
        <f>VLOOKUP($B161,'Awards&amp;Payments_LEACode'!$A$4:$I$455,4,FALSE)</f>
        <v>143122</v>
      </c>
      <c r="F161" s="1">
        <f>VLOOKUP($B161,'Awards&amp;Payments_LEACode'!$A$4:$I$455,6,FALSE)</f>
        <v>321414</v>
      </c>
      <c r="G161" s="1">
        <f>VLOOKUP($B161,'Awards&amp;Payments_LEACode'!$A$4:$I$455,8,FALSE)</f>
        <v>0</v>
      </c>
      <c r="H161" s="3">
        <f>VLOOKUP($B161,'Awards&amp;Payments_LEACode'!$A$4:$I$455,9,FALSE)</f>
        <v>504703</v>
      </c>
      <c r="I161" s="1">
        <f>VLOOKUP($B161,'Awards&amp;Payments_LEACode'!$A$4:$Q$455,11,FALSE)</f>
        <v>36462.32</v>
      </c>
      <c r="J161" s="1">
        <f>VLOOKUP($B161,'Awards&amp;Payments_LEACode'!$A$4:$Q$455,12,FALSE)</f>
        <v>0</v>
      </c>
      <c r="K161" s="1">
        <f>VLOOKUP($B161,'Awards&amp;Payments_LEACode'!$A$4:$Q$455,14,FALSE)</f>
        <v>0</v>
      </c>
      <c r="L161" s="1">
        <f>VLOOKUP($B161,'Awards&amp;Payments_LEACode'!$A$4:$Q$455,16,FALSE)</f>
        <v>0</v>
      </c>
      <c r="M161" s="3">
        <f>VLOOKUP($B161,'Awards&amp;Payments_LEACode'!$A$4:$Q$455,17,FALSE)</f>
        <v>36462.32</v>
      </c>
    </row>
    <row r="162" spans="1:13" x14ac:dyDescent="0.35">
      <c r="A162" t="s">
        <v>372</v>
      </c>
      <c r="B162" s="118">
        <v>5810</v>
      </c>
      <c r="C162">
        <v>28</v>
      </c>
      <c r="D162" s="1">
        <f>VLOOKUP($B162,'Awards&amp;Payments_LEACode'!$A$4:$I$455,3,FALSE)</f>
        <v>69306</v>
      </c>
      <c r="E162" s="1">
        <f>VLOOKUP($B162,'Awards&amp;Payments_LEACode'!$A$4:$I$455,4,FALSE)</f>
        <v>296231</v>
      </c>
      <c r="F162" s="1">
        <f>VLOOKUP($B162,'Awards&amp;Payments_LEACode'!$A$4:$I$455,6,FALSE)</f>
        <v>665254</v>
      </c>
      <c r="G162" s="1">
        <f>VLOOKUP($B162,'Awards&amp;Payments_LEACode'!$A$4:$I$455,8,FALSE)</f>
        <v>67971</v>
      </c>
      <c r="H162" s="3">
        <f>VLOOKUP($B162,'Awards&amp;Payments_LEACode'!$A$4:$I$455,9,FALSE)</f>
        <v>1098762</v>
      </c>
      <c r="I162" s="1">
        <f>VLOOKUP($B162,'Awards&amp;Payments_LEACode'!$A$4:$Q$455,11,FALSE)</f>
        <v>54334.98</v>
      </c>
      <c r="J162" s="1">
        <f>VLOOKUP($B162,'Awards&amp;Payments_LEACode'!$A$4:$Q$455,12,FALSE)</f>
        <v>0</v>
      </c>
      <c r="K162" s="1">
        <f>VLOOKUP($B162,'Awards&amp;Payments_LEACode'!$A$4:$Q$455,14,FALSE)</f>
        <v>0</v>
      </c>
      <c r="L162" s="1">
        <f>VLOOKUP($B162,'Awards&amp;Payments_LEACode'!$A$4:$Q$455,16,FALSE)</f>
        <v>22669.63</v>
      </c>
      <c r="M162" s="3">
        <f>VLOOKUP($B162,'Awards&amp;Payments_LEACode'!$A$4:$Q$455,17,FALSE)</f>
        <v>77004.61</v>
      </c>
    </row>
    <row r="163" spans="1:13" x14ac:dyDescent="0.35">
      <c r="A163" t="s">
        <v>26</v>
      </c>
      <c r="B163" s="118">
        <v>238</v>
      </c>
      <c r="C163">
        <v>28</v>
      </c>
      <c r="D163" s="1">
        <f>VLOOKUP($B163,'Awards&amp;Payments_LEACode'!$A$4:$I$455,3,FALSE)</f>
        <v>152302</v>
      </c>
      <c r="E163" s="1">
        <f>VLOOKUP($B163,'Awards&amp;Payments_LEACode'!$A$4:$I$455,4,FALSE)</f>
        <v>618947</v>
      </c>
      <c r="F163" s="1">
        <f>VLOOKUP($B163,'Awards&amp;Payments_LEACode'!$A$4:$I$455,6,FALSE)</f>
        <v>1389985</v>
      </c>
      <c r="G163" s="1">
        <f>VLOOKUP($B163,'Awards&amp;Payments_LEACode'!$A$4:$I$455,8,FALSE)</f>
        <v>133333</v>
      </c>
      <c r="H163" s="3">
        <f>VLOOKUP($B163,'Awards&amp;Payments_LEACode'!$A$4:$I$455,9,FALSE)</f>
        <v>2294567</v>
      </c>
      <c r="I163" s="1">
        <f>VLOOKUP($B163,'Awards&amp;Payments_LEACode'!$A$4:$Q$455,11,FALSE)</f>
        <v>0</v>
      </c>
      <c r="J163" s="1">
        <f>VLOOKUP($B163,'Awards&amp;Payments_LEACode'!$A$4:$Q$455,12,FALSE)</f>
        <v>0</v>
      </c>
      <c r="K163" s="1">
        <f>VLOOKUP($B163,'Awards&amp;Payments_LEACode'!$A$4:$Q$455,14,FALSE)</f>
        <v>0</v>
      </c>
      <c r="L163" s="1">
        <f>VLOOKUP($B163,'Awards&amp;Payments_LEACode'!$A$4:$Q$455,16,FALSE)</f>
        <v>0</v>
      </c>
      <c r="M163" s="3">
        <f>VLOOKUP($B163,'Awards&amp;Payments_LEACode'!$A$4:$Q$455,17,FALSE)</f>
        <v>0</v>
      </c>
    </row>
    <row r="164" spans="1:13" x14ac:dyDescent="0.35">
      <c r="A164" t="s">
        <v>400</v>
      </c>
      <c r="B164" s="118">
        <v>6293</v>
      </c>
      <c r="C164">
        <v>28</v>
      </c>
      <c r="D164" s="1">
        <f>VLOOKUP($B164,'Awards&amp;Payments_LEACode'!$A$4:$I$455,3,FALSE)</f>
        <v>128200</v>
      </c>
      <c r="E164" s="1">
        <f>VLOOKUP($B164,'Awards&amp;Payments_LEACode'!$A$4:$I$455,4,FALSE)</f>
        <v>508927</v>
      </c>
      <c r="F164" s="1">
        <f>VLOOKUP($B164,'Awards&amp;Payments_LEACode'!$A$4:$I$455,6,FALSE)</f>
        <v>1142910</v>
      </c>
      <c r="G164" s="1">
        <f>VLOOKUP($B164,'Awards&amp;Payments_LEACode'!$A$4:$I$455,8,FALSE)</f>
        <v>100435</v>
      </c>
      <c r="H164" s="3">
        <f>VLOOKUP($B164,'Awards&amp;Payments_LEACode'!$A$4:$I$455,9,FALSE)</f>
        <v>1880472</v>
      </c>
      <c r="I164" s="1">
        <f>VLOOKUP($B164,'Awards&amp;Payments_LEACode'!$A$4:$Q$455,11,FALSE)</f>
        <v>81571.360000000001</v>
      </c>
      <c r="J164" s="1">
        <f>VLOOKUP($B164,'Awards&amp;Payments_LEACode'!$A$4:$Q$455,12,FALSE)</f>
        <v>0</v>
      </c>
      <c r="K164" s="1">
        <f>VLOOKUP($B164,'Awards&amp;Payments_LEACode'!$A$4:$Q$455,14,FALSE)</f>
        <v>0</v>
      </c>
      <c r="L164" s="1">
        <f>VLOOKUP($B164,'Awards&amp;Payments_LEACode'!$A$4:$Q$455,16,FALSE)</f>
        <v>46982.16</v>
      </c>
      <c r="M164" s="3">
        <f>VLOOKUP($B164,'Awards&amp;Payments_LEACode'!$A$4:$Q$455,17,FALSE)</f>
        <v>128553.52</v>
      </c>
    </row>
    <row r="165" spans="1:13" x14ac:dyDescent="0.35">
      <c r="A165" t="s">
        <v>14</v>
      </c>
      <c r="B165" s="118">
        <v>119</v>
      </c>
      <c r="C165">
        <v>29</v>
      </c>
      <c r="D165" s="1">
        <f>VLOOKUP($B165,'Awards&amp;Payments_LEACode'!$A$4:$I$455,3,FALSE)</f>
        <v>135117</v>
      </c>
      <c r="E165" s="1">
        <f>VLOOKUP($B165,'Awards&amp;Payments_LEACode'!$A$4:$I$455,4,FALSE)</f>
        <v>547813</v>
      </c>
      <c r="F165" s="1">
        <f>VLOOKUP($B165,'Awards&amp;Payments_LEACode'!$A$4:$I$455,6,FALSE)</f>
        <v>1230237</v>
      </c>
      <c r="G165" s="1">
        <f>VLOOKUP($B165,'Awards&amp;Payments_LEACode'!$A$4:$I$455,8,FALSE)</f>
        <v>0</v>
      </c>
      <c r="H165" s="3">
        <f>VLOOKUP($B165,'Awards&amp;Payments_LEACode'!$A$4:$I$455,9,FALSE)</f>
        <v>1913167</v>
      </c>
      <c r="I165" s="1">
        <f>VLOOKUP($B165,'Awards&amp;Payments_LEACode'!$A$4:$Q$455,11,FALSE)</f>
        <v>135117</v>
      </c>
      <c r="J165" s="1">
        <f>VLOOKUP($B165,'Awards&amp;Payments_LEACode'!$A$4:$Q$455,12,FALSE)</f>
        <v>300000</v>
      </c>
      <c r="K165" s="1">
        <f>VLOOKUP($B165,'Awards&amp;Payments_LEACode'!$A$4:$Q$455,14,FALSE)</f>
        <v>0</v>
      </c>
      <c r="L165" s="1">
        <f>VLOOKUP($B165,'Awards&amp;Payments_LEACode'!$A$4:$Q$455,16,FALSE)</f>
        <v>0</v>
      </c>
      <c r="M165" s="3">
        <f>VLOOKUP($B165,'Awards&amp;Payments_LEACode'!$A$4:$Q$455,17,FALSE)</f>
        <v>435117</v>
      </c>
    </row>
    <row r="166" spans="1:13" x14ac:dyDescent="0.35">
      <c r="A166" t="s">
        <v>25</v>
      </c>
      <c r="B166" s="118">
        <v>231</v>
      </c>
      <c r="C166">
        <v>29</v>
      </c>
      <c r="D166" s="1">
        <f>VLOOKUP($B166,'Awards&amp;Payments_LEACode'!$A$4:$I$455,3,FALSE)</f>
        <v>89792</v>
      </c>
      <c r="E166" s="1">
        <f>VLOOKUP($B166,'Awards&amp;Payments_LEACode'!$A$4:$I$455,4,FALSE)</f>
        <v>365501</v>
      </c>
      <c r="F166" s="1">
        <f>VLOOKUP($B166,'Awards&amp;Payments_LEACode'!$A$4:$I$455,6,FALSE)</f>
        <v>820815</v>
      </c>
      <c r="G166" s="1">
        <f>VLOOKUP($B166,'Awards&amp;Payments_LEACode'!$A$4:$I$455,8,FALSE)</f>
        <v>0</v>
      </c>
      <c r="H166" s="3">
        <f>VLOOKUP($B166,'Awards&amp;Payments_LEACode'!$A$4:$I$455,9,FALSE)</f>
        <v>1276108</v>
      </c>
      <c r="I166" s="1">
        <f>VLOOKUP($B166,'Awards&amp;Payments_LEACode'!$A$4:$Q$455,11,FALSE)</f>
        <v>89792</v>
      </c>
      <c r="J166" s="1">
        <f>VLOOKUP($B166,'Awards&amp;Payments_LEACode'!$A$4:$Q$455,12,FALSE)</f>
        <v>0</v>
      </c>
      <c r="K166" s="1">
        <f>VLOOKUP($B166,'Awards&amp;Payments_LEACode'!$A$4:$Q$455,14,FALSE)</f>
        <v>0</v>
      </c>
      <c r="L166" s="1">
        <f>VLOOKUP($B166,'Awards&amp;Payments_LEACode'!$A$4:$Q$455,16,FALSE)</f>
        <v>0</v>
      </c>
      <c r="M166" s="3">
        <f>VLOOKUP($B166,'Awards&amp;Payments_LEACode'!$A$4:$Q$455,17,FALSE)</f>
        <v>89792</v>
      </c>
    </row>
    <row r="167" spans="1:13" x14ac:dyDescent="0.35">
      <c r="A167" t="s">
        <v>49</v>
      </c>
      <c r="B167" s="118">
        <v>637</v>
      </c>
      <c r="C167">
        <v>29</v>
      </c>
      <c r="D167" s="1">
        <f>VLOOKUP($B167,'Awards&amp;Payments_LEACode'!$A$4:$I$455,3,FALSE)</f>
        <v>97723</v>
      </c>
      <c r="E167" s="1">
        <f>VLOOKUP($B167,'Awards&amp;Payments_LEACode'!$A$4:$I$455,4,FALSE)</f>
        <v>387281</v>
      </c>
      <c r="F167" s="1">
        <f>VLOOKUP($B167,'Awards&amp;Payments_LEACode'!$A$4:$I$455,6,FALSE)</f>
        <v>869728</v>
      </c>
      <c r="G167" s="1">
        <f>VLOOKUP($B167,'Awards&amp;Payments_LEACode'!$A$4:$I$455,8,FALSE)</f>
        <v>0</v>
      </c>
      <c r="H167" s="3">
        <f>VLOOKUP($B167,'Awards&amp;Payments_LEACode'!$A$4:$I$455,9,FALSE)</f>
        <v>1354732</v>
      </c>
      <c r="I167" s="1">
        <f>VLOOKUP($B167,'Awards&amp;Payments_LEACode'!$A$4:$Q$455,11,FALSE)</f>
        <v>97723</v>
      </c>
      <c r="J167" s="1">
        <f>VLOOKUP($B167,'Awards&amp;Payments_LEACode'!$A$4:$Q$455,12,FALSE)</f>
        <v>0</v>
      </c>
      <c r="K167" s="1">
        <f>VLOOKUP($B167,'Awards&amp;Payments_LEACode'!$A$4:$Q$455,14,FALSE)</f>
        <v>0</v>
      </c>
      <c r="L167" s="1">
        <f>VLOOKUP($B167,'Awards&amp;Payments_LEACode'!$A$4:$Q$455,16,FALSE)</f>
        <v>0</v>
      </c>
      <c r="M167" s="3">
        <f>VLOOKUP($B167,'Awards&amp;Payments_LEACode'!$A$4:$Q$455,17,FALSE)</f>
        <v>97723</v>
      </c>
    </row>
    <row r="168" spans="1:13" x14ac:dyDescent="0.35">
      <c r="A168" t="s">
        <v>73</v>
      </c>
      <c r="B168" s="118">
        <v>1127</v>
      </c>
      <c r="C168">
        <v>29</v>
      </c>
      <c r="D168" s="1">
        <f>VLOOKUP($B168,'Awards&amp;Payments_LEACode'!$A$4:$I$455,3,FALSE)</f>
        <v>80267</v>
      </c>
      <c r="E168" s="1">
        <f>VLOOKUP($B168,'Awards&amp;Payments_LEACode'!$A$4:$I$455,4,FALSE)</f>
        <v>335681</v>
      </c>
      <c r="F168" s="1">
        <f>VLOOKUP($B168,'Awards&amp;Payments_LEACode'!$A$4:$I$455,6,FALSE)</f>
        <v>753847</v>
      </c>
      <c r="G168" s="1">
        <f>VLOOKUP($B168,'Awards&amp;Payments_LEACode'!$A$4:$I$455,8,FALSE)</f>
        <v>0</v>
      </c>
      <c r="H168" s="3">
        <f>VLOOKUP($B168,'Awards&amp;Payments_LEACode'!$A$4:$I$455,9,FALSE)</f>
        <v>1169795</v>
      </c>
      <c r="I168" s="1">
        <f>VLOOKUP($B168,'Awards&amp;Payments_LEACode'!$A$4:$Q$455,11,FALSE)</f>
        <v>80267</v>
      </c>
      <c r="J168" s="1">
        <f>VLOOKUP($B168,'Awards&amp;Payments_LEACode'!$A$4:$Q$455,12,FALSE)</f>
        <v>0</v>
      </c>
      <c r="K168" s="1">
        <f>VLOOKUP($B168,'Awards&amp;Payments_LEACode'!$A$4:$Q$455,14,FALSE)</f>
        <v>0</v>
      </c>
      <c r="L168" s="1">
        <f>VLOOKUP($B168,'Awards&amp;Payments_LEACode'!$A$4:$Q$455,16,FALSE)</f>
        <v>0</v>
      </c>
      <c r="M168" s="3">
        <f>VLOOKUP($B168,'Awards&amp;Payments_LEACode'!$A$4:$Q$455,17,FALSE)</f>
        <v>80267</v>
      </c>
    </row>
    <row r="169" spans="1:13" x14ac:dyDescent="0.35">
      <c r="A169" t="s">
        <v>110</v>
      </c>
      <c r="B169" s="118">
        <v>1666</v>
      </c>
      <c r="C169">
        <v>29</v>
      </c>
      <c r="D169" s="1">
        <f>VLOOKUP($B169,'Awards&amp;Payments_LEACode'!$A$4:$I$455,3,FALSE)</f>
        <v>40000</v>
      </c>
      <c r="E169" s="1">
        <f>VLOOKUP($B169,'Awards&amp;Payments_LEACode'!$A$4:$I$455,4,FALSE)</f>
        <v>123411</v>
      </c>
      <c r="F169" s="1">
        <f>VLOOKUP($B169,'Awards&amp;Payments_LEACode'!$A$4:$I$455,6,FALSE)</f>
        <v>277146</v>
      </c>
      <c r="G169" s="1">
        <f>VLOOKUP($B169,'Awards&amp;Payments_LEACode'!$A$4:$I$455,8,FALSE)</f>
        <v>0</v>
      </c>
      <c r="H169" s="3">
        <f>VLOOKUP($B169,'Awards&amp;Payments_LEACode'!$A$4:$I$455,9,FALSE)</f>
        <v>440557</v>
      </c>
      <c r="I169" s="1">
        <f>VLOOKUP($B169,'Awards&amp;Payments_LEACode'!$A$4:$Q$455,11,FALSE)</f>
        <v>40000</v>
      </c>
      <c r="J169" s="1">
        <f>VLOOKUP($B169,'Awards&amp;Payments_LEACode'!$A$4:$Q$455,12,FALSE)</f>
        <v>0</v>
      </c>
      <c r="K169" s="1">
        <f>VLOOKUP($B169,'Awards&amp;Payments_LEACode'!$A$4:$Q$455,14,FALSE)</f>
        <v>0</v>
      </c>
      <c r="L169" s="1">
        <f>VLOOKUP($B169,'Awards&amp;Payments_LEACode'!$A$4:$Q$455,16,FALSE)</f>
        <v>0</v>
      </c>
      <c r="M169" s="3">
        <f>VLOOKUP($B169,'Awards&amp;Payments_LEACode'!$A$4:$Q$455,17,FALSE)</f>
        <v>40000</v>
      </c>
    </row>
    <row r="170" spans="1:13" x14ac:dyDescent="0.35">
      <c r="A170" t="s">
        <v>139</v>
      </c>
      <c r="B170" s="118">
        <v>2198</v>
      </c>
      <c r="C170">
        <v>29</v>
      </c>
      <c r="D170" s="1">
        <f>VLOOKUP($B170,'Awards&amp;Payments_LEACode'!$A$4:$I$455,3,FALSE)</f>
        <v>71733</v>
      </c>
      <c r="E170" s="1">
        <f>VLOOKUP($B170,'Awards&amp;Payments_LEACode'!$A$4:$I$455,4,FALSE)</f>
        <v>286555</v>
      </c>
      <c r="F170" s="1">
        <f>VLOOKUP($B170,'Awards&amp;Payments_LEACode'!$A$4:$I$455,6,FALSE)</f>
        <v>643524</v>
      </c>
      <c r="G170" s="1">
        <f>VLOOKUP($B170,'Awards&amp;Payments_LEACode'!$A$4:$I$455,8,FALSE)</f>
        <v>0</v>
      </c>
      <c r="H170" s="3">
        <f>VLOOKUP($B170,'Awards&amp;Payments_LEACode'!$A$4:$I$455,9,FALSE)</f>
        <v>1001812</v>
      </c>
      <c r="I170" s="1">
        <f>VLOOKUP($B170,'Awards&amp;Payments_LEACode'!$A$4:$Q$455,11,FALSE)</f>
        <v>71733</v>
      </c>
      <c r="J170" s="1">
        <f>VLOOKUP($B170,'Awards&amp;Payments_LEACode'!$A$4:$Q$455,12,FALSE)</f>
        <v>0</v>
      </c>
      <c r="K170" s="1">
        <f>VLOOKUP($B170,'Awards&amp;Payments_LEACode'!$A$4:$Q$455,14,FALSE)</f>
        <v>0</v>
      </c>
      <c r="L170" s="1">
        <f>VLOOKUP($B170,'Awards&amp;Payments_LEACode'!$A$4:$Q$455,16,FALSE)</f>
        <v>0</v>
      </c>
      <c r="M170" s="3">
        <f>VLOOKUP($B170,'Awards&amp;Payments_LEACode'!$A$4:$Q$455,17,FALSE)</f>
        <v>71733</v>
      </c>
    </row>
    <row r="171" spans="1:13" x14ac:dyDescent="0.35">
      <c r="A171" t="s">
        <v>226</v>
      </c>
      <c r="B171" s="118">
        <v>3444</v>
      </c>
      <c r="C171">
        <v>29</v>
      </c>
      <c r="D171" s="1">
        <f>VLOOKUP($B171,'Awards&amp;Payments_LEACode'!$A$4:$I$455,3,FALSE)</f>
        <v>482931</v>
      </c>
      <c r="E171" s="1">
        <f>VLOOKUP($B171,'Awards&amp;Payments_LEACode'!$A$4:$I$455,4,FALSE)</f>
        <v>1726644</v>
      </c>
      <c r="F171" s="1">
        <f>VLOOKUP($B171,'Awards&amp;Payments_LEACode'!$A$4:$I$455,6,FALSE)</f>
        <v>3877568</v>
      </c>
      <c r="G171" s="1">
        <f>VLOOKUP($B171,'Awards&amp;Payments_LEACode'!$A$4:$I$455,8,FALSE)</f>
        <v>0</v>
      </c>
      <c r="H171" s="3">
        <f>VLOOKUP($B171,'Awards&amp;Payments_LEACode'!$A$4:$I$455,9,FALSE)</f>
        <v>6087143</v>
      </c>
      <c r="I171" s="1">
        <f>VLOOKUP($B171,'Awards&amp;Payments_LEACode'!$A$4:$Q$455,11,FALSE)</f>
        <v>320710.64</v>
      </c>
      <c r="J171" s="1">
        <f>VLOOKUP($B171,'Awards&amp;Payments_LEACode'!$A$4:$Q$455,12,FALSE)</f>
        <v>0</v>
      </c>
      <c r="K171" s="1">
        <f>VLOOKUP($B171,'Awards&amp;Payments_LEACode'!$A$4:$Q$455,14,FALSE)</f>
        <v>0</v>
      </c>
      <c r="L171" s="1">
        <f>VLOOKUP($B171,'Awards&amp;Payments_LEACode'!$A$4:$Q$455,16,FALSE)</f>
        <v>0</v>
      </c>
      <c r="M171" s="3">
        <f>VLOOKUP($B171,'Awards&amp;Payments_LEACode'!$A$4:$Q$455,17,FALSE)</f>
        <v>320710.64</v>
      </c>
    </row>
    <row r="172" spans="1:13" x14ac:dyDescent="0.35">
      <c r="A172" t="s">
        <v>263</v>
      </c>
      <c r="B172" s="118">
        <v>3962</v>
      </c>
      <c r="C172">
        <v>29</v>
      </c>
      <c r="D172" s="1">
        <f>VLOOKUP($B172,'Awards&amp;Payments_LEACode'!$A$4:$I$455,3,FALSE)</f>
        <v>172316</v>
      </c>
      <c r="E172" s="1">
        <f>VLOOKUP($B172,'Awards&amp;Payments_LEACode'!$A$4:$I$455,4,FALSE)</f>
        <v>685185</v>
      </c>
      <c r="F172" s="1">
        <f>VLOOKUP($B172,'Awards&amp;Payments_LEACode'!$A$4:$I$455,6,FALSE)</f>
        <v>1538738</v>
      </c>
      <c r="G172" s="1">
        <f>VLOOKUP($B172,'Awards&amp;Payments_LEACode'!$A$4:$I$455,8,FALSE)</f>
        <v>0</v>
      </c>
      <c r="H172" s="3">
        <f>VLOOKUP($B172,'Awards&amp;Payments_LEACode'!$A$4:$I$455,9,FALSE)</f>
        <v>2396239</v>
      </c>
      <c r="I172" s="1">
        <f>VLOOKUP($B172,'Awards&amp;Payments_LEACode'!$A$4:$Q$455,11,FALSE)</f>
        <v>151951.78</v>
      </c>
      <c r="J172" s="1">
        <f>VLOOKUP($B172,'Awards&amp;Payments_LEACode'!$A$4:$Q$455,12,FALSE)</f>
        <v>0</v>
      </c>
      <c r="K172" s="1">
        <f>VLOOKUP($B172,'Awards&amp;Payments_LEACode'!$A$4:$Q$455,14,FALSE)</f>
        <v>0</v>
      </c>
      <c r="L172" s="1">
        <f>VLOOKUP($B172,'Awards&amp;Payments_LEACode'!$A$4:$Q$455,16,FALSE)</f>
        <v>0</v>
      </c>
      <c r="M172" s="3">
        <f>VLOOKUP($B172,'Awards&amp;Payments_LEACode'!$A$4:$Q$455,17,FALSE)</f>
        <v>151951.78</v>
      </c>
    </row>
    <row r="173" spans="1:13" x14ac:dyDescent="0.35">
      <c r="A173" t="s">
        <v>279</v>
      </c>
      <c r="B173" s="118">
        <v>4165</v>
      </c>
      <c r="C173">
        <v>29</v>
      </c>
      <c r="D173" s="1">
        <f>VLOOKUP($B173,'Awards&amp;Payments_LEACode'!$A$4:$I$455,3,FALSE)</f>
        <v>95707</v>
      </c>
      <c r="E173" s="1">
        <f>VLOOKUP($B173,'Awards&amp;Payments_LEACode'!$A$4:$I$455,4,FALSE)</f>
        <v>385183</v>
      </c>
      <c r="F173" s="1">
        <f>VLOOKUP($B173,'Awards&amp;Payments_LEACode'!$A$4:$I$455,6,FALSE)</f>
        <v>865016</v>
      </c>
      <c r="G173" s="1">
        <f>VLOOKUP($B173,'Awards&amp;Payments_LEACode'!$A$4:$I$455,8,FALSE)</f>
        <v>0</v>
      </c>
      <c r="H173" s="3">
        <f>VLOOKUP($B173,'Awards&amp;Payments_LEACode'!$A$4:$I$455,9,FALSE)</f>
        <v>1345906</v>
      </c>
      <c r="I173" s="1">
        <f>VLOOKUP($B173,'Awards&amp;Payments_LEACode'!$A$4:$Q$455,11,FALSE)</f>
        <v>95707</v>
      </c>
      <c r="J173" s="1">
        <f>VLOOKUP($B173,'Awards&amp;Payments_LEACode'!$A$4:$Q$455,12,FALSE)</f>
        <v>0</v>
      </c>
      <c r="K173" s="1">
        <f>VLOOKUP($B173,'Awards&amp;Payments_LEACode'!$A$4:$Q$455,14,FALSE)</f>
        <v>0</v>
      </c>
      <c r="L173" s="1">
        <f>VLOOKUP($B173,'Awards&amp;Payments_LEACode'!$A$4:$Q$455,16,FALSE)</f>
        <v>0</v>
      </c>
      <c r="M173" s="3">
        <f>VLOOKUP($B173,'Awards&amp;Payments_LEACode'!$A$4:$Q$455,17,FALSE)</f>
        <v>95707</v>
      </c>
    </row>
    <row r="174" spans="1:13" x14ac:dyDescent="0.35">
      <c r="A174" t="s">
        <v>323</v>
      </c>
      <c r="B174" s="118">
        <v>4893</v>
      </c>
      <c r="C174">
        <v>29</v>
      </c>
      <c r="D174" s="1">
        <f>VLOOKUP($B174,'Awards&amp;Payments_LEACode'!$A$4:$I$455,3,FALSE)</f>
        <v>174091</v>
      </c>
      <c r="E174" s="1">
        <f>VLOOKUP($B174,'Awards&amp;Payments_LEACode'!$A$4:$I$455,4,FALSE)</f>
        <v>684331</v>
      </c>
      <c r="F174" s="1">
        <f>VLOOKUP($B174,'Awards&amp;Payments_LEACode'!$A$4:$I$455,6,FALSE)</f>
        <v>1536819</v>
      </c>
      <c r="G174" s="1">
        <f>VLOOKUP($B174,'Awards&amp;Payments_LEACode'!$A$4:$I$455,8,FALSE)</f>
        <v>0</v>
      </c>
      <c r="H174" s="3">
        <f>VLOOKUP($B174,'Awards&amp;Payments_LEACode'!$A$4:$I$455,9,FALSE)</f>
        <v>2395241</v>
      </c>
      <c r="I174" s="1">
        <f>VLOOKUP($B174,'Awards&amp;Payments_LEACode'!$A$4:$Q$455,11,FALSE)</f>
        <v>174091</v>
      </c>
      <c r="J174" s="1">
        <f>VLOOKUP($B174,'Awards&amp;Payments_LEACode'!$A$4:$Q$455,12,FALSE)</f>
        <v>0</v>
      </c>
      <c r="K174" s="1">
        <f>VLOOKUP($B174,'Awards&amp;Payments_LEACode'!$A$4:$Q$455,14,FALSE)</f>
        <v>0</v>
      </c>
      <c r="L174" s="1">
        <f>VLOOKUP($B174,'Awards&amp;Payments_LEACode'!$A$4:$Q$455,16,FALSE)</f>
        <v>0</v>
      </c>
      <c r="M174" s="3">
        <f>VLOOKUP($B174,'Awards&amp;Payments_LEACode'!$A$4:$Q$455,17,FALSE)</f>
        <v>174091</v>
      </c>
    </row>
    <row r="175" spans="1:13" x14ac:dyDescent="0.35">
      <c r="A175" t="s">
        <v>152</v>
      </c>
      <c r="B175" s="118">
        <v>2422</v>
      </c>
      <c r="C175">
        <v>29</v>
      </c>
      <c r="D175" s="1">
        <f>VLOOKUP($B175,'Awards&amp;Payments_LEACode'!$A$4:$I$455,3,FALSE)</f>
        <v>40000</v>
      </c>
      <c r="E175" s="1">
        <f>VLOOKUP($B175,'Awards&amp;Payments_LEACode'!$A$4:$I$455,4,FALSE)</f>
        <v>136415</v>
      </c>
      <c r="F175" s="1">
        <f>VLOOKUP($B175,'Awards&amp;Payments_LEACode'!$A$4:$I$455,6,FALSE)</f>
        <v>306352</v>
      </c>
      <c r="G175" s="1">
        <f>VLOOKUP($B175,'Awards&amp;Payments_LEACode'!$A$4:$I$455,8,FALSE)</f>
        <v>0</v>
      </c>
      <c r="H175" s="3">
        <f>VLOOKUP($B175,'Awards&amp;Payments_LEACode'!$A$4:$I$455,9,FALSE)</f>
        <v>482767</v>
      </c>
      <c r="I175" s="1">
        <f>VLOOKUP($B175,'Awards&amp;Payments_LEACode'!$A$4:$Q$455,11,FALSE)</f>
        <v>40000</v>
      </c>
      <c r="J175" s="1">
        <f>VLOOKUP($B175,'Awards&amp;Payments_LEACode'!$A$4:$Q$455,12,FALSE)</f>
        <v>0</v>
      </c>
      <c r="K175" s="1">
        <f>VLOOKUP($B175,'Awards&amp;Payments_LEACode'!$A$4:$Q$455,14,FALSE)</f>
        <v>0</v>
      </c>
      <c r="L175" s="1">
        <f>VLOOKUP($B175,'Awards&amp;Payments_LEACode'!$A$4:$Q$455,16,FALSE)</f>
        <v>0</v>
      </c>
      <c r="M175" s="3">
        <f>VLOOKUP($B175,'Awards&amp;Payments_LEACode'!$A$4:$Q$455,17,FALSE)</f>
        <v>40000</v>
      </c>
    </row>
    <row r="176" spans="1:13" x14ac:dyDescent="0.35">
      <c r="A176" t="s">
        <v>348</v>
      </c>
      <c r="B176" s="118">
        <v>5432</v>
      </c>
      <c r="C176">
        <v>29</v>
      </c>
      <c r="D176" s="1">
        <f>VLOOKUP($B176,'Awards&amp;Payments_LEACode'!$A$4:$I$455,3,FALSE)</f>
        <v>40167</v>
      </c>
      <c r="E176" s="1">
        <f>VLOOKUP($B176,'Awards&amp;Payments_LEACode'!$A$4:$I$455,4,FALSE)</f>
        <v>143122</v>
      </c>
      <c r="F176" s="1">
        <f>VLOOKUP($B176,'Awards&amp;Payments_LEACode'!$A$4:$I$455,6,FALSE)</f>
        <v>321414</v>
      </c>
      <c r="G176" s="1">
        <f>VLOOKUP($B176,'Awards&amp;Payments_LEACode'!$A$4:$I$455,8,FALSE)</f>
        <v>0</v>
      </c>
      <c r="H176" s="3">
        <f>VLOOKUP($B176,'Awards&amp;Payments_LEACode'!$A$4:$I$455,9,FALSE)</f>
        <v>504703</v>
      </c>
      <c r="I176" s="1">
        <f>VLOOKUP($B176,'Awards&amp;Payments_LEACode'!$A$4:$Q$455,11,FALSE)</f>
        <v>36462.32</v>
      </c>
      <c r="J176" s="1">
        <f>VLOOKUP($B176,'Awards&amp;Payments_LEACode'!$A$4:$Q$455,12,FALSE)</f>
        <v>0</v>
      </c>
      <c r="K176" s="1">
        <f>VLOOKUP($B176,'Awards&amp;Payments_LEACode'!$A$4:$Q$455,14,FALSE)</f>
        <v>0</v>
      </c>
      <c r="L176" s="1">
        <f>VLOOKUP($B176,'Awards&amp;Payments_LEACode'!$A$4:$Q$455,16,FALSE)</f>
        <v>0</v>
      </c>
      <c r="M176" s="3">
        <f>VLOOKUP($B176,'Awards&amp;Payments_LEACode'!$A$4:$Q$455,17,FALSE)</f>
        <v>36462.32</v>
      </c>
    </row>
    <row r="177" spans="1:13" x14ac:dyDescent="0.35">
      <c r="A177" t="s">
        <v>355</v>
      </c>
      <c r="B177" s="118">
        <v>5586</v>
      </c>
      <c r="C177">
        <v>29</v>
      </c>
      <c r="D177" s="1">
        <f>VLOOKUP($B177,'Awards&amp;Payments_LEACode'!$A$4:$I$455,3,FALSE)</f>
        <v>72371</v>
      </c>
      <c r="E177" s="1">
        <f>VLOOKUP($B177,'Awards&amp;Payments_LEACode'!$A$4:$I$455,4,FALSE)</f>
        <v>258467</v>
      </c>
      <c r="F177" s="1">
        <f>VLOOKUP($B177,'Awards&amp;Payments_LEACode'!$A$4:$I$455,6,FALSE)</f>
        <v>580446</v>
      </c>
      <c r="G177" s="1">
        <f>VLOOKUP($B177,'Awards&amp;Payments_LEACode'!$A$4:$I$455,8,FALSE)</f>
        <v>0</v>
      </c>
      <c r="H177" s="3">
        <f>VLOOKUP($B177,'Awards&amp;Payments_LEACode'!$A$4:$I$455,9,FALSE)</f>
        <v>911284</v>
      </c>
      <c r="I177" s="1">
        <f>VLOOKUP($B177,'Awards&amp;Payments_LEACode'!$A$4:$Q$455,11,FALSE)</f>
        <v>68371</v>
      </c>
      <c r="J177" s="1">
        <f>VLOOKUP($B177,'Awards&amp;Payments_LEACode'!$A$4:$Q$455,12,FALSE)</f>
        <v>0</v>
      </c>
      <c r="K177" s="1">
        <f>VLOOKUP($B177,'Awards&amp;Payments_LEACode'!$A$4:$Q$455,14,FALSE)</f>
        <v>0</v>
      </c>
      <c r="L177" s="1">
        <f>VLOOKUP($B177,'Awards&amp;Payments_LEACode'!$A$4:$Q$455,16,FALSE)</f>
        <v>0</v>
      </c>
      <c r="M177" s="3">
        <f>VLOOKUP($B177,'Awards&amp;Payments_LEACode'!$A$4:$Q$455,17,FALSE)</f>
        <v>68371</v>
      </c>
    </row>
    <row r="178" spans="1:13" x14ac:dyDescent="0.35">
      <c r="A178" t="s">
        <v>109</v>
      </c>
      <c r="B178" s="118">
        <v>1659</v>
      </c>
      <c r="C178">
        <v>30</v>
      </c>
      <c r="D178" s="1">
        <f>VLOOKUP($B178,'Awards&amp;Payments_LEACode'!$A$4:$I$455,3,FALSE)</f>
        <v>98936</v>
      </c>
      <c r="E178" s="1">
        <f>VLOOKUP($B178,'Awards&amp;Payments_LEACode'!$A$4:$I$455,4,FALSE)</f>
        <v>400619</v>
      </c>
      <c r="F178" s="1">
        <f>VLOOKUP($B178,'Awards&amp;Payments_LEACode'!$A$4:$I$455,6,FALSE)</f>
        <v>899681</v>
      </c>
      <c r="G178" s="1">
        <f>VLOOKUP($B178,'Awards&amp;Payments_LEACode'!$A$4:$I$455,8,FALSE)</f>
        <v>0</v>
      </c>
      <c r="H178" s="3">
        <f>VLOOKUP($B178,'Awards&amp;Payments_LEACode'!$A$4:$I$455,9,FALSE)</f>
        <v>1399236</v>
      </c>
      <c r="I178" s="1">
        <f>VLOOKUP($B178,'Awards&amp;Payments_LEACode'!$A$4:$Q$455,11,FALSE)</f>
        <v>71397.990000000005</v>
      </c>
      <c r="J178" s="1">
        <f>VLOOKUP($B178,'Awards&amp;Payments_LEACode'!$A$4:$Q$455,12,FALSE)</f>
        <v>0</v>
      </c>
      <c r="K178" s="1">
        <f>VLOOKUP($B178,'Awards&amp;Payments_LEACode'!$A$4:$Q$455,14,FALSE)</f>
        <v>0</v>
      </c>
      <c r="L178" s="1">
        <f>VLOOKUP($B178,'Awards&amp;Payments_LEACode'!$A$4:$Q$455,16,FALSE)</f>
        <v>0</v>
      </c>
      <c r="M178" s="3">
        <f>VLOOKUP($B178,'Awards&amp;Payments_LEACode'!$A$4:$Q$455,17,FALSE)</f>
        <v>71397.990000000005</v>
      </c>
    </row>
    <row r="179" spans="1:13" x14ac:dyDescent="0.35">
      <c r="A179" t="s">
        <v>169</v>
      </c>
      <c r="B179" s="118">
        <v>2611</v>
      </c>
      <c r="C179">
        <v>30</v>
      </c>
      <c r="D179" s="1">
        <f>VLOOKUP($B179,'Awards&amp;Payments_LEACode'!$A$4:$I$455,3,FALSE)</f>
        <v>121335</v>
      </c>
      <c r="E179" s="1">
        <f>VLOOKUP($B179,'Awards&amp;Payments_LEACode'!$A$4:$I$455,4,FALSE)</f>
        <v>456205</v>
      </c>
      <c r="F179" s="1">
        <f>VLOOKUP($B179,'Awards&amp;Payments_LEACode'!$A$4:$I$455,6,FALSE)</f>
        <v>1024511</v>
      </c>
      <c r="G179" s="1">
        <f>VLOOKUP($B179,'Awards&amp;Payments_LEACode'!$A$4:$I$455,8,FALSE)</f>
        <v>0</v>
      </c>
      <c r="H179" s="3">
        <f>VLOOKUP($B179,'Awards&amp;Payments_LEACode'!$A$4:$I$455,9,FALSE)</f>
        <v>1602051</v>
      </c>
      <c r="I179" s="1">
        <f>VLOOKUP($B179,'Awards&amp;Payments_LEACode'!$A$4:$Q$455,11,FALSE)</f>
        <v>121211.31</v>
      </c>
      <c r="J179" s="1">
        <f>VLOOKUP($B179,'Awards&amp;Payments_LEACode'!$A$4:$Q$455,12,FALSE)</f>
        <v>0</v>
      </c>
      <c r="K179" s="1">
        <f>VLOOKUP($B179,'Awards&amp;Payments_LEACode'!$A$4:$Q$455,14,FALSE)</f>
        <v>0</v>
      </c>
      <c r="L179" s="1">
        <f>VLOOKUP($B179,'Awards&amp;Payments_LEACode'!$A$4:$Q$455,16,FALSE)</f>
        <v>0</v>
      </c>
      <c r="M179" s="3">
        <f>VLOOKUP($B179,'Awards&amp;Payments_LEACode'!$A$4:$Q$455,17,FALSE)</f>
        <v>121211.31</v>
      </c>
    </row>
    <row r="180" spans="1:13" x14ac:dyDescent="0.35">
      <c r="A180" t="s">
        <v>263</v>
      </c>
      <c r="B180" s="118">
        <v>3962</v>
      </c>
      <c r="C180">
        <v>30</v>
      </c>
      <c r="D180" s="1">
        <f>VLOOKUP($B180,'Awards&amp;Payments_LEACode'!$A$4:$I$455,3,FALSE)</f>
        <v>172316</v>
      </c>
      <c r="E180" s="1">
        <f>VLOOKUP($B180,'Awards&amp;Payments_LEACode'!$A$4:$I$455,4,FALSE)</f>
        <v>685185</v>
      </c>
      <c r="F180" s="1">
        <f>VLOOKUP($B180,'Awards&amp;Payments_LEACode'!$A$4:$I$455,6,FALSE)</f>
        <v>1538738</v>
      </c>
      <c r="G180" s="1">
        <f>VLOOKUP($B180,'Awards&amp;Payments_LEACode'!$A$4:$I$455,8,FALSE)</f>
        <v>0</v>
      </c>
      <c r="H180" s="3">
        <f>VLOOKUP($B180,'Awards&amp;Payments_LEACode'!$A$4:$I$455,9,FALSE)</f>
        <v>2396239</v>
      </c>
      <c r="I180" s="1">
        <f>VLOOKUP($B180,'Awards&amp;Payments_LEACode'!$A$4:$Q$455,11,FALSE)</f>
        <v>151951.78</v>
      </c>
      <c r="J180" s="1">
        <f>VLOOKUP($B180,'Awards&amp;Payments_LEACode'!$A$4:$Q$455,12,FALSE)</f>
        <v>0</v>
      </c>
      <c r="K180" s="1">
        <f>VLOOKUP($B180,'Awards&amp;Payments_LEACode'!$A$4:$Q$455,14,FALSE)</f>
        <v>0</v>
      </c>
      <c r="L180" s="1">
        <f>VLOOKUP($B180,'Awards&amp;Payments_LEACode'!$A$4:$Q$455,16,FALSE)</f>
        <v>0</v>
      </c>
      <c r="M180" s="3">
        <f>VLOOKUP($B180,'Awards&amp;Payments_LEACode'!$A$4:$Q$455,17,FALSE)</f>
        <v>151951.78</v>
      </c>
    </row>
    <row r="181" spans="1:13" x14ac:dyDescent="0.35">
      <c r="A181" t="s">
        <v>323</v>
      </c>
      <c r="B181" s="118">
        <v>4893</v>
      </c>
      <c r="C181">
        <v>30</v>
      </c>
      <c r="D181" s="1">
        <f>VLOOKUP($B181,'Awards&amp;Payments_LEACode'!$A$4:$I$455,3,FALSE)</f>
        <v>174091</v>
      </c>
      <c r="E181" s="1">
        <f>VLOOKUP($B181,'Awards&amp;Payments_LEACode'!$A$4:$I$455,4,FALSE)</f>
        <v>684331</v>
      </c>
      <c r="F181" s="1">
        <f>VLOOKUP($B181,'Awards&amp;Payments_LEACode'!$A$4:$I$455,6,FALSE)</f>
        <v>1536819</v>
      </c>
      <c r="G181" s="1">
        <f>VLOOKUP($B181,'Awards&amp;Payments_LEACode'!$A$4:$I$455,8,FALSE)</f>
        <v>0</v>
      </c>
      <c r="H181" s="3">
        <f>VLOOKUP($B181,'Awards&amp;Payments_LEACode'!$A$4:$I$455,9,FALSE)</f>
        <v>2395241</v>
      </c>
      <c r="I181" s="1">
        <f>VLOOKUP($B181,'Awards&amp;Payments_LEACode'!$A$4:$Q$455,11,FALSE)</f>
        <v>174091</v>
      </c>
      <c r="J181" s="1">
        <f>VLOOKUP($B181,'Awards&amp;Payments_LEACode'!$A$4:$Q$455,12,FALSE)</f>
        <v>0</v>
      </c>
      <c r="K181" s="1">
        <f>VLOOKUP($B181,'Awards&amp;Payments_LEACode'!$A$4:$Q$455,14,FALSE)</f>
        <v>0</v>
      </c>
      <c r="L181" s="1">
        <f>VLOOKUP($B181,'Awards&amp;Payments_LEACode'!$A$4:$Q$455,16,FALSE)</f>
        <v>0</v>
      </c>
      <c r="M181" s="3">
        <f>VLOOKUP($B181,'Awards&amp;Payments_LEACode'!$A$4:$Q$455,17,FALSE)</f>
        <v>174091</v>
      </c>
    </row>
    <row r="182" spans="1:13" x14ac:dyDescent="0.35">
      <c r="A182" t="s">
        <v>152</v>
      </c>
      <c r="B182" s="118">
        <v>2422</v>
      </c>
      <c r="C182">
        <v>30</v>
      </c>
      <c r="D182" s="1">
        <f>VLOOKUP($B182,'Awards&amp;Payments_LEACode'!$A$4:$I$455,3,FALSE)</f>
        <v>40000</v>
      </c>
      <c r="E182" s="1">
        <f>VLOOKUP($B182,'Awards&amp;Payments_LEACode'!$A$4:$I$455,4,FALSE)</f>
        <v>136415</v>
      </c>
      <c r="F182" s="1">
        <f>VLOOKUP($B182,'Awards&amp;Payments_LEACode'!$A$4:$I$455,6,FALSE)</f>
        <v>306352</v>
      </c>
      <c r="G182" s="1">
        <f>VLOOKUP($B182,'Awards&amp;Payments_LEACode'!$A$4:$I$455,8,FALSE)</f>
        <v>0</v>
      </c>
      <c r="H182" s="3">
        <f>VLOOKUP($B182,'Awards&amp;Payments_LEACode'!$A$4:$I$455,9,FALSE)</f>
        <v>482767</v>
      </c>
      <c r="I182" s="1">
        <f>VLOOKUP($B182,'Awards&amp;Payments_LEACode'!$A$4:$Q$455,11,FALSE)</f>
        <v>40000</v>
      </c>
      <c r="J182" s="1">
        <f>VLOOKUP($B182,'Awards&amp;Payments_LEACode'!$A$4:$Q$455,12,FALSE)</f>
        <v>0</v>
      </c>
      <c r="K182" s="1">
        <f>VLOOKUP($B182,'Awards&amp;Payments_LEACode'!$A$4:$Q$455,14,FALSE)</f>
        <v>0</v>
      </c>
      <c r="L182" s="1">
        <f>VLOOKUP($B182,'Awards&amp;Payments_LEACode'!$A$4:$Q$455,16,FALSE)</f>
        <v>0</v>
      </c>
      <c r="M182" s="3">
        <f>VLOOKUP($B182,'Awards&amp;Payments_LEACode'!$A$4:$Q$455,17,FALSE)</f>
        <v>40000</v>
      </c>
    </row>
    <row r="183" spans="1:13" x14ac:dyDescent="0.35">
      <c r="A183" t="s">
        <v>348</v>
      </c>
      <c r="B183" s="118">
        <v>5432</v>
      </c>
      <c r="C183">
        <v>30</v>
      </c>
      <c r="D183" s="1">
        <f>VLOOKUP($B183,'Awards&amp;Payments_LEACode'!$A$4:$I$455,3,FALSE)</f>
        <v>40167</v>
      </c>
      <c r="E183" s="1">
        <f>VLOOKUP($B183,'Awards&amp;Payments_LEACode'!$A$4:$I$455,4,FALSE)</f>
        <v>143122</v>
      </c>
      <c r="F183" s="1">
        <f>VLOOKUP($B183,'Awards&amp;Payments_LEACode'!$A$4:$I$455,6,FALSE)</f>
        <v>321414</v>
      </c>
      <c r="G183" s="1">
        <f>VLOOKUP($B183,'Awards&amp;Payments_LEACode'!$A$4:$I$455,8,FALSE)</f>
        <v>0</v>
      </c>
      <c r="H183" s="3">
        <f>VLOOKUP($B183,'Awards&amp;Payments_LEACode'!$A$4:$I$455,9,FALSE)</f>
        <v>504703</v>
      </c>
      <c r="I183" s="1">
        <f>VLOOKUP($B183,'Awards&amp;Payments_LEACode'!$A$4:$Q$455,11,FALSE)</f>
        <v>36462.32</v>
      </c>
      <c r="J183" s="1">
        <f>VLOOKUP($B183,'Awards&amp;Payments_LEACode'!$A$4:$Q$455,12,FALSE)</f>
        <v>0</v>
      </c>
      <c r="K183" s="1">
        <f>VLOOKUP($B183,'Awards&amp;Payments_LEACode'!$A$4:$Q$455,14,FALSE)</f>
        <v>0</v>
      </c>
      <c r="L183" s="1">
        <f>VLOOKUP($B183,'Awards&amp;Payments_LEACode'!$A$4:$Q$455,16,FALSE)</f>
        <v>0</v>
      </c>
      <c r="M183" s="3">
        <f>VLOOKUP($B183,'Awards&amp;Payments_LEACode'!$A$4:$Q$455,17,FALSE)</f>
        <v>36462.32</v>
      </c>
    </row>
    <row r="184" spans="1:13" x14ac:dyDescent="0.35">
      <c r="A184" t="s">
        <v>35</v>
      </c>
      <c r="B184" s="118">
        <v>413</v>
      </c>
      <c r="C184">
        <v>31</v>
      </c>
      <c r="D184" s="1">
        <f>VLOOKUP($B184,'Awards&amp;Payments_LEACode'!$A$4:$I$455,3,FALSE)</f>
        <v>2283682</v>
      </c>
      <c r="E184" s="1">
        <f>VLOOKUP($B184,'Awards&amp;Payments_LEACode'!$A$4:$I$455,4,FALSE)</f>
        <v>8411930</v>
      </c>
      <c r="F184" s="1">
        <f>VLOOKUP($B184,'Awards&amp;Payments_LEACode'!$A$4:$I$455,6,FALSE)</f>
        <v>18890883</v>
      </c>
      <c r="G184" s="1">
        <f>VLOOKUP($B184,'Awards&amp;Payments_LEACode'!$A$4:$I$455,8,FALSE)</f>
        <v>919855</v>
      </c>
      <c r="H184" s="3">
        <f>VLOOKUP($B184,'Awards&amp;Payments_LEACode'!$A$4:$I$455,9,FALSE)</f>
        <v>30506350</v>
      </c>
      <c r="I184" s="1">
        <f>VLOOKUP($B184,'Awards&amp;Payments_LEACode'!$A$4:$Q$455,11,FALSE)</f>
        <v>1209479.96</v>
      </c>
      <c r="J184" s="1">
        <f>VLOOKUP($B184,'Awards&amp;Payments_LEACode'!$A$4:$Q$455,12,FALSE)</f>
        <v>0</v>
      </c>
      <c r="K184" s="1">
        <f>VLOOKUP($B184,'Awards&amp;Payments_LEACode'!$A$4:$Q$455,14,FALSE)</f>
        <v>0</v>
      </c>
      <c r="L184" s="1">
        <f>VLOOKUP($B184,'Awards&amp;Payments_LEACode'!$A$4:$Q$455,16,FALSE)</f>
        <v>902034.64999999991</v>
      </c>
      <c r="M184" s="3">
        <f>VLOOKUP($B184,'Awards&amp;Payments_LEACode'!$A$4:$Q$455,17,FALSE)</f>
        <v>2111514.61</v>
      </c>
    </row>
    <row r="185" spans="1:13" x14ac:dyDescent="0.35">
      <c r="A185" t="s">
        <v>36</v>
      </c>
      <c r="B185" s="118">
        <v>422</v>
      </c>
      <c r="C185">
        <v>31</v>
      </c>
      <c r="D185" s="1">
        <f>VLOOKUP($B185,'Awards&amp;Payments_LEACode'!$A$4:$I$455,3,FALSE)</f>
        <v>182446</v>
      </c>
      <c r="E185" s="1">
        <f>VLOOKUP($B185,'Awards&amp;Payments_LEACode'!$A$4:$I$455,4,FALSE)</f>
        <v>680035</v>
      </c>
      <c r="F185" s="1">
        <f>VLOOKUP($B185,'Awards&amp;Payments_LEACode'!$A$4:$I$455,6,FALSE)</f>
        <v>1527173</v>
      </c>
      <c r="G185" s="1">
        <f>VLOOKUP($B185,'Awards&amp;Payments_LEACode'!$A$4:$I$455,8,FALSE)</f>
        <v>0</v>
      </c>
      <c r="H185" s="3">
        <f>VLOOKUP($B185,'Awards&amp;Payments_LEACode'!$A$4:$I$455,9,FALSE)</f>
        <v>2389654</v>
      </c>
      <c r="I185" s="1">
        <f>VLOOKUP($B185,'Awards&amp;Payments_LEACode'!$A$4:$Q$455,11,FALSE)</f>
        <v>88057.02</v>
      </c>
      <c r="J185" s="1">
        <f>VLOOKUP($B185,'Awards&amp;Payments_LEACode'!$A$4:$Q$455,12,FALSE)</f>
        <v>0</v>
      </c>
      <c r="K185" s="1">
        <f>VLOOKUP($B185,'Awards&amp;Payments_LEACode'!$A$4:$Q$455,14,FALSE)</f>
        <v>0</v>
      </c>
      <c r="L185" s="1">
        <f>VLOOKUP($B185,'Awards&amp;Payments_LEACode'!$A$4:$Q$455,16,FALSE)</f>
        <v>0</v>
      </c>
      <c r="M185" s="3">
        <f>VLOOKUP($B185,'Awards&amp;Payments_LEACode'!$A$4:$Q$455,17,FALSE)</f>
        <v>88057.02</v>
      </c>
    </row>
    <row r="186" spans="1:13" x14ac:dyDescent="0.35">
      <c r="A186" t="s">
        <v>382</v>
      </c>
      <c r="B186" s="118">
        <v>6013</v>
      </c>
      <c r="C186">
        <v>31</v>
      </c>
      <c r="D186" s="1">
        <f>VLOOKUP($B186,'Awards&amp;Payments_LEACode'!$A$4:$I$455,3,FALSE)</f>
        <v>45637</v>
      </c>
      <c r="E186" s="1">
        <f>VLOOKUP($B186,'Awards&amp;Payments_LEACode'!$A$4:$I$455,4,FALSE)</f>
        <v>155359</v>
      </c>
      <c r="F186" s="1">
        <f>VLOOKUP($B186,'Awards&amp;Payments_LEACode'!$A$4:$I$455,6,FALSE)</f>
        <v>348893</v>
      </c>
      <c r="G186" s="1">
        <f>VLOOKUP($B186,'Awards&amp;Payments_LEACode'!$A$4:$I$455,8,FALSE)</f>
        <v>0</v>
      </c>
      <c r="H186" s="3">
        <f>VLOOKUP($B186,'Awards&amp;Payments_LEACode'!$A$4:$I$455,9,FALSE)</f>
        <v>549889</v>
      </c>
      <c r="I186" s="1">
        <f>VLOOKUP($B186,'Awards&amp;Payments_LEACode'!$A$4:$Q$455,11,FALSE)</f>
        <v>45637</v>
      </c>
      <c r="J186" s="1">
        <f>VLOOKUP($B186,'Awards&amp;Payments_LEACode'!$A$4:$Q$455,12,FALSE)</f>
        <v>0</v>
      </c>
      <c r="K186" s="1">
        <f>VLOOKUP($B186,'Awards&amp;Payments_LEACode'!$A$4:$Q$455,14,FALSE)</f>
        <v>0</v>
      </c>
      <c r="L186" s="1">
        <f>VLOOKUP($B186,'Awards&amp;Payments_LEACode'!$A$4:$Q$455,16,FALSE)</f>
        <v>0</v>
      </c>
      <c r="M186" s="3">
        <f>VLOOKUP($B186,'Awards&amp;Payments_LEACode'!$A$4:$Q$455,17,FALSE)</f>
        <v>45637</v>
      </c>
    </row>
    <row r="187" spans="1:13" x14ac:dyDescent="0.35">
      <c r="A187" t="s">
        <v>74</v>
      </c>
      <c r="B187" s="118">
        <v>1134</v>
      </c>
      <c r="C187">
        <v>31</v>
      </c>
      <c r="D187" s="1">
        <f>VLOOKUP($B187,'Awards&amp;Payments_LEACode'!$A$4:$I$455,3,FALSE)</f>
        <v>92231</v>
      </c>
      <c r="E187" s="1">
        <f>VLOOKUP($B187,'Awards&amp;Payments_LEACode'!$A$4:$I$455,4,FALSE)</f>
        <v>368959</v>
      </c>
      <c r="F187" s="1">
        <f>VLOOKUP($B187,'Awards&amp;Payments_LEACode'!$A$4:$I$455,6,FALSE)</f>
        <v>828579</v>
      </c>
      <c r="G187" s="1">
        <f>VLOOKUP($B187,'Awards&amp;Payments_LEACode'!$A$4:$I$455,8,FALSE)</f>
        <v>0</v>
      </c>
      <c r="H187" s="3">
        <f>VLOOKUP($B187,'Awards&amp;Payments_LEACode'!$A$4:$I$455,9,FALSE)</f>
        <v>1289769</v>
      </c>
      <c r="I187" s="1">
        <f>VLOOKUP($B187,'Awards&amp;Payments_LEACode'!$A$4:$Q$455,11,FALSE)</f>
        <v>76178.78</v>
      </c>
      <c r="J187" s="1">
        <f>VLOOKUP($B187,'Awards&amp;Payments_LEACode'!$A$4:$Q$455,12,FALSE)</f>
        <v>0</v>
      </c>
      <c r="K187" s="1">
        <f>VLOOKUP($B187,'Awards&amp;Payments_LEACode'!$A$4:$Q$455,14,FALSE)</f>
        <v>0</v>
      </c>
      <c r="L187" s="1">
        <f>VLOOKUP($B187,'Awards&amp;Payments_LEACode'!$A$4:$Q$455,16,FALSE)</f>
        <v>0</v>
      </c>
      <c r="M187" s="3">
        <f>VLOOKUP($B187,'Awards&amp;Payments_LEACode'!$A$4:$Q$455,17,FALSE)</f>
        <v>76178.78</v>
      </c>
    </row>
    <row r="188" spans="1:13" x14ac:dyDescent="0.35">
      <c r="A188" t="s">
        <v>91</v>
      </c>
      <c r="B188" s="118">
        <v>1380</v>
      </c>
      <c r="C188">
        <v>31</v>
      </c>
      <c r="D188" s="1">
        <f>VLOOKUP($B188,'Awards&amp;Payments_LEACode'!$A$4:$I$455,3,FALSE)</f>
        <v>433624</v>
      </c>
      <c r="E188" s="1">
        <f>VLOOKUP($B188,'Awards&amp;Payments_LEACode'!$A$4:$I$455,4,FALSE)</f>
        <v>1465815</v>
      </c>
      <c r="F188" s="1">
        <f>VLOOKUP($B188,'Awards&amp;Payments_LEACode'!$A$4:$I$455,6,FALSE)</f>
        <v>3291818</v>
      </c>
      <c r="G188" s="1">
        <f>VLOOKUP($B188,'Awards&amp;Payments_LEACode'!$A$4:$I$455,8,FALSE)</f>
        <v>286377</v>
      </c>
      <c r="H188" s="3">
        <f>VLOOKUP($B188,'Awards&amp;Payments_LEACode'!$A$4:$I$455,9,FALSE)</f>
        <v>5477634</v>
      </c>
      <c r="I188" s="1">
        <f>VLOOKUP($B188,'Awards&amp;Payments_LEACode'!$A$4:$Q$455,11,FALSE)</f>
        <v>175208.59</v>
      </c>
      <c r="J188" s="1">
        <f>VLOOKUP($B188,'Awards&amp;Payments_LEACode'!$A$4:$Q$455,12,FALSE)</f>
        <v>0</v>
      </c>
      <c r="K188" s="1">
        <f>VLOOKUP($B188,'Awards&amp;Payments_LEACode'!$A$4:$Q$455,14,FALSE)</f>
        <v>0</v>
      </c>
      <c r="L188" s="1">
        <f>VLOOKUP($B188,'Awards&amp;Payments_LEACode'!$A$4:$Q$455,16,FALSE)</f>
        <v>196798.72</v>
      </c>
      <c r="M188" s="3">
        <f>VLOOKUP($B188,'Awards&amp;Payments_LEACode'!$A$4:$Q$455,17,FALSE)</f>
        <v>372007.31</v>
      </c>
    </row>
    <row r="189" spans="1:13" x14ac:dyDescent="0.35">
      <c r="A189" t="s">
        <v>107</v>
      </c>
      <c r="B189" s="118">
        <v>1638</v>
      </c>
      <c r="C189">
        <v>31</v>
      </c>
      <c r="D189" s="1">
        <f>VLOOKUP($B189,'Awards&amp;Payments_LEACode'!$A$4:$I$455,3,FALSE)</f>
        <v>257033</v>
      </c>
      <c r="E189" s="1">
        <f>VLOOKUP($B189,'Awards&amp;Payments_LEACode'!$A$4:$I$455,4,FALSE)</f>
        <v>947443</v>
      </c>
      <c r="F189" s="1">
        <f>VLOOKUP($B189,'Awards&amp;Payments_LEACode'!$A$4:$I$455,6,FALSE)</f>
        <v>2127696</v>
      </c>
      <c r="G189" s="1">
        <f>VLOOKUP($B189,'Awards&amp;Payments_LEACode'!$A$4:$I$455,8,FALSE)</f>
        <v>0</v>
      </c>
      <c r="H189" s="3">
        <f>VLOOKUP($B189,'Awards&amp;Payments_LEACode'!$A$4:$I$455,9,FALSE)</f>
        <v>3332172</v>
      </c>
      <c r="I189" s="1">
        <f>VLOOKUP($B189,'Awards&amp;Payments_LEACode'!$A$4:$Q$455,11,FALSE)</f>
        <v>257032.95</v>
      </c>
      <c r="J189" s="1">
        <f>VLOOKUP($B189,'Awards&amp;Payments_LEACode'!$A$4:$Q$455,12,FALSE)</f>
        <v>0</v>
      </c>
      <c r="K189" s="1">
        <f>VLOOKUP($B189,'Awards&amp;Payments_LEACode'!$A$4:$Q$455,14,FALSE)</f>
        <v>0</v>
      </c>
      <c r="L189" s="1">
        <f>VLOOKUP($B189,'Awards&amp;Payments_LEACode'!$A$4:$Q$455,16,FALSE)</f>
        <v>0</v>
      </c>
      <c r="M189" s="3">
        <f>VLOOKUP($B189,'Awards&amp;Payments_LEACode'!$A$4:$Q$455,17,FALSE)</f>
        <v>257032.95</v>
      </c>
    </row>
    <row r="190" spans="1:13" x14ac:dyDescent="0.35">
      <c r="A190" t="s">
        <v>120</v>
      </c>
      <c r="B190" s="118">
        <v>1870</v>
      </c>
      <c r="C190">
        <v>31</v>
      </c>
      <c r="D190" s="1">
        <f>VLOOKUP($B190,'Awards&amp;Payments_LEACode'!$A$4:$I$455,3,FALSE)</f>
        <v>40000</v>
      </c>
      <c r="E190" s="1">
        <f>VLOOKUP($B190,'Awards&amp;Payments_LEACode'!$A$4:$I$455,4,FALSE)</f>
        <v>100000</v>
      </c>
      <c r="F190" s="1">
        <f>VLOOKUP($B190,'Awards&amp;Payments_LEACode'!$A$4:$I$455,6,FALSE)</f>
        <v>182966</v>
      </c>
      <c r="G190" s="1">
        <f>VLOOKUP($B190,'Awards&amp;Payments_LEACode'!$A$4:$I$455,8,FALSE)</f>
        <v>0</v>
      </c>
      <c r="H190" s="3">
        <f>VLOOKUP($B190,'Awards&amp;Payments_LEACode'!$A$4:$I$455,9,FALSE)</f>
        <v>322966</v>
      </c>
      <c r="I190" s="1">
        <f>VLOOKUP($B190,'Awards&amp;Payments_LEACode'!$A$4:$Q$455,11,FALSE)</f>
        <v>40000</v>
      </c>
      <c r="J190" s="1">
        <f>VLOOKUP($B190,'Awards&amp;Payments_LEACode'!$A$4:$Q$455,12,FALSE)</f>
        <v>0</v>
      </c>
      <c r="K190" s="1">
        <f>VLOOKUP($B190,'Awards&amp;Payments_LEACode'!$A$4:$Q$455,14,FALSE)</f>
        <v>0</v>
      </c>
      <c r="L190" s="1">
        <f>VLOOKUP($B190,'Awards&amp;Payments_LEACode'!$A$4:$Q$455,16,FALSE)</f>
        <v>0</v>
      </c>
      <c r="M190" s="3">
        <f>VLOOKUP($B190,'Awards&amp;Payments_LEACode'!$A$4:$Q$455,17,FALSE)</f>
        <v>40000</v>
      </c>
    </row>
    <row r="191" spans="1:13" x14ac:dyDescent="0.35">
      <c r="A191" t="s">
        <v>176</v>
      </c>
      <c r="B191" s="118">
        <v>2695</v>
      </c>
      <c r="C191">
        <v>31</v>
      </c>
      <c r="D191" s="1">
        <f>VLOOKUP($B191,'Awards&amp;Payments_LEACode'!$A$4:$I$455,3,FALSE)</f>
        <v>2000119</v>
      </c>
      <c r="E191" s="1">
        <f>VLOOKUP($B191,'Awards&amp;Payments_LEACode'!$A$4:$I$455,4,FALSE)</f>
        <v>7421098</v>
      </c>
      <c r="F191" s="1">
        <f>VLOOKUP($B191,'Awards&amp;Payments_LEACode'!$A$4:$I$455,6,FALSE)</f>
        <v>16665748</v>
      </c>
      <c r="G191" s="1">
        <f>VLOOKUP($B191,'Awards&amp;Payments_LEACode'!$A$4:$I$455,8,FALSE)</f>
        <v>1434637</v>
      </c>
      <c r="H191" s="3">
        <f>VLOOKUP($B191,'Awards&amp;Payments_LEACode'!$A$4:$I$455,9,FALSE)</f>
        <v>27521602</v>
      </c>
      <c r="I191" s="1">
        <f>VLOOKUP($B191,'Awards&amp;Payments_LEACode'!$A$4:$Q$455,11,FALSE)</f>
        <v>1469403.96</v>
      </c>
      <c r="J191" s="1">
        <f>VLOOKUP($B191,'Awards&amp;Payments_LEACode'!$A$4:$Q$455,12,FALSE)</f>
        <v>0</v>
      </c>
      <c r="K191" s="1">
        <f>VLOOKUP($B191,'Awards&amp;Payments_LEACode'!$A$4:$Q$455,14,FALSE)</f>
        <v>0</v>
      </c>
      <c r="L191" s="1">
        <f>VLOOKUP($B191,'Awards&amp;Payments_LEACode'!$A$4:$Q$455,16,FALSE)</f>
        <v>934835.49</v>
      </c>
      <c r="M191" s="3">
        <f>VLOOKUP($B191,'Awards&amp;Payments_LEACode'!$A$4:$Q$455,17,FALSE)</f>
        <v>2404239.4500000002</v>
      </c>
    </row>
    <row r="192" spans="1:13" x14ac:dyDescent="0.35">
      <c r="A192" t="s">
        <v>199</v>
      </c>
      <c r="B192" s="118">
        <v>3094</v>
      </c>
      <c r="C192">
        <v>31</v>
      </c>
      <c r="D192" s="1">
        <f>VLOOKUP($B192,'Awards&amp;Payments_LEACode'!$A$4:$I$455,3,FALSE)</f>
        <v>40000</v>
      </c>
      <c r="E192" s="1">
        <f>VLOOKUP($B192,'Awards&amp;Payments_LEACode'!$A$4:$I$455,4,FALSE)</f>
        <v>100000</v>
      </c>
      <c r="F192" s="1">
        <f>VLOOKUP($B192,'Awards&amp;Payments_LEACode'!$A$4:$I$455,6,FALSE)</f>
        <v>11321</v>
      </c>
      <c r="G192" s="1">
        <f>VLOOKUP($B192,'Awards&amp;Payments_LEACode'!$A$4:$I$455,8,FALSE)</f>
        <v>0</v>
      </c>
      <c r="H192" s="3">
        <f>VLOOKUP($B192,'Awards&amp;Payments_LEACode'!$A$4:$I$455,9,FALSE)</f>
        <v>151321</v>
      </c>
      <c r="I192" s="1">
        <f>VLOOKUP($B192,'Awards&amp;Payments_LEACode'!$A$4:$Q$455,11,FALSE)</f>
        <v>39999.759999999995</v>
      </c>
      <c r="J192" s="1">
        <f>VLOOKUP($B192,'Awards&amp;Payments_LEACode'!$A$4:$Q$455,12,FALSE)</f>
        <v>0</v>
      </c>
      <c r="K192" s="1">
        <f>VLOOKUP($B192,'Awards&amp;Payments_LEACode'!$A$4:$Q$455,14,FALSE)</f>
        <v>0</v>
      </c>
      <c r="L192" s="1">
        <f>VLOOKUP($B192,'Awards&amp;Payments_LEACode'!$A$4:$Q$455,16,FALSE)</f>
        <v>0</v>
      </c>
      <c r="M192" s="3">
        <f>VLOOKUP($B192,'Awards&amp;Payments_LEACode'!$A$4:$Q$455,17,FALSE)</f>
        <v>39999.759999999995</v>
      </c>
    </row>
    <row r="193" spans="1:13" x14ac:dyDescent="0.35">
      <c r="A193" t="s">
        <v>235</v>
      </c>
      <c r="B193" s="118">
        <v>3612</v>
      </c>
      <c r="C193">
        <v>31</v>
      </c>
      <c r="D193" s="1">
        <f>VLOOKUP($B193,'Awards&amp;Payments_LEACode'!$A$4:$I$455,3,FALSE)</f>
        <v>243803</v>
      </c>
      <c r="E193" s="1">
        <f>VLOOKUP($B193,'Awards&amp;Payments_LEACode'!$A$4:$I$455,4,FALSE)</f>
        <v>880416</v>
      </c>
      <c r="F193" s="1">
        <f>VLOOKUP($B193,'Awards&amp;Payments_LEACode'!$A$4:$I$455,6,FALSE)</f>
        <v>1977172</v>
      </c>
      <c r="G193" s="1">
        <f>VLOOKUP($B193,'Awards&amp;Payments_LEACode'!$A$4:$I$455,8,FALSE)</f>
        <v>0</v>
      </c>
      <c r="H193" s="3">
        <f>VLOOKUP($B193,'Awards&amp;Payments_LEACode'!$A$4:$I$455,9,FALSE)</f>
        <v>3101391</v>
      </c>
      <c r="I193" s="1">
        <f>VLOOKUP($B193,'Awards&amp;Payments_LEACode'!$A$4:$Q$455,11,FALSE)</f>
        <v>52749.109999999993</v>
      </c>
      <c r="J193" s="1">
        <f>VLOOKUP($B193,'Awards&amp;Payments_LEACode'!$A$4:$Q$455,12,FALSE)</f>
        <v>0</v>
      </c>
      <c r="K193" s="1">
        <f>VLOOKUP($B193,'Awards&amp;Payments_LEACode'!$A$4:$Q$455,14,FALSE)</f>
        <v>0</v>
      </c>
      <c r="L193" s="1">
        <f>VLOOKUP($B193,'Awards&amp;Payments_LEACode'!$A$4:$Q$455,16,FALSE)</f>
        <v>0</v>
      </c>
      <c r="M193" s="3">
        <f>VLOOKUP($B193,'Awards&amp;Payments_LEACode'!$A$4:$Q$455,17,FALSE)</f>
        <v>52749.109999999993</v>
      </c>
    </row>
    <row r="194" spans="1:13" x14ac:dyDescent="0.35">
      <c r="A194" t="s">
        <v>336</v>
      </c>
      <c r="B194" s="118">
        <v>5258</v>
      </c>
      <c r="C194">
        <v>31</v>
      </c>
      <c r="D194" s="1">
        <f>VLOOKUP($B194,'Awards&amp;Payments_LEACode'!$A$4:$I$455,3,FALSE)</f>
        <v>54064</v>
      </c>
      <c r="E194" s="1">
        <f>VLOOKUP($B194,'Awards&amp;Payments_LEACode'!$A$4:$I$455,4,FALSE)</f>
        <v>224932</v>
      </c>
      <c r="F194" s="1">
        <f>VLOOKUP($B194,'Awards&amp;Payments_LEACode'!$A$4:$I$455,6,FALSE)</f>
        <v>505136</v>
      </c>
      <c r="G194" s="1">
        <f>VLOOKUP($B194,'Awards&amp;Payments_LEACode'!$A$4:$I$455,8,FALSE)</f>
        <v>35652</v>
      </c>
      <c r="H194" s="3">
        <f>VLOOKUP($B194,'Awards&amp;Payments_LEACode'!$A$4:$I$455,9,FALSE)</f>
        <v>819784</v>
      </c>
      <c r="I194" s="1">
        <f>VLOOKUP($B194,'Awards&amp;Payments_LEACode'!$A$4:$Q$455,11,FALSE)</f>
        <v>43635.560000000005</v>
      </c>
      <c r="J194" s="1">
        <f>VLOOKUP($B194,'Awards&amp;Payments_LEACode'!$A$4:$Q$455,12,FALSE)</f>
        <v>198300</v>
      </c>
      <c r="K194" s="1">
        <f>VLOOKUP($B194,'Awards&amp;Payments_LEACode'!$A$4:$Q$455,14,FALSE)</f>
        <v>0</v>
      </c>
      <c r="L194" s="1">
        <f>VLOOKUP($B194,'Awards&amp;Payments_LEACode'!$A$4:$Q$455,16,FALSE)</f>
        <v>29172.01</v>
      </c>
      <c r="M194" s="3">
        <f>VLOOKUP($B194,'Awards&amp;Payments_LEACode'!$A$4:$Q$455,17,FALSE)</f>
        <v>271107.57</v>
      </c>
    </row>
    <row r="195" spans="1:13" x14ac:dyDescent="0.35">
      <c r="A195" t="s">
        <v>383</v>
      </c>
      <c r="B195" s="118">
        <v>6022</v>
      </c>
      <c r="C195">
        <v>31</v>
      </c>
      <c r="D195" s="1">
        <f>VLOOKUP($B195,'Awards&amp;Payments_LEACode'!$A$4:$I$455,3,FALSE)</f>
        <v>90271</v>
      </c>
      <c r="E195" s="1">
        <f>VLOOKUP($B195,'Awards&amp;Payments_LEACode'!$A$4:$I$455,4,FALSE)</f>
        <v>356379</v>
      </c>
      <c r="F195" s="1">
        <f>VLOOKUP($B195,'Awards&amp;Payments_LEACode'!$A$4:$I$455,6,FALSE)</f>
        <v>800330</v>
      </c>
      <c r="G195" s="1">
        <f>VLOOKUP($B195,'Awards&amp;Payments_LEACode'!$A$4:$I$455,8,FALSE)</f>
        <v>61739</v>
      </c>
      <c r="H195" s="3">
        <f>VLOOKUP($B195,'Awards&amp;Payments_LEACode'!$A$4:$I$455,9,FALSE)</f>
        <v>1308719</v>
      </c>
      <c r="I195" s="1">
        <f>VLOOKUP($B195,'Awards&amp;Payments_LEACode'!$A$4:$Q$455,11,FALSE)</f>
        <v>34567.67</v>
      </c>
      <c r="J195" s="1">
        <f>VLOOKUP($B195,'Awards&amp;Payments_LEACode'!$A$4:$Q$455,12,FALSE)</f>
        <v>0</v>
      </c>
      <c r="K195" s="1">
        <f>VLOOKUP($B195,'Awards&amp;Payments_LEACode'!$A$4:$Q$455,14,FALSE)</f>
        <v>0</v>
      </c>
      <c r="L195" s="1">
        <f>VLOOKUP($B195,'Awards&amp;Payments_LEACode'!$A$4:$Q$455,16,FALSE)</f>
        <v>16864.27</v>
      </c>
      <c r="M195" s="3">
        <f>VLOOKUP($B195,'Awards&amp;Payments_LEACode'!$A$4:$Q$455,17,FALSE)</f>
        <v>51431.94</v>
      </c>
    </row>
    <row r="196" spans="1:13" x14ac:dyDescent="0.35">
      <c r="A196" t="s">
        <v>413</v>
      </c>
      <c r="B196" s="118">
        <v>6461</v>
      </c>
      <c r="C196">
        <v>31</v>
      </c>
      <c r="D196" s="1">
        <f>VLOOKUP($B196,'Awards&amp;Payments_LEACode'!$A$4:$I$455,3,FALSE)</f>
        <v>252248</v>
      </c>
      <c r="E196" s="1">
        <f>VLOOKUP($B196,'Awards&amp;Payments_LEACode'!$A$4:$I$455,4,FALSE)</f>
        <v>920882</v>
      </c>
      <c r="F196" s="1">
        <f>VLOOKUP($B196,'Awards&amp;Payments_LEACode'!$A$4:$I$455,6,FALSE)</f>
        <v>2068048</v>
      </c>
      <c r="G196" s="1">
        <f>VLOOKUP($B196,'Awards&amp;Payments_LEACode'!$A$4:$I$455,8,FALSE)</f>
        <v>0</v>
      </c>
      <c r="H196" s="3">
        <f>VLOOKUP($B196,'Awards&amp;Payments_LEACode'!$A$4:$I$455,9,FALSE)</f>
        <v>3241178</v>
      </c>
      <c r="I196" s="1">
        <f>VLOOKUP($B196,'Awards&amp;Payments_LEACode'!$A$4:$Q$455,11,FALSE)</f>
        <v>252248</v>
      </c>
      <c r="J196" s="1">
        <f>VLOOKUP($B196,'Awards&amp;Payments_LEACode'!$A$4:$Q$455,12,FALSE)</f>
        <v>0</v>
      </c>
      <c r="K196" s="1">
        <f>VLOOKUP($B196,'Awards&amp;Payments_LEACode'!$A$4:$Q$455,14,FALSE)</f>
        <v>0</v>
      </c>
      <c r="L196" s="1">
        <f>VLOOKUP($B196,'Awards&amp;Payments_LEACode'!$A$4:$Q$455,16,FALSE)</f>
        <v>0</v>
      </c>
      <c r="M196" s="3">
        <f>VLOOKUP($B196,'Awards&amp;Payments_LEACode'!$A$4:$Q$455,17,FALSE)</f>
        <v>252248</v>
      </c>
    </row>
    <row r="197" spans="1:13" x14ac:dyDescent="0.35">
      <c r="A197" t="s">
        <v>416</v>
      </c>
      <c r="B197" s="118">
        <v>6482</v>
      </c>
      <c r="C197">
        <v>31</v>
      </c>
      <c r="D197" s="1">
        <f>VLOOKUP($B197,'Awards&amp;Payments_LEACode'!$A$4:$I$455,3,FALSE)</f>
        <v>60932</v>
      </c>
      <c r="E197" s="1">
        <f>VLOOKUP($B197,'Awards&amp;Payments_LEACode'!$A$4:$I$455,4,FALSE)</f>
        <v>209268</v>
      </c>
      <c r="F197" s="1">
        <f>VLOOKUP($B197,'Awards&amp;Payments_LEACode'!$A$4:$I$455,6,FALSE)</f>
        <v>469959</v>
      </c>
      <c r="G197" s="1">
        <f>VLOOKUP($B197,'Awards&amp;Payments_LEACode'!$A$4:$I$455,8,FALSE)</f>
        <v>0</v>
      </c>
      <c r="H197" s="3">
        <f>VLOOKUP($B197,'Awards&amp;Payments_LEACode'!$A$4:$I$455,9,FALSE)</f>
        <v>740159</v>
      </c>
      <c r="I197" s="1">
        <f>VLOOKUP($B197,'Awards&amp;Payments_LEACode'!$A$4:$Q$455,11,FALSE)</f>
        <v>60932</v>
      </c>
      <c r="J197" s="1">
        <f>VLOOKUP($B197,'Awards&amp;Payments_LEACode'!$A$4:$Q$455,12,FALSE)</f>
        <v>31667</v>
      </c>
      <c r="K197" s="1">
        <f>VLOOKUP($B197,'Awards&amp;Payments_LEACode'!$A$4:$Q$455,14,FALSE)</f>
        <v>0</v>
      </c>
      <c r="L197" s="1">
        <f>VLOOKUP($B197,'Awards&amp;Payments_LEACode'!$A$4:$Q$455,16,FALSE)</f>
        <v>0</v>
      </c>
      <c r="M197" s="3">
        <f>VLOOKUP($B197,'Awards&amp;Payments_LEACode'!$A$4:$Q$455,17,FALSE)</f>
        <v>92599</v>
      </c>
    </row>
    <row r="198" spans="1:13" x14ac:dyDescent="0.35">
      <c r="A198" t="s">
        <v>382</v>
      </c>
      <c r="B198" s="118">
        <v>6013</v>
      </c>
      <c r="C198">
        <v>32</v>
      </c>
      <c r="D198" s="1">
        <f>VLOOKUP($B198,'Awards&amp;Payments_LEACode'!$A$4:$I$455,3,FALSE)</f>
        <v>45637</v>
      </c>
      <c r="E198" s="1">
        <f>VLOOKUP($B198,'Awards&amp;Payments_LEACode'!$A$4:$I$455,4,FALSE)</f>
        <v>155359</v>
      </c>
      <c r="F198" s="1">
        <f>VLOOKUP($B198,'Awards&amp;Payments_LEACode'!$A$4:$I$455,6,FALSE)</f>
        <v>348893</v>
      </c>
      <c r="G198" s="1">
        <f>VLOOKUP($B198,'Awards&amp;Payments_LEACode'!$A$4:$I$455,8,FALSE)</f>
        <v>0</v>
      </c>
      <c r="H198" s="3">
        <f>VLOOKUP($B198,'Awards&amp;Payments_LEACode'!$A$4:$I$455,9,FALSE)</f>
        <v>549889</v>
      </c>
      <c r="I198" s="1">
        <f>VLOOKUP($B198,'Awards&amp;Payments_LEACode'!$A$4:$Q$455,11,FALSE)</f>
        <v>45637</v>
      </c>
      <c r="J198" s="1">
        <f>VLOOKUP($B198,'Awards&amp;Payments_LEACode'!$A$4:$Q$455,12,FALSE)</f>
        <v>0</v>
      </c>
      <c r="K198" s="1">
        <f>VLOOKUP($B198,'Awards&amp;Payments_LEACode'!$A$4:$Q$455,14,FALSE)</f>
        <v>0</v>
      </c>
      <c r="L198" s="1">
        <f>VLOOKUP($B198,'Awards&amp;Payments_LEACode'!$A$4:$Q$455,16,FALSE)</f>
        <v>0</v>
      </c>
      <c r="M198" s="3">
        <f>VLOOKUP($B198,'Awards&amp;Payments_LEACode'!$A$4:$Q$455,17,FALSE)</f>
        <v>45637</v>
      </c>
    </row>
    <row r="199" spans="1:13" x14ac:dyDescent="0.35">
      <c r="A199" t="s">
        <v>57</v>
      </c>
      <c r="B199" s="118">
        <v>777</v>
      </c>
      <c r="C199">
        <v>32</v>
      </c>
      <c r="D199" s="1">
        <f>VLOOKUP($B199,'Awards&amp;Payments_LEACode'!$A$4:$I$455,3,FALSE)</f>
        <v>384379</v>
      </c>
      <c r="E199" s="1">
        <f>VLOOKUP($B199,'Awards&amp;Payments_LEACode'!$A$4:$I$455,4,FALSE)</f>
        <v>1534075</v>
      </c>
      <c r="F199" s="1">
        <f>VLOOKUP($B199,'Awards&amp;Payments_LEACode'!$A$4:$I$455,6,FALSE)</f>
        <v>3445112</v>
      </c>
      <c r="G199" s="1">
        <f>VLOOKUP($B199,'Awards&amp;Payments_LEACode'!$A$4:$I$455,8,FALSE)</f>
        <v>0</v>
      </c>
      <c r="H199" s="3">
        <f>VLOOKUP($B199,'Awards&amp;Payments_LEACode'!$A$4:$I$455,9,FALSE)</f>
        <v>5363566</v>
      </c>
      <c r="I199" s="1">
        <f>VLOOKUP($B199,'Awards&amp;Payments_LEACode'!$A$4:$Q$455,11,FALSE)</f>
        <v>171071.2</v>
      </c>
      <c r="J199" s="1">
        <f>VLOOKUP($B199,'Awards&amp;Payments_LEACode'!$A$4:$Q$455,12,FALSE)</f>
        <v>0</v>
      </c>
      <c r="K199" s="1">
        <f>VLOOKUP($B199,'Awards&amp;Payments_LEACode'!$A$4:$Q$455,14,FALSE)</f>
        <v>0</v>
      </c>
      <c r="L199" s="1">
        <f>VLOOKUP($B199,'Awards&amp;Payments_LEACode'!$A$4:$Q$455,16,FALSE)</f>
        <v>0</v>
      </c>
      <c r="M199" s="3">
        <f>VLOOKUP($B199,'Awards&amp;Payments_LEACode'!$A$4:$Q$455,17,FALSE)</f>
        <v>171071.2</v>
      </c>
    </row>
    <row r="200" spans="1:13" x14ac:dyDescent="0.35">
      <c r="A200" t="s">
        <v>330</v>
      </c>
      <c r="B200" s="118">
        <v>5054</v>
      </c>
      <c r="C200">
        <v>32</v>
      </c>
      <c r="D200" s="1">
        <f>VLOOKUP($B200,'Awards&amp;Payments_LEACode'!$A$4:$I$455,3,FALSE)</f>
        <v>72468</v>
      </c>
      <c r="E200" s="1">
        <f>VLOOKUP($B200,'Awards&amp;Payments_LEACode'!$A$4:$I$455,4,FALSE)</f>
        <v>284457</v>
      </c>
      <c r="F200" s="1">
        <f>VLOOKUP($B200,'Awards&amp;Payments_LEACode'!$A$4:$I$455,6,FALSE)</f>
        <v>638812</v>
      </c>
      <c r="G200" s="1">
        <f>VLOOKUP($B200,'Awards&amp;Payments_LEACode'!$A$4:$I$455,8,FALSE)</f>
        <v>0</v>
      </c>
      <c r="H200" s="3">
        <f>VLOOKUP($B200,'Awards&amp;Payments_LEACode'!$A$4:$I$455,9,FALSE)</f>
        <v>995737</v>
      </c>
      <c r="I200" s="1">
        <f>VLOOKUP($B200,'Awards&amp;Payments_LEACode'!$A$4:$Q$455,11,FALSE)</f>
        <v>39633.31</v>
      </c>
      <c r="J200" s="1">
        <f>VLOOKUP($B200,'Awards&amp;Payments_LEACode'!$A$4:$Q$455,12,FALSE)</f>
        <v>0</v>
      </c>
      <c r="K200" s="1">
        <f>VLOOKUP($B200,'Awards&amp;Payments_LEACode'!$A$4:$Q$455,14,FALSE)</f>
        <v>0</v>
      </c>
      <c r="L200" s="1">
        <f>VLOOKUP($B200,'Awards&amp;Payments_LEACode'!$A$4:$Q$455,16,FALSE)</f>
        <v>0</v>
      </c>
      <c r="M200" s="3">
        <f>VLOOKUP($B200,'Awards&amp;Payments_LEACode'!$A$4:$Q$455,17,FALSE)</f>
        <v>39633.31</v>
      </c>
    </row>
    <row r="201" spans="1:13" x14ac:dyDescent="0.35">
      <c r="A201" t="s">
        <v>91</v>
      </c>
      <c r="B201" s="118">
        <v>1380</v>
      </c>
      <c r="C201">
        <v>32</v>
      </c>
      <c r="D201" s="1">
        <f>VLOOKUP($B201,'Awards&amp;Payments_LEACode'!$A$4:$I$455,3,FALSE)</f>
        <v>433624</v>
      </c>
      <c r="E201" s="1">
        <f>VLOOKUP($B201,'Awards&amp;Payments_LEACode'!$A$4:$I$455,4,FALSE)</f>
        <v>1465815</v>
      </c>
      <c r="F201" s="1">
        <f>VLOOKUP($B201,'Awards&amp;Payments_LEACode'!$A$4:$I$455,6,FALSE)</f>
        <v>3291818</v>
      </c>
      <c r="G201" s="1">
        <f>VLOOKUP($B201,'Awards&amp;Payments_LEACode'!$A$4:$I$455,8,FALSE)</f>
        <v>286377</v>
      </c>
      <c r="H201" s="3">
        <f>VLOOKUP($B201,'Awards&amp;Payments_LEACode'!$A$4:$I$455,9,FALSE)</f>
        <v>5477634</v>
      </c>
      <c r="I201" s="1">
        <f>VLOOKUP($B201,'Awards&amp;Payments_LEACode'!$A$4:$Q$455,11,FALSE)</f>
        <v>175208.59</v>
      </c>
      <c r="J201" s="1">
        <f>VLOOKUP($B201,'Awards&amp;Payments_LEACode'!$A$4:$Q$455,12,FALSE)</f>
        <v>0</v>
      </c>
      <c r="K201" s="1">
        <f>VLOOKUP($B201,'Awards&amp;Payments_LEACode'!$A$4:$Q$455,14,FALSE)</f>
        <v>0</v>
      </c>
      <c r="L201" s="1">
        <f>VLOOKUP($B201,'Awards&amp;Payments_LEACode'!$A$4:$Q$455,16,FALSE)</f>
        <v>196798.72</v>
      </c>
      <c r="M201" s="3">
        <f>VLOOKUP($B201,'Awards&amp;Payments_LEACode'!$A$4:$Q$455,17,FALSE)</f>
        <v>372007.31</v>
      </c>
    </row>
    <row r="202" spans="1:13" x14ac:dyDescent="0.35">
      <c r="A202" t="s">
        <v>100</v>
      </c>
      <c r="B202" s="118">
        <v>1540</v>
      </c>
      <c r="C202">
        <v>32</v>
      </c>
      <c r="D202" s="1">
        <f>VLOOKUP($B202,'Awards&amp;Payments_LEACode'!$A$4:$I$455,3,FALSE)</f>
        <v>223217</v>
      </c>
      <c r="E202" s="1">
        <f>VLOOKUP($B202,'Awards&amp;Payments_LEACode'!$A$4:$I$455,4,FALSE)</f>
        <v>752129</v>
      </c>
      <c r="F202" s="1">
        <f>VLOOKUP($B202,'Awards&amp;Payments_LEACode'!$A$4:$I$455,6,FALSE)</f>
        <v>1689076</v>
      </c>
      <c r="G202" s="1">
        <f>VLOOKUP($B202,'Awards&amp;Payments_LEACode'!$A$4:$I$455,8,FALSE)</f>
        <v>0</v>
      </c>
      <c r="H202" s="3">
        <f>VLOOKUP($B202,'Awards&amp;Payments_LEACode'!$A$4:$I$455,9,FALSE)</f>
        <v>2664422</v>
      </c>
      <c r="I202" s="1">
        <f>VLOOKUP($B202,'Awards&amp;Payments_LEACode'!$A$4:$Q$455,11,FALSE)</f>
        <v>212250.28</v>
      </c>
      <c r="J202" s="1">
        <f>VLOOKUP($B202,'Awards&amp;Payments_LEACode'!$A$4:$Q$455,12,FALSE)</f>
        <v>0</v>
      </c>
      <c r="K202" s="1">
        <f>VLOOKUP($B202,'Awards&amp;Payments_LEACode'!$A$4:$Q$455,14,FALSE)</f>
        <v>0</v>
      </c>
      <c r="L202" s="1">
        <f>VLOOKUP($B202,'Awards&amp;Payments_LEACode'!$A$4:$Q$455,16,FALSE)</f>
        <v>0</v>
      </c>
      <c r="M202" s="3">
        <f>VLOOKUP($B202,'Awards&amp;Payments_LEACode'!$A$4:$Q$455,17,FALSE)</f>
        <v>212250.28</v>
      </c>
    </row>
    <row r="203" spans="1:13" x14ac:dyDescent="0.35">
      <c r="A203" t="s">
        <v>107</v>
      </c>
      <c r="B203" s="118">
        <v>1638</v>
      </c>
      <c r="C203">
        <v>32</v>
      </c>
      <c r="D203" s="1">
        <f>VLOOKUP($B203,'Awards&amp;Payments_LEACode'!$A$4:$I$455,3,FALSE)</f>
        <v>257033</v>
      </c>
      <c r="E203" s="1">
        <f>VLOOKUP($B203,'Awards&amp;Payments_LEACode'!$A$4:$I$455,4,FALSE)</f>
        <v>947443</v>
      </c>
      <c r="F203" s="1">
        <f>VLOOKUP($B203,'Awards&amp;Payments_LEACode'!$A$4:$I$455,6,FALSE)</f>
        <v>2127696</v>
      </c>
      <c r="G203" s="1">
        <f>VLOOKUP($B203,'Awards&amp;Payments_LEACode'!$A$4:$I$455,8,FALSE)</f>
        <v>0</v>
      </c>
      <c r="H203" s="3">
        <f>VLOOKUP($B203,'Awards&amp;Payments_LEACode'!$A$4:$I$455,9,FALSE)</f>
        <v>3332172</v>
      </c>
      <c r="I203" s="1">
        <f>VLOOKUP($B203,'Awards&amp;Payments_LEACode'!$A$4:$Q$455,11,FALSE)</f>
        <v>257032.95</v>
      </c>
      <c r="J203" s="1">
        <f>VLOOKUP($B203,'Awards&amp;Payments_LEACode'!$A$4:$Q$455,12,FALSE)</f>
        <v>0</v>
      </c>
      <c r="K203" s="1">
        <f>VLOOKUP($B203,'Awards&amp;Payments_LEACode'!$A$4:$Q$455,14,FALSE)</f>
        <v>0</v>
      </c>
      <c r="L203" s="1">
        <f>VLOOKUP($B203,'Awards&amp;Payments_LEACode'!$A$4:$Q$455,16,FALSE)</f>
        <v>0</v>
      </c>
      <c r="M203" s="3">
        <f>VLOOKUP($B203,'Awards&amp;Payments_LEACode'!$A$4:$Q$455,17,FALSE)</f>
        <v>257032.95</v>
      </c>
    </row>
    <row r="204" spans="1:13" x14ac:dyDescent="0.35">
      <c r="A204" t="s">
        <v>120</v>
      </c>
      <c r="B204" s="118">
        <v>1870</v>
      </c>
      <c r="C204">
        <v>32</v>
      </c>
      <c r="D204" s="1">
        <f>VLOOKUP($B204,'Awards&amp;Payments_LEACode'!$A$4:$I$455,3,FALSE)</f>
        <v>40000</v>
      </c>
      <c r="E204" s="1">
        <f>VLOOKUP($B204,'Awards&amp;Payments_LEACode'!$A$4:$I$455,4,FALSE)</f>
        <v>100000</v>
      </c>
      <c r="F204" s="1">
        <f>VLOOKUP($B204,'Awards&amp;Payments_LEACode'!$A$4:$I$455,6,FALSE)</f>
        <v>182966</v>
      </c>
      <c r="G204" s="1">
        <f>VLOOKUP($B204,'Awards&amp;Payments_LEACode'!$A$4:$I$455,8,FALSE)</f>
        <v>0</v>
      </c>
      <c r="H204" s="3">
        <f>VLOOKUP($B204,'Awards&amp;Payments_LEACode'!$A$4:$I$455,9,FALSE)</f>
        <v>322966</v>
      </c>
      <c r="I204" s="1">
        <f>VLOOKUP($B204,'Awards&amp;Payments_LEACode'!$A$4:$Q$455,11,FALSE)</f>
        <v>40000</v>
      </c>
      <c r="J204" s="1">
        <f>VLOOKUP($B204,'Awards&amp;Payments_LEACode'!$A$4:$Q$455,12,FALSE)</f>
        <v>0</v>
      </c>
      <c r="K204" s="1">
        <f>VLOOKUP($B204,'Awards&amp;Payments_LEACode'!$A$4:$Q$455,14,FALSE)</f>
        <v>0</v>
      </c>
      <c r="L204" s="1">
        <f>VLOOKUP($B204,'Awards&amp;Payments_LEACode'!$A$4:$Q$455,16,FALSE)</f>
        <v>0</v>
      </c>
      <c r="M204" s="3">
        <f>VLOOKUP($B204,'Awards&amp;Payments_LEACode'!$A$4:$Q$455,17,FALSE)</f>
        <v>40000</v>
      </c>
    </row>
    <row r="205" spans="1:13" x14ac:dyDescent="0.35">
      <c r="A205" t="s">
        <v>130</v>
      </c>
      <c r="B205" s="118">
        <v>2044</v>
      </c>
      <c r="C205">
        <v>32</v>
      </c>
      <c r="D205" s="1">
        <f>VLOOKUP($B205,'Awards&amp;Payments_LEACode'!$A$4:$I$455,3,FALSE)</f>
        <v>40000</v>
      </c>
      <c r="E205" s="1">
        <f>VLOOKUP($B205,'Awards&amp;Payments_LEACode'!$A$4:$I$455,4,FALSE)</f>
        <v>100000</v>
      </c>
      <c r="F205" s="1">
        <f>VLOOKUP($B205,'Awards&amp;Payments_LEACode'!$A$4:$I$455,6,FALSE)</f>
        <v>125682</v>
      </c>
      <c r="G205" s="1">
        <f>VLOOKUP($B205,'Awards&amp;Payments_LEACode'!$A$4:$I$455,8,FALSE)</f>
        <v>0</v>
      </c>
      <c r="H205" s="3">
        <f>VLOOKUP($B205,'Awards&amp;Payments_LEACode'!$A$4:$I$455,9,FALSE)</f>
        <v>265682</v>
      </c>
      <c r="I205" s="1">
        <f>VLOOKUP($B205,'Awards&amp;Payments_LEACode'!$A$4:$Q$455,11,FALSE)</f>
        <v>39865</v>
      </c>
      <c r="J205" s="1">
        <f>VLOOKUP($B205,'Awards&amp;Payments_LEACode'!$A$4:$Q$455,12,FALSE)</f>
        <v>0</v>
      </c>
      <c r="K205" s="1">
        <f>VLOOKUP($B205,'Awards&amp;Payments_LEACode'!$A$4:$Q$455,14,FALSE)</f>
        <v>0</v>
      </c>
      <c r="L205" s="1">
        <f>VLOOKUP($B205,'Awards&amp;Payments_LEACode'!$A$4:$Q$455,16,FALSE)</f>
        <v>0</v>
      </c>
      <c r="M205" s="3">
        <f>VLOOKUP($B205,'Awards&amp;Payments_LEACode'!$A$4:$Q$455,17,FALSE)</f>
        <v>39865</v>
      </c>
    </row>
    <row r="206" spans="1:13" x14ac:dyDescent="0.35">
      <c r="A206" t="s">
        <v>131</v>
      </c>
      <c r="B206" s="118">
        <v>2051</v>
      </c>
      <c r="C206">
        <v>32</v>
      </c>
      <c r="D206" s="1">
        <f>VLOOKUP($B206,'Awards&amp;Payments_LEACode'!$A$4:$I$455,3,FALSE)</f>
        <v>61712</v>
      </c>
      <c r="E206" s="1">
        <f>VLOOKUP($B206,'Awards&amp;Payments_LEACode'!$A$4:$I$455,4,FALSE)</f>
        <v>245749</v>
      </c>
      <c r="F206" s="1">
        <f>VLOOKUP($B206,'Awards&amp;Payments_LEACode'!$A$4:$I$455,6,FALSE)</f>
        <v>551885</v>
      </c>
      <c r="G206" s="1">
        <f>VLOOKUP($B206,'Awards&amp;Payments_LEACode'!$A$4:$I$455,8,FALSE)</f>
        <v>0</v>
      </c>
      <c r="H206" s="3">
        <f>VLOOKUP($B206,'Awards&amp;Payments_LEACode'!$A$4:$I$455,9,FALSE)</f>
        <v>859346</v>
      </c>
      <c r="I206" s="1">
        <f>VLOOKUP($B206,'Awards&amp;Payments_LEACode'!$A$4:$Q$455,11,FALSE)</f>
        <v>61712</v>
      </c>
      <c r="J206" s="1">
        <f>VLOOKUP($B206,'Awards&amp;Payments_LEACode'!$A$4:$Q$455,12,FALSE)</f>
        <v>0</v>
      </c>
      <c r="K206" s="1">
        <f>VLOOKUP($B206,'Awards&amp;Payments_LEACode'!$A$4:$Q$455,14,FALSE)</f>
        <v>0</v>
      </c>
      <c r="L206" s="1">
        <f>VLOOKUP($B206,'Awards&amp;Payments_LEACode'!$A$4:$Q$455,16,FALSE)</f>
        <v>0</v>
      </c>
      <c r="M206" s="3">
        <f>VLOOKUP($B206,'Awards&amp;Payments_LEACode'!$A$4:$Q$455,17,FALSE)</f>
        <v>61712</v>
      </c>
    </row>
    <row r="207" spans="1:13" x14ac:dyDescent="0.35">
      <c r="A207" t="s">
        <v>192</v>
      </c>
      <c r="B207" s="118">
        <v>2885</v>
      </c>
      <c r="C207">
        <v>32</v>
      </c>
      <c r="D207" s="1">
        <f>VLOOKUP($B207,'Awards&amp;Payments_LEACode'!$A$4:$I$455,3,FALSE)</f>
        <v>257238</v>
      </c>
      <c r="E207" s="1">
        <f>VLOOKUP($B207,'Awards&amp;Payments_LEACode'!$A$4:$I$455,4,FALSE)</f>
        <v>874494</v>
      </c>
      <c r="F207" s="1">
        <f>VLOOKUP($B207,'Awards&amp;Payments_LEACode'!$A$4:$I$455,6,FALSE)</f>
        <v>1963874</v>
      </c>
      <c r="G207" s="1">
        <f>VLOOKUP($B207,'Awards&amp;Payments_LEACode'!$A$4:$I$455,8,FALSE)</f>
        <v>0</v>
      </c>
      <c r="H207" s="3">
        <f>VLOOKUP($B207,'Awards&amp;Payments_LEACode'!$A$4:$I$455,9,FALSE)</f>
        <v>3095606</v>
      </c>
      <c r="I207" s="1">
        <f>VLOOKUP($B207,'Awards&amp;Payments_LEACode'!$A$4:$Q$455,11,FALSE)</f>
        <v>161320.07</v>
      </c>
      <c r="J207" s="1">
        <f>VLOOKUP($B207,'Awards&amp;Payments_LEACode'!$A$4:$Q$455,12,FALSE)</f>
        <v>0</v>
      </c>
      <c r="K207" s="1">
        <f>VLOOKUP($B207,'Awards&amp;Payments_LEACode'!$A$4:$Q$455,14,FALSE)</f>
        <v>0</v>
      </c>
      <c r="L207" s="1">
        <f>VLOOKUP($B207,'Awards&amp;Payments_LEACode'!$A$4:$Q$455,16,FALSE)</f>
        <v>0</v>
      </c>
      <c r="M207" s="3">
        <f>VLOOKUP($B207,'Awards&amp;Payments_LEACode'!$A$4:$Q$455,17,FALSE)</f>
        <v>161320.07</v>
      </c>
    </row>
    <row r="208" spans="1:13" x14ac:dyDescent="0.35">
      <c r="A208" t="s">
        <v>191</v>
      </c>
      <c r="B208" s="118">
        <v>2884</v>
      </c>
      <c r="C208">
        <v>32</v>
      </c>
      <c r="D208" s="1">
        <f>VLOOKUP($B208,'Awards&amp;Payments_LEACode'!$A$4:$I$455,3,FALSE)</f>
        <v>127166</v>
      </c>
      <c r="E208" s="1">
        <f>VLOOKUP($B208,'Awards&amp;Payments_LEACode'!$A$4:$I$455,4,FALSE)</f>
        <v>509488</v>
      </c>
      <c r="F208" s="1">
        <f>VLOOKUP($B208,'Awards&amp;Payments_LEACode'!$A$4:$I$455,6,FALSE)</f>
        <v>1144170</v>
      </c>
      <c r="G208" s="1">
        <f>VLOOKUP($B208,'Awards&amp;Payments_LEACode'!$A$4:$I$455,8,FALSE)</f>
        <v>0</v>
      </c>
      <c r="H208" s="3">
        <f>VLOOKUP($B208,'Awards&amp;Payments_LEACode'!$A$4:$I$455,9,FALSE)</f>
        <v>1780824</v>
      </c>
      <c r="I208" s="1">
        <f>VLOOKUP($B208,'Awards&amp;Payments_LEACode'!$A$4:$Q$455,11,FALSE)</f>
        <v>126797.93000000001</v>
      </c>
      <c r="J208" s="1">
        <f>VLOOKUP($B208,'Awards&amp;Payments_LEACode'!$A$4:$Q$455,12,FALSE)</f>
        <v>0</v>
      </c>
      <c r="K208" s="1">
        <f>VLOOKUP($B208,'Awards&amp;Payments_LEACode'!$A$4:$Q$455,14,FALSE)</f>
        <v>0</v>
      </c>
      <c r="L208" s="1">
        <f>VLOOKUP($B208,'Awards&amp;Payments_LEACode'!$A$4:$Q$455,16,FALSE)</f>
        <v>0</v>
      </c>
      <c r="M208" s="3">
        <f>VLOOKUP($B208,'Awards&amp;Payments_LEACode'!$A$4:$Q$455,17,FALSE)</f>
        <v>126797.93000000001</v>
      </c>
    </row>
    <row r="209" spans="1:13" x14ac:dyDescent="0.35">
      <c r="A209" t="s">
        <v>198</v>
      </c>
      <c r="B209" s="118">
        <v>3087</v>
      </c>
      <c r="C209">
        <v>32</v>
      </c>
      <c r="D209" s="1">
        <f>VLOOKUP($B209,'Awards&amp;Payments_LEACode'!$A$4:$I$455,3,FALSE)</f>
        <v>40000</v>
      </c>
      <c r="E209" s="1">
        <f>VLOOKUP($B209,'Awards&amp;Payments_LEACode'!$A$4:$I$455,4,FALSE)</f>
        <v>100000</v>
      </c>
      <c r="F209" s="1">
        <f>VLOOKUP($B209,'Awards&amp;Payments_LEACode'!$A$4:$I$455,6,FALSE)</f>
        <v>97529</v>
      </c>
      <c r="G209" s="1">
        <f>VLOOKUP($B209,'Awards&amp;Payments_LEACode'!$A$4:$I$455,8,FALSE)</f>
        <v>15217</v>
      </c>
      <c r="H209" s="3">
        <f>VLOOKUP($B209,'Awards&amp;Payments_LEACode'!$A$4:$I$455,9,FALSE)</f>
        <v>252746</v>
      </c>
      <c r="I209" s="1">
        <f>VLOOKUP($B209,'Awards&amp;Payments_LEACode'!$A$4:$Q$455,11,FALSE)</f>
        <v>14506.98</v>
      </c>
      <c r="J209" s="1">
        <f>VLOOKUP($B209,'Awards&amp;Payments_LEACode'!$A$4:$Q$455,12,FALSE)</f>
        <v>0</v>
      </c>
      <c r="K209" s="1">
        <f>VLOOKUP($B209,'Awards&amp;Payments_LEACode'!$A$4:$Q$455,14,FALSE)</f>
        <v>0</v>
      </c>
      <c r="L209" s="1">
        <f>VLOOKUP($B209,'Awards&amp;Payments_LEACode'!$A$4:$Q$455,16,FALSE)</f>
        <v>0</v>
      </c>
      <c r="M209" s="3">
        <f>VLOOKUP($B209,'Awards&amp;Payments_LEACode'!$A$4:$Q$455,17,FALSE)</f>
        <v>14506.98</v>
      </c>
    </row>
    <row r="210" spans="1:13" x14ac:dyDescent="0.35">
      <c r="A210" t="s">
        <v>199</v>
      </c>
      <c r="B210" s="118">
        <v>3094</v>
      </c>
      <c r="C210">
        <v>32</v>
      </c>
      <c r="D210" s="1">
        <f>VLOOKUP($B210,'Awards&amp;Payments_LEACode'!$A$4:$I$455,3,FALSE)</f>
        <v>40000</v>
      </c>
      <c r="E210" s="1">
        <f>VLOOKUP($B210,'Awards&amp;Payments_LEACode'!$A$4:$I$455,4,FALSE)</f>
        <v>100000</v>
      </c>
      <c r="F210" s="1">
        <f>VLOOKUP($B210,'Awards&amp;Payments_LEACode'!$A$4:$I$455,6,FALSE)</f>
        <v>11321</v>
      </c>
      <c r="G210" s="1">
        <f>VLOOKUP($B210,'Awards&amp;Payments_LEACode'!$A$4:$I$455,8,FALSE)</f>
        <v>0</v>
      </c>
      <c r="H210" s="3">
        <f>VLOOKUP($B210,'Awards&amp;Payments_LEACode'!$A$4:$I$455,9,FALSE)</f>
        <v>151321</v>
      </c>
      <c r="I210" s="1">
        <f>VLOOKUP($B210,'Awards&amp;Payments_LEACode'!$A$4:$Q$455,11,FALSE)</f>
        <v>39999.759999999995</v>
      </c>
      <c r="J210" s="1">
        <f>VLOOKUP($B210,'Awards&amp;Payments_LEACode'!$A$4:$Q$455,12,FALSE)</f>
        <v>0</v>
      </c>
      <c r="K210" s="1">
        <f>VLOOKUP($B210,'Awards&amp;Payments_LEACode'!$A$4:$Q$455,14,FALSE)</f>
        <v>0</v>
      </c>
      <c r="L210" s="1">
        <f>VLOOKUP($B210,'Awards&amp;Payments_LEACode'!$A$4:$Q$455,16,FALSE)</f>
        <v>0</v>
      </c>
      <c r="M210" s="3">
        <f>VLOOKUP($B210,'Awards&amp;Payments_LEACode'!$A$4:$Q$455,17,FALSE)</f>
        <v>39999.759999999995</v>
      </c>
    </row>
    <row r="211" spans="1:13" x14ac:dyDescent="0.35">
      <c r="A211" t="s">
        <v>310</v>
      </c>
      <c r="B211" s="118">
        <v>4627</v>
      </c>
      <c r="C211">
        <v>32</v>
      </c>
      <c r="D211" s="1">
        <f>VLOOKUP($B211,'Awards&amp;Payments_LEACode'!$A$4:$I$455,3,FALSE)</f>
        <v>72222</v>
      </c>
      <c r="E211" s="1">
        <f>VLOOKUP($B211,'Awards&amp;Payments_LEACode'!$A$4:$I$455,4,FALSE)</f>
        <v>243354</v>
      </c>
      <c r="F211" s="1">
        <f>VLOOKUP($B211,'Awards&amp;Payments_LEACode'!$A$4:$I$455,6,FALSE)</f>
        <v>546506</v>
      </c>
      <c r="G211" s="1">
        <f>VLOOKUP($B211,'Awards&amp;Payments_LEACode'!$A$4:$I$455,8,FALSE)</f>
        <v>0</v>
      </c>
      <c r="H211" s="3">
        <f>VLOOKUP($B211,'Awards&amp;Payments_LEACode'!$A$4:$I$455,9,FALSE)</f>
        <v>862082</v>
      </c>
      <c r="I211" s="1">
        <f>VLOOKUP($B211,'Awards&amp;Payments_LEACode'!$A$4:$Q$455,11,FALSE)</f>
        <v>22134.379999999997</v>
      </c>
      <c r="J211" s="1">
        <f>VLOOKUP($B211,'Awards&amp;Payments_LEACode'!$A$4:$Q$455,12,FALSE)</f>
        <v>0</v>
      </c>
      <c r="K211" s="1">
        <f>VLOOKUP($B211,'Awards&amp;Payments_LEACode'!$A$4:$Q$455,14,FALSE)</f>
        <v>0</v>
      </c>
      <c r="L211" s="1">
        <f>VLOOKUP($B211,'Awards&amp;Payments_LEACode'!$A$4:$Q$455,16,FALSE)</f>
        <v>0</v>
      </c>
      <c r="M211" s="3">
        <f>VLOOKUP($B211,'Awards&amp;Payments_LEACode'!$A$4:$Q$455,17,FALSE)</f>
        <v>22134.379999999997</v>
      </c>
    </row>
    <row r="212" spans="1:13" x14ac:dyDescent="0.35">
      <c r="A212" t="s">
        <v>383</v>
      </c>
      <c r="B212" s="118">
        <v>6022</v>
      </c>
      <c r="C212">
        <v>32</v>
      </c>
      <c r="D212" s="1">
        <f>VLOOKUP($B212,'Awards&amp;Payments_LEACode'!$A$4:$I$455,3,FALSE)</f>
        <v>90271</v>
      </c>
      <c r="E212" s="1">
        <f>VLOOKUP($B212,'Awards&amp;Payments_LEACode'!$A$4:$I$455,4,FALSE)</f>
        <v>356379</v>
      </c>
      <c r="F212" s="1">
        <f>VLOOKUP($B212,'Awards&amp;Payments_LEACode'!$A$4:$I$455,6,FALSE)</f>
        <v>800330</v>
      </c>
      <c r="G212" s="1">
        <f>VLOOKUP($B212,'Awards&amp;Payments_LEACode'!$A$4:$I$455,8,FALSE)</f>
        <v>61739</v>
      </c>
      <c r="H212" s="3">
        <f>VLOOKUP($B212,'Awards&amp;Payments_LEACode'!$A$4:$I$455,9,FALSE)</f>
        <v>1308719</v>
      </c>
      <c r="I212" s="1">
        <f>VLOOKUP($B212,'Awards&amp;Payments_LEACode'!$A$4:$Q$455,11,FALSE)</f>
        <v>34567.67</v>
      </c>
      <c r="J212" s="1">
        <f>VLOOKUP($B212,'Awards&amp;Payments_LEACode'!$A$4:$Q$455,12,FALSE)</f>
        <v>0</v>
      </c>
      <c r="K212" s="1">
        <f>VLOOKUP($B212,'Awards&amp;Payments_LEACode'!$A$4:$Q$455,14,FALSE)</f>
        <v>0</v>
      </c>
      <c r="L212" s="1">
        <f>VLOOKUP($B212,'Awards&amp;Payments_LEACode'!$A$4:$Q$455,16,FALSE)</f>
        <v>16864.27</v>
      </c>
      <c r="M212" s="3">
        <f>VLOOKUP($B212,'Awards&amp;Payments_LEACode'!$A$4:$Q$455,17,FALSE)</f>
        <v>51431.94</v>
      </c>
    </row>
    <row r="213" spans="1:13" x14ac:dyDescent="0.35">
      <c r="A213" t="s">
        <v>409</v>
      </c>
      <c r="B213" s="118">
        <v>6412</v>
      </c>
      <c r="C213">
        <v>32</v>
      </c>
      <c r="D213" s="1">
        <f>VLOOKUP($B213,'Awards&amp;Payments_LEACode'!$A$4:$I$455,3,FALSE)</f>
        <v>46455</v>
      </c>
      <c r="E213" s="1">
        <f>VLOOKUP($B213,'Awards&amp;Payments_LEACode'!$A$4:$I$455,4,FALSE)</f>
        <v>169766</v>
      </c>
      <c r="F213" s="1">
        <f>VLOOKUP($B213,'Awards&amp;Payments_LEACode'!$A$4:$I$455,6,FALSE)</f>
        <v>381247</v>
      </c>
      <c r="G213" s="1">
        <f>VLOOKUP($B213,'Awards&amp;Payments_LEACode'!$A$4:$I$455,8,FALSE)</f>
        <v>0</v>
      </c>
      <c r="H213" s="3">
        <f>VLOOKUP($B213,'Awards&amp;Payments_LEACode'!$A$4:$I$455,9,FALSE)</f>
        <v>597468</v>
      </c>
      <c r="I213" s="1">
        <f>VLOOKUP($B213,'Awards&amp;Payments_LEACode'!$A$4:$Q$455,11,FALSE)</f>
        <v>46455</v>
      </c>
      <c r="J213" s="1">
        <f>VLOOKUP($B213,'Awards&amp;Payments_LEACode'!$A$4:$Q$455,12,FALSE)</f>
        <v>0</v>
      </c>
      <c r="K213" s="1">
        <f>VLOOKUP($B213,'Awards&amp;Payments_LEACode'!$A$4:$Q$455,14,FALSE)</f>
        <v>0</v>
      </c>
      <c r="L213" s="1">
        <f>VLOOKUP($B213,'Awards&amp;Payments_LEACode'!$A$4:$Q$455,16,FALSE)</f>
        <v>0</v>
      </c>
      <c r="M213" s="3">
        <f>VLOOKUP($B213,'Awards&amp;Payments_LEACode'!$A$4:$Q$455,17,FALSE)</f>
        <v>46455</v>
      </c>
    </row>
    <row r="214" spans="1:13" x14ac:dyDescent="0.35">
      <c r="A214" t="s">
        <v>416</v>
      </c>
      <c r="B214" s="118">
        <v>6482</v>
      </c>
      <c r="C214">
        <v>32</v>
      </c>
      <c r="D214" s="1">
        <f>VLOOKUP($B214,'Awards&amp;Payments_LEACode'!$A$4:$I$455,3,FALSE)</f>
        <v>60932</v>
      </c>
      <c r="E214" s="1">
        <f>VLOOKUP($B214,'Awards&amp;Payments_LEACode'!$A$4:$I$455,4,FALSE)</f>
        <v>209268</v>
      </c>
      <c r="F214" s="1">
        <f>VLOOKUP($B214,'Awards&amp;Payments_LEACode'!$A$4:$I$455,6,FALSE)</f>
        <v>469959</v>
      </c>
      <c r="G214" s="1">
        <f>VLOOKUP($B214,'Awards&amp;Payments_LEACode'!$A$4:$I$455,8,FALSE)</f>
        <v>0</v>
      </c>
      <c r="H214" s="3">
        <f>VLOOKUP($B214,'Awards&amp;Payments_LEACode'!$A$4:$I$455,9,FALSE)</f>
        <v>740159</v>
      </c>
      <c r="I214" s="1">
        <f>VLOOKUP($B214,'Awards&amp;Payments_LEACode'!$A$4:$Q$455,11,FALSE)</f>
        <v>60932</v>
      </c>
      <c r="J214" s="1">
        <f>VLOOKUP($B214,'Awards&amp;Payments_LEACode'!$A$4:$Q$455,12,FALSE)</f>
        <v>31667</v>
      </c>
      <c r="K214" s="1">
        <f>VLOOKUP($B214,'Awards&amp;Payments_LEACode'!$A$4:$Q$455,14,FALSE)</f>
        <v>0</v>
      </c>
      <c r="L214" s="1">
        <f>VLOOKUP($B214,'Awards&amp;Payments_LEACode'!$A$4:$Q$455,16,FALSE)</f>
        <v>0</v>
      </c>
      <c r="M214" s="3">
        <f>VLOOKUP($B214,'Awards&amp;Payments_LEACode'!$A$4:$Q$455,17,FALSE)</f>
        <v>92599</v>
      </c>
    </row>
    <row r="215" spans="1:13" x14ac:dyDescent="0.35">
      <c r="A215" t="s">
        <v>1160</v>
      </c>
      <c r="B215" s="118">
        <v>6545</v>
      </c>
      <c r="C215">
        <v>32</v>
      </c>
      <c r="D215" s="1">
        <f>VLOOKUP($B215,'Awards&amp;Payments_LEACode'!$A$4:$I$455,3,FALSE)</f>
        <v>84367</v>
      </c>
      <c r="E215" s="1">
        <f>VLOOKUP($B215,'Awards&amp;Payments_LEACode'!$A$4:$I$455,4,FALSE)</f>
        <v>356115</v>
      </c>
      <c r="F215" s="1">
        <f>VLOOKUP($B215,'Awards&amp;Payments_LEACode'!$A$4:$I$455,6,FALSE)</f>
        <v>799737</v>
      </c>
      <c r="G215" s="1">
        <f>VLOOKUP($B215,'Awards&amp;Payments_LEACode'!$A$4:$I$455,8,FALSE)</f>
        <v>0</v>
      </c>
      <c r="H215" s="3">
        <f>VLOOKUP($B215,'Awards&amp;Payments_LEACode'!$A$4:$I$455,9,FALSE)</f>
        <v>1240219</v>
      </c>
      <c r="I215" s="1">
        <f>VLOOKUP($B215,'Awards&amp;Payments_LEACode'!$A$4:$Q$455,11,FALSE)</f>
        <v>84367</v>
      </c>
      <c r="J215" s="1">
        <f>VLOOKUP($B215,'Awards&amp;Payments_LEACode'!$A$4:$Q$455,12,FALSE)</f>
        <v>0</v>
      </c>
      <c r="K215" s="1">
        <f>VLOOKUP($B215,'Awards&amp;Payments_LEACode'!$A$4:$Q$455,14,FALSE)</f>
        <v>0</v>
      </c>
      <c r="L215" s="1">
        <f>VLOOKUP($B215,'Awards&amp;Payments_LEACode'!$A$4:$Q$455,16,FALSE)</f>
        <v>0</v>
      </c>
      <c r="M215" s="3">
        <f>VLOOKUP($B215,'Awards&amp;Payments_LEACode'!$A$4:$Q$455,17,FALSE)</f>
        <v>84367</v>
      </c>
    </row>
    <row r="216" spans="1:13" x14ac:dyDescent="0.35">
      <c r="A216" t="s">
        <v>61</v>
      </c>
      <c r="B216" s="118">
        <v>896</v>
      </c>
      <c r="C216">
        <v>33</v>
      </c>
      <c r="D216" s="1">
        <f>VLOOKUP($B216,'Awards&amp;Payments_LEACode'!$A$4:$I$455,3,FALSE)</f>
        <v>57683</v>
      </c>
      <c r="E216" s="1">
        <f>VLOOKUP($B216,'Awards&amp;Payments_LEACode'!$A$4:$I$455,4,FALSE)</f>
        <v>229907</v>
      </c>
      <c r="F216" s="1">
        <f>VLOOKUP($B216,'Awards&amp;Payments_LEACode'!$A$4:$I$455,6,FALSE)</f>
        <v>516308</v>
      </c>
      <c r="G216" s="1">
        <f>VLOOKUP($B216,'Awards&amp;Payments_LEACode'!$A$4:$I$455,8,FALSE)</f>
        <v>0</v>
      </c>
      <c r="H216" s="3">
        <f>VLOOKUP($B216,'Awards&amp;Payments_LEACode'!$A$4:$I$455,9,FALSE)</f>
        <v>803898</v>
      </c>
      <c r="I216" s="1">
        <f>VLOOKUP($B216,'Awards&amp;Payments_LEACode'!$A$4:$Q$455,11,FALSE)</f>
        <v>56310.12</v>
      </c>
      <c r="J216" s="1">
        <f>VLOOKUP($B216,'Awards&amp;Payments_LEACode'!$A$4:$Q$455,12,FALSE)</f>
        <v>0</v>
      </c>
      <c r="K216" s="1">
        <f>VLOOKUP($B216,'Awards&amp;Payments_LEACode'!$A$4:$Q$455,14,FALSE)</f>
        <v>0</v>
      </c>
      <c r="L216" s="1">
        <f>VLOOKUP($B216,'Awards&amp;Payments_LEACode'!$A$4:$Q$455,16,FALSE)</f>
        <v>0</v>
      </c>
      <c r="M216" s="3">
        <f>VLOOKUP($B216,'Awards&amp;Payments_LEACode'!$A$4:$Q$455,17,FALSE)</f>
        <v>56310.12</v>
      </c>
    </row>
    <row r="217" spans="1:13" x14ac:dyDescent="0.35">
      <c r="A217" t="s">
        <v>100</v>
      </c>
      <c r="B217" s="118">
        <v>1540</v>
      </c>
      <c r="C217">
        <v>33</v>
      </c>
      <c r="D217" s="1">
        <f>VLOOKUP($B217,'Awards&amp;Payments_LEACode'!$A$4:$I$455,3,FALSE)</f>
        <v>223217</v>
      </c>
      <c r="E217" s="1">
        <f>VLOOKUP($B217,'Awards&amp;Payments_LEACode'!$A$4:$I$455,4,FALSE)</f>
        <v>752129</v>
      </c>
      <c r="F217" s="1">
        <f>VLOOKUP($B217,'Awards&amp;Payments_LEACode'!$A$4:$I$455,6,FALSE)</f>
        <v>1689076</v>
      </c>
      <c r="G217" s="1">
        <f>VLOOKUP($B217,'Awards&amp;Payments_LEACode'!$A$4:$I$455,8,FALSE)</f>
        <v>0</v>
      </c>
      <c r="H217" s="3">
        <f>VLOOKUP($B217,'Awards&amp;Payments_LEACode'!$A$4:$I$455,9,FALSE)</f>
        <v>2664422</v>
      </c>
      <c r="I217" s="1">
        <f>VLOOKUP($B217,'Awards&amp;Payments_LEACode'!$A$4:$Q$455,11,FALSE)</f>
        <v>212250.28</v>
      </c>
      <c r="J217" s="1">
        <f>VLOOKUP($B217,'Awards&amp;Payments_LEACode'!$A$4:$Q$455,12,FALSE)</f>
        <v>0</v>
      </c>
      <c r="K217" s="1">
        <f>VLOOKUP($B217,'Awards&amp;Payments_LEACode'!$A$4:$Q$455,14,FALSE)</f>
        <v>0</v>
      </c>
      <c r="L217" s="1">
        <f>VLOOKUP($B217,'Awards&amp;Payments_LEACode'!$A$4:$Q$455,16,FALSE)</f>
        <v>0</v>
      </c>
      <c r="M217" s="3">
        <f>VLOOKUP($B217,'Awards&amp;Payments_LEACode'!$A$4:$Q$455,17,FALSE)</f>
        <v>212250.28</v>
      </c>
    </row>
    <row r="218" spans="1:13" x14ac:dyDescent="0.35">
      <c r="A218" t="s">
        <v>107</v>
      </c>
      <c r="B218" s="118">
        <v>1638</v>
      </c>
      <c r="C218">
        <v>33</v>
      </c>
      <c r="D218" s="1">
        <f>VLOOKUP($B218,'Awards&amp;Payments_LEACode'!$A$4:$I$455,3,FALSE)</f>
        <v>257033</v>
      </c>
      <c r="E218" s="1">
        <f>VLOOKUP($B218,'Awards&amp;Payments_LEACode'!$A$4:$I$455,4,FALSE)</f>
        <v>947443</v>
      </c>
      <c r="F218" s="1">
        <f>VLOOKUP($B218,'Awards&amp;Payments_LEACode'!$A$4:$I$455,6,FALSE)</f>
        <v>2127696</v>
      </c>
      <c r="G218" s="1">
        <f>VLOOKUP($B218,'Awards&amp;Payments_LEACode'!$A$4:$I$455,8,FALSE)</f>
        <v>0</v>
      </c>
      <c r="H218" s="3">
        <f>VLOOKUP($B218,'Awards&amp;Payments_LEACode'!$A$4:$I$455,9,FALSE)</f>
        <v>3332172</v>
      </c>
      <c r="I218" s="1">
        <f>VLOOKUP($B218,'Awards&amp;Payments_LEACode'!$A$4:$Q$455,11,FALSE)</f>
        <v>257032.95</v>
      </c>
      <c r="J218" s="1">
        <f>VLOOKUP($B218,'Awards&amp;Payments_LEACode'!$A$4:$Q$455,12,FALSE)</f>
        <v>0</v>
      </c>
      <c r="K218" s="1">
        <f>VLOOKUP($B218,'Awards&amp;Payments_LEACode'!$A$4:$Q$455,14,FALSE)</f>
        <v>0</v>
      </c>
      <c r="L218" s="1">
        <f>VLOOKUP($B218,'Awards&amp;Payments_LEACode'!$A$4:$Q$455,16,FALSE)</f>
        <v>0</v>
      </c>
      <c r="M218" s="3">
        <f>VLOOKUP($B218,'Awards&amp;Payments_LEACode'!$A$4:$Q$455,17,FALSE)</f>
        <v>257032.95</v>
      </c>
    </row>
    <row r="219" spans="1:13" x14ac:dyDescent="0.35">
      <c r="A219" t="s">
        <v>121</v>
      </c>
      <c r="B219" s="118">
        <v>1883</v>
      </c>
      <c r="C219">
        <v>33</v>
      </c>
      <c r="D219" s="1">
        <f>VLOOKUP($B219,'Awards&amp;Payments_LEACode'!$A$4:$I$455,3,FALSE)</f>
        <v>252703</v>
      </c>
      <c r="E219" s="1">
        <f>VLOOKUP($B219,'Awards&amp;Payments_LEACode'!$A$4:$I$455,4,FALSE)</f>
        <v>959375</v>
      </c>
      <c r="F219" s="1">
        <f>VLOOKUP($B219,'Awards&amp;Payments_LEACode'!$A$4:$I$455,6,FALSE)</f>
        <v>2154493</v>
      </c>
      <c r="G219" s="1">
        <f>VLOOKUP($B219,'Awards&amp;Payments_LEACode'!$A$4:$I$455,8,FALSE)</f>
        <v>0</v>
      </c>
      <c r="H219" s="3">
        <f>VLOOKUP($B219,'Awards&amp;Payments_LEACode'!$A$4:$I$455,9,FALSE)</f>
        <v>3366571</v>
      </c>
      <c r="I219" s="1">
        <f>VLOOKUP($B219,'Awards&amp;Payments_LEACode'!$A$4:$Q$455,11,FALSE)</f>
        <v>168015.97999999998</v>
      </c>
      <c r="J219" s="1">
        <f>VLOOKUP($B219,'Awards&amp;Payments_LEACode'!$A$4:$Q$455,12,FALSE)</f>
        <v>0</v>
      </c>
      <c r="K219" s="1">
        <f>VLOOKUP($B219,'Awards&amp;Payments_LEACode'!$A$4:$Q$455,14,FALSE)</f>
        <v>0</v>
      </c>
      <c r="L219" s="1">
        <f>VLOOKUP($B219,'Awards&amp;Payments_LEACode'!$A$4:$Q$455,16,FALSE)</f>
        <v>0</v>
      </c>
      <c r="M219" s="3">
        <f>VLOOKUP($B219,'Awards&amp;Payments_LEACode'!$A$4:$Q$455,17,FALSE)</f>
        <v>168015.97999999998</v>
      </c>
    </row>
    <row r="220" spans="1:13" x14ac:dyDescent="0.35">
      <c r="A220" t="s">
        <v>177</v>
      </c>
      <c r="B220" s="118">
        <v>2702</v>
      </c>
      <c r="C220">
        <v>33</v>
      </c>
      <c r="D220" s="1">
        <f>VLOOKUP($B220,'Awards&amp;Payments_LEACode'!$A$4:$I$455,3,FALSE)</f>
        <v>198053</v>
      </c>
      <c r="E220" s="1">
        <f>VLOOKUP($B220,'Awards&amp;Payments_LEACode'!$A$4:$I$455,4,FALSE)</f>
        <v>784374</v>
      </c>
      <c r="F220" s="1">
        <f>VLOOKUP($B220,'Awards&amp;Payments_LEACode'!$A$4:$I$455,6,FALSE)</f>
        <v>1761489</v>
      </c>
      <c r="G220" s="1">
        <f>VLOOKUP($B220,'Awards&amp;Payments_LEACode'!$A$4:$I$455,8,FALSE)</f>
        <v>0</v>
      </c>
      <c r="H220" s="3">
        <f>VLOOKUP($B220,'Awards&amp;Payments_LEACode'!$A$4:$I$455,9,FALSE)</f>
        <v>2743916</v>
      </c>
      <c r="I220" s="1">
        <f>VLOOKUP($B220,'Awards&amp;Payments_LEACode'!$A$4:$Q$455,11,FALSE)</f>
        <v>198053</v>
      </c>
      <c r="J220" s="1">
        <f>VLOOKUP($B220,'Awards&amp;Payments_LEACode'!$A$4:$Q$455,12,FALSE)</f>
        <v>0</v>
      </c>
      <c r="K220" s="1">
        <f>VLOOKUP($B220,'Awards&amp;Payments_LEACode'!$A$4:$Q$455,14,FALSE)</f>
        <v>0</v>
      </c>
      <c r="L220" s="1">
        <f>VLOOKUP($B220,'Awards&amp;Payments_LEACode'!$A$4:$Q$455,16,FALSE)</f>
        <v>0</v>
      </c>
      <c r="M220" s="3">
        <f>VLOOKUP($B220,'Awards&amp;Payments_LEACode'!$A$4:$Q$455,17,FALSE)</f>
        <v>198053</v>
      </c>
    </row>
    <row r="221" spans="1:13" x14ac:dyDescent="0.35">
      <c r="A221" t="s">
        <v>90</v>
      </c>
      <c r="B221" s="118">
        <v>1376</v>
      </c>
      <c r="C221">
        <v>33</v>
      </c>
      <c r="D221" s="1">
        <f>VLOOKUP($B221,'Awards&amp;Payments_LEACode'!$A$4:$I$455,3,FALSE)</f>
        <v>69744</v>
      </c>
      <c r="E221" s="1">
        <f>VLOOKUP($B221,'Awards&amp;Payments_LEACode'!$A$4:$I$455,4,FALSE)</f>
        <v>277011</v>
      </c>
      <c r="F221" s="1">
        <f>VLOOKUP($B221,'Awards&amp;Payments_LEACode'!$A$4:$I$455,6,FALSE)</f>
        <v>622090</v>
      </c>
      <c r="G221" s="1">
        <f>VLOOKUP($B221,'Awards&amp;Payments_LEACode'!$A$4:$I$455,8,FALSE)</f>
        <v>0</v>
      </c>
      <c r="H221" s="3">
        <f>VLOOKUP($B221,'Awards&amp;Payments_LEACode'!$A$4:$I$455,9,FALSE)</f>
        <v>968845</v>
      </c>
      <c r="I221" s="1">
        <f>VLOOKUP($B221,'Awards&amp;Payments_LEACode'!$A$4:$Q$455,11,FALSE)</f>
        <v>61230.6</v>
      </c>
      <c r="J221" s="1">
        <f>VLOOKUP($B221,'Awards&amp;Payments_LEACode'!$A$4:$Q$455,12,FALSE)</f>
        <v>0</v>
      </c>
      <c r="K221" s="1">
        <f>VLOOKUP($B221,'Awards&amp;Payments_LEACode'!$A$4:$Q$455,14,FALSE)</f>
        <v>0</v>
      </c>
      <c r="L221" s="1">
        <f>VLOOKUP($B221,'Awards&amp;Payments_LEACode'!$A$4:$Q$455,16,FALSE)</f>
        <v>0</v>
      </c>
      <c r="M221" s="3">
        <f>VLOOKUP($B221,'Awards&amp;Payments_LEACode'!$A$4:$Q$455,17,FALSE)</f>
        <v>61230.6</v>
      </c>
    </row>
    <row r="222" spans="1:13" x14ac:dyDescent="0.35">
      <c r="A222" t="s">
        <v>194</v>
      </c>
      <c r="B222" s="118">
        <v>2898</v>
      </c>
      <c r="C222">
        <v>33</v>
      </c>
      <c r="D222" s="1">
        <f>VLOOKUP($B222,'Awards&amp;Payments_LEACode'!$A$4:$I$455,3,FALSE)</f>
        <v>78058</v>
      </c>
      <c r="E222" s="1">
        <f>VLOOKUP($B222,'Awards&amp;Payments_LEACode'!$A$4:$I$455,4,FALSE)</f>
        <v>318453</v>
      </c>
      <c r="F222" s="1">
        <f>VLOOKUP($B222,'Awards&amp;Payments_LEACode'!$A$4:$I$455,6,FALSE)</f>
        <v>715159</v>
      </c>
      <c r="G222" s="1">
        <f>VLOOKUP($B222,'Awards&amp;Payments_LEACode'!$A$4:$I$455,8,FALSE)</f>
        <v>0</v>
      </c>
      <c r="H222" s="3">
        <f>VLOOKUP($B222,'Awards&amp;Payments_LEACode'!$A$4:$I$455,9,FALSE)</f>
        <v>1111670</v>
      </c>
      <c r="I222" s="1">
        <f>VLOOKUP($B222,'Awards&amp;Payments_LEACode'!$A$4:$Q$455,11,FALSE)</f>
        <v>74542.930000000008</v>
      </c>
      <c r="J222" s="1">
        <f>VLOOKUP($B222,'Awards&amp;Payments_LEACode'!$A$4:$Q$455,12,FALSE)</f>
        <v>0</v>
      </c>
      <c r="K222" s="1">
        <f>VLOOKUP($B222,'Awards&amp;Payments_LEACode'!$A$4:$Q$455,14,FALSE)</f>
        <v>0</v>
      </c>
      <c r="L222" s="1">
        <f>VLOOKUP($B222,'Awards&amp;Payments_LEACode'!$A$4:$Q$455,16,FALSE)</f>
        <v>0</v>
      </c>
      <c r="M222" s="3">
        <f>VLOOKUP($B222,'Awards&amp;Payments_LEACode'!$A$4:$Q$455,17,FALSE)</f>
        <v>74542.930000000008</v>
      </c>
    </row>
    <row r="223" spans="1:13" x14ac:dyDescent="0.35">
      <c r="A223" t="s">
        <v>1161</v>
      </c>
      <c r="B223" s="118">
        <v>3822</v>
      </c>
      <c r="C223">
        <v>33</v>
      </c>
      <c r="D223" s="1">
        <f>VLOOKUP($B223,'Awards&amp;Payments_LEACode'!$A$4:$I$455,3,FALSE)</f>
        <v>101295</v>
      </c>
      <c r="E223" s="1">
        <f>VLOOKUP($B223,'Awards&amp;Payments_LEACode'!$A$4:$I$455,4,FALSE)</f>
        <v>394925</v>
      </c>
      <c r="F223" s="1">
        <f>VLOOKUP($B223,'Awards&amp;Payments_LEACode'!$A$4:$I$455,6,FALSE)</f>
        <v>886894</v>
      </c>
      <c r="G223" s="1">
        <f>VLOOKUP($B223,'Awards&amp;Payments_LEACode'!$A$4:$I$455,8,FALSE)</f>
        <v>0</v>
      </c>
      <c r="H223" s="3">
        <f>VLOOKUP($B223,'Awards&amp;Payments_LEACode'!$A$4:$I$455,9,FALSE)</f>
        <v>1383114</v>
      </c>
      <c r="I223" s="1">
        <f>VLOOKUP($B223,'Awards&amp;Payments_LEACode'!$A$4:$Q$455,11,FALSE)</f>
        <v>95319.61</v>
      </c>
      <c r="J223" s="1">
        <f>VLOOKUP($B223,'Awards&amp;Payments_LEACode'!$A$4:$Q$455,12,FALSE)</f>
        <v>0</v>
      </c>
      <c r="K223" s="1">
        <f>VLOOKUP($B223,'Awards&amp;Payments_LEACode'!$A$4:$Q$455,14,FALSE)</f>
        <v>0</v>
      </c>
      <c r="L223" s="1">
        <f>VLOOKUP($B223,'Awards&amp;Payments_LEACode'!$A$4:$Q$455,16,FALSE)</f>
        <v>0</v>
      </c>
      <c r="M223" s="3">
        <f>VLOOKUP($B223,'Awards&amp;Payments_LEACode'!$A$4:$Q$455,17,FALSE)</f>
        <v>95319.61</v>
      </c>
    </row>
    <row r="224" spans="1:13" x14ac:dyDescent="0.35">
      <c r="A224" s="113" t="s">
        <v>271</v>
      </c>
      <c r="B224" s="118">
        <v>4060</v>
      </c>
      <c r="C224">
        <v>33</v>
      </c>
      <c r="D224" s="1">
        <f>VLOOKUP($B224,'Awards&amp;Payments_LEACode'!$A$4:$I$455,3,FALSE)</f>
        <v>259380</v>
      </c>
      <c r="E224" s="1">
        <f>VLOOKUP($B224,'Awards&amp;Payments_LEACode'!$A$4:$I$455,4,FALSE)</f>
        <v>1039974</v>
      </c>
      <c r="F224" s="1">
        <f>VLOOKUP($B224,'Awards&amp;Payments_LEACode'!$A$4:$I$455,6,FALSE)</f>
        <v>2335496</v>
      </c>
      <c r="G224" s="1">
        <f>VLOOKUP($B224,'Awards&amp;Payments_LEACode'!$A$4:$I$455,8,FALSE)</f>
        <v>0</v>
      </c>
      <c r="H224" s="3">
        <f>VLOOKUP($B224,'Awards&amp;Payments_LEACode'!$A$4:$I$455,9,FALSE)</f>
        <v>3634850</v>
      </c>
      <c r="I224" s="1">
        <f>VLOOKUP($B224,'Awards&amp;Payments_LEACode'!$A$4:$Q$455,11,FALSE)</f>
        <v>59811.29</v>
      </c>
      <c r="J224" s="1">
        <f>VLOOKUP($B224,'Awards&amp;Payments_LEACode'!$A$4:$Q$455,12,FALSE)</f>
        <v>0</v>
      </c>
      <c r="K224" s="1">
        <f>VLOOKUP($B224,'Awards&amp;Payments_LEACode'!$A$4:$Q$455,14,FALSE)</f>
        <v>0</v>
      </c>
      <c r="L224" s="1">
        <f>VLOOKUP($B224,'Awards&amp;Payments_LEACode'!$A$4:$Q$455,16,FALSE)</f>
        <v>0</v>
      </c>
      <c r="M224" s="3">
        <f>VLOOKUP($B224,'Awards&amp;Payments_LEACode'!$A$4:$Q$455,17,FALSE)</f>
        <v>59811.29</v>
      </c>
    </row>
    <row r="225" spans="1:13" x14ac:dyDescent="0.35">
      <c r="A225" t="s">
        <v>283</v>
      </c>
      <c r="B225" s="118">
        <v>4221</v>
      </c>
      <c r="C225">
        <v>33</v>
      </c>
      <c r="D225" s="1">
        <f>VLOOKUP($B225,'Awards&amp;Payments_LEACode'!$A$4:$I$455,3,FALSE)</f>
        <v>88291</v>
      </c>
      <c r="E225" s="1">
        <f>VLOOKUP($B225,'Awards&amp;Payments_LEACode'!$A$4:$I$455,4,FALSE)</f>
        <v>362146</v>
      </c>
      <c r="F225" s="1">
        <f>VLOOKUP($B225,'Awards&amp;Payments_LEACode'!$A$4:$I$455,6,FALSE)</f>
        <v>813280</v>
      </c>
      <c r="G225" s="1">
        <f>VLOOKUP($B225,'Awards&amp;Payments_LEACode'!$A$4:$I$455,8,FALSE)</f>
        <v>0</v>
      </c>
      <c r="H225" s="3">
        <f>VLOOKUP($B225,'Awards&amp;Payments_LEACode'!$A$4:$I$455,9,FALSE)</f>
        <v>1263717</v>
      </c>
      <c r="I225" s="1">
        <f>VLOOKUP($B225,'Awards&amp;Payments_LEACode'!$A$4:$Q$455,11,FALSE)</f>
        <v>62168.800000000003</v>
      </c>
      <c r="J225" s="1">
        <f>VLOOKUP($B225,'Awards&amp;Payments_LEACode'!$A$4:$Q$455,12,FALSE)</f>
        <v>0</v>
      </c>
      <c r="K225" s="1">
        <f>VLOOKUP($B225,'Awards&amp;Payments_LEACode'!$A$4:$Q$455,14,FALSE)</f>
        <v>0</v>
      </c>
      <c r="L225" s="1">
        <f>VLOOKUP($B225,'Awards&amp;Payments_LEACode'!$A$4:$Q$455,16,FALSE)</f>
        <v>0</v>
      </c>
      <c r="M225" s="3">
        <f>VLOOKUP($B225,'Awards&amp;Payments_LEACode'!$A$4:$Q$455,17,FALSE)</f>
        <v>62168.800000000003</v>
      </c>
    </row>
    <row r="226" spans="1:13" x14ac:dyDescent="0.35">
      <c r="A226" t="s">
        <v>413</v>
      </c>
      <c r="B226" s="118">
        <v>6461</v>
      </c>
      <c r="C226">
        <v>33</v>
      </c>
      <c r="D226" s="1">
        <f>VLOOKUP($B226,'Awards&amp;Payments_LEACode'!$A$4:$I$455,3,FALSE)</f>
        <v>252248</v>
      </c>
      <c r="E226" s="1">
        <f>VLOOKUP($B226,'Awards&amp;Payments_LEACode'!$A$4:$I$455,4,FALSE)</f>
        <v>920882</v>
      </c>
      <c r="F226" s="1">
        <f>VLOOKUP($B226,'Awards&amp;Payments_LEACode'!$A$4:$I$455,6,FALSE)</f>
        <v>2068048</v>
      </c>
      <c r="G226" s="1">
        <f>VLOOKUP($B226,'Awards&amp;Payments_LEACode'!$A$4:$I$455,8,FALSE)</f>
        <v>0</v>
      </c>
      <c r="H226" s="3">
        <f>VLOOKUP($B226,'Awards&amp;Payments_LEACode'!$A$4:$I$455,9,FALSE)</f>
        <v>3241178</v>
      </c>
      <c r="I226" s="1">
        <f>VLOOKUP($B226,'Awards&amp;Payments_LEACode'!$A$4:$Q$455,11,FALSE)</f>
        <v>252248</v>
      </c>
      <c r="J226" s="1">
        <f>VLOOKUP($B226,'Awards&amp;Payments_LEACode'!$A$4:$Q$455,12,FALSE)</f>
        <v>0</v>
      </c>
      <c r="K226" s="1">
        <f>VLOOKUP($B226,'Awards&amp;Payments_LEACode'!$A$4:$Q$455,14,FALSE)</f>
        <v>0</v>
      </c>
      <c r="L226" s="1">
        <f>VLOOKUP($B226,'Awards&amp;Payments_LEACode'!$A$4:$Q$455,16,FALSE)</f>
        <v>0</v>
      </c>
      <c r="M226" s="3">
        <f>VLOOKUP($B226,'Awards&amp;Payments_LEACode'!$A$4:$Q$455,17,FALSE)</f>
        <v>252248</v>
      </c>
    </row>
    <row r="227" spans="1:13" x14ac:dyDescent="0.35">
      <c r="A227" t="s">
        <v>82</v>
      </c>
      <c r="B227" s="118">
        <v>1218</v>
      </c>
      <c r="C227">
        <v>34</v>
      </c>
      <c r="D227" s="1">
        <f>VLOOKUP($B227,'Awards&amp;Payments_LEACode'!$A$4:$I$455,3,FALSE)</f>
        <v>183629</v>
      </c>
      <c r="E227" s="1">
        <f>VLOOKUP($B227,'Awards&amp;Payments_LEACode'!$A$4:$I$455,4,FALSE)</f>
        <v>730715</v>
      </c>
      <c r="F227" s="1">
        <f>VLOOKUP($B227,'Awards&amp;Payments_LEACode'!$A$4:$I$455,6,FALSE)</f>
        <v>1640986</v>
      </c>
      <c r="G227" s="1">
        <f>VLOOKUP($B227,'Awards&amp;Payments_LEACode'!$A$4:$I$455,8,FALSE)</f>
        <v>0</v>
      </c>
      <c r="H227" s="3">
        <f>VLOOKUP($B227,'Awards&amp;Payments_LEACode'!$A$4:$I$455,9,FALSE)</f>
        <v>2555330</v>
      </c>
      <c r="I227" s="1">
        <f>VLOOKUP($B227,'Awards&amp;Payments_LEACode'!$A$4:$Q$455,11,FALSE)</f>
        <v>56271.16</v>
      </c>
      <c r="J227" s="1">
        <f>VLOOKUP($B227,'Awards&amp;Payments_LEACode'!$A$4:$Q$455,12,FALSE)</f>
        <v>0</v>
      </c>
      <c r="K227" s="1">
        <f>VLOOKUP($B227,'Awards&amp;Payments_LEACode'!$A$4:$Q$455,14,FALSE)</f>
        <v>0</v>
      </c>
      <c r="L227" s="1">
        <f>VLOOKUP($B227,'Awards&amp;Payments_LEACode'!$A$4:$Q$455,16,FALSE)</f>
        <v>0</v>
      </c>
      <c r="M227" s="3">
        <f>VLOOKUP($B227,'Awards&amp;Payments_LEACode'!$A$4:$Q$455,17,FALSE)</f>
        <v>56271.16</v>
      </c>
    </row>
    <row r="228" spans="1:13" x14ac:dyDescent="0.35">
      <c r="A228" t="s">
        <v>118</v>
      </c>
      <c r="B228" s="118">
        <v>1855</v>
      </c>
      <c r="C228">
        <v>34</v>
      </c>
      <c r="D228" s="1">
        <f>VLOOKUP($B228,'Awards&amp;Payments_LEACode'!$A$4:$I$455,3,FALSE)</f>
        <v>88110</v>
      </c>
      <c r="E228" s="1">
        <f>VLOOKUP($B228,'Awards&amp;Payments_LEACode'!$A$4:$I$455,4,FALSE)</f>
        <v>353994</v>
      </c>
      <c r="F228" s="1">
        <f>VLOOKUP($B228,'Awards&amp;Payments_LEACode'!$A$4:$I$455,6,FALSE)</f>
        <v>794973</v>
      </c>
      <c r="G228" s="1">
        <f>VLOOKUP($B228,'Awards&amp;Payments_LEACode'!$A$4:$I$455,8,FALSE)</f>
        <v>56812</v>
      </c>
      <c r="H228" s="3">
        <f>VLOOKUP($B228,'Awards&amp;Payments_LEACode'!$A$4:$I$455,9,FALSE)</f>
        <v>1293889</v>
      </c>
      <c r="I228" s="1">
        <f>VLOOKUP($B228,'Awards&amp;Payments_LEACode'!$A$4:$Q$455,11,FALSE)</f>
        <v>41360.660000000003</v>
      </c>
      <c r="J228" s="1">
        <f>VLOOKUP($B228,'Awards&amp;Payments_LEACode'!$A$4:$Q$455,12,FALSE)</f>
        <v>0</v>
      </c>
      <c r="K228" s="1">
        <f>VLOOKUP($B228,'Awards&amp;Payments_LEACode'!$A$4:$Q$455,14,FALSE)</f>
        <v>0</v>
      </c>
      <c r="L228" s="1">
        <f>VLOOKUP($B228,'Awards&amp;Payments_LEACode'!$A$4:$Q$455,16,FALSE)</f>
        <v>0</v>
      </c>
      <c r="M228" s="3">
        <f>VLOOKUP($B228,'Awards&amp;Payments_LEACode'!$A$4:$Q$455,17,FALSE)</f>
        <v>41360.660000000003</v>
      </c>
    </row>
    <row r="229" spans="1:13" x14ac:dyDescent="0.35">
      <c r="A229" t="s">
        <v>140</v>
      </c>
      <c r="B229" s="118">
        <v>2212</v>
      </c>
      <c r="C229">
        <v>34</v>
      </c>
      <c r="D229" s="1">
        <f>VLOOKUP($B229,'Awards&amp;Payments_LEACode'!$A$4:$I$455,3,FALSE)</f>
        <v>40000</v>
      </c>
      <c r="E229" s="1">
        <f>VLOOKUP($B229,'Awards&amp;Payments_LEACode'!$A$4:$I$455,4,FALSE)</f>
        <v>150819</v>
      </c>
      <c r="F229" s="1">
        <f>VLOOKUP($B229,'Awards&amp;Payments_LEACode'!$A$4:$I$455,6,FALSE)</f>
        <v>338698</v>
      </c>
      <c r="G229" s="1">
        <f>VLOOKUP($B229,'Awards&amp;Payments_LEACode'!$A$4:$I$455,8,FALSE)</f>
        <v>14638</v>
      </c>
      <c r="H229" s="3">
        <f>VLOOKUP($B229,'Awards&amp;Payments_LEACode'!$A$4:$I$455,9,FALSE)</f>
        <v>544155</v>
      </c>
      <c r="I229" s="1">
        <f>VLOOKUP($B229,'Awards&amp;Payments_LEACode'!$A$4:$Q$455,11,FALSE)</f>
        <v>40000</v>
      </c>
      <c r="J229" s="1">
        <f>VLOOKUP($B229,'Awards&amp;Payments_LEACode'!$A$4:$Q$455,12,FALSE)</f>
        <v>0</v>
      </c>
      <c r="K229" s="1">
        <f>VLOOKUP($B229,'Awards&amp;Payments_LEACode'!$A$4:$Q$455,14,FALSE)</f>
        <v>0</v>
      </c>
      <c r="L229" s="1">
        <f>VLOOKUP($B229,'Awards&amp;Payments_LEACode'!$A$4:$Q$455,16,FALSE)</f>
        <v>14638</v>
      </c>
      <c r="M229" s="3">
        <f>VLOOKUP($B229,'Awards&amp;Payments_LEACode'!$A$4:$Q$455,17,FALSE)</f>
        <v>54638</v>
      </c>
    </row>
    <row r="230" spans="1:13" x14ac:dyDescent="0.35">
      <c r="A230" t="s">
        <v>239</v>
      </c>
      <c r="B230" s="118">
        <v>3647</v>
      </c>
      <c r="C230">
        <v>34</v>
      </c>
      <c r="D230" s="1">
        <f>VLOOKUP($B230,'Awards&amp;Payments_LEACode'!$A$4:$I$455,3,FALSE)</f>
        <v>118545</v>
      </c>
      <c r="E230" s="1">
        <f>VLOOKUP($B230,'Awards&amp;Payments_LEACode'!$A$4:$I$455,4,FALSE)</f>
        <v>472654</v>
      </c>
      <c r="F230" s="1">
        <f>VLOOKUP($B230,'Awards&amp;Payments_LEACode'!$A$4:$I$455,6,FALSE)</f>
        <v>1061451</v>
      </c>
      <c r="G230" s="1">
        <f>VLOOKUP($B230,'Awards&amp;Payments_LEACode'!$A$4:$I$455,8,FALSE)</f>
        <v>0</v>
      </c>
      <c r="H230" s="3">
        <f>VLOOKUP($B230,'Awards&amp;Payments_LEACode'!$A$4:$I$455,9,FALSE)</f>
        <v>1652650</v>
      </c>
      <c r="I230" s="1">
        <f>VLOOKUP($B230,'Awards&amp;Payments_LEACode'!$A$4:$Q$455,11,FALSE)</f>
        <v>118545</v>
      </c>
      <c r="J230" s="1">
        <f>VLOOKUP($B230,'Awards&amp;Payments_LEACode'!$A$4:$Q$455,12,FALSE)</f>
        <v>0</v>
      </c>
      <c r="K230" s="1">
        <f>VLOOKUP($B230,'Awards&amp;Payments_LEACode'!$A$4:$Q$455,14,FALSE)</f>
        <v>0</v>
      </c>
      <c r="L230" s="1">
        <f>VLOOKUP($B230,'Awards&amp;Payments_LEACode'!$A$4:$Q$455,16,FALSE)</f>
        <v>0</v>
      </c>
      <c r="M230" s="3">
        <f>VLOOKUP($B230,'Awards&amp;Payments_LEACode'!$A$4:$Q$455,17,FALSE)</f>
        <v>118545</v>
      </c>
    </row>
    <row r="231" spans="1:13" x14ac:dyDescent="0.35">
      <c r="A231" t="s">
        <v>196</v>
      </c>
      <c r="B231" s="118">
        <v>2940</v>
      </c>
      <c r="C231">
        <v>34</v>
      </c>
      <c r="D231" s="1">
        <f>VLOOKUP($B231,'Awards&amp;Payments_LEACode'!$A$4:$I$455,3,FALSE)</f>
        <v>40000</v>
      </c>
      <c r="E231" s="1">
        <f>VLOOKUP($B231,'Awards&amp;Payments_LEACode'!$A$4:$I$455,4,FALSE)</f>
        <v>156124</v>
      </c>
      <c r="F231" s="1">
        <f>VLOOKUP($B231,'Awards&amp;Payments_LEACode'!$A$4:$I$455,6,FALSE)</f>
        <v>350612</v>
      </c>
      <c r="G231" s="1">
        <f>VLOOKUP($B231,'Awards&amp;Payments_LEACode'!$A$4:$I$455,8,FALSE)</f>
        <v>39710</v>
      </c>
      <c r="H231" s="3">
        <f>VLOOKUP($B231,'Awards&amp;Payments_LEACode'!$A$4:$I$455,9,FALSE)</f>
        <v>586446</v>
      </c>
      <c r="I231" s="1">
        <f>VLOOKUP($B231,'Awards&amp;Payments_LEACode'!$A$4:$Q$455,11,FALSE)</f>
        <v>33973.49</v>
      </c>
      <c r="J231" s="1">
        <f>VLOOKUP($B231,'Awards&amp;Payments_LEACode'!$A$4:$Q$455,12,FALSE)</f>
        <v>0</v>
      </c>
      <c r="K231" s="1">
        <f>VLOOKUP($B231,'Awards&amp;Payments_LEACode'!$A$4:$Q$455,14,FALSE)</f>
        <v>0</v>
      </c>
      <c r="L231" s="1">
        <f>VLOOKUP($B231,'Awards&amp;Payments_LEACode'!$A$4:$Q$455,16,FALSE)</f>
        <v>27747.54</v>
      </c>
      <c r="M231" s="3">
        <f>VLOOKUP($B231,'Awards&amp;Payments_LEACode'!$A$4:$Q$455,17,FALSE)</f>
        <v>61721.03</v>
      </c>
    </row>
    <row r="232" spans="1:13" x14ac:dyDescent="0.35">
      <c r="A232" t="s">
        <v>238</v>
      </c>
      <c r="B232" s="118">
        <v>3640</v>
      </c>
      <c r="C232">
        <v>34</v>
      </c>
      <c r="D232" s="1">
        <f>VLOOKUP($B232,'Awards&amp;Payments_LEACode'!$A$4:$I$455,3,FALSE)</f>
        <v>61077</v>
      </c>
      <c r="E232" s="1">
        <f>VLOOKUP($B232,'Awards&amp;Payments_LEACode'!$A$4:$I$455,4,FALSE)</f>
        <v>216919</v>
      </c>
      <c r="F232" s="1">
        <f>VLOOKUP($B232,'Awards&amp;Payments_LEACode'!$A$4:$I$455,6,FALSE)</f>
        <v>487140</v>
      </c>
      <c r="G232" s="1">
        <f>VLOOKUP($B232,'Awards&amp;Payments_LEACode'!$A$4:$I$455,8,FALSE)</f>
        <v>0</v>
      </c>
      <c r="H232" s="3">
        <f>VLOOKUP($B232,'Awards&amp;Payments_LEACode'!$A$4:$I$455,9,FALSE)</f>
        <v>765136</v>
      </c>
      <c r="I232" s="1">
        <f>VLOOKUP($B232,'Awards&amp;Payments_LEACode'!$A$4:$Q$455,11,FALSE)</f>
        <v>44489.159999999996</v>
      </c>
      <c r="J232" s="1">
        <f>VLOOKUP($B232,'Awards&amp;Payments_LEACode'!$A$4:$Q$455,12,FALSE)</f>
        <v>0</v>
      </c>
      <c r="K232" s="1">
        <f>VLOOKUP($B232,'Awards&amp;Payments_LEACode'!$A$4:$Q$455,14,FALSE)</f>
        <v>0</v>
      </c>
      <c r="L232" s="1">
        <f>VLOOKUP($B232,'Awards&amp;Payments_LEACode'!$A$4:$Q$455,16,FALSE)</f>
        <v>0</v>
      </c>
      <c r="M232" s="3">
        <f>VLOOKUP($B232,'Awards&amp;Payments_LEACode'!$A$4:$Q$455,17,FALSE)</f>
        <v>44489.159999999996</v>
      </c>
    </row>
    <row r="233" spans="1:13" x14ac:dyDescent="0.35">
      <c r="A233" t="s">
        <v>47</v>
      </c>
      <c r="B233" s="118">
        <v>616</v>
      </c>
      <c r="C233">
        <v>34</v>
      </c>
      <c r="D233" s="1">
        <f>VLOOKUP($B233,'Awards&amp;Payments_LEACode'!$A$4:$I$455,3,FALSE)</f>
        <v>40000</v>
      </c>
      <c r="E233" s="1">
        <f>VLOOKUP($B233,'Awards&amp;Payments_LEACode'!$A$4:$I$455,4,FALSE)</f>
        <v>101970</v>
      </c>
      <c r="F233" s="1">
        <f>VLOOKUP($B233,'Awards&amp;Payments_LEACode'!$A$4:$I$455,6,FALSE)</f>
        <v>228997</v>
      </c>
      <c r="G233" s="1">
        <f>VLOOKUP($B233,'Awards&amp;Payments_LEACode'!$A$4:$I$455,8,FALSE)</f>
        <v>0</v>
      </c>
      <c r="H233" s="3">
        <f>VLOOKUP($B233,'Awards&amp;Payments_LEACode'!$A$4:$I$455,9,FALSE)</f>
        <v>370967</v>
      </c>
      <c r="I233" s="1">
        <f>VLOOKUP($B233,'Awards&amp;Payments_LEACode'!$A$4:$Q$455,11,FALSE)</f>
        <v>40000</v>
      </c>
      <c r="J233" s="1">
        <f>VLOOKUP($B233,'Awards&amp;Payments_LEACode'!$A$4:$Q$455,12,FALSE)</f>
        <v>0</v>
      </c>
      <c r="K233" s="1">
        <f>VLOOKUP($B233,'Awards&amp;Payments_LEACode'!$A$4:$Q$455,14,FALSE)</f>
        <v>0</v>
      </c>
      <c r="L233" s="1">
        <f>VLOOKUP($B233,'Awards&amp;Payments_LEACode'!$A$4:$Q$455,16,FALSE)</f>
        <v>0</v>
      </c>
      <c r="M233" s="3">
        <f>VLOOKUP($B233,'Awards&amp;Payments_LEACode'!$A$4:$Q$455,17,FALSE)</f>
        <v>40000</v>
      </c>
    </row>
    <row r="234" spans="1:13" x14ac:dyDescent="0.35">
      <c r="A234" t="s">
        <v>99</v>
      </c>
      <c r="B234" s="118">
        <v>1526</v>
      </c>
      <c r="C234">
        <v>34</v>
      </c>
      <c r="D234" s="1">
        <f>VLOOKUP($B234,'Awards&amp;Payments_LEACode'!$A$4:$I$455,3,FALSE)</f>
        <v>208889</v>
      </c>
      <c r="E234" s="1">
        <f>VLOOKUP($B234,'Awards&amp;Payments_LEACode'!$A$4:$I$455,4,FALSE)</f>
        <v>845644</v>
      </c>
      <c r="F234" s="1">
        <f>VLOOKUP($B234,'Awards&amp;Payments_LEACode'!$A$4:$I$455,6,FALSE)</f>
        <v>1899084</v>
      </c>
      <c r="G234" s="1">
        <f>VLOOKUP($B234,'Awards&amp;Payments_LEACode'!$A$4:$I$455,8,FALSE)</f>
        <v>0</v>
      </c>
      <c r="H234" s="3">
        <f>VLOOKUP($B234,'Awards&amp;Payments_LEACode'!$A$4:$I$455,9,FALSE)</f>
        <v>2953617</v>
      </c>
      <c r="I234" s="1">
        <f>VLOOKUP($B234,'Awards&amp;Payments_LEACode'!$A$4:$Q$455,11,FALSE)</f>
        <v>207047.8</v>
      </c>
      <c r="J234" s="1">
        <f>VLOOKUP($B234,'Awards&amp;Payments_LEACode'!$A$4:$Q$455,12,FALSE)</f>
        <v>0</v>
      </c>
      <c r="K234" s="1">
        <f>VLOOKUP($B234,'Awards&amp;Payments_LEACode'!$A$4:$Q$455,14,FALSE)</f>
        <v>0</v>
      </c>
      <c r="L234" s="1">
        <f>VLOOKUP($B234,'Awards&amp;Payments_LEACode'!$A$4:$Q$455,16,FALSE)</f>
        <v>0</v>
      </c>
      <c r="M234" s="3">
        <f>VLOOKUP($B234,'Awards&amp;Payments_LEACode'!$A$4:$Q$455,17,FALSE)</f>
        <v>207047.8</v>
      </c>
    </row>
    <row r="235" spans="1:13" x14ac:dyDescent="0.35">
      <c r="A235" t="s">
        <v>290</v>
      </c>
      <c r="B235" s="118">
        <v>4330</v>
      </c>
      <c r="C235">
        <v>34</v>
      </c>
      <c r="D235" s="1">
        <f>VLOOKUP($B235,'Awards&amp;Payments_LEACode'!$A$4:$I$455,3,FALSE)</f>
        <v>40000</v>
      </c>
      <c r="E235" s="1">
        <f>VLOOKUP($B235,'Awards&amp;Payments_LEACode'!$A$4:$I$455,4,FALSE)</f>
        <v>100000</v>
      </c>
      <c r="F235" s="1">
        <f>VLOOKUP($B235,'Awards&amp;Payments_LEACode'!$A$4:$I$455,6,FALSE)</f>
        <v>220499</v>
      </c>
      <c r="G235" s="1">
        <f>VLOOKUP($B235,'Awards&amp;Payments_LEACode'!$A$4:$I$455,8,FALSE)</f>
        <v>16957</v>
      </c>
      <c r="H235" s="3">
        <f>VLOOKUP($B235,'Awards&amp;Payments_LEACode'!$A$4:$I$455,9,FALSE)</f>
        <v>377456</v>
      </c>
      <c r="I235" s="1">
        <f>VLOOKUP($B235,'Awards&amp;Payments_LEACode'!$A$4:$Q$455,11,FALSE)</f>
        <v>40000</v>
      </c>
      <c r="J235" s="1">
        <f>VLOOKUP($B235,'Awards&amp;Payments_LEACode'!$A$4:$Q$455,12,FALSE)</f>
        <v>0</v>
      </c>
      <c r="K235" s="1">
        <f>VLOOKUP($B235,'Awards&amp;Payments_LEACode'!$A$4:$Q$455,14,FALSE)</f>
        <v>0</v>
      </c>
      <c r="L235" s="1">
        <f>VLOOKUP($B235,'Awards&amp;Payments_LEACode'!$A$4:$Q$455,16,FALSE)</f>
        <v>16957</v>
      </c>
      <c r="M235" s="3">
        <f>VLOOKUP($B235,'Awards&amp;Payments_LEACode'!$A$4:$Q$455,17,FALSE)</f>
        <v>56957</v>
      </c>
    </row>
    <row r="236" spans="1:13" x14ac:dyDescent="0.35">
      <c r="A236" t="s">
        <v>317</v>
      </c>
      <c r="B236" s="118">
        <v>4781</v>
      </c>
      <c r="C236">
        <v>34</v>
      </c>
      <c r="D236" s="1">
        <f>VLOOKUP($B236,'Awards&amp;Payments_LEACode'!$A$4:$I$455,3,FALSE)</f>
        <v>413132</v>
      </c>
      <c r="E236" s="1">
        <f>VLOOKUP($B236,'Awards&amp;Payments_LEACode'!$A$4:$I$455,4,FALSE)</f>
        <v>1536220</v>
      </c>
      <c r="F236" s="1">
        <f>VLOOKUP($B236,'Awards&amp;Payments_LEACode'!$A$4:$I$455,6,FALSE)</f>
        <v>3449928</v>
      </c>
      <c r="G236" s="1">
        <f>VLOOKUP($B236,'Awards&amp;Payments_LEACode'!$A$4:$I$455,8,FALSE)</f>
        <v>348261</v>
      </c>
      <c r="H236" s="3">
        <f>VLOOKUP($B236,'Awards&amp;Payments_LEACode'!$A$4:$I$455,9,FALSE)</f>
        <v>5747541</v>
      </c>
      <c r="I236" s="1">
        <f>VLOOKUP($B236,'Awards&amp;Payments_LEACode'!$A$4:$Q$455,11,FALSE)</f>
        <v>368363.59000000008</v>
      </c>
      <c r="J236" s="1">
        <f>VLOOKUP($B236,'Awards&amp;Payments_LEACode'!$A$4:$Q$455,12,FALSE)</f>
        <v>0</v>
      </c>
      <c r="K236" s="1">
        <f>VLOOKUP($B236,'Awards&amp;Payments_LEACode'!$A$4:$Q$455,14,FALSE)</f>
        <v>0</v>
      </c>
      <c r="L236" s="1">
        <f>VLOOKUP($B236,'Awards&amp;Payments_LEACode'!$A$4:$Q$455,16,FALSE)</f>
        <v>0</v>
      </c>
      <c r="M236" s="3">
        <f>VLOOKUP($B236,'Awards&amp;Payments_LEACode'!$A$4:$Q$455,17,FALSE)</f>
        <v>368363.59000000008</v>
      </c>
    </row>
    <row r="237" spans="1:13" x14ac:dyDescent="0.35">
      <c r="A237" t="s">
        <v>366</v>
      </c>
      <c r="B237" s="118">
        <v>5733</v>
      </c>
      <c r="C237">
        <v>34</v>
      </c>
      <c r="D237" s="1">
        <f>VLOOKUP($B237,'Awards&amp;Payments_LEACode'!$A$4:$I$455,3,FALSE)</f>
        <v>67211</v>
      </c>
      <c r="E237" s="1">
        <f>VLOOKUP($B237,'Awards&amp;Payments_LEACode'!$A$4:$I$455,4,FALSE)</f>
        <v>288996</v>
      </c>
      <c r="F237" s="1">
        <f>VLOOKUP($B237,'Awards&amp;Payments_LEACode'!$A$4:$I$455,6,FALSE)</f>
        <v>649006</v>
      </c>
      <c r="G237" s="1">
        <f>VLOOKUP($B237,'Awards&amp;Payments_LEACode'!$A$4:$I$455,8,FALSE)</f>
        <v>0</v>
      </c>
      <c r="H237" s="3">
        <f>VLOOKUP($B237,'Awards&amp;Payments_LEACode'!$A$4:$I$455,9,FALSE)</f>
        <v>1005213</v>
      </c>
      <c r="I237" s="1">
        <f>VLOOKUP($B237,'Awards&amp;Payments_LEACode'!$A$4:$Q$455,11,FALSE)</f>
        <v>67135.989999999991</v>
      </c>
      <c r="J237" s="1">
        <f>VLOOKUP($B237,'Awards&amp;Payments_LEACode'!$A$4:$Q$455,12,FALSE)</f>
        <v>0</v>
      </c>
      <c r="K237" s="1">
        <f>VLOOKUP($B237,'Awards&amp;Payments_LEACode'!$A$4:$Q$455,14,FALSE)</f>
        <v>0</v>
      </c>
      <c r="L237" s="1">
        <f>VLOOKUP($B237,'Awards&amp;Payments_LEACode'!$A$4:$Q$455,16,FALSE)</f>
        <v>0</v>
      </c>
      <c r="M237" s="3">
        <f>VLOOKUP($B237,'Awards&amp;Payments_LEACode'!$A$4:$Q$455,17,FALSE)</f>
        <v>67135.989999999991</v>
      </c>
    </row>
    <row r="238" spans="1:13" x14ac:dyDescent="0.35">
      <c r="A238" t="s">
        <v>424</v>
      </c>
      <c r="B238" s="118">
        <v>6720</v>
      </c>
      <c r="C238">
        <v>34</v>
      </c>
      <c r="D238" s="1">
        <f>VLOOKUP($B238,'Awards&amp;Payments_LEACode'!$A$4:$I$455,3,FALSE)</f>
        <v>72810</v>
      </c>
      <c r="E238" s="1">
        <f>VLOOKUP($B238,'Awards&amp;Payments_LEACode'!$A$4:$I$455,4,FALSE)</f>
        <v>262119</v>
      </c>
      <c r="F238" s="1">
        <f>VLOOKUP($B238,'Awards&amp;Payments_LEACode'!$A$4:$I$455,6,FALSE)</f>
        <v>588647</v>
      </c>
      <c r="G238" s="1">
        <f>VLOOKUP($B238,'Awards&amp;Payments_LEACode'!$A$4:$I$455,8,FALSE)</f>
        <v>0</v>
      </c>
      <c r="H238" s="3">
        <f>VLOOKUP($B238,'Awards&amp;Payments_LEACode'!$A$4:$I$455,9,FALSE)</f>
        <v>923576</v>
      </c>
      <c r="I238" s="1">
        <f>VLOOKUP($B238,'Awards&amp;Payments_LEACode'!$A$4:$Q$455,11,FALSE)</f>
        <v>22938.35</v>
      </c>
      <c r="J238" s="1">
        <f>VLOOKUP($B238,'Awards&amp;Payments_LEACode'!$A$4:$Q$455,12,FALSE)</f>
        <v>0</v>
      </c>
      <c r="K238" s="1">
        <f>VLOOKUP($B238,'Awards&amp;Payments_LEACode'!$A$4:$Q$455,14,FALSE)</f>
        <v>0</v>
      </c>
      <c r="L238" s="1">
        <f>VLOOKUP($B238,'Awards&amp;Payments_LEACode'!$A$4:$Q$455,16,FALSE)</f>
        <v>0</v>
      </c>
      <c r="M238" s="3">
        <f>VLOOKUP($B238,'Awards&amp;Payments_LEACode'!$A$4:$Q$455,17,FALSE)</f>
        <v>22938.35</v>
      </c>
    </row>
    <row r="239" spans="1:13" x14ac:dyDescent="0.35">
      <c r="A239" t="s">
        <v>16</v>
      </c>
      <c r="B239" s="118">
        <v>140</v>
      </c>
      <c r="C239">
        <v>35</v>
      </c>
      <c r="D239" s="1">
        <f>VLOOKUP($B239,'Awards&amp;Payments_LEACode'!$A$4:$I$455,3,FALSE)</f>
        <v>538682</v>
      </c>
      <c r="E239" s="1">
        <f>VLOOKUP($B239,'Awards&amp;Payments_LEACode'!$A$4:$I$455,4,FALSE)</f>
        <v>2173213</v>
      </c>
      <c r="F239" s="1">
        <f>VLOOKUP($B239,'Awards&amp;Payments_LEACode'!$A$4:$I$455,6,FALSE)</f>
        <v>4880438</v>
      </c>
      <c r="G239" s="1">
        <f>VLOOKUP($B239,'Awards&amp;Payments_LEACode'!$A$4:$I$455,8,FALSE)</f>
        <v>307971</v>
      </c>
      <c r="H239" s="3">
        <f>VLOOKUP($B239,'Awards&amp;Payments_LEACode'!$A$4:$I$455,9,FALSE)</f>
        <v>7900304</v>
      </c>
      <c r="I239" s="1">
        <f>VLOOKUP($B239,'Awards&amp;Payments_LEACode'!$A$4:$Q$455,11,FALSE)</f>
        <v>528249.69000000006</v>
      </c>
      <c r="J239" s="1">
        <f>VLOOKUP($B239,'Awards&amp;Payments_LEACode'!$A$4:$Q$455,12,FALSE)</f>
        <v>0</v>
      </c>
      <c r="K239" s="1">
        <f>VLOOKUP($B239,'Awards&amp;Payments_LEACode'!$A$4:$Q$455,14,FALSE)</f>
        <v>0</v>
      </c>
      <c r="L239" s="1">
        <f>VLOOKUP($B239,'Awards&amp;Payments_LEACode'!$A$4:$Q$455,16,FALSE)</f>
        <v>103082.17</v>
      </c>
      <c r="M239" s="3">
        <f>VLOOKUP($B239,'Awards&amp;Payments_LEACode'!$A$4:$Q$455,17,FALSE)</f>
        <v>631331.8600000001</v>
      </c>
    </row>
    <row r="240" spans="1:13" x14ac:dyDescent="0.35">
      <c r="A240" t="s">
        <v>22</v>
      </c>
      <c r="B240" s="118">
        <v>196</v>
      </c>
      <c r="C240">
        <v>35</v>
      </c>
      <c r="D240" s="1">
        <f>VLOOKUP($B240,'Awards&amp;Payments_LEACode'!$A$4:$I$455,3,FALSE)</f>
        <v>162795</v>
      </c>
      <c r="E240" s="1">
        <f>VLOOKUP($B240,'Awards&amp;Payments_LEACode'!$A$4:$I$455,4,FALSE)</f>
        <v>555533</v>
      </c>
      <c r="F240" s="1">
        <f>VLOOKUP($B240,'Awards&amp;Payments_LEACode'!$A$4:$I$455,6,FALSE)</f>
        <v>1247574</v>
      </c>
      <c r="G240" s="1">
        <f>VLOOKUP($B240,'Awards&amp;Payments_LEACode'!$A$4:$I$455,8,FALSE)</f>
        <v>58985</v>
      </c>
      <c r="H240" s="3">
        <f>VLOOKUP($B240,'Awards&amp;Payments_LEACode'!$A$4:$I$455,9,FALSE)</f>
        <v>2024887</v>
      </c>
      <c r="I240" s="1">
        <f>VLOOKUP($B240,'Awards&amp;Payments_LEACode'!$A$4:$Q$455,11,FALSE)</f>
        <v>155801.87</v>
      </c>
      <c r="J240" s="1">
        <f>VLOOKUP($B240,'Awards&amp;Payments_LEACode'!$A$4:$Q$455,12,FALSE)</f>
        <v>0</v>
      </c>
      <c r="K240" s="1">
        <f>VLOOKUP($B240,'Awards&amp;Payments_LEACode'!$A$4:$Q$455,14,FALSE)</f>
        <v>0</v>
      </c>
      <c r="L240" s="1">
        <f>VLOOKUP($B240,'Awards&amp;Payments_LEACode'!$A$4:$Q$455,16,FALSE)</f>
        <v>19468.14</v>
      </c>
      <c r="M240" s="3">
        <f>VLOOKUP($B240,'Awards&amp;Payments_LEACode'!$A$4:$Q$455,17,FALSE)</f>
        <v>175270.01</v>
      </c>
    </row>
    <row r="241" spans="1:13" x14ac:dyDescent="0.35">
      <c r="A241" t="s">
        <v>48</v>
      </c>
      <c r="B241" s="118">
        <v>623</v>
      </c>
      <c r="C241">
        <v>35</v>
      </c>
      <c r="D241" s="1">
        <f>VLOOKUP($B241,'Awards&amp;Payments_LEACode'!$A$4:$I$455,3,FALSE)</f>
        <v>95419</v>
      </c>
      <c r="E241" s="1">
        <f>VLOOKUP($B241,'Awards&amp;Payments_LEACode'!$A$4:$I$455,4,FALSE)</f>
        <v>378417</v>
      </c>
      <c r="F241" s="1">
        <f>VLOOKUP($B241,'Awards&amp;Payments_LEACode'!$A$4:$I$455,6,FALSE)</f>
        <v>849820</v>
      </c>
      <c r="G241" s="1">
        <f>VLOOKUP($B241,'Awards&amp;Payments_LEACode'!$A$4:$I$455,8,FALSE)</f>
        <v>51014</v>
      </c>
      <c r="H241" s="3">
        <f>VLOOKUP($B241,'Awards&amp;Payments_LEACode'!$A$4:$I$455,9,FALSE)</f>
        <v>1374670</v>
      </c>
      <c r="I241" s="1">
        <f>VLOOKUP($B241,'Awards&amp;Payments_LEACode'!$A$4:$Q$455,11,FALSE)</f>
        <v>51457.249999999993</v>
      </c>
      <c r="J241" s="1">
        <f>VLOOKUP($B241,'Awards&amp;Payments_LEACode'!$A$4:$Q$455,12,FALSE)</f>
        <v>0</v>
      </c>
      <c r="K241" s="1">
        <f>VLOOKUP($B241,'Awards&amp;Payments_LEACode'!$A$4:$Q$455,14,FALSE)</f>
        <v>0</v>
      </c>
      <c r="L241" s="1">
        <f>VLOOKUP($B241,'Awards&amp;Payments_LEACode'!$A$4:$Q$455,16,FALSE)</f>
        <v>41912.550000000003</v>
      </c>
      <c r="M241" s="3">
        <f>VLOOKUP($B241,'Awards&amp;Payments_LEACode'!$A$4:$Q$455,17,FALSE)</f>
        <v>93369.799999999988</v>
      </c>
    </row>
    <row r="242" spans="1:13" x14ac:dyDescent="0.35">
      <c r="A242" t="s">
        <v>104</v>
      </c>
      <c r="B242" s="118">
        <v>1582</v>
      </c>
      <c r="C242">
        <v>35</v>
      </c>
      <c r="D242" s="1">
        <f>VLOOKUP($B242,'Awards&amp;Payments_LEACode'!$A$4:$I$455,3,FALSE)</f>
        <v>50577</v>
      </c>
      <c r="E242" s="1">
        <f>VLOOKUP($B242,'Awards&amp;Payments_LEACode'!$A$4:$I$455,4,FALSE)</f>
        <v>170495</v>
      </c>
      <c r="F242" s="1">
        <f>VLOOKUP($B242,'Awards&amp;Payments_LEACode'!$A$4:$I$455,6,FALSE)</f>
        <v>382884</v>
      </c>
      <c r="G242" s="1">
        <f>VLOOKUP($B242,'Awards&amp;Payments_LEACode'!$A$4:$I$455,8,FALSE)</f>
        <v>39565</v>
      </c>
      <c r="H242" s="3">
        <f>VLOOKUP($B242,'Awards&amp;Payments_LEACode'!$A$4:$I$455,9,FALSE)</f>
        <v>643521</v>
      </c>
      <c r="I242" s="1">
        <f>VLOOKUP($B242,'Awards&amp;Payments_LEACode'!$A$4:$Q$455,11,FALSE)</f>
        <v>38648.559999999998</v>
      </c>
      <c r="J242" s="1">
        <f>VLOOKUP($B242,'Awards&amp;Payments_LEACode'!$A$4:$Q$455,12,FALSE)</f>
        <v>0</v>
      </c>
      <c r="K242" s="1">
        <f>VLOOKUP($B242,'Awards&amp;Payments_LEACode'!$A$4:$Q$455,14,FALSE)</f>
        <v>0</v>
      </c>
      <c r="L242" s="1">
        <f>VLOOKUP($B242,'Awards&amp;Payments_LEACode'!$A$4:$Q$455,16,FALSE)</f>
        <v>0</v>
      </c>
      <c r="M242" s="3">
        <f>VLOOKUP($B242,'Awards&amp;Payments_LEACode'!$A$4:$Q$455,17,FALSE)</f>
        <v>38648.559999999998</v>
      </c>
    </row>
    <row r="243" spans="1:13" x14ac:dyDescent="0.35">
      <c r="A243" t="s">
        <v>211</v>
      </c>
      <c r="B243" s="118">
        <v>3304</v>
      </c>
      <c r="C243">
        <v>35</v>
      </c>
      <c r="D243" s="1">
        <f>VLOOKUP($B243,'Awards&amp;Payments_LEACode'!$A$4:$I$455,3,FALSE)</f>
        <v>40000</v>
      </c>
      <c r="E243" s="1">
        <f>VLOOKUP($B243,'Awards&amp;Payments_LEACode'!$A$4:$I$455,4,FALSE)</f>
        <v>100000</v>
      </c>
      <c r="F243" s="1">
        <f>VLOOKUP($B243,'Awards&amp;Payments_LEACode'!$A$4:$I$455,6,FALSE)</f>
        <v>155687</v>
      </c>
      <c r="G243" s="1">
        <f>VLOOKUP($B243,'Awards&amp;Payments_LEACode'!$A$4:$I$455,8,FALSE)</f>
        <v>0</v>
      </c>
      <c r="H243" s="3">
        <f>VLOOKUP($B243,'Awards&amp;Payments_LEACode'!$A$4:$I$455,9,FALSE)</f>
        <v>295687</v>
      </c>
      <c r="I243" s="1">
        <f>VLOOKUP($B243,'Awards&amp;Payments_LEACode'!$A$4:$Q$455,11,FALSE)</f>
        <v>37404.78</v>
      </c>
      <c r="J243" s="1">
        <f>VLOOKUP($B243,'Awards&amp;Payments_LEACode'!$A$4:$Q$455,12,FALSE)</f>
        <v>0</v>
      </c>
      <c r="K243" s="1">
        <f>VLOOKUP($B243,'Awards&amp;Payments_LEACode'!$A$4:$Q$455,14,FALSE)</f>
        <v>0</v>
      </c>
      <c r="L243" s="1">
        <f>VLOOKUP($B243,'Awards&amp;Payments_LEACode'!$A$4:$Q$455,16,FALSE)</f>
        <v>0</v>
      </c>
      <c r="M243" s="3">
        <f>VLOOKUP($B243,'Awards&amp;Payments_LEACode'!$A$4:$Q$455,17,FALSE)</f>
        <v>37404.78</v>
      </c>
    </row>
    <row r="244" spans="1:13" x14ac:dyDescent="0.35">
      <c r="A244" t="s">
        <v>1164</v>
      </c>
      <c r="B244" s="118">
        <v>3500</v>
      </c>
      <c r="C244">
        <v>35</v>
      </c>
      <c r="D244" s="1">
        <f>VLOOKUP($B244,'Awards&amp;Payments_LEACode'!$A$4:$I$455,3,FALSE)</f>
        <v>321708</v>
      </c>
      <c r="E244" s="1">
        <f>VLOOKUP($B244,'Awards&amp;Payments_LEACode'!$A$4:$I$455,4,FALSE)</f>
        <v>1272926</v>
      </c>
      <c r="F244" s="1">
        <f>VLOOKUP($B244,'Awards&amp;Payments_LEACode'!$A$4:$I$455,6,FALSE)</f>
        <v>2858643</v>
      </c>
      <c r="G244" s="1">
        <f>VLOOKUP($B244,'Awards&amp;Payments_LEACode'!$A$4:$I$455,8,FALSE)</f>
        <v>0</v>
      </c>
      <c r="H244" s="3">
        <f>VLOOKUP($B244,'Awards&amp;Payments_LEACode'!$A$4:$I$455,9,FALSE)</f>
        <v>4453277</v>
      </c>
      <c r="I244" s="1">
        <f>VLOOKUP($B244,'Awards&amp;Payments_LEACode'!$A$4:$Q$455,11,FALSE)</f>
        <v>158851.85999999999</v>
      </c>
      <c r="J244" s="1">
        <f>VLOOKUP($B244,'Awards&amp;Payments_LEACode'!$A$4:$Q$455,12,FALSE)</f>
        <v>0</v>
      </c>
      <c r="K244" s="1">
        <f>VLOOKUP($B244,'Awards&amp;Payments_LEACode'!$A$4:$Q$455,14,FALSE)</f>
        <v>0</v>
      </c>
      <c r="L244" s="1">
        <f>VLOOKUP($B244,'Awards&amp;Payments_LEACode'!$A$4:$Q$455,16,FALSE)</f>
        <v>0</v>
      </c>
      <c r="M244" s="3">
        <f>VLOOKUP($B244,'Awards&amp;Payments_LEACode'!$A$4:$Q$455,17,FALSE)</f>
        <v>158851.85999999999</v>
      </c>
    </row>
    <row r="245" spans="1:13" x14ac:dyDescent="0.35">
      <c r="A245" t="s">
        <v>305</v>
      </c>
      <c r="B245" s="118">
        <v>4571</v>
      </c>
      <c r="C245">
        <v>35</v>
      </c>
      <c r="D245" s="1">
        <f>VLOOKUP($B245,'Awards&amp;Payments_LEACode'!$A$4:$I$455,3,FALSE)</f>
        <v>81277</v>
      </c>
      <c r="E245" s="1">
        <f>VLOOKUP($B245,'Awards&amp;Payments_LEACode'!$A$4:$I$455,4,FALSE)</f>
        <v>312175</v>
      </c>
      <c r="F245" s="1">
        <f>VLOOKUP($B245,'Awards&amp;Payments_LEACode'!$A$4:$I$455,6,FALSE)</f>
        <v>701060</v>
      </c>
      <c r="G245" s="1">
        <f>VLOOKUP($B245,'Awards&amp;Payments_LEACode'!$A$4:$I$455,8,FALSE)</f>
        <v>53043</v>
      </c>
      <c r="H245" s="3">
        <f>VLOOKUP($B245,'Awards&amp;Payments_LEACode'!$A$4:$I$455,9,FALSE)</f>
        <v>1147555</v>
      </c>
      <c r="I245" s="1">
        <f>VLOOKUP($B245,'Awards&amp;Payments_LEACode'!$A$4:$Q$455,11,FALSE)</f>
        <v>81277</v>
      </c>
      <c r="J245" s="1">
        <f>VLOOKUP($B245,'Awards&amp;Payments_LEACode'!$A$4:$Q$455,12,FALSE)</f>
        <v>0</v>
      </c>
      <c r="K245" s="1">
        <f>VLOOKUP($B245,'Awards&amp;Payments_LEACode'!$A$4:$Q$455,14,FALSE)</f>
        <v>0</v>
      </c>
      <c r="L245" s="1">
        <f>VLOOKUP($B245,'Awards&amp;Payments_LEACode'!$A$4:$Q$455,16,FALSE)</f>
        <v>44134</v>
      </c>
      <c r="M245" s="3">
        <f>VLOOKUP($B245,'Awards&amp;Payments_LEACode'!$A$4:$Q$455,17,FALSE)</f>
        <v>125411</v>
      </c>
    </row>
    <row r="246" spans="1:13" x14ac:dyDescent="0.35">
      <c r="A246" t="s">
        <v>317</v>
      </c>
      <c r="B246" s="118">
        <v>4781</v>
      </c>
      <c r="C246">
        <v>35</v>
      </c>
      <c r="D246" s="1">
        <f>VLOOKUP($B246,'Awards&amp;Payments_LEACode'!$A$4:$I$455,3,FALSE)</f>
        <v>413132</v>
      </c>
      <c r="E246" s="1">
        <f>VLOOKUP($B246,'Awards&amp;Payments_LEACode'!$A$4:$I$455,4,FALSE)</f>
        <v>1536220</v>
      </c>
      <c r="F246" s="1">
        <f>VLOOKUP($B246,'Awards&amp;Payments_LEACode'!$A$4:$I$455,6,FALSE)</f>
        <v>3449928</v>
      </c>
      <c r="G246" s="1">
        <f>VLOOKUP($B246,'Awards&amp;Payments_LEACode'!$A$4:$I$455,8,FALSE)</f>
        <v>348261</v>
      </c>
      <c r="H246" s="3">
        <f>VLOOKUP($B246,'Awards&amp;Payments_LEACode'!$A$4:$I$455,9,FALSE)</f>
        <v>5747541</v>
      </c>
      <c r="I246" s="1">
        <f>VLOOKUP($B246,'Awards&amp;Payments_LEACode'!$A$4:$Q$455,11,FALSE)</f>
        <v>368363.59000000008</v>
      </c>
      <c r="J246" s="1">
        <f>VLOOKUP($B246,'Awards&amp;Payments_LEACode'!$A$4:$Q$455,12,FALSE)</f>
        <v>0</v>
      </c>
      <c r="K246" s="1">
        <f>VLOOKUP($B246,'Awards&amp;Payments_LEACode'!$A$4:$Q$455,14,FALSE)</f>
        <v>0</v>
      </c>
      <c r="L246" s="1">
        <f>VLOOKUP($B246,'Awards&amp;Payments_LEACode'!$A$4:$Q$455,16,FALSE)</f>
        <v>0</v>
      </c>
      <c r="M246" s="3">
        <f>VLOOKUP($B246,'Awards&amp;Payments_LEACode'!$A$4:$Q$455,17,FALSE)</f>
        <v>368363.59000000008</v>
      </c>
    </row>
    <row r="247" spans="1:13" x14ac:dyDescent="0.35">
      <c r="A247" t="s">
        <v>369</v>
      </c>
      <c r="B247" s="118">
        <v>5754</v>
      </c>
      <c r="C247">
        <v>35</v>
      </c>
      <c r="D247" s="1">
        <f>VLOOKUP($B247,'Awards&amp;Payments_LEACode'!$A$4:$I$455,3,FALSE)</f>
        <v>156171</v>
      </c>
      <c r="E247" s="1">
        <f>VLOOKUP($B247,'Awards&amp;Payments_LEACode'!$A$4:$I$455,4,FALSE)</f>
        <v>544953</v>
      </c>
      <c r="F247" s="1">
        <f>VLOOKUP($B247,'Awards&amp;Payments_LEACode'!$A$4:$I$455,6,FALSE)</f>
        <v>1223814</v>
      </c>
      <c r="G247" s="1">
        <f>VLOOKUP($B247,'Awards&amp;Payments_LEACode'!$A$4:$I$455,8,FALSE)</f>
        <v>0</v>
      </c>
      <c r="H247" s="3">
        <f>VLOOKUP($B247,'Awards&amp;Payments_LEACode'!$A$4:$I$455,9,FALSE)</f>
        <v>1924938</v>
      </c>
      <c r="I247" s="1">
        <f>VLOOKUP($B247,'Awards&amp;Payments_LEACode'!$A$4:$Q$455,11,FALSE)</f>
        <v>156165.75</v>
      </c>
      <c r="J247" s="1">
        <f>VLOOKUP($B247,'Awards&amp;Payments_LEACode'!$A$4:$Q$455,12,FALSE)</f>
        <v>0</v>
      </c>
      <c r="K247" s="1">
        <f>VLOOKUP($B247,'Awards&amp;Payments_LEACode'!$A$4:$Q$455,14,FALSE)</f>
        <v>0</v>
      </c>
      <c r="L247" s="1">
        <f>VLOOKUP($B247,'Awards&amp;Payments_LEACode'!$A$4:$Q$455,16,FALSE)</f>
        <v>0</v>
      </c>
      <c r="M247" s="3">
        <f>VLOOKUP($B247,'Awards&amp;Payments_LEACode'!$A$4:$Q$455,17,FALSE)</f>
        <v>156165.75</v>
      </c>
    </row>
    <row r="248" spans="1:13" x14ac:dyDescent="0.35">
      <c r="A248" t="s">
        <v>395</v>
      </c>
      <c r="B248" s="118">
        <v>6223</v>
      </c>
      <c r="C248">
        <v>35</v>
      </c>
      <c r="D248" s="1">
        <f>VLOOKUP($B248,'Awards&amp;Payments_LEACode'!$A$4:$I$455,3,FALSE)</f>
        <v>1353186</v>
      </c>
      <c r="E248" s="1">
        <f>VLOOKUP($B248,'Awards&amp;Payments_LEACode'!$A$4:$I$455,4,FALSE)</f>
        <v>4694771</v>
      </c>
      <c r="F248" s="1">
        <f>VLOOKUP($B248,'Awards&amp;Payments_LEACode'!$A$4:$I$455,6,FALSE)</f>
        <v>10543166</v>
      </c>
      <c r="G248" s="1">
        <f>VLOOKUP($B248,'Awards&amp;Payments_LEACode'!$A$4:$I$455,8,FALSE)</f>
        <v>0</v>
      </c>
      <c r="H248" s="3">
        <f>VLOOKUP($B248,'Awards&amp;Payments_LEACode'!$A$4:$I$455,9,FALSE)</f>
        <v>16591123</v>
      </c>
      <c r="I248" s="1">
        <f>VLOOKUP($B248,'Awards&amp;Payments_LEACode'!$A$4:$Q$455,11,FALSE)</f>
        <v>882720.94000000006</v>
      </c>
      <c r="J248" s="1">
        <f>VLOOKUP($B248,'Awards&amp;Payments_LEACode'!$A$4:$Q$455,12,FALSE)</f>
        <v>0</v>
      </c>
      <c r="K248" s="1">
        <f>VLOOKUP($B248,'Awards&amp;Payments_LEACode'!$A$4:$Q$455,14,FALSE)</f>
        <v>0</v>
      </c>
      <c r="L248" s="1">
        <f>VLOOKUP($B248,'Awards&amp;Payments_LEACode'!$A$4:$Q$455,16,FALSE)</f>
        <v>0</v>
      </c>
      <c r="M248" s="3">
        <f>VLOOKUP($B248,'Awards&amp;Payments_LEACode'!$A$4:$Q$455,17,FALSE)</f>
        <v>882720.94000000006</v>
      </c>
    </row>
    <row r="249" spans="1:13" x14ac:dyDescent="0.35">
      <c r="A249" t="s">
        <v>422</v>
      </c>
      <c r="B249" s="118">
        <v>6692</v>
      </c>
      <c r="C249">
        <v>35</v>
      </c>
      <c r="D249" s="1">
        <f>VLOOKUP($B249,'Awards&amp;Payments_LEACode'!$A$4:$I$455,3,FALSE)</f>
        <v>185133</v>
      </c>
      <c r="E249" s="1">
        <f>VLOOKUP($B249,'Awards&amp;Payments_LEACode'!$A$4:$I$455,4,FALSE)</f>
        <v>623803</v>
      </c>
      <c r="F249" s="1">
        <f>VLOOKUP($B249,'Awards&amp;Payments_LEACode'!$A$4:$I$455,6,FALSE)</f>
        <v>1400890</v>
      </c>
      <c r="G249" s="1">
        <f>VLOOKUP($B249,'Awards&amp;Payments_LEACode'!$A$4:$I$455,8,FALSE)</f>
        <v>0</v>
      </c>
      <c r="H249" s="3">
        <f>VLOOKUP($B249,'Awards&amp;Payments_LEACode'!$A$4:$I$455,9,FALSE)</f>
        <v>2209826</v>
      </c>
      <c r="I249" s="1">
        <f>VLOOKUP($B249,'Awards&amp;Payments_LEACode'!$A$4:$Q$455,11,FALSE)</f>
        <v>132174.84999999998</v>
      </c>
      <c r="J249" s="1">
        <f>VLOOKUP($B249,'Awards&amp;Payments_LEACode'!$A$4:$Q$455,12,FALSE)</f>
        <v>0</v>
      </c>
      <c r="K249" s="1">
        <f>VLOOKUP($B249,'Awards&amp;Payments_LEACode'!$A$4:$Q$455,14,FALSE)</f>
        <v>0</v>
      </c>
      <c r="L249" s="1">
        <f>VLOOKUP($B249,'Awards&amp;Payments_LEACode'!$A$4:$Q$455,16,FALSE)</f>
        <v>0</v>
      </c>
      <c r="M249" s="3">
        <f>VLOOKUP($B249,'Awards&amp;Payments_LEACode'!$A$4:$Q$455,17,FALSE)</f>
        <v>132174.84999999998</v>
      </c>
    </row>
    <row r="250" spans="1:13" x14ac:dyDescent="0.35">
      <c r="A250" t="s">
        <v>16</v>
      </c>
      <c r="B250" s="118">
        <v>140</v>
      </c>
      <c r="C250">
        <v>36</v>
      </c>
      <c r="D250" s="1">
        <f>VLOOKUP($B250,'Awards&amp;Payments_LEACode'!$A$4:$I$455,3,FALSE)</f>
        <v>538682</v>
      </c>
      <c r="E250" s="1">
        <f>VLOOKUP($B250,'Awards&amp;Payments_LEACode'!$A$4:$I$455,4,FALSE)</f>
        <v>2173213</v>
      </c>
      <c r="F250" s="1">
        <f>VLOOKUP($B250,'Awards&amp;Payments_LEACode'!$A$4:$I$455,6,FALSE)</f>
        <v>4880438</v>
      </c>
      <c r="G250" s="1">
        <f>VLOOKUP($B250,'Awards&amp;Payments_LEACode'!$A$4:$I$455,8,FALSE)</f>
        <v>307971</v>
      </c>
      <c r="H250" s="3">
        <f>VLOOKUP($B250,'Awards&amp;Payments_LEACode'!$A$4:$I$455,9,FALSE)</f>
        <v>7900304</v>
      </c>
      <c r="I250" s="1">
        <f>VLOOKUP($B250,'Awards&amp;Payments_LEACode'!$A$4:$Q$455,11,FALSE)</f>
        <v>528249.69000000006</v>
      </c>
      <c r="J250" s="1">
        <f>VLOOKUP($B250,'Awards&amp;Payments_LEACode'!$A$4:$Q$455,12,FALSE)</f>
        <v>0</v>
      </c>
      <c r="K250" s="1">
        <f>VLOOKUP($B250,'Awards&amp;Payments_LEACode'!$A$4:$Q$455,14,FALSE)</f>
        <v>0</v>
      </c>
      <c r="L250" s="1">
        <f>VLOOKUP($B250,'Awards&amp;Payments_LEACode'!$A$4:$Q$455,16,FALSE)</f>
        <v>103082.17</v>
      </c>
      <c r="M250" s="3">
        <f>VLOOKUP($B250,'Awards&amp;Payments_LEACode'!$A$4:$Q$455,17,FALSE)</f>
        <v>631331.8600000001</v>
      </c>
    </row>
    <row r="251" spans="1:13" x14ac:dyDescent="0.35">
      <c r="A251" t="s">
        <v>286</v>
      </c>
      <c r="B251" s="118">
        <v>4263</v>
      </c>
      <c r="C251">
        <v>36</v>
      </c>
      <c r="D251" s="1">
        <f>VLOOKUP($B251,'Awards&amp;Payments_LEACode'!$A$4:$I$455,3,FALSE)</f>
        <v>44751</v>
      </c>
      <c r="E251" s="1">
        <f>VLOOKUP($B251,'Awards&amp;Payments_LEACode'!$A$4:$I$455,4,FALSE)</f>
        <v>172999</v>
      </c>
      <c r="F251" s="1">
        <f>VLOOKUP($B251,'Awards&amp;Payments_LEACode'!$A$4:$I$455,6,FALSE)</f>
        <v>388507</v>
      </c>
      <c r="G251" s="1">
        <f>VLOOKUP($B251,'Awards&amp;Payments_LEACode'!$A$4:$I$455,8,FALSE)</f>
        <v>32464</v>
      </c>
      <c r="H251" s="3">
        <f>VLOOKUP($B251,'Awards&amp;Payments_LEACode'!$A$4:$I$455,9,FALSE)</f>
        <v>638721</v>
      </c>
      <c r="I251" s="1">
        <f>VLOOKUP($B251,'Awards&amp;Payments_LEACode'!$A$4:$Q$455,11,FALSE)</f>
        <v>44751</v>
      </c>
      <c r="J251" s="1">
        <f>VLOOKUP($B251,'Awards&amp;Payments_LEACode'!$A$4:$Q$455,12,FALSE)</f>
        <v>0</v>
      </c>
      <c r="K251" s="1">
        <f>VLOOKUP($B251,'Awards&amp;Payments_LEACode'!$A$4:$Q$455,14,FALSE)</f>
        <v>0</v>
      </c>
      <c r="L251" s="1">
        <f>VLOOKUP($B251,'Awards&amp;Payments_LEACode'!$A$4:$Q$455,16,FALSE)</f>
        <v>32464</v>
      </c>
      <c r="M251" s="3">
        <f>VLOOKUP($B251,'Awards&amp;Payments_LEACode'!$A$4:$Q$455,17,FALSE)</f>
        <v>77215</v>
      </c>
    </row>
    <row r="252" spans="1:13" x14ac:dyDescent="0.35">
      <c r="A252" t="s">
        <v>45</v>
      </c>
      <c r="B252" s="118">
        <v>602</v>
      </c>
      <c r="C252">
        <v>36</v>
      </c>
      <c r="D252" s="1">
        <f>VLOOKUP($B252,'Awards&amp;Payments_LEACode'!$A$4:$I$455,3,FALSE)</f>
        <v>129451</v>
      </c>
      <c r="E252" s="1">
        <f>VLOOKUP($B252,'Awards&amp;Payments_LEACode'!$A$4:$I$455,4,FALSE)</f>
        <v>510210</v>
      </c>
      <c r="F252" s="1">
        <f>VLOOKUP($B252,'Awards&amp;Payments_LEACode'!$A$4:$I$455,6,FALSE)</f>
        <v>1145792</v>
      </c>
      <c r="G252" s="1">
        <f>VLOOKUP($B252,'Awards&amp;Payments_LEACode'!$A$4:$I$455,8,FALSE)</f>
        <v>0</v>
      </c>
      <c r="H252" s="3">
        <f>VLOOKUP($B252,'Awards&amp;Payments_LEACode'!$A$4:$I$455,9,FALSE)</f>
        <v>1785453</v>
      </c>
      <c r="I252" s="1">
        <f>VLOOKUP($B252,'Awards&amp;Payments_LEACode'!$A$4:$Q$455,11,FALSE)</f>
        <v>63139.24</v>
      </c>
      <c r="J252" s="1">
        <f>VLOOKUP($B252,'Awards&amp;Payments_LEACode'!$A$4:$Q$455,12,FALSE)</f>
        <v>0</v>
      </c>
      <c r="K252" s="1">
        <f>VLOOKUP($B252,'Awards&amp;Payments_LEACode'!$A$4:$Q$455,14,FALSE)</f>
        <v>0</v>
      </c>
      <c r="L252" s="1">
        <f>VLOOKUP($B252,'Awards&amp;Payments_LEACode'!$A$4:$Q$455,16,FALSE)</f>
        <v>0</v>
      </c>
      <c r="M252" s="3">
        <f>VLOOKUP($B252,'Awards&amp;Payments_LEACode'!$A$4:$Q$455,17,FALSE)</f>
        <v>63139.24</v>
      </c>
    </row>
    <row r="253" spans="1:13" x14ac:dyDescent="0.35">
      <c r="A253" t="s">
        <v>78</v>
      </c>
      <c r="B253" s="118">
        <v>1169</v>
      </c>
      <c r="C253">
        <v>36</v>
      </c>
      <c r="D253" s="1">
        <f>VLOOKUP($B253,'Awards&amp;Payments_LEACode'!$A$4:$I$455,3,FALSE)</f>
        <v>84312</v>
      </c>
      <c r="E253" s="1">
        <f>VLOOKUP($B253,'Awards&amp;Payments_LEACode'!$A$4:$I$455,4,FALSE)</f>
        <v>342127</v>
      </c>
      <c r="F253" s="1">
        <f>VLOOKUP($B253,'Awards&amp;Payments_LEACode'!$A$4:$I$455,6,FALSE)</f>
        <v>768324</v>
      </c>
      <c r="G253" s="1">
        <f>VLOOKUP($B253,'Awards&amp;Payments_LEACode'!$A$4:$I$455,8,FALSE)</f>
        <v>0</v>
      </c>
      <c r="H253" s="3">
        <f>VLOOKUP($B253,'Awards&amp;Payments_LEACode'!$A$4:$I$455,9,FALSE)</f>
        <v>1194763</v>
      </c>
      <c r="I253" s="1">
        <f>VLOOKUP($B253,'Awards&amp;Payments_LEACode'!$A$4:$Q$455,11,FALSE)</f>
        <v>78189.69</v>
      </c>
      <c r="J253" s="1">
        <f>VLOOKUP($B253,'Awards&amp;Payments_LEACode'!$A$4:$Q$455,12,FALSE)</f>
        <v>0</v>
      </c>
      <c r="K253" s="1">
        <f>VLOOKUP($B253,'Awards&amp;Payments_LEACode'!$A$4:$Q$455,14,FALSE)</f>
        <v>0</v>
      </c>
      <c r="L253" s="1">
        <f>VLOOKUP($B253,'Awards&amp;Payments_LEACode'!$A$4:$Q$455,16,FALSE)</f>
        <v>0</v>
      </c>
      <c r="M253" s="3">
        <f>VLOOKUP($B253,'Awards&amp;Payments_LEACode'!$A$4:$Q$455,17,FALSE)</f>
        <v>78189.69</v>
      </c>
    </row>
    <row r="254" spans="1:13" x14ac:dyDescent="0.35">
      <c r="A254" t="s">
        <v>82</v>
      </c>
      <c r="B254" s="118">
        <v>1218</v>
      </c>
      <c r="C254">
        <v>36</v>
      </c>
      <c r="D254" s="1">
        <f>VLOOKUP($B254,'Awards&amp;Payments_LEACode'!$A$4:$I$455,3,FALSE)</f>
        <v>183629</v>
      </c>
      <c r="E254" s="1">
        <f>VLOOKUP($B254,'Awards&amp;Payments_LEACode'!$A$4:$I$455,4,FALSE)</f>
        <v>730715</v>
      </c>
      <c r="F254" s="1">
        <f>VLOOKUP($B254,'Awards&amp;Payments_LEACode'!$A$4:$I$455,6,FALSE)</f>
        <v>1640986</v>
      </c>
      <c r="G254" s="1">
        <f>VLOOKUP($B254,'Awards&amp;Payments_LEACode'!$A$4:$I$455,8,FALSE)</f>
        <v>0</v>
      </c>
      <c r="H254" s="3">
        <f>VLOOKUP($B254,'Awards&amp;Payments_LEACode'!$A$4:$I$455,9,FALSE)</f>
        <v>2555330</v>
      </c>
      <c r="I254" s="1">
        <f>VLOOKUP($B254,'Awards&amp;Payments_LEACode'!$A$4:$Q$455,11,FALSE)</f>
        <v>56271.16</v>
      </c>
      <c r="J254" s="1">
        <f>VLOOKUP($B254,'Awards&amp;Payments_LEACode'!$A$4:$Q$455,12,FALSE)</f>
        <v>0</v>
      </c>
      <c r="K254" s="1">
        <f>VLOOKUP($B254,'Awards&amp;Payments_LEACode'!$A$4:$Q$455,14,FALSE)</f>
        <v>0</v>
      </c>
      <c r="L254" s="1">
        <f>VLOOKUP($B254,'Awards&amp;Payments_LEACode'!$A$4:$Q$455,16,FALSE)</f>
        <v>0</v>
      </c>
      <c r="M254" s="3">
        <f>VLOOKUP($B254,'Awards&amp;Payments_LEACode'!$A$4:$Q$455,17,FALSE)</f>
        <v>56271.16</v>
      </c>
    </row>
    <row r="255" spans="1:13" x14ac:dyDescent="0.35">
      <c r="A255" t="s">
        <v>83</v>
      </c>
      <c r="B255" s="118">
        <v>1232</v>
      </c>
      <c r="C255">
        <v>36</v>
      </c>
      <c r="D255" s="1">
        <f>VLOOKUP($B255,'Awards&amp;Payments_LEACode'!$A$4:$I$455,3,FALSE)</f>
        <v>125749</v>
      </c>
      <c r="E255" s="1">
        <f>VLOOKUP($B255,'Awards&amp;Payments_LEACode'!$A$4:$I$455,4,FALSE)</f>
        <v>502082</v>
      </c>
      <c r="F255" s="1">
        <f>VLOOKUP($B255,'Awards&amp;Payments_LEACode'!$A$4:$I$455,6,FALSE)</f>
        <v>1127537</v>
      </c>
      <c r="G255" s="1">
        <f>VLOOKUP($B255,'Awards&amp;Payments_LEACode'!$A$4:$I$455,8,FALSE)</f>
        <v>0</v>
      </c>
      <c r="H255" s="3">
        <f>VLOOKUP($B255,'Awards&amp;Payments_LEACode'!$A$4:$I$455,9,FALSE)</f>
        <v>1755368</v>
      </c>
      <c r="I255" s="1">
        <f>VLOOKUP($B255,'Awards&amp;Payments_LEACode'!$A$4:$Q$455,11,FALSE)</f>
        <v>97224.180000000022</v>
      </c>
      <c r="J255" s="1">
        <f>VLOOKUP($B255,'Awards&amp;Payments_LEACode'!$A$4:$Q$455,12,FALSE)</f>
        <v>0</v>
      </c>
      <c r="K255" s="1">
        <f>VLOOKUP($B255,'Awards&amp;Payments_LEACode'!$A$4:$Q$455,14,FALSE)</f>
        <v>0</v>
      </c>
      <c r="L255" s="1">
        <f>VLOOKUP($B255,'Awards&amp;Payments_LEACode'!$A$4:$Q$455,16,FALSE)</f>
        <v>0</v>
      </c>
      <c r="M255" s="3">
        <f>VLOOKUP($B255,'Awards&amp;Payments_LEACode'!$A$4:$Q$455,17,FALSE)</f>
        <v>97224.180000000022</v>
      </c>
    </row>
    <row r="256" spans="1:13" x14ac:dyDescent="0.35">
      <c r="A256" t="s">
        <v>104</v>
      </c>
      <c r="B256" s="118">
        <v>1582</v>
      </c>
      <c r="C256">
        <v>36</v>
      </c>
      <c r="D256" s="1">
        <f>VLOOKUP($B256,'Awards&amp;Payments_LEACode'!$A$4:$I$455,3,FALSE)</f>
        <v>50577</v>
      </c>
      <c r="E256" s="1">
        <f>VLOOKUP($B256,'Awards&amp;Payments_LEACode'!$A$4:$I$455,4,FALSE)</f>
        <v>170495</v>
      </c>
      <c r="F256" s="1">
        <f>VLOOKUP($B256,'Awards&amp;Payments_LEACode'!$A$4:$I$455,6,FALSE)</f>
        <v>382884</v>
      </c>
      <c r="G256" s="1">
        <f>VLOOKUP($B256,'Awards&amp;Payments_LEACode'!$A$4:$I$455,8,FALSE)</f>
        <v>39565</v>
      </c>
      <c r="H256" s="3">
        <f>VLOOKUP($B256,'Awards&amp;Payments_LEACode'!$A$4:$I$455,9,FALSE)</f>
        <v>643521</v>
      </c>
      <c r="I256" s="1">
        <f>VLOOKUP($B256,'Awards&amp;Payments_LEACode'!$A$4:$Q$455,11,FALSE)</f>
        <v>38648.559999999998</v>
      </c>
      <c r="J256" s="1">
        <f>VLOOKUP($B256,'Awards&amp;Payments_LEACode'!$A$4:$Q$455,12,FALSE)</f>
        <v>0</v>
      </c>
      <c r="K256" s="1">
        <f>VLOOKUP($B256,'Awards&amp;Payments_LEACode'!$A$4:$Q$455,14,FALSE)</f>
        <v>0</v>
      </c>
      <c r="L256" s="1">
        <f>VLOOKUP($B256,'Awards&amp;Payments_LEACode'!$A$4:$Q$455,16,FALSE)</f>
        <v>0</v>
      </c>
      <c r="M256" s="3">
        <f>VLOOKUP($B256,'Awards&amp;Payments_LEACode'!$A$4:$Q$455,17,FALSE)</f>
        <v>38648.559999999998</v>
      </c>
    </row>
    <row r="257" spans="1:13" x14ac:dyDescent="0.35">
      <c r="A257" t="s">
        <v>134</v>
      </c>
      <c r="B257" s="118">
        <v>2128</v>
      </c>
      <c r="C257">
        <v>36</v>
      </c>
      <c r="D257" s="1">
        <f>VLOOKUP($B257,'Awards&amp;Payments_LEACode'!$A$4:$I$455,3,FALSE)</f>
        <v>118238</v>
      </c>
      <c r="E257" s="1">
        <f>VLOOKUP($B257,'Awards&amp;Payments_LEACode'!$A$4:$I$455,4,FALSE)</f>
        <v>480308</v>
      </c>
      <c r="F257" s="1">
        <f>VLOOKUP($B257,'Awards&amp;Payments_LEACode'!$A$4:$I$455,6,FALSE)</f>
        <v>1078640</v>
      </c>
      <c r="G257" s="1">
        <f>VLOOKUP($B257,'Awards&amp;Payments_LEACode'!$A$4:$I$455,8,FALSE)</f>
        <v>0</v>
      </c>
      <c r="H257" s="3">
        <f>VLOOKUP($B257,'Awards&amp;Payments_LEACode'!$A$4:$I$455,9,FALSE)</f>
        <v>1677186</v>
      </c>
      <c r="I257" s="1">
        <f>VLOOKUP($B257,'Awards&amp;Payments_LEACode'!$A$4:$Q$455,11,FALSE)</f>
        <v>83840.950000000012</v>
      </c>
      <c r="J257" s="1">
        <f>VLOOKUP($B257,'Awards&amp;Payments_LEACode'!$A$4:$Q$455,12,FALSE)</f>
        <v>57405.21</v>
      </c>
      <c r="K257" s="1">
        <f>VLOOKUP($B257,'Awards&amp;Payments_LEACode'!$A$4:$Q$455,14,FALSE)</f>
        <v>0</v>
      </c>
      <c r="L257" s="1">
        <f>VLOOKUP($B257,'Awards&amp;Payments_LEACode'!$A$4:$Q$455,16,FALSE)</f>
        <v>0</v>
      </c>
      <c r="M257" s="3">
        <f>VLOOKUP($B257,'Awards&amp;Payments_LEACode'!$A$4:$Q$455,17,FALSE)</f>
        <v>141246.16</v>
      </c>
    </row>
    <row r="258" spans="1:13" x14ac:dyDescent="0.35">
      <c r="A258" t="s">
        <v>140</v>
      </c>
      <c r="B258" s="118">
        <v>2212</v>
      </c>
      <c r="C258">
        <v>36</v>
      </c>
      <c r="D258" s="1">
        <f>VLOOKUP($B258,'Awards&amp;Payments_LEACode'!$A$4:$I$455,3,FALSE)</f>
        <v>40000</v>
      </c>
      <c r="E258" s="1">
        <f>VLOOKUP($B258,'Awards&amp;Payments_LEACode'!$A$4:$I$455,4,FALSE)</f>
        <v>150819</v>
      </c>
      <c r="F258" s="1">
        <f>VLOOKUP($B258,'Awards&amp;Payments_LEACode'!$A$4:$I$455,6,FALSE)</f>
        <v>338698</v>
      </c>
      <c r="G258" s="1">
        <f>VLOOKUP($B258,'Awards&amp;Payments_LEACode'!$A$4:$I$455,8,FALSE)</f>
        <v>14638</v>
      </c>
      <c r="H258" s="3">
        <f>VLOOKUP($B258,'Awards&amp;Payments_LEACode'!$A$4:$I$455,9,FALSE)</f>
        <v>544155</v>
      </c>
      <c r="I258" s="1">
        <f>VLOOKUP($B258,'Awards&amp;Payments_LEACode'!$A$4:$Q$455,11,FALSE)</f>
        <v>40000</v>
      </c>
      <c r="J258" s="1">
        <f>VLOOKUP($B258,'Awards&amp;Payments_LEACode'!$A$4:$Q$455,12,FALSE)</f>
        <v>0</v>
      </c>
      <c r="K258" s="1">
        <f>VLOOKUP($B258,'Awards&amp;Payments_LEACode'!$A$4:$Q$455,14,FALSE)</f>
        <v>0</v>
      </c>
      <c r="L258" s="1">
        <f>VLOOKUP($B258,'Awards&amp;Payments_LEACode'!$A$4:$Q$455,16,FALSE)</f>
        <v>14638</v>
      </c>
      <c r="M258" s="3">
        <f>VLOOKUP($B258,'Awards&amp;Payments_LEACode'!$A$4:$Q$455,17,FALSE)</f>
        <v>54638</v>
      </c>
    </row>
    <row r="259" spans="1:13" x14ac:dyDescent="0.35">
      <c r="A259" t="s">
        <v>196</v>
      </c>
      <c r="B259" s="118">
        <v>2940</v>
      </c>
      <c r="C259">
        <v>36</v>
      </c>
      <c r="D259" s="1">
        <f>VLOOKUP($B259,'Awards&amp;Payments_LEACode'!$A$4:$I$455,3,FALSE)</f>
        <v>40000</v>
      </c>
      <c r="E259" s="1">
        <f>VLOOKUP($B259,'Awards&amp;Payments_LEACode'!$A$4:$I$455,4,FALSE)</f>
        <v>156124</v>
      </c>
      <c r="F259" s="1">
        <f>VLOOKUP($B259,'Awards&amp;Payments_LEACode'!$A$4:$I$455,6,FALSE)</f>
        <v>350612</v>
      </c>
      <c r="G259" s="1">
        <f>VLOOKUP($B259,'Awards&amp;Payments_LEACode'!$A$4:$I$455,8,FALSE)</f>
        <v>39710</v>
      </c>
      <c r="H259" s="3">
        <f>VLOOKUP($B259,'Awards&amp;Payments_LEACode'!$A$4:$I$455,9,FALSE)</f>
        <v>586446</v>
      </c>
      <c r="I259" s="1">
        <f>VLOOKUP($B259,'Awards&amp;Payments_LEACode'!$A$4:$Q$455,11,FALSE)</f>
        <v>33973.49</v>
      </c>
      <c r="J259" s="1">
        <f>VLOOKUP($B259,'Awards&amp;Payments_LEACode'!$A$4:$Q$455,12,FALSE)</f>
        <v>0</v>
      </c>
      <c r="K259" s="1">
        <f>VLOOKUP($B259,'Awards&amp;Payments_LEACode'!$A$4:$Q$455,14,FALSE)</f>
        <v>0</v>
      </c>
      <c r="L259" s="1">
        <f>VLOOKUP($B259,'Awards&amp;Payments_LEACode'!$A$4:$Q$455,16,FALSE)</f>
        <v>27747.54</v>
      </c>
      <c r="M259" s="3">
        <f>VLOOKUP($B259,'Awards&amp;Payments_LEACode'!$A$4:$Q$455,17,FALSE)</f>
        <v>61721.03</v>
      </c>
    </row>
    <row r="260" spans="1:13" x14ac:dyDescent="0.35">
      <c r="A260" t="s">
        <v>1165</v>
      </c>
      <c r="B260" s="118">
        <v>2961</v>
      </c>
      <c r="C260">
        <v>36</v>
      </c>
      <c r="D260" s="1">
        <f>VLOOKUP($B260,'Awards&amp;Payments_LEACode'!$A$4:$I$455,3,FALSE)</f>
        <v>40000</v>
      </c>
      <c r="E260" s="1">
        <f>VLOOKUP($B260,'Awards&amp;Payments_LEACode'!$A$4:$I$455,4,FALSE)</f>
        <v>157991</v>
      </c>
      <c r="F260" s="1">
        <f>VLOOKUP($B260,'Awards&amp;Payments_LEACode'!$A$4:$I$455,6,FALSE)</f>
        <v>354805</v>
      </c>
      <c r="G260" s="1">
        <f>VLOOKUP($B260,'Awards&amp;Payments_LEACode'!$A$4:$I$455,8,FALSE)</f>
        <v>0</v>
      </c>
      <c r="H260" s="3">
        <f>VLOOKUP($B260,'Awards&amp;Payments_LEACode'!$A$4:$I$455,9,FALSE)</f>
        <v>552796</v>
      </c>
      <c r="I260" s="1">
        <f>VLOOKUP($B260,'Awards&amp;Payments_LEACode'!$A$4:$Q$455,11,FALSE)</f>
        <v>0</v>
      </c>
      <c r="J260" s="1">
        <f>VLOOKUP($B260,'Awards&amp;Payments_LEACode'!$A$4:$Q$455,12,FALSE)</f>
        <v>0</v>
      </c>
      <c r="K260" s="1">
        <f>VLOOKUP($B260,'Awards&amp;Payments_LEACode'!$A$4:$Q$455,14,FALSE)</f>
        <v>0</v>
      </c>
      <c r="L260" s="1">
        <f>VLOOKUP($B260,'Awards&amp;Payments_LEACode'!$A$4:$Q$455,16,FALSE)</f>
        <v>0</v>
      </c>
      <c r="M260" s="3">
        <f>VLOOKUP($B260,'Awards&amp;Payments_LEACode'!$A$4:$Q$455,17,FALSE)</f>
        <v>0</v>
      </c>
    </row>
    <row r="261" spans="1:13" x14ac:dyDescent="0.35">
      <c r="A261" t="s">
        <v>212</v>
      </c>
      <c r="B261" s="118">
        <v>3311</v>
      </c>
      <c r="C261">
        <v>36</v>
      </c>
      <c r="D261" s="1">
        <f>VLOOKUP($B261,'Awards&amp;Payments_LEACode'!$A$4:$I$455,3,FALSE)</f>
        <v>398659</v>
      </c>
      <c r="E261" s="1">
        <f>VLOOKUP($B261,'Awards&amp;Payments_LEACode'!$A$4:$I$455,4,FALSE)</f>
        <v>1586860</v>
      </c>
      <c r="F261" s="1">
        <f>VLOOKUP($B261,'Awards&amp;Payments_LEACode'!$A$4:$I$455,6,FALSE)</f>
        <v>3563652</v>
      </c>
      <c r="G261" s="1">
        <f>VLOOKUP($B261,'Awards&amp;Payments_LEACode'!$A$4:$I$455,8,FALSE)</f>
        <v>289275</v>
      </c>
      <c r="H261" s="3">
        <f>VLOOKUP($B261,'Awards&amp;Payments_LEACode'!$A$4:$I$455,9,FALSE)</f>
        <v>5838446</v>
      </c>
      <c r="I261" s="1">
        <f>VLOOKUP($B261,'Awards&amp;Payments_LEACode'!$A$4:$Q$455,11,FALSE)</f>
        <v>324221.60000000009</v>
      </c>
      <c r="J261" s="1">
        <f>VLOOKUP($B261,'Awards&amp;Payments_LEACode'!$A$4:$Q$455,12,FALSE)</f>
        <v>0</v>
      </c>
      <c r="K261" s="1">
        <f>VLOOKUP($B261,'Awards&amp;Payments_LEACode'!$A$4:$Q$455,14,FALSE)</f>
        <v>0</v>
      </c>
      <c r="L261" s="1">
        <f>VLOOKUP($B261,'Awards&amp;Payments_LEACode'!$A$4:$Q$455,16,FALSE)</f>
        <v>198342.47999999998</v>
      </c>
      <c r="M261" s="3">
        <f>VLOOKUP($B261,'Awards&amp;Payments_LEACode'!$A$4:$Q$455,17,FALSE)</f>
        <v>522564.08000000007</v>
      </c>
    </row>
    <row r="262" spans="1:13" x14ac:dyDescent="0.35">
      <c r="A262" t="s">
        <v>224</v>
      </c>
      <c r="B262" s="118">
        <v>3434</v>
      </c>
      <c r="C262">
        <v>36</v>
      </c>
      <c r="D262" s="1">
        <f>VLOOKUP($B262,'Awards&amp;Payments_LEACode'!$A$4:$I$455,3,FALSE)</f>
        <v>769280</v>
      </c>
      <c r="E262" s="1">
        <f>VLOOKUP($B262,'Awards&amp;Payments_LEACode'!$A$4:$I$455,4,FALSE)</f>
        <v>3045068</v>
      </c>
      <c r="F262" s="1">
        <f>VLOOKUP($B262,'Awards&amp;Payments_LEACode'!$A$4:$I$455,6,FALSE)</f>
        <v>6838385</v>
      </c>
      <c r="G262" s="1">
        <f>VLOOKUP($B262,'Awards&amp;Payments_LEACode'!$A$4:$I$455,8,FALSE)</f>
        <v>133768</v>
      </c>
      <c r="H262" s="3">
        <f>VLOOKUP($B262,'Awards&amp;Payments_LEACode'!$A$4:$I$455,9,FALSE)</f>
        <v>10786501</v>
      </c>
      <c r="I262" s="1">
        <f>VLOOKUP($B262,'Awards&amp;Payments_LEACode'!$A$4:$Q$455,11,FALSE)</f>
        <v>179200.84</v>
      </c>
      <c r="J262" s="1">
        <f>VLOOKUP($B262,'Awards&amp;Payments_LEACode'!$A$4:$Q$455,12,FALSE)</f>
        <v>0</v>
      </c>
      <c r="K262" s="1">
        <f>VLOOKUP($B262,'Awards&amp;Payments_LEACode'!$A$4:$Q$455,14,FALSE)</f>
        <v>0</v>
      </c>
      <c r="L262" s="1">
        <f>VLOOKUP($B262,'Awards&amp;Payments_LEACode'!$A$4:$Q$455,16,FALSE)</f>
        <v>0</v>
      </c>
      <c r="M262" s="3">
        <f>VLOOKUP($B262,'Awards&amp;Payments_LEACode'!$A$4:$Q$455,17,FALSE)</f>
        <v>179200.84</v>
      </c>
    </row>
    <row r="263" spans="1:13" x14ac:dyDescent="0.35">
      <c r="A263" t="s">
        <v>264</v>
      </c>
      <c r="B263" s="118">
        <v>3969</v>
      </c>
      <c r="C263">
        <v>36</v>
      </c>
      <c r="D263" s="1">
        <f>VLOOKUP($B263,'Awards&amp;Payments_LEACode'!$A$4:$I$455,3,FALSE)</f>
        <v>86693</v>
      </c>
      <c r="E263" s="1">
        <f>VLOOKUP($B263,'Awards&amp;Payments_LEACode'!$A$4:$I$455,4,FALSE)</f>
        <v>313030</v>
      </c>
      <c r="F263" s="1">
        <f>VLOOKUP($B263,'Awards&amp;Payments_LEACode'!$A$4:$I$455,6,FALSE)</f>
        <v>702979</v>
      </c>
      <c r="G263" s="1">
        <f>VLOOKUP($B263,'Awards&amp;Payments_LEACode'!$A$4:$I$455,8,FALSE)</f>
        <v>0</v>
      </c>
      <c r="H263" s="3">
        <f>VLOOKUP($B263,'Awards&amp;Payments_LEACode'!$A$4:$I$455,9,FALSE)</f>
        <v>1102702</v>
      </c>
      <c r="I263" s="1">
        <f>VLOOKUP($B263,'Awards&amp;Payments_LEACode'!$A$4:$Q$455,11,FALSE)</f>
        <v>9902.4699999999993</v>
      </c>
      <c r="J263" s="1">
        <f>VLOOKUP($B263,'Awards&amp;Payments_LEACode'!$A$4:$Q$455,12,FALSE)</f>
        <v>0</v>
      </c>
      <c r="K263" s="1">
        <f>VLOOKUP($B263,'Awards&amp;Payments_LEACode'!$A$4:$Q$455,14,FALSE)</f>
        <v>0</v>
      </c>
      <c r="L263" s="1">
        <f>VLOOKUP($B263,'Awards&amp;Payments_LEACode'!$A$4:$Q$455,16,FALSE)</f>
        <v>0</v>
      </c>
      <c r="M263" s="3">
        <f>VLOOKUP($B263,'Awards&amp;Payments_LEACode'!$A$4:$Q$455,17,FALSE)</f>
        <v>9902.4699999999993</v>
      </c>
    </row>
    <row r="264" spans="1:13" x14ac:dyDescent="0.35">
      <c r="A264" t="s">
        <v>273</v>
      </c>
      <c r="B264" s="118">
        <v>4060</v>
      </c>
      <c r="C264">
        <v>36</v>
      </c>
      <c r="D264" s="1">
        <f>VLOOKUP($B264,'Awards&amp;Payments_LEACode'!$A$4:$I$455,3,FALSE)</f>
        <v>259380</v>
      </c>
      <c r="E264" s="1">
        <f>VLOOKUP($B264,'Awards&amp;Payments_LEACode'!$A$4:$I$455,4,FALSE)</f>
        <v>1039974</v>
      </c>
      <c r="F264" s="1">
        <f>VLOOKUP($B264,'Awards&amp;Payments_LEACode'!$A$4:$I$455,6,FALSE)</f>
        <v>2335496</v>
      </c>
      <c r="G264" s="1">
        <f>VLOOKUP($B264,'Awards&amp;Payments_LEACode'!$A$4:$I$455,8,FALSE)</f>
        <v>0</v>
      </c>
      <c r="H264" s="3">
        <f>VLOOKUP($B264,'Awards&amp;Payments_LEACode'!$A$4:$I$455,9,FALSE)</f>
        <v>3634850</v>
      </c>
      <c r="I264" s="1">
        <f>VLOOKUP($B264,'Awards&amp;Payments_LEACode'!$A$4:$Q$455,11,FALSE)</f>
        <v>59811.29</v>
      </c>
      <c r="J264" s="1">
        <f>VLOOKUP($B264,'Awards&amp;Payments_LEACode'!$A$4:$Q$455,12,FALSE)</f>
        <v>0</v>
      </c>
      <c r="K264" s="1">
        <f>VLOOKUP($B264,'Awards&amp;Payments_LEACode'!$A$4:$Q$455,14,FALSE)</f>
        <v>0</v>
      </c>
      <c r="L264" s="1">
        <f>VLOOKUP($B264,'Awards&amp;Payments_LEACode'!$A$4:$Q$455,16,FALSE)</f>
        <v>0</v>
      </c>
      <c r="M264" s="3">
        <f>VLOOKUP($B264,'Awards&amp;Payments_LEACode'!$A$4:$Q$455,17,FALSE)</f>
        <v>59811.29</v>
      </c>
    </row>
    <row r="265" spans="1:13" x14ac:dyDescent="0.35">
      <c r="A265" t="s">
        <v>308</v>
      </c>
      <c r="B265" s="118">
        <v>4613</v>
      </c>
      <c r="C265">
        <v>36</v>
      </c>
      <c r="D265" s="1">
        <f>VLOOKUP($B265,'Awards&amp;Payments_LEACode'!$A$4:$I$455,3,FALSE)</f>
        <v>219615</v>
      </c>
      <c r="E265" s="1">
        <f>VLOOKUP($B265,'Awards&amp;Payments_LEACode'!$A$4:$I$455,4,FALSE)</f>
        <v>865099</v>
      </c>
      <c r="F265" s="1">
        <f>VLOOKUP($B265,'Awards&amp;Payments_LEACode'!$A$4:$I$455,6,FALSE)</f>
        <v>1942774</v>
      </c>
      <c r="G265" s="1">
        <f>VLOOKUP($B265,'Awards&amp;Payments_LEACode'!$A$4:$I$455,8,FALSE)</f>
        <v>0</v>
      </c>
      <c r="H265" s="3">
        <f>VLOOKUP($B265,'Awards&amp;Payments_LEACode'!$A$4:$I$455,9,FALSE)</f>
        <v>3027488</v>
      </c>
      <c r="I265" s="1">
        <f>VLOOKUP($B265,'Awards&amp;Payments_LEACode'!$A$4:$Q$455,11,FALSE)</f>
        <v>121744.31</v>
      </c>
      <c r="J265" s="1">
        <f>VLOOKUP($B265,'Awards&amp;Payments_LEACode'!$A$4:$Q$455,12,FALSE)</f>
        <v>0</v>
      </c>
      <c r="K265" s="1">
        <f>VLOOKUP($B265,'Awards&amp;Payments_LEACode'!$A$4:$Q$455,14,FALSE)</f>
        <v>0</v>
      </c>
      <c r="L265" s="1">
        <f>VLOOKUP($B265,'Awards&amp;Payments_LEACode'!$A$4:$Q$455,16,FALSE)</f>
        <v>0</v>
      </c>
      <c r="M265" s="3">
        <f>VLOOKUP($B265,'Awards&amp;Payments_LEACode'!$A$4:$Q$455,17,FALSE)</f>
        <v>121744.31</v>
      </c>
    </row>
    <row r="266" spans="1:13" x14ac:dyDescent="0.35">
      <c r="A266" t="s">
        <v>337</v>
      </c>
      <c r="B266" s="118">
        <v>5264</v>
      </c>
      <c r="C266">
        <v>36</v>
      </c>
      <c r="D266" s="1">
        <f>VLOOKUP($B266,'Awards&amp;Payments_LEACode'!$A$4:$I$455,3,FALSE)</f>
        <v>400537</v>
      </c>
      <c r="E266" s="1">
        <f>VLOOKUP($B266,'Awards&amp;Payments_LEACode'!$A$4:$I$455,4,FALSE)</f>
        <v>1526775</v>
      </c>
      <c r="F266" s="1">
        <f>VLOOKUP($B266,'Awards&amp;Payments_LEACode'!$A$4:$I$455,6,FALSE)</f>
        <v>3428716</v>
      </c>
      <c r="G266" s="1">
        <f>VLOOKUP($B266,'Awards&amp;Payments_LEACode'!$A$4:$I$455,8,FALSE)</f>
        <v>0</v>
      </c>
      <c r="H266" s="3">
        <f>VLOOKUP($B266,'Awards&amp;Payments_LEACode'!$A$4:$I$455,9,FALSE)</f>
        <v>5356028</v>
      </c>
      <c r="I266" s="1">
        <f>VLOOKUP($B266,'Awards&amp;Payments_LEACode'!$A$4:$Q$455,11,FALSE)</f>
        <v>162190.39999999999</v>
      </c>
      <c r="J266" s="1">
        <f>VLOOKUP($B266,'Awards&amp;Payments_LEACode'!$A$4:$Q$455,12,FALSE)</f>
        <v>0</v>
      </c>
      <c r="K266" s="1">
        <f>VLOOKUP($B266,'Awards&amp;Payments_LEACode'!$A$4:$Q$455,14,FALSE)</f>
        <v>0</v>
      </c>
      <c r="L266" s="1">
        <f>VLOOKUP($B266,'Awards&amp;Payments_LEACode'!$A$4:$Q$455,16,FALSE)</f>
        <v>0</v>
      </c>
      <c r="M266" s="3">
        <f>VLOOKUP($B266,'Awards&amp;Payments_LEACode'!$A$4:$Q$455,17,FALSE)</f>
        <v>162190.39999999999</v>
      </c>
    </row>
    <row r="267" spans="1:13" x14ac:dyDescent="0.35">
      <c r="A267" t="s">
        <v>364</v>
      </c>
      <c r="B267" s="118">
        <v>5670</v>
      </c>
      <c r="C267">
        <v>36</v>
      </c>
      <c r="D267" s="1">
        <f>VLOOKUP($B267,'Awards&amp;Payments_LEACode'!$A$4:$I$455,3,FALSE)</f>
        <v>83493</v>
      </c>
      <c r="E267" s="1">
        <f>VLOOKUP($B267,'Awards&amp;Payments_LEACode'!$A$4:$I$455,4,FALSE)</f>
        <v>344325</v>
      </c>
      <c r="F267" s="1">
        <f>VLOOKUP($B267,'Awards&amp;Payments_LEACode'!$A$4:$I$455,6,FALSE)</f>
        <v>773258</v>
      </c>
      <c r="G267" s="1">
        <f>VLOOKUP($B267,'Awards&amp;Payments_LEACode'!$A$4:$I$455,8,FALSE)</f>
        <v>55652</v>
      </c>
      <c r="H267" s="3">
        <f>VLOOKUP($B267,'Awards&amp;Payments_LEACode'!$A$4:$I$455,9,FALSE)</f>
        <v>1256728</v>
      </c>
      <c r="I267" s="1">
        <f>VLOOKUP($B267,'Awards&amp;Payments_LEACode'!$A$4:$Q$455,11,FALSE)</f>
        <v>47574.67</v>
      </c>
      <c r="J267" s="1">
        <f>VLOOKUP($B267,'Awards&amp;Payments_LEACode'!$A$4:$Q$455,12,FALSE)</f>
        <v>0</v>
      </c>
      <c r="K267" s="1">
        <f>VLOOKUP($B267,'Awards&amp;Payments_LEACode'!$A$4:$Q$455,14,FALSE)</f>
        <v>0</v>
      </c>
      <c r="L267" s="1">
        <f>VLOOKUP($B267,'Awards&amp;Payments_LEACode'!$A$4:$Q$455,16,FALSE)</f>
        <v>0</v>
      </c>
      <c r="M267" s="3">
        <f>VLOOKUP($B267,'Awards&amp;Payments_LEACode'!$A$4:$Q$455,17,FALSE)</f>
        <v>47574.67</v>
      </c>
    </row>
    <row r="268" spans="1:13" x14ac:dyDescent="0.35">
      <c r="A268" t="s">
        <v>381</v>
      </c>
      <c r="B268" s="118">
        <v>5992</v>
      </c>
      <c r="C268">
        <v>36</v>
      </c>
      <c r="D268" s="1">
        <f>VLOOKUP($B268,'Awards&amp;Payments_LEACode'!$A$4:$I$455,3,FALSE)</f>
        <v>65053</v>
      </c>
      <c r="E268" s="1">
        <f>VLOOKUP($B268,'Awards&amp;Payments_LEACode'!$A$4:$I$455,4,FALSE)</f>
        <v>266266</v>
      </c>
      <c r="F268" s="1">
        <f>VLOOKUP($B268,'Awards&amp;Payments_LEACode'!$A$4:$I$455,6,FALSE)</f>
        <v>597960</v>
      </c>
      <c r="G268" s="1">
        <f>VLOOKUP($B268,'Awards&amp;Payments_LEACode'!$A$4:$I$455,8,FALSE)</f>
        <v>55072</v>
      </c>
      <c r="H268" s="3">
        <f>VLOOKUP($B268,'Awards&amp;Payments_LEACode'!$A$4:$I$455,9,FALSE)</f>
        <v>984351</v>
      </c>
      <c r="I268" s="1">
        <f>VLOOKUP($B268,'Awards&amp;Payments_LEACode'!$A$4:$Q$455,11,FALSE)</f>
        <v>64661.37</v>
      </c>
      <c r="J268" s="1">
        <f>VLOOKUP($B268,'Awards&amp;Payments_LEACode'!$A$4:$Q$455,12,FALSE)</f>
        <v>0</v>
      </c>
      <c r="K268" s="1">
        <f>VLOOKUP($B268,'Awards&amp;Payments_LEACode'!$A$4:$Q$455,14,FALSE)</f>
        <v>0</v>
      </c>
      <c r="L268" s="1">
        <f>VLOOKUP($B268,'Awards&amp;Payments_LEACode'!$A$4:$Q$455,16,FALSE)</f>
        <v>50755.23</v>
      </c>
      <c r="M268" s="3">
        <f>VLOOKUP($B268,'Awards&amp;Payments_LEACode'!$A$4:$Q$455,17,FALSE)</f>
        <v>115416.6</v>
      </c>
    </row>
    <row r="269" spans="1:13" x14ac:dyDescent="0.35">
      <c r="A269" t="s">
        <v>396</v>
      </c>
      <c r="B269" s="118">
        <v>6230</v>
      </c>
      <c r="C269">
        <v>36</v>
      </c>
      <c r="D269" s="1">
        <f>VLOOKUP($B269,'Awards&amp;Payments_LEACode'!$A$4:$I$455,3,FALSE)</f>
        <v>103114</v>
      </c>
      <c r="E269" s="1">
        <f>VLOOKUP($B269,'Awards&amp;Payments_LEACode'!$A$4:$I$455,4,FALSE)</f>
        <v>421717</v>
      </c>
      <c r="F269" s="1">
        <f>VLOOKUP($B269,'Awards&amp;Payments_LEACode'!$A$4:$I$455,6,FALSE)</f>
        <v>947060</v>
      </c>
      <c r="G269" s="1">
        <f>VLOOKUP($B269,'Awards&amp;Payments_LEACode'!$A$4:$I$455,8,FALSE)</f>
        <v>57536</v>
      </c>
      <c r="H269" s="3">
        <f>VLOOKUP($B269,'Awards&amp;Payments_LEACode'!$A$4:$I$455,9,FALSE)</f>
        <v>1529427</v>
      </c>
      <c r="I269" s="1">
        <f>VLOOKUP($B269,'Awards&amp;Payments_LEACode'!$A$4:$Q$455,11,FALSE)</f>
        <v>65659.33</v>
      </c>
      <c r="J269" s="1">
        <f>VLOOKUP($B269,'Awards&amp;Payments_LEACode'!$A$4:$Q$455,12,FALSE)</f>
        <v>0</v>
      </c>
      <c r="K269" s="1">
        <f>VLOOKUP($B269,'Awards&amp;Payments_LEACode'!$A$4:$Q$455,14,FALSE)</f>
        <v>0</v>
      </c>
      <c r="L269" s="1">
        <f>VLOOKUP($B269,'Awards&amp;Payments_LEACode'!$A$4:$Q$455,16,FALSE)</f>
        <v>50827.7</v>
      </c>
      <c r="M269" s="3">
        <f>VLOOKUP($B269,'Awards&amp;Payments_LEACode'!$A$4:$Q$455,17,FALSE)</f>
        <v>116487.03</v>
      </c>
    </row>
    <row r="270" spans="1:13" x14ac:dyDescent="0.35">
      <c r="A270" t="s">
        <v>412</v>
      </c>
      <c r="B270" s="118">
        <v>6440</v>
      </c>
      <c r="C270">
        <v>36</v>
      </c>
      <c r="D270" s="1">
        <f>VLOOKUP($B270,'Awards&amp;Payments_LEACode'!$A$4:$I$455,3,FALSE)</f>
        <v>50497</v>
      </c>
      <c r="E270" s="1">
        <f>VLOOKUP($B270,'Awards&amp;Payments_LEACode'!$A$4:$I$455,4,FALSE)</f>
        <v>202185</v>
      </c>
      <c r="F270" s="1">
        <f>VLOOKUP($B270,'Awards&amp;Payments_LEACode'!$A$4:$I$455,6,FALSE)</f>
        <v>454052</v>
      </c>
      <c r="G270" s="1">
        <f>VLOOKUP($B270,'Awards&amp;Payments_LEACode'!$A$4:$I$455,8,FALSE)</f>
        <v>21594</v>
      </c>
      <c r="H270" s="3">
        <f>VLOOKUP($B270,'Awards&amp;Payments_LEACode'!$A$4:$I$455,9,FALSE)</f>
        <v>728328</v>
      </c>
      <c r="I270" s="1">
        <f>VLOOKUP($B270,'Awards&amp;Payments_LEACode'!$A$4:$Q$455,11,FALSE)</f>
        <v>11078.68</v>
      </c>
      <c r="J270" s="1">
        <f>VLOOKUP($B270,'Awards&amp;Payments_LEACode'!$A$4:$Q$455,12,FALSE)</f>
        <v>0</v>
      </c>
      <c r="K270" s="1">
        <f>VLOOKUP($B270,'Awards&amp;Payments_LEACode'!$A$4:$Q$455,14,FALSE)</f>
        <v>0</v>
      </c>
      <c r="L270" s="1">
        <f>VLOOKUP($B270,'Awards&amp;Payments_LEACode'!$A$4:$Q$455,16,FALSE)</f>
        <v>21521.35</v>
      </c>
      <c r="M270" s="3">
        <f>VLOOKUP($B270,'Awards&amp;Payments_LEACode'!$A$4:$Q$455,17,FALSE)</f>
        <v>32600.03</v>
      </c>
    </row>
    <row r="271" spans="1:13" x14ac:dyDescent="0.35">
      <c r="A271" t="s">
        <v>32</v>
      </c>
      <c r="B271" s="118">
        <v>336</v>
      </c>
      <c r="C271">
        <v>37</v>
      </c>
      <c r="D271" s="1">
        <f>VLOOKUP($B271,'Awards&amp;Payments_LEACode'!$A$4:$I$455,3,FALSE)</f>
        <v>367251</v>
      </c>
      <c r="E271" s="1">
        <f>VLOOKUP($B271,'Awards&amp;Payments_LEACode'!$A$4:$I$455,4,FALSE)</f>
        <v>1461021</v>
      </c>
      <c r="F271" s="1">
        <f>VLOOKUP($B271,'Awards&amp;Payments_LEACode'!$A$4:$I$455,6,FALSE)</f>
        <v>3281053</v>
      </c>
      <c r="G271" s="1">
        <f>VLOOKUP($B271,'Awards&amp;Payments_LEACode'!$A$4:$I$455,8,FALSE)</f>
        <v>0</v>
      </c>
      <c r="H271" s="3">
        <f>VLOOKUP($B271,'Awards&amp;Payments_LEACode'!$A$4:$I$455,9,FALSE)</f>
        <v>5109325</v>
      </c>
      <c r="I271" s="1">
        <f>VLOOKUP($B271,'Awards&amp;Payments_LEACode'!$A$4:$Q$455,11,FALSE)</f>
        <v>140613.12</v>
      </c>
      <c r="J271" s="1">
        <f>VLOOKUP($B271,'Awards&amp;Payments_LEACode'!$A$4:$Q$455,12,FALSE)</f>
        <v>0</v>
      </c>
      <c r="K271" s="1">
        <f>VLOOKUP($B271,'Awards&amp;Payments_LEACode'!$A$4:$Q$455,14,FALSE)</f>
        <v>0</v>
      </c>
      <c r="L271" s="1">
        <f>VLOOKUP($B271,'Awards&amp;Payments_LEACode'!$A$4:$Q$455,16,FALSE)</f>
        <v>0</v>
      </c>
      <c r="M271" s="3">
        <f>VLOOKUP($B271,'Awards&amp;Payments_LEACode'!$A$4:$Q$455,17,FALSE)</f>
        <v>140613.12</v>
      </c>
    </row>
    <row r="272" spans="1:13" x14ac:dyDescent="0.35">
      <c r="A272" t="s">
        <v>80</v>
      </c>
      <c r="B272" s="118">
        <v>1183</v>
      </c>
      <c r="C272">
        <v>37</v>
      </c>
      <c r="D272" s="1">
        <f>VLOOKUP($B272,'Awards&amp;Payments_LEACode'!$A$4:$I$455,3,FALSE)</f>
        <v>86079</v>
      </c>
      <c r="E272" s="1">
        <f>VLOOKUP($B272,'Awards&amp;Payments_LEACode'!$A$4:$I$455,4,FALSE)</f>
        <v>342701</v>
      </c>
      <c r="F272" s="1">
        <f>VLOOKUP($B272,'Awards&amp;Payments_LEACode'!$A$4:$I$455,6,FALSE)</f>
        <v>769613</v>
      </c>
      <c r="G272" s="1">
        <f>VLOOKUP($B272,'Awards&amp;Payments_LEACode'!$A$4:$I$455,8,FALSE)</f>
        <v>0</v>
      </c>
      <c r="H272" s="3">
        <f>VLOOKUP($B272,'Awards&amp;Payments_LEACode'!$A$4:$I$455,9,FALSE)</f>
        <v>1198393</v>
      </c>
      <c r="I272" s="1">
        <f>VLOOKUP($B272,'Awards&amp;Payments_LEACode'!$A$4:$Q$455,11,FALSE)</f>
        <v>71308.17</v>
      </c>
      <c r="J272" s="1">
        <f>VLOOKUP($B272,'Awards&amp;Payments_LEACode'!$A$4:$Q$455,12,FALSE)</f>
        <v>0</v>
      </c>
      <c r="K272" s="1">
        <f>VLOOKUP($B272,'Awards&amp;Payments_LEACode'!$A$4:$Q$455,14,FALSE)</f>
        <v>0</v>
      </c>
      <c r="L272" s="1">
        <f>VLOOKUP($B272,'Awards&amp;Payments_LEACode'!$A$4:$Q$455,16,FALSE)</f>
        <v>0</v>
      </c>
      <c r="M272" s="3">
        <f>VLOOKUP($B272,'Awards&amp;Payments_LEACode'!$A$4:$Q$455,17,FALSE)</f>
        <v>71308.17</v>
      </c>
    </row>
    <row r="273" spans="1:13" x14ac:dyDescent="0.35">
      <c r="A273" t="s">
        <v>1157</v>
      </c>
      <c r="B273" s="118">
        <v>1316</v>
      </c>
      <c r="C273">
        <v>37</v>
      </c>
      <c r="D273" s="1">
        <f>VLOOKUP($B273,'Awards&amp;Payments_LEACode'!$A$4:$I$455,3,FALSE)</f>
        <v>125113</v>
      </c>
      <c r="E273" s="1">
        <f>VLOOKUP($B273,'Awards&amp;Payments_LEACode'!$A$4:$I$455,4,FALSE)</f>
        <v>561204</v>
      </c>
      <c r="F273" s="1">
        <f>VLOOKUP($B273,'Awards&amp;Payments_LEACode'!$A$4:$I$455,6,FALSE)</f>
        <v>1260309</v>
      </c>
      <c r="G273" s="1">
        <f>VLOOKUP($B273,'Awards&amp;Payments_LEACode'!$A$4:$I$455,8,FALSE)</f>
        <v>0</v>
      </c>
      <c r="H273" s="3">
        <f>VLOOKUP($B273,'Awards&amp;Payments_LEACode'!$A$4:$I$455,9,FALSE)</f>
        <v>1946626</v>
      </c>
      <c r="I273" s="1">
        <f>VLOOKUP($B273,'Awards&amp;Payments_LEACode'!$A$4:$Q$455,11,FALSE)</f>
        <v>125113</v>
      </c>
      <c r="J273" s="1">
        <f>VLOOKUP($B273,'Awards&amp;Payments_LEACode'!$A$4:$Q$455,12,FALSE)</f>
        <v>0</v>
      </c>
      <c r="K273" s="1">
        <f>VLOOKUP($B273,'Awards&amp;Payments_LEACode'!$A$4:$Q$455,14,FALSE)</f>
        <v>0</v>
      </c>
      <c r="L273" s="1">
        <f>VLOOKUP($B273,'Awards&amp;Payments_LEACode'!$A$4:$Q$455,16,FALSE)</f>
        <v>0</v>
      </c>
      <c r="M273" s="3">
        <f>VLOOKUP($B273,'Awards&amp;Payments_LEACode'!$A$4:$Q$455,17,FALSE)</f>
        <v>125113</v>
      </c>
    </row>
    <row r="274" spans="1:13" x14ac:dyDescent="0.35">
      <c r="A274" t="s">
        <v>180</v>
      </c>
      <c r="B274" s="118">
        <v>2744</v>
      </c>
      <c r="C274">
        <v>37</v>
      </c>
      <c r="D274" s="1">
        <f>VLOOKUP($B274,'Awards&amp;Payments_LEACode'!$A$4:$I$455,3,FALSE)</f>
        <v>86094</v>
      </c>
      <c r="E274" s="1">
        <f>VLOOKUP($B274,'Awards&amp;Payments_LEACode'!$A$4:$I$455,4,FALSE)</f>
        <v>338393</v>
      </c>
      <c r="F274" s="1">
        <f>VLOOKUP($B274,'Awards&amp;Payments_LEACode'!$A$4:$I$455,6,FALSE)</f>
        <v>759937</v>
      </c>
      <c r="G274" s="1">
        <f>VLOOKUP($B274,'Awards&amp;Payments_LEACode'!$A$4:$I$455,8,FALSE)</f>
        <v>0</v>
      </c>
      <c r="H274" s="3">
        <f>VLOOKUP($B274,'Awards&amp;Payments_LEACode'!$A$4:$I$455,9,FALSE)</f>
        <v>1184424</v>
      </c>
      <c r="I274" s="1">
        <f>VLOOKUP($B274,'Awards&amp;Payments_LEACode'!$A$4:$Q$455,11,FALSE)</f>
        <v>86093.71</v>
      </c>
      <c r="J274" s="1">
        <f>VLOOKUP($B274,'Awards&amp;Payments_LEACode'!$A$4:$Q$455,12,FALSE)</f>
        <v>0</v>
      </c>
      <c r="K274" s="1">
        <f>VLOOKUP($B274,'Awards&amp;Payments_LEACode'!$A$4:$Q$455,14,FALSE)</f>
        <v>0</v>
      </c>
      <c r="L274" s="1">
        <f>VLOOKUP($B274,'Awards&amp;Payments_LEACode'!$A$4:$Q$455,16,FALSE)</f>
        <v>0</v>
      </c>
      <c r="M274" s="3">
        <f>VLOOKUP($B274,'Awards&amp;Payments_LEACode'!$A$4:$Q$455,17,FALSE)</f>
        <v>86093.71</v>
      </c>
    </row>
    <row r="275" spans="1:13" x14ac:dyDescent="0.35">
      <c r="A275" t="s">
        <v>153</v>
      </c>
      <c r="B275" s="118">
        <v>2436</v>
      </c>
      <c r="C275">
        <v>37</v>
      </c>
      <c r="D275" s="1">
        <f>VLOOKUP($B275,'Awards&amp;Payments_LEACode'!$A$4:$I$455,3,FALSE)</f>
        <v>41731</v>
      </c>
      <c r="E275" s="1">
        <f>VLOOKUP($B275,'Awards&amp;Payments_LEACode'!$A$4:$I$455,4,FALSE)</f>
        <v>154306</v>
      </c>
      <c r="F275" s="1">
        <f>VLOOKUP($B275,'Awards&amp;Payments_LEACode'!$A$4:$I$455,6,FALSE)</f>
        <v>346529</v>
      </c>
      <c r="G275" s="1">
        <f>VLOOKUP($B275,'Awards&amp;Payments_LEACode'!$A$4:$I$455,8,FALSE)</f>
        <v>0</v>
      </c>
      <c r="H275" s="3">
        <f>VLOOKUP($B275,'Awards&amp;Payments_LEACode'!$A$4:$I$455,9,FALSE)</f>
        <v>542566</v>
      </c>
      <c r="I275" s="1">
        <f>VLOOKUP($B275,'Awards&amp;Payments_LEACode'!$A$4:$Q$455,11,FALSE)</f>
        <v>41729.919999999998</v>
      </c>
      <c r="J275" s="1">
        <f>VLOOKUP($B275,'Awards&amp;Payments_LEACode'!$A$4:$Q$455,12,FALSE)</f>
        <v>0</v>
      </c>
      <c r="K275" s="1">
        <f>VLOOKUP($B275,'Awards&amp;Payments_LEACode'!$A$4:$Q$455,14,FALSE)</f>
        <v>0</v>
      </c>
      <c r="L275" s="1">
        <f>VLOOKUP($B275,'Awards&amp;Payments_LEACode'!$A$4:$Q$455,16,FALSE)</f>
        <v>0</v>
      </c>
      <c r="M275" s="3">
        <f>VLOOKUP($B275,'Awards&amp;Payments_LEACode'!$A$4:$Q$455,17,FALSE)</f>
        <v>41729.919999999998</v>
      </c>
    </row>
    <row r="276" spans="1:13" x14ac:dyDescent="0.35">
      <c r="A276" t="s">
        <v>159</v>
      </c>
      <c r="B276" s="118">
        <v>2525</v>
      </c>
      <c r="C276">
        <v>37</v>
      </c>
      <c r="D276" s="1">
        <f>VLOOKUP($B276,'Awards&amp;Payments_LEACode'!$A$4:$I$455,3,FALSE)</f>
        <v>40000</v>
      </c>
      <c r="E276" s="1">
        <f>VLOOKUP($B276,'Awards&amp;Payments_LEACode'!$A$4:$I$455,4,FALSE)</f>
        <v>156632</v>
      </c>
      <c r="F276" s="1">
        <f>VLOOKUP($B276,'Awards&amp;Payments_LEACode'!$A$4:$I$455,6,FALSE)</f>
        <v>351753</v>
      </c>
      <c r="G276" s="1">
        <f>VLOOKUP($B276,'Awards&amp;Payments_LEACode'!$A$4:$I$455,8,FALSE)</f>
        <v>0</v>
      </c>
      <c r="H276" s="3">
        <f>VLOOKUP($B276,'Awards&amp;Payments_LEACode'!$A$4:$I$455,9,FALSE)</f>
        <v>548385</v>
      </c>
      <c r="I276" s="1">
        <f>VLOOKUP($B276,'Awards&amp;Payments_LEACode'!$A$4:$Q$455,11,FALSE)</f>
        <v>0</v>
      </c>
      <c r="J276" s="1">
        <f>VLOOKUP($B276,'Awards&amp;Payments_LEACode'!$A$4:$Q$455,12,FALSE)</f>
        <v>0</v>
      </c>
      <c r="K276" s="1">
        <f>VLOOKUP($B276,'Awards&amp;Payments_LEACode'!$A$4:$Q$455,14,FALSE)</f>
        <v>0</v>
      </c>
      <c r="L276" s="1">
        <f>VLOOKUP($B276,'Awards&amp;Payments_LEACode'!$A$4:$Q$455,16,FALSE)</f>
        <v>0</v>
      </c>
      <c r="M276" s="3">
        <f>VLOOKUP($B276,'Awards&amp;Payments_LEACode'!$A$4:$Q$455,17,FALSE)</f>
        <v>0</v>
      </c>
    </row>
    <row r="277" spans="1:13" x14ac:dyDescent="0.35">
      <c r="A277" t="s">
        <v>171</v>
      </c>
      <c r="B277" s="118">
        <v>2625</v>
      </c>
      <c r="C277">
        <v>37</v>
      </c>
      <c r="D277" s="1">
        <f>VLOOKUP($B277,'Awards&amp;Payments_LEACode'!$A$4:$I$455,3,FALSE)</f>
        <v>40000</v>
      </c>
      <c r="E277" s="1">
        <f>VLOOKUP($B277,'Awards&amp;Payments_LEACode'!$A$4:$I$455,4,FALSE)</f>
        <v>142129</v>
      </c>
      <c r="F277" s="1">
        <f>VLOOKUP($B277,'Awards&amp;Payments_LEACode'!$A$4:$I$455,6,FALSE)</f>
        <v>319184</v>
      </c>
      <c r="G277" s="1">
        <f>VLOOKUP($B277,'Awards&amp;Payments_LEACode'!$A$4:$I$455,8,FALSE)</f>
        <v>0</v>
      </c>
      <c r="H277" s="3">
        <f>VLOOKUP($B277,'Awards&amp;Payments_LEACode'!$A$4:$I$455,9,FALSE)</f>
        <v>501313</v>
      </c>
      <c r="I277" s="1">
        <f>VLOOKUP($B277,'Awards&amp;Payments_LEACode'!$A$4:$Q$455,11,FALSE)</f>
        <v>40000</v>
      </c>
      <c r="J277" s="1">
        <f>VLOOKUP($B277,'Awards&amp;Payments_LEACode'!$A$4:$Q$455,12,FALSE)</f>
        <v>0</v>
      </c>
      <c r="K277" s="1">
        <f>VLOOKUP($B277,'Awards&amp;Payments_LEACode'!$A$4:$Q$455,14,FALSE)</f>
        <v>0</v>
      </c>
      <c r="L277" s="1">
        <f>VLOOKUP($B277,'Awards&amp;Payments_LEACode'!$A$4:$Q$455,16,FALSE)</f>
        <v>0</v>
      </c>
      <c r="M277" s="3">
        <f>VLOOKUP($B277,'Awards&amp;Payments_LEACode'!$A$4:$Q$455,17,FALSE)</f>
        <v>40000</v>
      </c>
    </row>
    <row r="278" spans="1:13" x14ac:dyDescent="0.35">
      <c r="A278" t="s">
        <v>215</v>
      </c>
      <c r="B278" s="118">
        <v>3332</v>
      </c>
      <c r="C278">
        <v>37</v>
      </c>
      <c r="D278" s="1">
        <f>VLOOKUP($B278,'Awards&amp;Payments_LEACode'!$A$4:$I$455,3,FALSE)</f>
        <v>211680</v>
      </c>
      <c r="E278" s="1">
        <f>VLOOKUP($B278,'Awards&amp;Payments_LEACode'!$A$4:$I$455,4,FALSE)</f>
        <v>831402</v>
      </c>
      <c r="F278" s="1">
        <f>VLOOKUP($B278,'Awards&amp;Payments_LEACode'!$A$4:$I$455,6,FALSE)</f>
        <v>1867101</v>
      </c>
      <c r="G278" s="1">
        <f>VLOOKUP($B278,'Awards&amp;Payments_LEACode'!$A$4:$I$455,8,FALSE)</f>
        <v>0</v>
      </c>
      <c r="H278" s="3">
        <f>VLOOKUP($B278,'Awards&amp;Payments_LEACode'!$A$4:$I$455,9,FALSE)</f>
        <v>2910183</v>
      </c>
      <c r="I278" s="1">
        <f>VLOOKUP($B278,'Awards&amp;Payments_LEACode'!$A$4:$Q$455,11,FALSE)</f>
        <v>122165.95999999999</v>
      </c>
      <c r="J278" s="1">
        <f>VLOOKUP($B278,'Awards&amp;Payments_LEACode'!$A$4:$Q$455,12,FALSE)</f>
        <v>0</v>
      </c>
      <c r="K278" s="1">
        <f>VLOOKUP($B278,'Awards&amp;Payments_LEACode'!$A$4:$Q$455,14,FALSE)</f>
        <v>0</v>
      </c>
      <c r="L278" s="1">
        <f>VLOOKUP($B278,'Awards&amp;Payments_LEACode'!$A$4:$Q$455,16,FALSE)</f>
        <v>0</v>
      </c>
      <c r="M278" s="3">
        <f>VLOOKUP($B278,'Awards&amp;Payments_LEACode'!$A$4:$Q$455,17,FALSE)</f>
        <v>122165.95999999999</v>
      </c>
    </row>
    <row r="279" spans="1:13" x14ac:dyDescent="0.35">
      <c r="A279" t="s">
        <v>271</v>
      </c>
      <c r="B279" s="118">
        <v>4060</v>
      </c>
      <c r="C279">
        <v>37</v>
      </c>
      <c r="D279" s="1">
        <f>VLOOKUP($B279,'Awards&amp;Payments_LEACode'!$A$4:$I$455,3,FALSE)</f>
        <v>259380</v>
      </c>
      <c r="E279" s="1">
        <f>VLOOKUP($B279,'Awards&amp;Payments_LEACode'!$A$4:$I$455,4,FALSE)</f>
        <v>1039974</v>
      </c>
      <c r="F279" s="1">
        <f>VLOOKUP($B279,'Awards&amp;Payments_LEACode'!$A$4:$I$455,6,FALSE)</f>
        <v>2335496</v>
      </c>
      <c r="G279" s="1">
        <f>VLOOKUP($B279,'Awards&amp;Payments_LEACode'!$A$4:$I$455,8,FALSE)</f>
        <v>0</v>
      </c>
      <c r="H279" s="3">
        <f>VLOOKUP($B279,'Awards&amp;Payments_LEACode'!$A$4:$I$455,9,FALSE)</f>
        <v>3634850</v>
      </c>
      <c r="I279" s="1">
        <f>VLOOKUP($B279,'Awards&amp;Payments_LEACode'!$A$4:$Q$455,11,FALSE)</f>
        <v>59811.29</v>
      </c>
      <c r="J279" s="1">
        <f>VLOOKUP($B279,'Awards&amp;Payments_LEACode'!$A$4:$Q$455,12,FALSE)</f>
        <v>0</v>
      </c>
      <c r="K279" s="1">
        <f>VLOOKUP($B279,'Awards&amp;Payments_LEACode'!$A$4:$Q$455,14,FALSE)</f>
        <v>0</v>
      </c>
      <c r="L279" s="1">
        <f>VLOOKUP($B279,'Awards&amp;Payments_LEACode'!$A$4:$Q$455,16,FALSE)</f>
        <v>0</v>
      </c>
      <c r="M279" s="3">
        <f>VLOOKUP($B279,'Awards&amp;Payments_LEACode'!$A$4:$Q$455,17,FALSE)</f>
        <v>59811.29</v>
      </c>
    </row>
    <row r="280" spans="1:13" x14ac:dyDescent="0.35">
      <c r="A280" t="s">
        <v>362</v>
      </c>
      <c r="B280" s="118">
        <v>5656</v>
      </c>
      <c r="C280">
        <v>37</v>
      </c>
      <c r="D280" s="1">
        <f>VLOOKUP($B280,'Awards&amp;Payments_LEACode'!$A$4:$I$455,3,FALSE)</f>
        <v>651600</v>
      </c>
      <c r="E280" s="1">
        <f>VLOOKUP($B280,'Awards&amp;Payments_LEACode'!$A$4:$I$455,4,FALSE)</f>
        <v>2235287</v>
      </c>
      <c r="F280" s="1">
        <f>VLOOKUP($B280,'Awards&amp;Payments_LEACode'!$A$4:$I$455,6,FALSE)</f>
        <v>5019841</v>
      </c>
      <c r="G280" s="1">
        <f>VLOOKUP($B280,'Awards&amp;Payments_LEACode'!$A$4:$I$455,8,FALSE)</f>
        <v>0</v>
      </c>
      <c r="H280" s="3">
        <f>VLOOKUP($B280,'Awards&amp;Payments_LEACode'!$A$4:$I$455,9,FALSE)</f>
        <v>7906728</v>
      </c>
      <c r="I280" s="1">
        <f>VLOOKUP($B280,'Awards&amp;Payments_LEACode'!$A$4:$Q$455,11,FALSE)</f>
        <v>625268.39</v>
      </c>
      <c r="J280" s="1">
        <f>VLOOKUP($B280,'Awards&amp;Payments_LEACode'!$A$4:$Q$455,12,FALSE)</f>
        <v>0</v>
      </c>
      <c r="K280" s="1">
        <f>VLOOKUP($B280,'Awards&amp;Payments_LEACode'!$A$4:$Q$455,14,FALSE)</f>
        <v>0</v>
      </c>
      <c r="L280" s="1">
        <f>VLOOKUP($B280,'Awards&amp;Payments_LEACode'!$A$4:$Q$455,16,FALSE)</f>
        <v>0</v>
      </c>
      <c r="M280" s="3">
        <f>VLOOKUP($B280,'Awards&amp;Payments_LEACode'!$A$4:$Q$455,17,FALSE)</f>
        <v>625268.39</v>
      </c>
    </row>
    <row r="281" spans="1:13" x14ac:dyDescent="0.35">
      <c r="A281" t="s">
        <v>389</v>
      </c>
      <c r="B281" s="118">
        <v>6118</v>
      </c>
      <c r="C281">
        <v>37</v>
      </c>
      <c r="D281" s="1">
        <f>VLOOKUP($B281,'Awards&amp;Payments_LEACode'!$A$4:$I$455,3,FALSE)</f>
        <v>70220</v>
      </c>
      <c r="E281" s="1">
        <f>VLOOKUP($B281,'Awards&amp;Payments_LEACode'!$A$4:$I$455,4,FALSE)</f>
        <v>279528</v>
      </c>
      <c r="F281" s="1">
        <f>VLOOKUP($B281,'Awards&amp;Payments_LEACode'!$A$4:$I$455,6,FALSE)</f>
        <v>627743</v>
      </c>
      <c r="G281" s="1">
        <f>VLOOKUP($B281,'Awards&amp;Payments_LEACode'!$A$4:$I$455,8,FALSE)</f>
        <v>0</v>
      </c>
      <c r="H281" s="3">
        <f>VLOOKUP($B281,'Awards&amp;Payments_LEACode'!$A$4:$I$455,9,FALSE)</f>
        <v>977491</v>
      </c>
      <c r="I281" s="1">
        <f>VLOOKUP($B281,'Awards&amp;Payments_LEACode'!$A$4:$Q$455,11,FALSE)</f>
        <v>70220</v>
      </c>
      <c r="J281" s="1">
        <f>VLOOKUP($B281,'Awards&amp;Payments_LEACode'!$A$4:$Q$455,12,FALSE)</f>
        <v>0</v>
      </c>
      <c r="K281" s="1">
        <f>VLOOKUP($B281,'Awards&amp;Payments_LEACode'!$A$4:$Q$455,14,FALSE)</f>
        <v>0</v>
      </c>
      <c r="L281" s="1">
        <f>VLOOKUP($B281,'Awards&amp;Payments_LEACode'!$A$4:$Q$455,16,FALSE)</f>
        <v>0</v>
      </c>
      <c r="M281" s="3">
        <f>VLOOKUP($B281,'Awards&amp;Payments_LEACode'!$A$4:$Q$455,17,FALSE)</f>
        <v>70220</v>
      </c>
    </row>
    <row r="282" spans="1:13" x14ac:dyDescent="0.35">
      <c r="A282" t="s">
        <v>390</v>
      </c>
      <c r="B282" s="118">
        <v>6125</v>
      </c>
      <c r="C282">
        <v>37</v>
      </c>
      <c r="D282" s="1">
        <f>VLOOKUP($B282,'Awards&amp;Payments_LEACode'!$A$4:$I$455,3,FALSE)</f>
        <v>517830</v>
      </c>
      <c r="E282" s="1">
        <f>VLOOKUP($B282,'Awards&amp;Payments_LEACode'!$A$4:$I$455,4,FALSE)</f>
        <v>2106351</v>
      </c>
      <c r="F282" s="1">
        <f>VLOOKUP($B282,'Awards&amp;Payments_LEACode'!$A$4:$I$455,6,FALSE)</f>
        <v>4730285</v>
      </c>
      <c r="G282" s="1">
        <f>VLOOKUP($B282,'Awards&amp;Payments_LEACode'!$A$4:$I$455,8,FALSE)</f>
        <v>0</v>
      </c>
      <c r="H282" s="3">
        <f>VLOOKUP($B282,'Awards&amp;Payments_LEACode'!$A$4:$I$455,9,FALSE)</f>
        <v>7354466</v>
      </c>
      <c r="I282" s="1">
        <f>VLOOKUP($B282,'Awards&amp;Payments_LEACode'!$A$4:$Q$455,11,FALSE)</f>
        <v>471463.64</v>
      </c>
      <c r="J282" s="1">
        <f>VLOOKUP($B282,'Awards&amp;Payments_LEACode'!$A$4:$Q$455,12,FALSE)</f>
        <v>0</v>
      </c>
      <c r="K282" s="1">
        <f>VLOOKUP($B282,'Awards&amp;Payments_LEACode'!$A$4:$Q$455,14,FALSE)</f>
        <v>0</v>
      </c>
      <c r="L282" s="1">
        <f>VLOOKUP($B282,'Awards&amp;Payments_LEACode'!$A$4:$Q$455,16,FALSE)</f>
        <v>0</v>
      </c>
      <c r="M282" s="3">
        <f>VLOOKUP($B282,'Awards&amp;Payments_LEACode'!$A$4:$Q$455,17,FALSE)</f>
        <v>471463.64</v>
      </c>
    </row>
    <row r="283" spans="1:13" x14ac:dyDescent="0.35">
      <c r="A283" t="s">
        <v>155</v>
      </c>
      <c r="B283" s="118">
        <v>2450</v>
      </c>
      <c r="C283">
        <v>38</v>
      </c>
      <c r="D283" s="1">
        <f>VLOOKUP($B283,'Awards&amp;Payments_LEACode'!$A$4:$I$455,3,FALSE)</f>
        <v>40000</v>
      </c>
      <c r="E283" s="1">
        <f>VLOOKUP($B283,'Awards&amp;Payments_LEACode'!$A$4:$I$455,4,FALSE)</f>
        <v>105108</v>
      </c>
      <c r="F283" s="1">
        <f>VLOOKUP($B283,'Awards&amp;Payments_LEACode'!$A$4:$I$455,6,FALSE)</f>
        <v>236043</v>
      </c>
      <c r="G283" s="1">
        <f>VLOOKUP($B283,'Awards&amp;Payments_LEACode'!$A$4:$I$455,8,FALSE)</f>
        <v>0</v>
      </c>
      <c r="H283" s="3">
        <f>VLOOKUP($B283,'Awards&amp;Payments_LEACode'!$A$4:$I$455,9,FALSE)</f>
        <v>381151</v>
      </c>
      <c r="I283" s="1">
        <f>VLOOKUP($B283,'Awards&amp;Payments_LEACode'!$A$4:$Q$455,11,FALSE)</f>
        <v>40000.000000000007</v>
      </c>
      <c r="J283" s="1">
        <f>VLOOKUP($B283,'Awards&amp;Payments_LEACode'!$A$4:$Q$455,12,FALSE)</f>
        <v>0</v>
      </c>
      <c r="K283" s="1">
        <f>VLOOKUP($B283,'Awards&amp;Payments_LEACode'!$A$4:$Q$455,14,FALSE)</f>
        <v>0</v>
      </c>
      <c r="L283" s="1">
        <f>VLOOKUP($B283,'Awards&amp;Payments_LEACode'!$A$4:$Q$455,16,FALSE)</f>
        <v>0</v>
      </c>
      <c r="M283" s="3">
        <f>VLOOKUP($B283,'Awards&amp;Payments_LEACode'!$A$4:$Q$455,17,FALSE)</f>
        <v>40000.000000000007</v>
      </c>
    </row>
    <row r="284" spans="1:13" x14ac:dyDescent="0.35">
      <c r="A284" s="113" t="s">
        <v>61</v>
      </c>
      <c r="B284" s="118">
        <v>896</v>
      </c>
      <c r="C284">
        <v>38</v>
      </c>
      <c r="D284" s="1">
        <f>VLOOKUP($B284,'Awards&amp;Payments_LEACode'!$A$4:$I$455,3,FALSE)</f>
        <v>57683</v>
      </c>
      <c r="E284" s="1">
        <f>VLOOKUP($B284,'Awards&amp;Payments_LEACode'!$A$4:$I$455,4,FALSE)</f>
        <v>229907</v>
      </c>
      <c r="F284" s="1">
        <f>VLOOKUP($B284,'Awards&amp;Payments_LEACode'!$A$4:$I$455,6,FALSE)</f>
        <v>516308</v>
      </c>
      <c r="G284" s="1">
        <f>VLOOKUP($B284,'Awards&amp;Payments_LEACode'!$A$4:$I$455,8,FALSE)</f>
        <v>0</v>
      </c>
      <c r="H284" s="3">
        <f>VLOOKUP($B284,'Awards&amp;Payments_LEACode'!$A$4:$I$455,9,FALSE)</f>
        <v>803898</v>
      </c>
      <c r="I284" s="1">
        <f>VLOOKUP($B284,'Awards&amp;Payments_LEACode'!$A$4:$Q$455,11,FALSE)</f>
        <v>56310.12</v>
      </c>
      <c r="J284" s="1">
        <f>VLOOKUP($B284,'Awards&amp;Payments_LEACode'!$A$4:$Q$455,12,FALSE)</f>
        <v>0</v>
      </c>
      <c r="K284" s="1">
        <f>VLOOKUP($B284,'Awards&amp;Payments_LEACode'!$A$4:$Q$455,14,FALSE)</f>
        <v>0</v>
      </c>
      <c r="L284" s="1">
        <f>VLOOKUP($B284,'Awards&amp;Payments_LEACode'!$A$4:$Q$455,16,FALSE)</f>
        <v>0</v>
      </c>
      <c r="M284" s="3">
        <f>VLOOKUP($B284,'Awards&amp;Payments_LEACode'!$A$4:$Q$455,17,FALSE)</f>
        <v>56310.12</v>
      </c>
    </row>
    <row r="285" spans="1:13" x14ac:dyDescent="0.35">
      <c r="A285" t="s">
        <v>88</v>
      </c>
      <c r="B285" s="118">
        <v>1309</v>
      </c>
      <c r="C285">
        <v>38</v>
      </c>
      <c r="D285" s="1">
        <f>VLOOKUP($B285,'Awards&amp;Payments_LEACode'!$A$4:$I$455,3,FALSE)</f>
        <v>40000</v>
      </c>
      <c r="E285" s="1">
        <f>VLOOKUP($B285,'Awards&amp;Payments_LEACode'!$A$4:$I$455,4,FALSE)</f>
        <v>100000</v>
      </c>
      <c r="F285" s="1">
        <f>VLOOKUP($B285,'Awards&amp;Payments_LEACode'!$A$4:$I$455,6,FALSE)</f>
        <v>185937</v>
      </c>
      <c r="G285" s="1">
        <f>VLOOKUP($B285,'Awards&amp;Payments_LEACode'!$A$4:$I$455,8,FALSE)</f>
        <v>0</v>
      </c>
      <c r="H285" s="3">
        <f>VLOOKUP($B285,'Awards&amp;Payments_LEACode'!$A$4:$I$455,9,FALSE)</f>
        <v>325937</v>
      </c>
      <c r="I285" s="1">
        <f>VLOOKUP($B285,'Awards&amp;Payments_LEACode'!$A$4:$Q$455,11,FALSE)</f>
        <v>40000</v>
      </c>
      <c r="J285" s="1">
        <f>VLOOKUP($B285,'Awards&amp;Payments_LEACode'!$A$4:$Q$455,12,FALSE)</f>
        <v>0</v>
      </c>
      <c r="K285" s="1">
        <f>VLOOKUP($B285,'Awards&amp;Payments_LEACode'!$A$4:$Q$455,14,FALSE)</f>
        <v>0</v>
      </c>
      <c r="L285" s="1">
        <f>VLOOKUP($B285,'Awards&amp;Payments_LEACode'!$A$4:$Q$455,16,FALSE)</f>
        <v>0</v>
      </c>
      <c r="M285" s="3">
        <f>VLOOKUP($B285,'Awards&amp;Payments_LEACode'!$A$4:$Q$455,17,FALSE)</f>
        <v>40000</v>
      </c>
    </row>
    <row r="286" spans="1:13" x14ac:dyDescent="0.35">
      <c r="A286" t="s">
        <v>177</v>
      </c>
      <c r="B286" s="118">
        <v>2702</v>
      </c>
      <c r="C286">
        <v>38</v>
      </c>
      <c r="D286" s="1">
        <f>VLOOKUP($B286,'Awards&amp;Payments_LEACode'!$A$4:$I$455,3,FALSE)</f>
        <v>198053</v>
      </c>
      <c r="E286" s="1">
        <f>VLOOKUP($B286,'Awards&amp;Payments_LEACode'!$A$4:$I$455,4,FALSE)</f>
        <v>784374</v>
      </c>
      <c r="F286" s="1">
        <f>VLOOKUP($B286,'Awards&amp;Payments_LEACode'!$A$4:$I$455,6,FALSE)</f>
        <v>1761489</v>
      </c>
      <c r="G286" s="1">
        <f>VLOOKUP($B286,'Awards&amp;Payments_LEACode'!$A$4:$I$455,8,FALSE)</f>
        <v>0</v>
      </c>
      <c r="H286" s="3">
        <f>VLOOKUP($B286,'Awards&amp;Payments_LEACode'!$A$4:$I$455,9,FALSE)</f>
        <v>2743916</v>
      </c>
      <c r="I286" s="1">
        <f>VLOOKUP($B286,'Awards&amp;Payments_LEACode'!$A$4:$Q$455,11,FALSE)</f>
        <v>198053</v>
      </c>
      <c r="J286" s="1">
        <f>VLOOKUP($B286,'Awards&amp;Payments_LEACode'!$A$4:$Q$455,12,FALSE)</f>
        <v>0</v>
      </c>
      <c r="K286" s="1">
        <f>VLOOKUP($B286,'Awards&amp;Payments_LEACode'!$A$4:$Q$455,14,FALSE)</f>
        <v>0</v>
      </c>
      <c r="L286" s="1">
        <f>VLOOKUP($B286,'Awards&amp;Payments_LEACode'!$A$4:$Q$455,16,FALSE)</f>
        <v>0</v>
      </c>
      <c r="M286" s="3">
        <f>VLOOKUP($B286,'Awards&amp;Payments_LEACode'!$A$4:$Q$455,17,FALSE)</f>
        <v>198053</v>
      </c>
    </row>
    <row r="287" spans="1:13" x14ac:dyDescent="0.35">
      <c r="A287" t="s">
        <v>178</v>
      </c>
      <c r="B287" s="118">
        <v>2730</v>
      </c>
      <c r="C287">
        <v>38</v>
      </c>
      <c r="D287" s="1">
        <f>VLOOKUP($B287,'Awards&amp;Payments_LEACode'!$A$4:$I$455,3,FALSE)</f>
        <v>48754</v>
      </c>
      <c r="E287" s="1">
        <f>VLOOKUP($B287,'Awards&amp;Payments_LEACode'!$A$4:$I$455,4,FALSE)</f>
        <v>173714</v>
      </c>
      <c r="F287" s="1">
        <f>VLOOKUP($B287,'Awards&amp;Payments_LEACode'!$A$4:$I$455,6,FALSE)</f>
        <v>390115</v>
      </c>
      <c r="G287" s="1">
        <f>VLOOKUP($B287,'Awards&amp;Payments_LEACode'!$A$4:$I$455,8,FALSE)</f>
        <v>0</v>
      </c>
      <c r="H287" s="3">
        <f>VLOOKUP($B287,'Awards&amp;Payments_LEACode'!$A$4:$I$455,9,FALSE)</f>
        <v>612583</v>
      </c>
      <c r="I287" s="1">
        <f>VLOOKUP($B287,'Awards&amp;Payments_LEACode'!$A$4:$Q$455,11,FALSE)</f>
        <v>48754</v>
      </c>
      <c r="J287" s="1">
        <f>VLOOKUP($B287,'Awards&amp;Payments_LEACode'!$A$4:$Q$455,12,FALSE)</f>
        <v>0</v>
      </c>
      <c r="K287" s="1">
        <f>VLOOKUP($B287,'Awards&amp;Payments_LEACode'!$A$4:$Q$455,14,FALSE)</f>
        <v>0</v>
      </c>
      <c r="L287" s="1">
        <f>VLOOKUP($B287,'Awards&amp;Payments_LEACode'!$A$4:$Q$455,16,FALSE)</f>
        <v>0</v>
      </c>
      <c r="M287" s="3">
        <f>VLOOKUP($B287,'Awards&amp;Payments_LEACode'!$A$4:$Q$455,17,FALSE)</f>
        <v>48754</v>
      </c>
    </row>
    <row r="288" spans="1:13" x14ac:dyDescent="0.35">
      <c r="A288" t="s">
        <v>90</v>
      </c>
      <c r="B288" s="118">
        <v>1376</v>
      </c>
      <c r="C288">
        <v>38</v>
      </c>
      <c r="D288" s="1">
        <f>VLOOKUP($B288,'Awards&amp;Payments_LEACode'!$A$4:$I$455,3,FALSE)</f>
        <v>69744</v>
      </c>
      <c r="E288" s="1">
        <f>VLOOKUP($B288,'Awards&amp;Payments_LEACode'!$A$4:$I$455,4,FALSE)</f>
        <v>277011</v>
      </c>
      <c r="F288" s="1">
        <f>VLOOKUP($B288,'Awards&amp;Payments_LEACode'!$A$4:$I$455,6,FALSE)</f>
        <v>622090</v>
      </c>
      <c r="G288" s="1">
        <f>VLOOKUP($B288,'Awards&amp;Payments_LEACode'!$A$4:$I$455,8,FALSE)</f>
        <v>0</v>
      </c>
      <c r="H288" s="3">
        <f>VLOOKUP($B288,'Awards&amp;Payments_LEACode'!$A$4:$I$455,9,FALSE)</f>
        <v>968845</v>
      </c>
      <c r="I288" s="1">
        <f>VLOOKUP($B288,'Awards&amp;Payments_LEACode'!$A$4:$Q$455,11,FALSE)</f>
        <v>61230.6</v>
      </c>
      <c r="J288" s="1">
        <f>VLOOKUP($B288,'Awards&amp;Payments_LEACode'!$A$4:$Q$455,12,FALSE)</f>
        <v>0</v>
      </c>
      <c r="K288" s="1">
        <f>VLOOKUP($B288,'Awards&amp;Payments_LEACode'!$A$4:$Q$455,14,FALSE)</f>
        <v>0</v>
      </c>
      <c r="L288" s="1">
        <f>VLOOKUP($B288,'Awards&amp;Payments_LEACode'!$A$4:$Q$455,16,FALSE)</f>
        <v>0</v>
      </c>
      <c r="M288" s="3">
        <f>VLOOKUP($B288,'Awards&amp;Payments_LEACode'!$A$4:$Q$455,17,FALSE)</f>
        <v>61230.6</v>
      </c>
    </row>
    <row r="289" spans="1:13" x14ac:dyDescent="0.35">
      <c r="A289" t="s">
        <v>194</v>
      </c>
      <c r="B289" s="118">
        <v>2898</v>
      </c>
      <c r="C289">
        <v>38</v>
      </c>
      <c r="D289" s="1">
        <f>VLOOKUP($B289,'Awards&amp;Payments_LEACode'!$A$4:$I$455,3,FALSE)</f>
        <v>78058</v>
      </c>
      <c r="E289" s="1">
        <f>VLOOKUP($B289,'Awards&amp;Payments_LEACode'!$A$4:$I$455,4,FALSE)</f>
        <v>318453</v>
      </c>
      <c r="F289" s="1">
        <f>VLOOKUP($B289,'Awards&amp;Payments_LEACode'!$A$4:$I$455,6,FALSE)</f>
        <v>715159</v>
      </c>
      <c r="G289" s="1">
        <f>VLOOKUP($B289,'Awards&amp;Payments_LEACode'!$A$4:$I$455,8,FALSE)</f>
        <v>0</v>
      </c>
      <c r="H289" s="3">
        <f>VLOOKUP($B289,'Awards&amp;Payments_LEACode'!$A$4:$I$455,9,FALSE)</f>
        <v>1111670</v>
      </c>
      <c r="I289" s="1">
        <f>VLOOKUP($B289,'Awards&amp;Payments_LEACode'!$A$4:$Q$455,11,FALSE)</f>
        <v>74542.930000000008</v>
      </c>
      <c r="J289" s="1">
        <f>VLOOKUP($B289,'Awards&amp;Payments_LEACode'!$A$4:$Q$455,12,FALSE)</f>
        <v>0</v>
      </c>
      <c r="K289" s="1">
        <f>VLOOKUP($B289,'Awards&amp;Payments_LEACode'!$A$4:$Q$455,14,FALSE)</f>
        <v>0</v>
      </c>
      <c r="L289" s="1">
        <f>VLOOKUP($B289,'Awards&amp;Payments_LEACode'!$A$4:$Q$455,16,FALSE)</f>
        <v>0</v>
      </c>
      <c r="M289" s="3">
        <f>VLOOKUP($B289,'Awards&amp;Payments_LEACode'!$A$4:$Q$455,17,FALSE)</f>
        <v>74542.930000000008</v>
      </c>
    </row>
    <row r="290" spans="1:13" x14ac:dyDescent="0.35">
      <c r="A290" t="s">
        <v>215</v>
      </c>
      <c r="B290" s="118">
        <v>3332</v>
      </c>
      <c r="C290">
        <v>38</v>
      </c>
      <c r="D290" s="1">
        <f>VLOOKUP($B290,'Awards&amp;Payments_LEACode'!$A$4:$I$455,3,FALSE)</f>
        <v>211680</v>
      </c>
      <c r="E290" s="1">
        <f>VLOOKUP($B290,'Awards&amp;Payments_LEACode'!$A$4:$I$455,4,FALSE)</f>
        <v>831402</v>
      </c>
      <c r="F290" s="1">
        <f>VLOOKUP($B290,'Awards&amp;Payments_LEACode'!$A$4:$I$455,6,FALSE)</f>
        <v>1867101</v>
      </c>
      <c r="G290" s="1">
        <f>VLOOKUP($B290,'Awards&amp;Payments_LEACode'!$A$4:$I$455,8,FALSE)</f>
        <v>0</v>
      </c>
      <c r="H290" s="3">
        <f>VLOOKUP($B290,'Awards&amp;Payments_LEACode'!$A$4:$I$455,9,FALSE)</f>
        <v>2910183</v>
      </c>
      <c r="I290" s="1">
        <f>VLOOKUP($B290,'Awards&amp;Payments_LEACode'!$A$4:$Q$455,11,FALSE)</f>
        <v>122165.95999999999</v>
      </c>
      <c r="J290" s="1">
        <f>VLOOKUP($B290,'Awards&amp;Payments_LEACode'!$A$4:$Q$455,12,FALSE)</f>
        <v>0</v>
      </c>
      <c r="K290" s="1">
        <f>VLOOKUP($B290,'Awards&amp;Payments_LEACode'!$A$4:$Q$455,14,FALSE)</f>
        <v>0</v>
      </c>
      <c r="L290" s="1">
        <f>VLOOKUP($B290,'Awards&amp;Payments_LEACode'!$A$4:$Q$455,16,FALSE)</f>
        <v>0</v>
      </c>
      <c r="M290" s="3">
        <f>VLOOKUP($B290,'Awards&amp;Payments_LEACode'!$A$4:$Q$455,17,FALSE)</f>
        <v>122165.95999999999</v>
      </c>
    </row>
    <row r="291" spans="1:13" x14ac:dyDescent="0.35">
      <c r="A291" t="s">
        <v>271</v>
      </c>
      <c r="B291" s="118">
        <v>4060</v>
      </c>
      <c r="C291">
        <v>38</v>
      </c>
      <c r="D291" s="1">
        <f>VLOOKUP($B291,'Awards&amp;Payments_LEACode'!$A$4:$I$455,3,FALSE)</f>
        <v>259380</v>
      </c>
      <c r="E291" s="1">
        <f>VLOOKUP($B291,'Awards&amp;Payments_LEACode'!$A$4:$I$455,4,FALSE)</f>
        <v>1039974</v>
      </c>
      <c r="F291" s="1">
        <f>VLOOKUP($B291,'Awards&amp;Payments_LEACode'!$A$4:$I$455,6,FALSE)</f>
        <v>2335496</v>
      </c>
      <c r="G291" s="1">
        <f>VLOOKUP($B291,'Awards&amp;Payments_LEACode'!$A$4:$I$455,8,FALSE)</f>
        <v>0</v>
      </c>
      <c r="H291" s="3">
        <f>VLOOKUP($B291,'Awards&amp;Payments_LEACode'!$A$4:$I$455,9,FALSE)</f>
        <v>3634850</v>
      </c>
      <c r="I291" s="1">
        <f>VLOOKUP($B291,'Awards&amp;Payments_LEACode'!$A$4:$Q$455,11,FALSE)</f>
        <v>59811.29</v>
      </c>
      <c r="J291" s="1">
        <f>VLOOKUP($B291,'Awards&amp;Payments_LEACode'!$A$4:$Q$455,12,FALSE)</f>
        <v>0</v>
      </c>
      <c r="K291" s="1">
        <f>VLOOKUP($B291,'Awards&amp;Payments_LEACode'!$A$4:$Q$455,14,FALSE)</f>
        <v>0</v>
      </c>
      <c r="L291" s="1">
        <f>VLOOKUP($B291,'Awards&amp;Payments_LEACode'!$A$4:$Q$455,16,FALSE)</f>
        <v>0</v>
      </c>
      <c r="M291" s="3">
        <f>VLOOKUP($B291,'Awards&amp;Payments_LEACode'!$A$4:$Q$455,17,FALSE)</f>
        <v>59811.29</v>
      </c>
    </row>
    <row r="292" spans="1:13" x14ac:dyDescent="0.35">
      <c r="A292" t="s">
        <v>233</v>
      </c>
      <c r="B292" s="118">
        <v>3542</v>
      </c>
      <c r="C292">
        <v>38</v>
      </c>
      <c r="D292" s="1">
        <f>VLOOKUP($B292,'Awards&amp;Payments_LEACode'!$A$4:$I$455,3,FALSE)</f>
        <v>46991</v>
      </c>
      <c r="E292" s="1">
        <f>VLOOKUP($B292,'Awards&amp;Payments_LEACode'!$A$4:$I$455,4,FALSE)</f>
        <v>158338</v>
      </c>
      <c r="F292" s="1">
        <f>VLOOKUP($B292,'Awards&amp;Payments_LEACode'!$A$4:$I$455,6,FALSE)</f>
        <v>355583</v>
      </c>
      <c r="G292" s="1">
        <f>VLOOKUP($B292,'Awards&amp;Payments_LEACode'!$A$4:$I$455,8,FALSE)</f>
        <v>0</v>
      </c>
      <c r="H292" s="3">
        <f>VLOOKUP($B292,'Awards&amp;Payments_LEACode'!$A$4:$I$455,9,FALSE)</f>
        <v>560912</v>
      </c>
      <c r="I292" s="1">
        <f>VLOOKUP($B292,'Awards&amp;Payments_LEACode'!$A$4:$Q$455,11,FALSE)</f>
        <v>46991</v>
      </c>
      <c r="J292" s="1">
        <f>VLOOKUP($B292,'Awards&amp;Payments_LEACode'!$A$4:$Q$455,12,FALSE)</f>
        <v>0</v>
      </c>
      <c r="K292" s="1">
        <f>VLOOKUP($B292,'Awards&amp;Payments_LEACode'!$A$4:$Q$455,14,FALSE)</f>
        <v>0</v>
      </c>
      <c r="L292" s="1">
        <f>VLOOKUP($B292,'Awards&amp;Payments_LEACode'!$A$4:$Q$455,16,FALSE)</f>
        <v>0</v>
      </c>
      <c r="M292" s="3">
        <f>VLOOKUP($B292,'Awards&amp;Payments_LEACode'!$A$4:$Q$455,17,FALSE)</f>
        <v>46991</v>
      </c>
    </row>
    <row r="293" spans="1:13" x14ac:dyDescent="0.35">
      <c r="A293" t="s">
        <v>359</v>
      </c>
      <c r="B293" s="118">
        <v>5621</v>
      </c>
      <c r="C293">
        <v>38</v>
      </c>
      <c r="D293" s="1">
        <f>VLOOKUP($B293,'Awards&amp;Payments_LEACode'!$A$4:$I$455,3,FALSE)</f>
        <v>262795</v>
      </c>
      <c r="E293" s="1">
        <f>VLOOKUP($B293,'Awards&amp;Payments_LEACode'!$A$4:$I$455,4,FALSE)</f>
        <v>1020084</v>
      </c>
      <c r="F293" s="1">
        <f>VLOOKUP($B293,'Awards&amp;Payments_LEACode'!$A$4:$I$455,6,FALSE)</f>
        <v>2290829</v>
      </c>
      <c r="G293" s="1">
        <f>VLOOKUP($B293,'Awards&amp;Payments_LEACode'!$A$4:$I$455,8,FALSE)</f>
        <v>0</v>
      </c>
      <c r="H293" s="3">
        <f>VLOOKUP($B293,'Awards&amp;Payments_LEACode'!$A$4:$I$455,9,FALSE)</f>
        <v>3573708</v>
      </c>
      <c r="I293" s="1">
        <f>VLOOKUP($B293,'Awards&amp;Payments_LEACode'!$A$4:$Q$455,11,FALSE)</f>
        <v>251318.87</v>
      </c>
      <c r="J293" s="1">
        <f>VLOOKUP($B293,'Awards&amp;Payments_LEACode'!$A$4:$Q$455,12,FALSE)</f>
        <v>0</v>
      </c>
      <c r="K293" s="1">
        <f>VLOOKUP($B293,'Awards&amp;Payments_LEACode'!$A$4:$Q$455,14,FALSE)</f>
        <v>0</v>
      </c>
      <c r="L293" s="1">
        <f>VLOOKUP($B293,'Awards&amp;Payments_LEACode'!$A$4:$Q$455,16,FALSE)</f>
        <v>0</v>
      </c>
      <c r="M293" s="3">
        <f>VLOOKUP($B293,'Awards&amp;Payments_LEACode'!$A$4:$Q$455,17,FALSE)</f>
        <v>251318.87</v>
      </c>
    </row>
    <row r="294" spans="1:13" x14ac:dyDescent="0.35">
      <c r="A294" t="s">
        <v>389</v>
      </c>
      <c r="B294" s="118">
        <v>6118</v>
      </c>
      <c r="C294">
        <v>38</v>
      </c>
      <c r="D294" s="1">
        <f>VLOOKUP($B294,'Awards&amp;Payments_LEACode'!$A$4:$I$455,3,FALSE)</f>
        <v>70220</v>
      </c>
      <c r="E294" s="1">
        <f>VLOOKUP($B294,'Awards&amp;Payments_LEACode'!$A$4:$I$455,4,FALSE)</f>
        <v>279528</v>
      </c>
      <c r="F294" s="1">
        <f>VLOOKUP($B294,'Awards&amp;Payments_LEACode'!$A$4:$I$455,6,FALSE)</f>
        <v>627743</v>
      </c>
      <c r="G294" s="1">
        <f>VLOOKUP($B294,'Awards&amp;Payments_LEACode'!$A$4:$I$455,8,FALSE)</f>
        <v>0</v>
      </c>
      <c r="H294" s="3">
        <f>VLOOKUP($B294,'Awards&amp;Payments_LEACode'!$A$4:$I$455,9,FALSE)</f>
        <v>977491</v>
      </c>
      <c r="I294" s="1">
        <f>VLOOKUP($B294,'Awards&amp;Payments_LEACode'!$A$4:$Q$455,11,FALSE)</f>
        <v>70220</v>
      </c>
      <c r="J294" s="1">
        <f>VLOOKUP($B294,'Awards&amp;Payments_LEACode'!$A$4:$Q$455,12,FALSE)</f>
        <v>0</v>
      </c>
      <c r="K294" s="1">
        <f>VLOOKUP($B294,'Awards&amp;Payments_LEACode'!$A$4:$Q$455,14,FALSE)</f>
        <v>0</v>
      </c>
      <c r="L294" s="1">
        <f>VLOOKUP($B294,'Awards&amp;Payments_LEACode'!$A$4:$Q$455,16,FALSE)</f>
        <v>0</v>
      </c>
      <c r="M294" s="3">
        <f>VLOOKUP($B294,'Awards&amp;Payments_LEACode'!$A$4:$Q$455,17,FALSE)</f>
        <v>70220</v>
      </c>
    </row>
    <row r="295" spans="1:13" x14ac:dyDescent="0.35">
      <c r="A295" t="s">
        <v>390</v>
      </c>
      <c r="B295" s="118">
        <v>6125</v>
      </c>
      <c r="C295">
        <v>38</v>
      </c>
      <c r="D295" s="1">
        <f>VLOOKUP($B295,'Awards&amp;Payments_LEACode'!$A$4:$I$455,3,FALSE)</f>
        <v>517830</v>
      </c>
      <c r="E295" s="1">
        <f>VLOOKUP($B295,'Awards&amp;Payments_LEACode'!$A$4:$I$455,4,FALSE)</f>
        <v>2106351</v>
      </c>
      <c r="F295" s="1">
        <f>VLOOKUP($B295,'Awards&amp;Payments_LEACode'!$A$4:$I$455,6,FALSE)</f>
        <v>4730285</v>
      </c>
      <c r="G295" s="1">
        <f>VLOOKUP($B295,'Awards&amp;Payments_LEACode'!$A$4:$I$455,8,FALSE)</f>
        <v>0</v>
      </c>
      <c r="H295" s="3">
        <f>VLOOKUP($B295,'Awards&amp;Payments_LEACode'!$A$4:$I$455,9,FALSE)</f>
        <v>7354466</v>
      </c>
      <c r="I295" s="1">
        <f>VLOOKUP($B295,'Awards&amp;Payments_LEACode'!$A$4:$Q$455,11,FALSE)</f>
        <v>471463.64</v>
      </c>
      <c r="J295" s="1">
        <f>VLOOKUP($B295,'Awards&amp;Payments_LEACode'!$A$4:$Q$455,12,FALSE)</f>
        <v>0</v>
      </c>
      <c r="K295" s="1">
        <f>VLOOKUP($B295,'Awards&amp;Payments_LEACode'!$A$4:$Q$455,14,FALSE)</f>
        <v>0</v>
      </c>
      <c r="L295" s="1">
        <f>VLOOKUP($B295,'Awards&amp;Payments_LEACode'!$A$4:$Q$455,16,FALSE)</f>
        <v>0</v>
      </c>
      <c r="M295" s="3">
        <f>VLOOKUP($B295,'Awards&amp;Payments_LEACode'!$A$4:$Q$455,17,FALSE)</f>
        <v>471463.64</v>
      </c>
    </row>
    <row r="296" spans="1:13" x14ac:dyDescent="0.35">
      <c r="A296" t="s">
        <v>32</v>
      </c>
      <c r="B296" s="118">
        <v>336</v>
      </c>
      <c r="C296">
        <v>39</v>
      </c>
      <c r="D296" s="1">
        <f>VLOOKUP($B296,'Awards&amp;Payments_LEACode'!$A$4:$I$455,3,FALSE)</f>
        <v>367251</v>
      </c>
      <c r="E296" s="1">
        <f>VLOOKUP($B296,'Awards&amp;Payments_LEACode'!$A$4:$I$455,4,FALSE)</f>
        <v>1461021</v>
      </c>
      <c r="F296" s="1">
        <f>VLOOKUP($B296,'Awards&amp;Payments_LEACode'!$A$4:$I$455,6,FALSE)</f>
        <v>3281053</v>
      </c>
      <c r="G296" s="1">
        <f>VLOOKUP($B296,'Awards&amp;Payments_LEACode'!$A$4:$I$455,8,FALSE)</f>
        <v>0</v>
      </c>
      <c r="H296" s="3">
        <f>VLOOKUP($B296,'Awards&amp;Payments_LEACode'!$A$4:$I$455,9,FALSE)</f>
        <v>5109325</v>
      </c>
      <c r="I296" s="1">
        <f>VLOOKUP($B296,'Awards&amp;Payments_LEACode'!$A$4:$Q$455,11,FALSE)</f>
        <v>140613.12</v>
      </c>
      <c r="J296" s="1">
        <f>VLOOKUP($B296,'Awards&amp;Payments_LEACode'!$A$4:$Q$455,12,FALSE)</f>
        <v>0</v>
      </c>
      <c r="K296" s="1">
        <f>VLOOKUP($B296,'Awards&amp;Payments_LEACode'!$A$4:$Q$455,14,FALSE)</f>
        <v>0</v>
      </c>
      <c r="L296" s="1">
        <f>VLOOKUP($B296,'Awards&amp;Payments_LEACode'!$A$4:$Q$455,16,FALSE)</f>
        <v>0</v>
      </c>
      <c r="M296" s="3">
        <f>VLOOKUP($B296,'Awards&amp;Payments_LEACode'!$A$4:$Q$455,17,FALSE)</f>
        <v>140613.12</v>
      </c>
    </row>
    <row r="297" spans="1:13" x14ac:dyDescent="0.35">
      <c r="A297" t="s">
        <v>180</v>
      </c>
      <c r="B297" s="118">
        <v>2744</v>
      </c>
      <c r="C297">
        <v>39</v>
      </c>
      <c r="D297" s="1">
        <f>VLOOKUP($B297,'Awards&amp;Payments_LEACode'!$A$4:$I$455,3,FALSE)</f>
        <v>86094</v>
      </c>
      <c r="E297" s="1">
        <f>VLOOKUP($B297,'Awards&amp;Payments_LEACode'!$A$4:$I$455,4,FALSE)</f>
        <v>338393</v>
      </c>
      <c r="F297" s="1">
        <f>VLOOKUP($B297,'Awards&amp;Payments_LEACode'!$A$4:$I$455,6,FALSE)</f>
        <v>759937</v>
      </c>
      <c r="G297" s="1">
        <f>VLOOKUP($B297,'Awards&amp;Payments_LEACode'!$A$4:$I$455,8,FALSE)</f>
        <v>0</v>
      </c>
      <c r="H297" s="3">
        <f>VLOOKUP($B297,'Awards&amp;Payments_LEACode'!$A$4:$I$455,9,FALSE)</f>
        <v>1184424</v>
      </c>
      <c r="I297" s="1">
        <f>VLOOKUP($B297,'Awards&amp;Payments_LEACode'!$A$4:$Q$455,11,FALSE)</f>
        <v>86093.71</v>
      </c>
      <c r="J297" s="1">
        <f>VLOOKUP($B297,'Awards&amp;Payments_LEACode'!$A$4:$Q$455,12,FALSE)</f>
        <v>0</v>
      </c>
      <c r="K297" s="1">
        <f>VLOOKUP($B297,'Awards&amp;Payments_LEACode'!$A$4:$Q$455,14,FALSE)</f>
        <v>0</v>
      </c>
      <c r="L297" s="1">
        <f>VLOOKUP($B297,'Awards&amp;Payments_LEACode'!$A$4:$Q$455,16,FALSE)</f>
        <v>0</v>
      </c>
      <c r="M297" s="3">
        <f>VLOOKUP($B297,'Awards&amp;Payments_LEACode'!$A$4:$Q$455,17,FALSE)</f>
        <v>86093.71</v>
      </c>
    </row>
    <row r="298" spans="1:13" x14ac:dyDescent="0.35">
      <c r="A298" s="113" t="s">
        <v>154</v>
      </c>
      <c r="B298" s="118">
        <v>2443</v>
      </c>
      <c r="C298">
        <v>39</v>
      </c>
      <c r="D298" s="1">
        <f>VLOOKUP($B298,'Awards&amp;Payments_LEACode'!$A$4:$I$455,3,FALSE)</f>
        <v>147984</v>
      </c>
      <c r="E298" s="1">
        <f>VLOOKUP($B298,'Awards&amp;Payments_LEACode'!$A$4:$I$455,4,FALSE)</f>
        <v>583231</v>
      </c>
      <c r="F298" s="1">
        <f>VLOOKUP($B298,'Awards&amp;Payments_LEACode'!$A$4:$I$455,6,FALSE)</f>
        <v>1309778</v>
      </c>
      <c r="G298" s="1">
        <f>VLOOKUP($B298,'Awards&amp;Payments_LEACode'!$A$4:$I$455,8,FALSE)</f>
        <v>0</v>
      </c>
      <c r="H298" s="3">
        <f>VLOOKUP($B298,'Awards&amp;Payments_LEACode'!$A$4:$I$455,9,FALSE)</f>
        <v>2040993</v>
      </c>
      <c r="I298" s="1">
        <f>VLOOKUP($B298,'Awards&amp;Payments_LEACode'!$A$4:$Q$455,11,FALSE)</f>
        <v>125653.93</v>
      </c>
      <c r="J298" s="1">
        <f>VLOOKUP($B298,'Awards&amp;Payments_LEACode'!$A$4:$Q$455,12,FALSE)</f>
        <v>0</v>
      </c>
      <c r="K298" s="1">
        <f>VLOOKUP($B298,'Awards&amp;Payments_LEACode'!$A$4:$Q$455,14,FALSE)</f>
        <v>0</v>
      </c>
      <c r="L298" s="1">
        <f>VLOOKUP($B298,'Awards&amp;Payments_LEACode'!$A$4:$Q$455,16,FALSE)</f>
        <v>0</v>
      </c>
      <c r="M298" s="3">
        <f>VLOOKUP($B298,'Awards&amp;Payments_LEACode'!$A$4:$Q$455,17,FALSE)</f>
        <v>125653.93</v>
      </c>
    </row>
    <row r="299" spans="1:13" x14ac:dyDescent="0.35">
      <c r="A299" t="s">
        <v>153</v>
      </c>
      <c r="B299" s="118">
        <v>2436</v>
      </c>
      <c r="C299">
        <v>39</v>
      </c>
      <c r="D299" s="1">
        <f>VLOOKUP($B299,'Awards&amp;Payments_LEACode'!$A$4:$I$455,3,FALSE)</f>
        <v>41731</v>
      </c>
      <c r="E299" s="1">
        <f>VLOOKUP($B299,'Awards&amp;Payments_LEACode'!$A$4:$I$455,4,FALSE)</f>
        <v>154306</v>
      </c>
      <c r="F299" s="1">
        <f>VLOOKUP($B299,'Awards&amp;Payments_LEACode'!$A$4:$I$455,6,FALSE)</f>
        <v>346529</v>
      </c>
      <c r="G299" s="1">
        <f>VLOOKUP($B299,'Awards&amp;Payments_LEACode'!$A$4:$I$455,8,FALSE)</f>
        <v>0</v>
      </c>
      <c r="H299" s="3">
        <f>VLOOKUP($B299,'Awards&amp;Payments_LEACode'!$A$4:$I$455,9,FALSE)</f>
        <v>542566</v>
      </c>
      <c r="I299" s="1">
        <f>VLOOKUP($B299,'Awards&amp;Payments_LEACode'!$A$4:$Q$455,11,FALSE)</f>
        <v>41729.919999999998</v>
      </c>
      <c r="J299" s="1">
        <f>VLOOKUP($B299,'Awards&amp;Payments_LEACode'!$A$4:$Q$455,12,FALSE)</f>
        <v>0</v>
      </c>
      <c r="K299" s="1">
        <f>VLOOKUP($B299,'Awards&amp;Payments_LEACode'!$A$4:$Q$455,14,FALSE)</f>
        <v>0</v>
      </c>
      <c r="L299" s="1">
        <f>VLOOKUP($B299,'Awards&amp;Payments_LEACode'!$A$4:$Q$455,16,FALSE)</f>
        <v>0</v>
      </c>
      <c r="M299" s="3">
        <f>VLOOKUP($B299,'Awards&amp;Payments_LEACode'!$A$4:$Q$455,17,FALSE)</f>
        <v>41729.919999999998</v>
      </c>
    </row>
    <row r="300" spans="1:13" x14ac:dyDescent="0.35">
      <c r="A300" t="s">
        <v>159</v>
      </c>
      <c r="B300" s="118">
        <v>2525</v>
      </c>
      <c r="C300">
        <v>39</v>
      </c>
      <c r="D300" s="1">
        <f>VLOOKUP($B300,'Awards&amp;Payments_LEACode'!$A$4:$I$455,3,FALSE)</f>
        <v>40000</v>
      </c>
      <c r="E300" s="1">
        <f>VLOOKUP($B300,'Awards&amp;Payments_LEACode'!$A$4:$I$455,4,FALSE)</f>
        <v>156632</v>
      </c>
      <c r="F300" s="1">
        <f>VLOOKUP($B300,'Awards&amp;Payments_LEACode'!$A$4:$I$455,6,FALSE)</f>
        <v>351753</v>
      </c>
      <c r="G300" s="1">
        <f>VLOOKUP($B300,'Awards&amp;Payments_LEACode'!$A$4:$I$455,8,FALSE)</f>
        <v>0</v>
      </c>
      <c r="H300" s="3">
        <f>VLOOKUP($B300,'Awards&amp;Payments_LEACode'!$A$4:$I$455,9,FALSE)</f>
        <v>548385</v>
      </c>
      <c r="I300" s="1">
        <f>VLOOKUP($B300,'Awards&amp;Payments_LEACode'!$A$4:$Q$455,11,FALSE)</f>
        <v>0</v>
      </c>
      <c r="J300" s="1">
        <f>VLOOKUP($B300,'Awards&amp;Payments_LEACode'!$A$4:$Q$455,12,FALSE)</f>
        <v>0</v>
      </c>
      <c r="K300" s="1">
        <f>VLOOKUP($B300,'Awards&amp;Payments_LEACode'!$A$4:$Q$455,14,FALSE)</f>
        <v>0</v>
      </c>
      <c r="L300" s="1">
        <f>VLOOKUP($B300,'Awards&amp;Payments_LEACode'!$A$4:$Q$455,16,FALSE)</f>
        <v>0</v>
      </c>
      <c r="M300" s="3">
        <f>VLOOKUP($B300,'Awards&amp;Payments_LEACode'!$A$4:$Q$455,17,FALSE)</f>
        <v>0</v>
      </c>
    </row>
    <row r="301" spans="1:13" x14ac:dyDescent="0.35">
      <c r="A301" t="s">
        <v>165</v>
      </c>
      <c r="B301" s="118">
        <v>2576</v>
      </c>
      <c r="C301">
        <v>39</v>
      </c>
      <c r="D301" s="1">
        <f>VLOOKUP($B301,'Awards&amp;Payments_LEACode'!$A$4:$I$455,3,FALSE)</f>
        <v>68940</v>
      </c>
      <c r="E301" s="1">
        <f>VLOOKUP($B301,'Awards&amp;Payments_LEACode'!$A$4:$I$455,4,FALSE)</f>
        <v>272518</v>
      </c>
      <c r="F301" s="1">
        <f>VLOOKUP($B301,'Awards&amp;Payments_LEACode'!$A$4:$I$455,6,FALSE)</f>
        <v>612000</v>
      </c>
      <c r="G301" s="1">
        <f>VLOOKUP($B301,'Awards&amp;Payments_LEACode'!$A$4:$I$455,8,FALSE)</f>
        <v>0</v>
      </c>
      <c r="H301" s="3">
        <f>VLOOKUP($B301,'Awards&amp;Payments_LEACode'!$A$4:$I$455,9,FALSE)</f>
        <v>953458</v>
      </c>
      <c r="I301" s="1">
        <f>VLOOKUP($B301,'Awards&amp;Payments_LEACode'!$A$4:$Q$455,11,FALSE)</f>
        <v>24858.01</v>
      </c>
      <c r="J301" s="1">
        <f>VLOOKUP($B301,'Awards&amp;Payments_LEACode'!$A$4:$Q$455,12,FALSE)</f>
        <v>0</v>
      </c>
      <c r="K301" s="1">
        <f>VLOOKUP($B301,'Awards&amp;Payments_LEACode'!$A$4:$Q$455,14,FALSE)</f>
        <v>0</v>
      </c>
      <c r="L301" s="1">
        <f>VLOOKUP($B301,'Awards&amp;Payments_LEACode'!$A$4:$Q$455,16,FALSE)</f>
        <v>0</v>
      </c>
      <c r="M301" s="3">
        <f>VLOOKUP($B301,'Awards&amp;Payments_LEACode'!$A$4:$Q$455,17,FALSE)</f>
        <v>24858.01</v>
      </c>
    </row>
    <row r="302" spans="1:13" x14ac:dyDescent="0.35">
      <c r="A302" t="s">
        <v>171</v>
      </c>
      <c r="B302" s="118">
        <v>2625</v>
      </c>
      <c r="C302">
        <v>39</v>
      </c>
      <c r="D302" s="1">
        <f>VLOOKUP($B302,'Awards&amp;Payments_LEACode'!$A$4:$I$455,3,FALSE)</f>
        <v>40000</v>
      </c>
      <c r="E302" s="1">
        <f>VLOOKUP($B302,'Awards&amp;Payments_LEACode'!$A$4:$I$455,4,FALSE)</f>
        <v>142129</v>
      </c>
      <c r="F302" s="1">
        <f>VLOOKUP($B302,'Awards&amp;Payments_LEACode'!$A$4:$I$455,6,FALSE)</f>
        <v>319184</v>
      </c>
      <c r="G302" s="1">
        <f>VLOOKUP($B302,'Awards&amp;Payments_LEACode'!$A$4:$I$455,8,FALSE)</f>
        <v>0</v>
      </c>
      <c r="H302" s="3">
        <f>VLOOKUP($B302,'Awards&amp;Payments_LEACode'!$A$4:$I$455,9,FALSE)</f>
        <v>501313</v>
      </c>
      <c r="I302" s="1">
        <f>VLOOKUP($B302,'Awards&amp;Payments_LEACode'!$A$4:$Q$455,11,FALSE)</f>
        <v>40000</v>
      </c>
      <c r="J302" s="1">
        <f>VLOOKUP($B302,'Awards&amp;Payments_LEACode'!$A$4:$Q$455,12,FALSE)</f>
        <v>0</v>
      </c>
      <c r="K302" s="1">
        <f>VLOOKUP($B302,'Awards&amp;Payments_LEACode'!$A$4:$Q$455,14,FALSE)</f>
        <v>0</v>
      </c>
      <c r="L302" s="1">
        <f>VLOOKUP($B302,'Awards&amp;Payments_LEACode'!$A$4:$Q$455,16,FALSE)</f>
        <v>0</v>
      </c>
      <c r="M302" s="3">
        <f>VLOOKUP($B302,'Awards&amp;Payments_LEACode'!$A$4:$Q$455,17,FALSE)</f>
        <v>40000</v>
      </c>
    </row>
    <row r="303" spans="1:13" x14ac:dyDescent="0.35">
      <c r="A303" t="s">
        <v>203</v>
      </c>
      <c r="B303" s="118">
        <v>3171</v>
      </c>
      <c r="C303">
        <v>39</v>
      </c>
      <c r="D303" s="1">
        <f>VLOOKUP($B303,'Awards&amp;Payments_LEACode'!$A$4:$I$455,3,FALSE)</f>
        <v>84601</v>
      </c>
      <c r="E303" s="1">
        <f>VLOOKUP($B303,'Awards&amp;Payments_LEACode'!$A$4:$I$455,4,FALSE)</f>
        <v>345961</v>
      </c>
      <c r="F303" s="1">
        <f>VLOOKUP($B303,'Awards&amp;Payments_LEACode'!$A$4:$I$455,6,FALSE)</f>
        <v>776933</v>
      </c>
      <c r="G303" s="1">
        <f>VLOOKUP($B303,'Awards&amp;Payments_LEACode'!$A$4:$I$455,8,FALSE)</f>
        <v>0</v>
      </c>
      <c r="H303" s="3">
        <f>VLOOKUP($B303,'Awards&amp;Payments_LEACode'!$A$4:$I$455,9,FALSE)</f>
        <v>1207495</v>
      </c>
      <c r="I303" s="1">
        <f>VLOOKUP($B303,'Awards&amp;Payments_LEACode'!$A$4:$Q$455,11,FALSE)</f>
        <v>79077.22</v>
      </c>
      <c r="J303" s="1">
        <f>VLOOKUP($B303,'Awards&amp;Payments_LEACode'!$A$4:$Q$455,12,FALSE)</f>
        <v>0</v>
      </c>
      <c r="K303" s="1">
        <f>VLOOKUP($B303,'Awards&amp;Payments_LEACode'!$A$4:$Q$455,14,FALSE)</f>
        <v>0</v>
      </c>
      <c r="L303" s="1">
        <f>VLOOKUP($B303,'Awards&amp;Payments_LEACode'!$A$4:$Q$455,16,FALSE)</f>
        <v>0</v>
      </c>
      <c r="M303" s="3">
        <f>VLOOKUP($B303,'Awards&amp;Payments_LEACode'!$A$4:$Q$455,17,FALSE)</f>
        <v>79077.22</v>
      </c>
    </row>
    <row r="304" spans="1:13" x14ac:dyDescent="0.35">
      <c r="A304" t="s">
        <v>218</v>
      </c>
      <c r="B304" s="118">
        <v>3367</v>
      </c>
      <c r="C304">
        <v>39</v>
      </c>
      <c r="D304" s="1">
        <f>VLOOKUP($B304,'Awards&amp;Payments_LEACode'!$A$4:$I$455,3,FALSE)</f>
        <v>107618</v>
      </c>
      <c r="E304" s="1">
        <f>VLOOKUP($B304,'Awards&amp;Payments_LEACode'!$A$4:$I$455,4,FALSE)</f>
        <v>362618</v>
      </c>
      <c r="F304" s="1">
        <f>VLOOKUP($B304,'Awards&amp;Payments_LEACode'!$A$4:$I$455,6,FALSE)</f>
        <v>814340</v>
      </c>
      <c r="G304" s="1">
        <f>VLOOKUP($B304,'Awards&amp;Payments_LEACode'!$A$4:$I$455,8,FALSE)</f>
        <v>0</v>
      </c>
      <c r="H304" s="3">
        <f>VLOOKUP($B304,'Awards&amp;Payments_LEACode'!$A$4:$I$455,9,FALSE)</f>
        <v>1284576</v>
      </c>
      <c r="I304" s="1">
        <f>VLOOKUP($B304,'Awards&amp;Payments_LEACode'!$A$4:$Q$455,11,FALSE)</f>
        <v>105515.77</v>
      </c>
      <c r="J304" s="1">
        <f>VLOOKUP($B304,'Awards&amp;Payments_LEACode'!$A$4:$Q$455,12,FALSE)</f>
        <v>0</v>
      </c>
      <c r="K304" s="1">
        <f>VLOOKUP($B304,'Awards&amp;Payments_LEACode'!$A$4:$Q$455,14,FALSE)</f>
        <v>0</v>
      </c>
      <c r="L304" s="1">
        <f>VLOOKUP($B304,'Awards&amp;Payments_LEACode'!$A$4:$Q$455,16,FALSE)</f>
        <v>0</v>
      </c>
      <c r="M304" s="3">
        <f>VLOOKUP($B304,'Awards&amp;Payments_LEACode'!$A$4:$Q$455,17,FALSE)</f>
        <v>105515.77</v>
      </c>
    </row>
    <row r="305" spans="1:13" x14ac:dyDescent="0.35">
      <c r="A305" s="113" t="s">
        <v>270</v>
      </c>
      <c r="B305" s="118">
        <v>4025</v>
      </c>
      <c r="C305">
        <v>39</v>
      </c>
      <c r="D305" s="1">
        <f>VLOOKUP($B305,'Awards&amp;Payments_LEACode'!$A$4:$I$455,3,FALSE)</f>
        <v>42802</v>
      </c>
      <c r="E305" s="1">
        <f>VLOOKUP($B305,'Awards&amp;Payments_LEACode'!$A$4:$I$455,4,FALSE)</f>
        <v>171953</v>
      </c>
      <c r="F305" s="1">
        <f>VLOOKUP($B305,'Awards&amp;Payments_LEACode'!$A$4:$I$455,6,FALSE)</f>
        <v>386159</v>
      </c>
      <c r="G305" s="1">
        <f>VLOOKUP($B305,'Awards&amp;Payments_LEACode'!$A$4:$I$455,8,FALSE)</f>
        <v>0</v>
      </c>
      <c r="H305" s="3">
        <f>VLOOKUP($B305,'Awards&amp;Payments_LEACode'!$A$4:$I$455,9,FALSE)</f>
        <v>600914</v>
      </c>
      <c r="I305" s="1">
        <f>VLOOKUP($B305,'Awards&amp;Payments_LEACode'!$A$4:$Q$455,11,FALSE)</f>
        <v>42802</v>
      </c>
      <c r="J305" s="1">
        <f>VLOOKUP($B305,'Awards&amp;Payments_LEACode'!$A$4:$Q$455,12,FALSE)</f>
        <v>0</v>
      </c>
      <c r="K305" s="1">
        <f>VLOOKUP($B305,'Awards&amp;Payments_LEACode'!$A$4:$Q$455,14,FALSE)</f>
        <v>0</v>
      </c>
      <c r="L305" s="1">
        <f>VLOOKUP($B305,'Awards&amp;Payments_LEACode'!$A$4:$Q$455,16,FALSE)</f>
        <v>0</v>
      </c>
      <c r="M305" s="3">
        <f>VLOOKUP($B305,'Awards&amp;Payments_LEACode'!$A$4:$Q$455,17,FALSE)</f>
        <v>42802</v>
      </c>
    </row>
    <row r="306" spans="1:13" x14ac:dyDescent="0.35">
      <c r="A306" t="s">
        <v>271</v>
      </c>
      <c r="B306" s="118">
        <v>4060</v>
      </c>
      <c r="C306">
        <v>39</v>
      </c>
      <c r="D306" s="1">
        <f>VLOOKUP($B306,'Awards&amp;Payments_LEACode'!$A$4:$I$455,3,FALSE)</f>
        <v>259380</v>
      </c>
      <c r="E306" s="1">
        <f>VLOOKUP($B306,'Awards&amp;Payments_LEACode'!$A$4:$I$455,4,FALSE)</f>
        <v>1039974</v>
      </c>
      <c r="F306" s="1">
        <f>VLOOKUP($B306,'Awards&amp;Payments_LEACode'!$A$4:$I$455,6,FALSE)</f>
        <v>2335496</v>
      </c>
      <c r="G306" s="1">
        <f>VLOOKUP($B306,'Awards&amp;Payments_LEACode'!$A$4:$I$455,8,FALSE)</f>
        <v>0</v>
      </c>
      <c r="H306" s="3">
        <f>VLOOKUP($B306,'Awards&amp;Payments_LEACode'!$A$4:$I$455,9,FALSE)</f>
        <v>3634850</v>
      </c>
      <c r="I306" s="1">
        <f>VLOOKUP($B306,'Awards&amp;Payments_LEACode'!$A$4:$Q$455,11,FALSE)</f>
        <v>59811.29</v>
      </c>
      <c r="J306" s="1">
        <f>VLOOKUP($B306,'Awards&amp;Payments_LEACode'!$A$4:$Q$455,12,FALSE)</f>
        <v>0</v>
      </c>
      <c r="K306" s="1">
        <f>VLOOKUP($B306,'Awards&amp;Payments_LEACode'!$A$4:$Q$455,14,FALSE)</f>
        <v>0</v>
      </c>
      <c r="L306" s="1">
        <f>VLOOKUP($B306,'Awards&amp;Payments_LEACode'!$A$4:$Q$455,16,FALSE)</f>
        <v>0</v>
      </c>
      <c r="M306" s="3">
        <f>VLOOKUP($B306,'Awards&amp;Payments_LEACode'!$A$4:$Q$455,17,FALSE)</f>
        <v>59811.29</v>
      </c>
    </row>
    <row r="307" spans="1:13" x14ac:dyDescent="0.35">
      <c r="A307" s="113" t="s">
        <v>390</v>
      </c>
      <c r="B307" s="118">
        <v>6125</v>
      </c>
      <c r="C307">
        <v>39</v>
      </c>
      <c r="D307" s="1">
        <f>VLOOKUP($B307,'Awards&amp;Payments_LEACode'!$A$4:$I$455,3,FALSE)</f>
        <v>517830</v>
      </c>
      <c r="E307" s="1">
        <f>VLOOKUP($B307,'Awards&amp;Payments_LEACode'!$A$4:$I$455,4,FALSE)</f>
        <v>2106351</v>
      </c>
      <c r="F307" s="1">
        <f>VLOOKUP($B307,'Awards&amp;Payments_LEACode'!$A$4:$I$455,6,FALSE)</f>
        <v>4730285</v>
      </c>
      <c r="G307" s="1">
        <f>VLOOKUP($B307,'Awards&amp;Payments_LEACode'!$A$4:$I$455,8,FALSE)</f>
        <v>0</v>
      </c>
      <c r="H307" s="3">
        <f>VLOOKUP($B307,'Awards&amp;Payments_LEACode'!$A$4:$I$455,9,FALSE)</f>
        <v>7354466</v>
      </c>
      <c r="I307" s="1">
        <f>VLOOKUP($B307,'Awards&amp;Payments_LEACode'!$A$4:$Q$455,11,FALSE)</f>
        <v>471463.64</v>
      </c>
      <c r="J307" s="1">
        <f>VLOOKUP($B307,'Awards&amp;Payments_LEACode'!$A$4:$Q$455,12,FALSE)</f>
        <v>0</v>
      </c>
      <c r="K307" s="1">
        <f>VLOOKUP($B307,'Awards&amp;Payments_LEACode'!$A$4:$Q$455,14,FALSE)</f>
        <v>0</v>
      </c>
      <c r="L307" s="1">
        <f>VLOOKUP($B307,'Awards&amp;Payments_LEACode'!$A$4:$Q$455,16,FALSE)</f>
        <v>0</v>
      </c>
      <c r="M307" s="3">
        <f>VLOOKUP($B307,'Awards&amp;Payments_LEACode'!$A$4:$Q$455,17,FALSE)</f>
        <v>471463.64</v>
      </c>
    </row>
    <row r="308" spans="1:13" x14ac:dyDescent="0.35">
      <c r="A308" t="s">
        <v>38</v>
      </c>
      <c r="B308" s="118">
        <v>434</v>
      </c>
      <c r="C308">
        <v>40</v>
      </c>
      <c r="D308" s="1">
        <f>VLOOKUP($B308,'Awards&amp;Payments_LEACode'!$A$4:$I$455,3,FALSE)</f>
        <v>258119</v>
      </c>
      <c r="E308" s="1">
        <f>VLOOKUP($B308,'Awards&amp;Payments_LEACode'!$A$4:$I$455,4,FALSE)</f>
        <v>1027867</v>
      </c>
      <c r="F308" s="1">
        <f>VLOOKUP($B308,'Awards&amp;Payments_LEACode'!$A$4:$I$455,6,FALSE)</f>
        <v>2308306</v>
      </c>
      <c r="G308" s="1">
        <f>VLOOKUP($B308,'Awards&amp;Payments_LEACode'!$A$4:$I$455,8,FALSE)</f>
        <v>0</v>
      </c>
      <c r="H308" s="3">
        <f>VLOOKUP($B308,'Awards&amp;Payments_LEACode'!$A$4:$I$455,9,FALSE)</f>
        <v>3594292</v>
      </c>
      <c r="I308" s="1">
        <f>VLOOKUP($B308,'Awards&amp;Payments_LEACode'!$A$4:$Q$455,11,FALSE)</f>
        <v>182788.52</v>
      </c>
      <c r="J308" s="1">
        <f>VLOOKUP($B308,'Awards&amp;Payments_LEACode'!$A$4:$Q$455,12,FALSE)</f>
        <v>0</v>
      </c>
      <c r="K308" s="1">
        <f>VLOOKUP($B308,'Awards&amp;Payments_LEACode'!$A$4:$Q$455,14,FALSE)</f>
        <v>0</v>
      </c>
      <c r="L308" s="1">
        <f>VLOOKUP($B308,'Awards&amp;Payments_LEACode'!$A$4:$Q$455,16,FALSE)</f>
        <v>0</v>
      </c>
      <c r="M308" s="3">
        <f>VLOOKUP($B308,'Awards&amp;Payments_LEACode'!$A$4:$Q$455,17,FALSE)</f>
        <v>182788.52</v>
      </c>
    </row>
    <row r="309" spans="1:13" x14ac:dyDescent="0.35">
      <c r="A309" t="s">
        <v>75</v>
      </c>
      <c r="B309" s="118">
        <v>1141</v>
      </c>
      <c r="C309">
        <v>40</v>
      </c>
      <c r="D309" s="1">
        <f>VLOOKUP($B309,'Awards&amp;Payments_LEACode'!$A$4:$I$455,3,FALSE)</f>
        <v>236191</v>
      </c>
      <c r="E309" s="1">
        <f>VLOOKUP($B309,'Awards&amp;Payments_LEACode'!$A$4:$I$455,4,FALSE)</f>
        <v>971582</v>
      </c>
      <c r="F309" s="1">
        <f>VLOOKUP($B309,'Awards&amp;Payments_LEACode'!$A$4:$I$455,6,FALSE)</f>
        <v>2181906</v>
      </c>
      <c r="G309" s="1">
        <f>VLOOKUP($B309,'Awards&amp;Payments_LEACode'!$A$4:$I$455,8,FALSE)</f>
        <v>179130</v>
      </c>
      <c r="H309" s="3">
        <f>VLOOKUP($B309,'Awards&amp;Payments_LEACode'!$A$4:$I$455,9,FALSE)</f>
        <v>3568809</v>
      </c>
      <c r="I309" s="1">
        <f>VLOOKUP($B309,'Awards&amp;Payments_LEACode'!$A$4:$Q$455,11,FALSE)</f>
        <v>220451.90000000005</v>
      </c>
      <c r="J309" s="1">
        <f>VLOOKUP($B309,'Awards&amp;Payments_LEACode'!$A$4:$Q$455,12,FALSE)</f>
        <v>0</v>
      </c>
      <c r="K309" s="1">
        <f>VLOOKUP($B309,'Awards&amp;Payments_LEACode'!$A$4:$Q$455,14,FALSE)</f>
        <v>0</v>
      </c>
      <c r="L309" s="1">
        <f>VLOOKUP($B309,'Awards&amp;Payments_LEACode'!$A$4:$Q$455,16,FALSE)</f>
        <v>0</v>
      </c>
      <c r="M309" s="3">
        <f>VLOOKUP($B309,'Awards&amp;Payments_LEACode'!$A$4:$Q$455,17,FALSE)</f>
        <v>220451.90000000005</v>
      </c>
    </row>
    <row r="310" spans="1:13" x14ac:dyDescent="0.35">
      <c r="A310" t="s">
        <v>173</v>
      </c>
      <c r="B310" s="118">
        <v>2639</v>
      </c>
      <c r="C310">
        <v>40</v>
      </c>
      <c r="D310" s="1">
        <f>VLOOKUP($B310,'Awards&amp;Payments_LEACode'!$A$4:$I$455,3,FALSE)</f>
        <v>64696</v>
      </c>
      <c r="E310" s="1">
        <f>VLOOKUP($B310,'Awards&amp;Payments_LEACode'!$A$4:$I$455,4,FALSE)</f>
        <v>259292</v>
      </c>
      <c r="F310" s="1">
        <f>VLOOKUP($B310,'Awards&amp;Payments_LEACode'!$A$4:$I$455,6,FALSE)</f>
        <v>582298</v>
      </c>
      <c r="G310" s="1">
        <f>VLOOKUP($B310,'Awards&amp;Payments_LEACode'!$A$4:$I$455,8,FALSE)</f>
        <v>0</v>
      </c>
      <c r="H310" s="3">
        <f>VLOOKUP($B310,'Awards&amp;Payments_LEACode'!$A$4:$I$455,9,FALSE)</f>
        <v>906286</v>
      </c>
      <c r="I310" s="1">
        <f>VLOOKUP($B310,'Awards&amp;Payments_LEACode'!$A$4:$Q$455,11,FALSE)</f>
        <v>64696</v>
      </c>
      <c r="J310" s="1">
        <f>VLOOKUP($B310,'Awards&amp;Payments_LEACode'!$A$4:$Q$455,12,FALSE)</f>
        <v>0</v>
      </c>
      <c r="K310" s="1">
        <f>VLOOKUP($B310,'Awards&amp;Payments_LEACode'!$A$4:$Q$455,14,FALSE)</f>
        <v>0</v>
      </c>
      <c r="L310" s="1">
        <f>VLOOKUP($B310,'Awards&amp;Payments_LEACode'!$A$4:$Q$455,16,FALSE)</f>
        <v>0</v>
      </c>
      <c r="M310" s="3">
        <f>VLOOKUP($B310,'Awards&amp;Payments_LEACode'!$A$4:$Q$455,17,FALSE)</f>
        <v>64696</v>
      </c>
    </row>
    <row r="311" spans="1:13" x14ac:dyDescent="0.35">
      <c r="A311" t="s">
        <v>208</v>
      </c>
      <c r="B311" s="118">
        <v>3276</v>
      </c>
      <c r="C311">
        <v>40</v>
      </c>
      <c r="D311" s="1">
        <f>VLOOKUP($B311,'Awards&amp;Payments_LEACode'!$A$4:$I$455,3,FALSE)</f>
        <v>89177</v>
      </c>
      <c r="E311" s="1">
        <f>VLOOKUP($B311,'Awards&amp;Payments_LEACode'!$A$4:$I$455,4,FALSE)</f>
        <v>361354</v>
      </c>
      <c r="F311" s="1">
        <f>VLOOKUP($B311,'Awards&amp;Payments_LEACode'!$A$4:$I$455,6,FALSE)</f>
        <v>811502</v>
      </c>
      <c r="G311" s="1">
        <f>VLOOKUP($B311,'Awards&amp;Payments_LEACode'!$A$4:$I$455,8,FALSE)</f>
        <v>91594</v>
      </c>
      <c r="H311" s="3">
        <f>VLOOKUP($B311,'Awards&amp;Payments_LEACode'!$A$4:$I$455,9,FALSE)</f>
        <v>1353627</v>
      </c>
      <c r="I311" s="1">
        <f>VLOOKUP($B311,'Awards&amp;Payments_LEACode'!$A$4:$Q$455,11,FALSE)</f>
        <v>39093.729999999996</v>
      </c>
      <c r="J311" s="1">
        <f>VLOOKUP($B311,'Awards&amp;Payments_LEACode'!$A$4:$Q$455,12,FALSE)</f>
        <v>0</v>
      </c>
      <c r="K311" s="1">
        <f>VLOOKUP($B311,'Awards&amp;Payments_LEACode'!$A$4:$Q$455,14,FALSE)</f>
        <v>0</v>
      </c>
      <c r="L311" s="1">
        <f>VLOOKUP($B311,'Awards&amp;Payments_LEACode'!$A$4:$Q$455,16,FALSE)</f>
        <v>36868.559999999998</v>
      </c>
      <c r="M311" s="3">
        <f>VLOOKUP($B311,'Awards&amp;Payments_LEACode'!$A$4:$Q$455,17,FALSE)</f>
        <v>75962.289999999994</v>
      </c>
    </row>
    <row r="312" spans="1:13" x14ac:dyDescent="0.35">
      <c r="A312" t="s">
        <v>213</v>
      </c>
      <c r="B312" s="118">
        <v>3318</v>
      </c>
      <c r="C312">
        <v>40</v>
      </c>
      <c r="D312" s="1">
        <f>VLOOKUP($B312,'Awards&amp;Payments_LEACode'!$A$4:$I$455,3,FALSE)</f>
        <v>161743</v>
      </c>
      <c r="E312" s="1">
        <f>VLOOKUP($B312,'Awards&amp;Payments_LEACode'!$A$4:$I$455,4,FALSE)</f>
        <v>671821</v>
      </c>
      <c r="F312" s="1">
        <f>VLOOKUP($B312,'Awards&amp;Payments_LEACode'!$A$4:$I$455,6,FALSE)</f>
        <v>1508725</v>
      </c>
      <c r="G312" s="1">
        <f>VLOOKUP($B312,'Awards&amp;Payments_LEACode'!$A$4:$I$455,8,FALSE)</f>
        <v>62899</v>
      </c>
      <c r="H312" s="3">
        <f>VLOOKUP($B312,'Awards&amp;Payments_LEACode'!$A$4:$I$455,9,FALSE)</f>
        <v>2405188</v>
      </c>
      <c r="I312" s="1">
        <f>VLOOKUP($B312,'Awards&amp;Payments_LEACode'!$A$4:$Q$455,11,FALSE)</f>
        <v>135398.82999999999</v>
      </c>
      <c r="J312" s="1">
        <f>VLOOKUP($B312,'Awards&amp;Payments_LEACode'!$A$4:$Q$455,12,FALSE)</f>
        <v>491846.55</v>
      </c>
      <c r="K312" s="1">
        <f>VLOOKUP($B312,'Awards&amp;Payments_LEACode'!$A$4:$Q$455,14,FALSE)</f>
        <v>0</v>
      </c>
      <c r="L312" s="1">
        <f>VLOOKUP($B312,'Awards&amp;Payments_LEACode'!$A$4:$Q$455,16,FALSE)</f>
        <v>53960</v>
      </c>
      <c r="M312" s="3">
        <f>VLOOKUP($B312,'Awards&amp;Payments_LEACode'!$A$4:$Q$455,17,FALSE)</f>
        <v>681205.38</v>
      </c>
    </row>
    <row r="313" spans="1:13" x14ac:dyDescent="0.35">
      <c r="A313" t="s">
        <v>262</v>
      </c>
      <c r="B313" s="118">
        <v>3955</v>
      </c>
      <c r="C313">
        <v>40</v>
      </c>
      <c r="D313" s="1">
        <f>VLOOKUP($B313,'Awards&amp;Payments_LEACode'!$A$4:$I$455,3,FALSE)</f>
        <v>220847</v>
      </c>
      <c r="E313" s="1">
        <f>VLOOKUP($B313,'Awards&amp;Payments_LEACode'!$A$4:$I$455,4,FALSE)</f>
        <v>852780</v>
      </c>
      <c r="F313" s="1">
        <f>VLOOKUP($B313,'Awards&amp;Payments_LEACode'!$A$4:$I$455,6,FALSE)</f>
        <v>1915109</v>
      </c>
      <c r="G313" s="1">
        <f>VLOOKUP($B313,'Awards&amp;Payments_LEACode'!$A$4:$I$455,8,FALSE)</f>
        <v>0</v>
      </c>
      <c r="H313" s="3">
        <f>VLOOKUP($B313,'Awards&amp;Payments_LEACode'!$A$4:$I$455,9,FALSE)</f>
        <v>2988736</v>
      </c>
      <c r="I313" s="1">
        <f>VLOOKUP($B313,'Awards&amp;Payments_LEACode'!$A$4:$Q$455,11,FALSE)</f>
        <v>219512.19999999998</v>
      </c>
      <c r="J313" s="1">
        <f>VLOOKUP($B313,'Awards&amp;Payments_LEACode'!$A$4:$Q$455,12,FALSE)</f>
        <v>0</v>
      </c>
      <c r="K313" s="1">
        <f>VLOOKUP($B313,'Awards&amp;Payments_LEACode'!$A$4:$Q$455,14,FALSE)</f>
        <v>0</v>
      </c>
      <c r="L313" s="1">
        <f>VLOOKUP($B313,'Awards&amp;Payments_LEACode'!$A$4:$Q$455,16,FALSE)</f>
        <v>0</v>
      </c>
      <c r="M313" s="3">
        <f>VLOOKUP($B313,'Awards&amp;Payments_LEACode'!$A$4:$Q$455,17,FALSE)</f>
        <v>219512.19999999998</v>
      </c>
    </row>
    <row r="314" spans="1:13" x14ac:dyDescent="0.35">
      <c r="A314" t="s">
        <v>274</v>
      </c>
      <c r="B314" s="118">
        <v>4088</v>
      </c>
      <c r="C314">
        <v>40</v>
      </c>
      <c r="D314" s="1">
        <f>VLOOKUP($B314,'Awards&amp;Payments_LEACode'!$A$4:$I$455,3,FALSE)</f>
        <v>136712</v>
      </c>
      <c r="E314" s="1">
        <f>VLOOKUP($B314,'Awards&amp;Payments_LEACode'!$A$4:$I$455,4,FALSE)</f>
        <v>521556</v>
      </c>
      <c r="F314" s="1">
        <f>VLOOKUP($B314,'Awards&amp;Payments_LEACode'!$A$4:$I$455,6,FALSE)</f>
        <v>1171271</v>
      </c>
      <c r="G314" s="1">
        <f>VLOOKUP($B314,'Awards&amp;Payments_LEACode'!$A$4:$I$455,8,FALSE)</f>
        <v>0</v>
      </c>
      <c r="H314" s="3">
        <f>VLOOKUP($B314,'Awards&amp;Payments_LEACode'!$A$4:$I$455,9,FALSE)</f>
        <v>1829539</v>
      </c>
      <c r="I314" s="1">
        <f>VLOOKUP($B314,'Awards&amp;Payments_LEACode'!$A$4:$Q$455,11,FALSE)</f>
        <v>104133.17000000001</v>
      </c>
      <c r="J314" s="1">
        <f>VLOOKUP($B314,'Awards&amp;Payments_LEACode'!$A$4:$Q$455,12,FALSE)</f>
        <v>0</v>
      </c>
      <c r="K314" s="1">
        <f>VLOOKUP($B314,'Awards&amp;Payments_LEACode'!$A$4:$Q$455,14,FALSE)</f>
        <v>0</v>
      </c>
      <c r="L314" s="1">
        <f>VLOOKUP($B314,'Awards&amp;Payments_LEACode'!$A$4:$Q$455,16,FALSE)</f>
        <v>0</v>
      </c>
      <c r="M314" s="3">
        <f>VLOOKUP($B314,'Awards&amp;Payments_LEACode'!$A$4:$Q$455,17,FALSE)</f>
        <v>104133.17000000001</v>
      </c>
    </row>
    <row r="315" spans="1:13" x14ac:dyDescent="0.35">
      <c r="A315" t="s">
        <v>326</v>
      </c>
      <c r="B315" s="118">
        <v>4963</v>
      </c>
      <c r="C315">
        <v>40</v>
      </c>
      <c r="D315" s="1">
        <f>VLOOKUP($B315,'Awards&amp;Payments_LEACode'!$A$4:$I$455,3,FALSE)</f>
        <v>43304</v>
      </c>
      <c r="E315" s="1">
        <f>VLOOKUP($B315,'Awards&amp;Payments_LEACode'!$A$4:$I$455,4,FALSE)</f>
        <v>162267</v>
      </c>
      <c r="F315" s="1">
        <f>VLOOKUP($B315,'Awards&amp;Payments_LEACode'!$A$4:$I$455,6,FALSE)</f>
        <v>364407</v>
      </c>
      <c r="G315" s="1">
        <f>VLOOKUP($B315,'Awards&amp;Payments_LEACode'!$A$4:$I$455,8,FALSE)</f>
        <v>0</v>
      </c>
      <c r="H315" s="3">
        <f>VLOOKUP($B315,'Awards&amp;Payments_LEACode'!$A$4:$I$455,9,FALSE)</f>
        <v>569978</v>
      </c>
      <c r="I315" s="1">
        <f>VLOOKUP($B315,'Awards&amp;Payments_LEACode'!$A$4:$Q$455,11,FALSE)</f>
        <v>27091.69</v>
      </c>
      <c r="J315" s="1">
        <f>VLOOKUP($B315,'Awards&amp;Payments_LEACode'!$A$4:$Q$455,12,FALSE)</f>
        <v>0</v>
      </c>
      <c r="K315" s="1">
        <f>VLOOKUP($B315,'Awards&amp;Payments_LEACode'!$A$4:$Q$455,14,FALSE)</f>
        <v>0</v>
      </c>
      <c r="L315" s="1">
        <f>VLOOKUP($B315,'Awards&amp;Payments_LEACode'!$A$4:$Q$455,16,FALSE)</f>
        <v>0</v>
      </c>
      <c r="M315" s="3">
        <f>VLOOKUP($B315,'Awards&amp;Payments_LEACode'!$A$4:$Q$455,17,FALSE)</f>
        <v>27091.69</v>
      </c>
    </row>
    <row r="316" spans="1:13" x14ac:dyDescent="0.35">
      <c r="A316" t="s">
        <v>367</v>
      </c>
      <c r="B316" s="118">
        <v>5740</v>
      </c>
      <c r="C316">
        <v>40</v>
      </c>
      <c r="D316" s="1">
        <f>VLOOKUP($B316,'Awards&amp;Payments_LEACode'!$A$4:$I$455,3,FALSE)</f>
        <v>58468</v>
      </c>
      <c r="E316" s="1">
        <f>VLOOKUP($B316,'Awards&amp;Payments_LEACode'!$A$4:$I$455,4,FALSE)</f>
        <v>225133</v>
      </c>
      <c r="F316" s="1">
        <f>VLOOKUP($B316,'Awards&amp;Payments_LEACode'!$A$4:$I$455,6,FALSE)</f>
        <v>505588</v>
      </c>
      <c r="G316" s="1">
        <f>VLOOKUP($B316,'Awards&amp;Payments_LEACode'!$A$4:$I$455,8,FALSE)</f>
        <v>36667</v>
      </c>
      <c r="H316" s="3">
        <f>VLOOKUP($B316,'Awards&amp;Payments_LEACode'!$A$4:$I$455,9,FALSE)</f>
        <v>825856</v>
      </c>
      <c r="I316" s="1">
        <f>VLOOKUP($B316,'Awards&amp;Payments_LEACode'!$A$4:$Q$455,11,FALSE)</f>
        <v>57664.83</v>
      </c>
      <c r="J316" s="1">
        <f>VLOOKUP($B316,'Awards&amp;Payments_LEACode'!$A$4:$Q$455,12,FALSE)</f>
        <v>0</v>
      </c>
      <c r="K316" s="1">
        <f>VLOOKUP($B316,'Awards&amp;Payments_LEACode'!$A$4:$Q$455,14,FALSE)</f>
        <v>0</v>
      </c>
      <c r="L316" s="1">
        <f>VLOOKUP($B316,'Awards&amp;Payments_LEACode'!$A$4:$Q$455,16,FALSE)</f>
        <v>23038.44</v>
      </c>
      <c r="M316" s="3">
        <f>VLOOKUP($B316,'Awards&amp;Payments_LEACode'!$A$4:$Q$455,17,FALSE)</f>
        <v>80703.27</v>
      </c>
    </row>
    <row r="317" spans="1:13" x14ac:dyDescent="0.35">
      <c r="A317" t="s">
        <v>393</v>
      </c>
      <c r="B317" s="118">
        <v>6195</v>
      </c>
      <c r="C317">
        <v>40</v>
      </c>
      <c r="D317" s="1">
        <f>VLOOKUP($B317,'Awards&amp;Payments_LEACode'!$A$4:$I$455,3,FALSE)</f>
        <v>280937</v>
      </c>
      <c r="E317" s="1">
        <f>VLOOKUP($B317,'Awards&amp;Payments_LEACode'!$A$4:$I$455,4,FALSE)</f>
        <v>1070431</v>
      </c>
      <c r="F317" s="1">
        <f>VLOOKUP($B317,'Awards&amp;Payments_LEACode'!$A$4:$I$455,6,FALSE)</f>
        <v>2403894</v>
      </c>
      <c r="G317" s="1">
        <f>VLOOKUP($B317,'Awards&amp;Payments_LEACode'!$A$4:$I$455,8,FALSE)</f>
        <v>0</v>
      </c>
      <c r="H317" s="3">
        <f>VLOOKUP($B317,'Awards&amp;Payments_LEACode'!$A$4:$I$455,9,FALSE)</f>
        <v>3755262</v>
      </c>
      <c r="I317" s="1">
        <f>VLOOKUP($B317,'Awards&amp;Payments_LEACode'!$A$4:$Q$455,11,FALSE)</f>
        <v>275424.74</v>
      </c>
      <c r="J317" s="1">
        <f>VLOOKUP($B317,'Awards&amp;Payments_LEACode'!$A$4:$Q$455,12,FALSE)</f>
        <v>507924.79</v>
      </c>
      <c r="K317" s="1">
        <f>VLOOKUP($B317,'Awards&amp;Payments_LEACode'!$A$4:$Q$455,14,FALSE)</f>
        <v>0</v>
      </c>
      <c r="L317" s="1">
        <f>VLOOKUP($B317,'Awards&amp;Payments_LEACode'!$A$4:$Q$455,16,FALSE)</f>
        <v>0</v>
      </c>
      <c r="M317" s="3">
        <f>VLOOKUP($B317,'Awards&amp;Payments_LEACode'!$A$4:$Q$455,17,FALSE)</f>
        <v>783349.53</v>
      </c>
    </row>
    <row r="318" spans="1:13" x14ac:dyDescent="0.35">
      <c r="A318" t="s">
        <v>397</v>
      </c>
      <c r="B318" s="118">
        <v>6237</v>
      </c>
      <c r="C318">
        <v>40</v>
      </c>
      <c r="D318" s="1">
        <f>VLOOKUP($B318,'Awards&amp;Payments_LEACode'!$A$4:$I$455,3,FALSE)</f>
        <v>314954</v>
      </c>
      <c r="E318" s="1">
        <f>VLOOKUP($B318,'Awards&amp;Payments_LEACode'!$A$4:$I$455,4,FALSE)</f>
        <v>1205151</v>
      </c>
      <c r="F318" s="1">
        <f>VLOOKUP($B318,'Awards&amp;Payments_LEACode'!$A$4:$I$455,6,FALSE)</f>
        <v>2706438</v>
      </c>
      <c r="G318" s="1">
        <f>VLOOKUP($B318,'Awards&amp;Payments_LEACode'!$A$4:$I$455,8,FALSE)</f>
        <v>196811</v>
      </c>
      <c r="H318" s="3">
        <f>VLOOKUP($B318,'Awards&amp;Payments_LEACode'!$A$4:$I$455,9,FALSE)</f>
        <v>4423354</v>
      </c>
      <c r="I318" s="1">
        <f>VLOOKUP($B318,'Awards&amp;Payments_LEACode'!$A$4:$Q$455,11,FALSE)</f>
        <v>314953.99999999994</v>
      </c>
      <c r="J318" s="1">
        <f>VLOOKUP($B318,'Awards&amp;Payments_LEACode'!$A$4:$Q$455,12,FALSE)</f>
        <v>0</v>
      </c>
      <c r="K318" s="1">
        <f>VLOOKUP($B318,'Awards&amp;Payments_LEACode'!$A$4:$Q$455,14,FALSE)</f>
        <v>0</v>
      </c>
      <c r="L318" s="1">
        <f>VLOOKUP($B318,'Awards&amp;Payments_LEACode'!$A$4:$Q$455,16,FALSE)</f>
        <v>0</v>
      </c>
      <c r="M318" s="3">
        <f>VLOOKUP($B318,'Awards&amp;Payments_LEACode'!$A$4:$Q$455,17,FALSE)</f>
        <v>314953.99999999994</v>
      </c>
    </row>
    <row r="319" spans="1:13" x14ac:dyDescent="0.35">
      <c r="A319" t="s">
        <v>408</v>
      </c>
      <c r="B319" s="118">
        <v>6384</v>
      </c>
      <c r="C319">
        <v>40</v>
      </c>
      <c r="D319" s="1">
        <f>VLOOKUP($B319,'Awards&amp;Payments_LEACode'!$A$4:$I$455,3,FALSE)</f>
        <v>100357</v>
      </c>
      <c r="E319" s="1">
        <f>VLOOKUP($B319,'Awards&amp;Payments_LEACode'!$A$4:$I$455,4,FALSE)</f>
        <v>387813</v>
      </c>
      <c r="F319" s="1">
        <f>VLOOKUP($B319,'Awards&amp;Payments_LEACode'!$A$4:$I$455,6,FALSE)</f>
        <v>870920</v>
      </c>
      <c r="G319" s="1">
        <f>VLOOKUP($B319,'Awards&amp;Payments_LEACode'!$A$4:$I$455,8,FALSE)</f>
        <v>0</v>
      </c>
      <c r="H319" s="3">
        <f>VLOOKUP($B319,'Awards&amp;Payments_LEACode'!$A$4:$I$455,9,FALSE)</f>
        <v>1359090</v>
      </c>
      <c r="I319" s="1">
        <f>VLOOKUP($B319,'Awards&amp;Payments_LEACode'!$A$4:$Q$455,11,FALSE)</f>
        <v>0</v>
      </c>
      <c r="J319" s="1">
        <f>VLOOKUP($B319,'Awards&amp;Payments_LEACode'!$A$4:$Q$455,12,FALSE)</f>
        <v>70633.38</v>
      </c>
      <c r="K319" s="1">
        <f>VLOOKUP($B319,'Awards&amp;Payments_LEACode'!$A$4:$Q$455,14,FALSE)</f>
        <v>0</v>
      </c>
      <c r="L319" s="1">
        <f>VLOOKUP($B319,'Awards&amp;Payments_LEACode'!$A$4:$Q$455,16,FALSE)</f>
        <v>0</v>
      </c>
      <c r="M319" s="3">
        <f>VLOOKUP($B319,'Awards&amp;Payments_LEACode'!$A$4:$Q$455,17,FALSE)</f>
        <v>70633.38</v>
      </c>
    </row>
    <row r="320" spans="1:13" x14ac:dyDescent="0.35">
      <c r="A320" t="s">
        <v>415</v>
      </c>
      <c r="B320" s="118">
        <v>6475</v>
      </c>
      <c r="C320">
        <v>40</v>
      </c>
      <c r="D320" s="1">
        <f>VLOOKUP($B320,'Awards&amp;Payments_LEACode'!$A$4:$I$455,3,FALSE)</f>
        <v>88651</v>
      </c>
      <c r="E320" s="1">
        <f>VLOOKUP($B320,'Awards&amp;Payments_LEACode'!$A$4:$I$455,4,FALSE)</f>
        <v>298705</v>
      </c>
      <c r="F320" s="1">
        <f>VLOOKUP($B320,'Awards&amp;Payments_LEACode'!$A$4:$I$455,6,FALSE)</f>
        <v>670810</v>
      </c>
      <c r="G320" s="1">
        <f>VLOOKUP($B320,'Awards&amp;Payments_LEACode'!$A$4:$I$455,8,FALSE)</f>
        <v>0</v>
      </c>
      <c r="H320" s="3">
        <f>VLOOKUP($B320,'Awards&amp;Payments_LEACode'!$A$4:$I$455,9,FALSE)</f>
        <v>1058166</v>
      </c>
      <c r="I320" s="1">
        <f>VLOOKUP($B320,'Awards&amp;Payments_LEACode'!$A$4:$Q$455,11,FALSE)</f>
        <v>88651</v>
      </c>
      <c r="J320" s="1">
        <f>VLOOKUP($B320,'Awards&amp;Payments_LEACode'!$A$4:$Q$455,12,FALSE)</f>
        <v>0</v>
      </c>
      <c r="K320" s="1">
        <f>VLOOKUP($B320,'Awards&amp;Payments_LEACode'!$A$4:$Q$455,14,FALSE)</f>
        <v>0</v>
      </c>
      <c r="L320" s="1">
        <f>VLOOKUP($B320,'Awards&amp;Payments_LEACode'!$A$4:$Q$455,16,FALSE)</f>
        <v>0</v>
      </c>
      <c r="M320" s="3">
        <f>VLOOKUP($B320,'Awards&amp;Payments_LEACode'!$A$4:$Q$455,17,FALSE)</f>
        <v>88651</v>
      </c>
    </row>
    <row r="321" spans="1:13" x14ac:dyDescent="0.35">
      <c r="A321" t="s">
        <v>418</v>
      </c>
      <c r="B321" s="118">
        <v>6608</v>
      </c>
      <c r="C321">
        <v>40</v>
      </c>
      <c r="D321" s="1">
        <f>VLOOKUP($B321,'Awards&amp;Payments_LEACode'!$A$4:$I$455,3,FALSE)</f>
        <v>40000</v>
      </c>
      <c r="E321" s="1">
        <f>VLOOKUP($B321,'Awards&amp;Payments_LEACode'!$A$4:$I$455,4,FALSE)</f>
        <v>156131</v>
      </c>
      <c r="F321" s="1">
        <f>VLOOKUP($B321,'Awards&amp;Payments_LEACode'!$A$4:$I$455,6,FALSE)</f>
        <v>350626</v>
      </c>
      <c r="G321" s="1">
        <f>VLOOKUP($B321,'Awards&amp;Payments_LEACode'!$A$4:$I$455,8,FALSE)</f>
        <v>0</v>
      </c>
      <c r="H321" s="3">
        <f>VLOOKUP($B321,'Awards&amp;Payments_LEACode'!$A$4:$I$455,9,FALSE)</f>
        <v>546757</v>
      </c>
      <c r="I321" s="1">
        <f>VLOOKUP($B321,'Awards&amp;Payments_LEACode'!$A$4:$Q$455,11,FALSE)</f>
        <v>40000</v>
      </c>
      <c r="J321" s="1">
        <f>VLOOKUP($B321,'Awards&amp;Payments_LEACode'!$A$4:$Q$455,12,FALSE)</f>
        <v>0</v>
      </c>
      <c r="K321" s="1">
        <f>VLOOKUP($B321,'Awards&amp;Payments_LEACode'!$A$4:$Q$455,14,FALSE)</f>
        <v>0</v>
      </c>
      <c r="L321" s="1">
        <f>VLOOKUP($B321,'Awards&amp;Payments_LEACode'!$A$4:$Q$455,16,FALSE)</f>
        <v>0</v>
      </c>
      <c r="M321" s="3">
        <f>VLOOKUP($B321,'Awards&amp;Payments_LEACode'!$A$4:$Q$455,17,FALSE)</f>
        <v>40000</v>
      </c>
    </row>
    <row r="322" spans="1:13" x14ac:dyDescent="0.35">
      <c r="A322" t="s">
        <v>7</v>
      </c>
      <c r="B322" s="118">
        <v>14</v>
      </c>
      <c r="C322">
        <v>41</v>
      </c>
      <c r="D322" s="1">
        <f>VLOOKUP($B322,'Awards&amp;Payments_LEACode'!$A$4:$I$455,3,FALSE)</f>
        <v>461980</v>
      </c>
      <c r="E322" s="1">
        <f>VLOOKUP($B322,'Awards&amp;Payments_LEACode'!$A$4:$I$455,4,FALSE)</f>
        <v>1828288</v>
      </c>
      <c r="F322" s="1">
        <f>VLOOKUP($B322,'Awards&amp;Payments_LEACode'!$A$4:$I$455,6,FALSE)</f>
        <v>4105831</v>
      </c>
      <c r="G322" s="1">
        <f>VLOOKUP($B322,'Awards&amp;Payments_LEACode'!$A$4:$I$455,8,FALSE)</f>
        <v>207971</v>
      </c>
      <c r="H322" s="3">
        <f>VLOOKUP($B322,'Awards&amp;Payments_LEACode'!$A$4:$I$455,9,FALSE)</f>
        <v>6604070</v>
      </c>
      <c r="I322" s="1">
        <f>VLOOKUP($B322,'Awards&amp;Payments_LEACode'!$A$4:$Q$455,11,FALSE)</f>
        <v>365954.92</v>
      </c>
      <c r="J322" s="1">
        <f>VLOOKUP($B322,'Awards&amp;Payments_LEACode'!$A$4:$Q$455,12,FALSE)</f>
        <v>727499.56</v>
      </c>
      <c r="K322" s="1">
        <f>VLOOKUP($B322,'Awards&amp;Payments_LEACode'!$A$4:$Q$455,14,FALSE)</f>
        <v>0</v>
      </c>
      <c r="L322" s="1">
        <f>VLOOKUP($B322,'Awards&amp;Payments_LEACode'!$A$4:$Q$455,16,FALSE)</f>
        <v>144002.04</v>
      </c>
      <c r="M322" s="3">
        <f>VLOOKUP($B322,'Awards&amp;Payments_LEACode'!$A$4:$Q$455,17,FALSE)</f>
        <v>1237456.52</v>
      </c>
    </row>
    <row r="323" spans="1:13" x14ac:dyDescent="0.35">
      <c r="A323" t="s">
        <v>28</v>
      </c>
      <c r="B323" s="118">
        <v>280</v>
      </c>
      <c r="C323">
        <v>41</v>
      </c>
      <c r="D323" s="1">
        <f>VLOOKUP($B323,'Awards&amp;Payments_LEACode'!$A$4:$I$455,3,FALSE)</f>
        <v>469793</v>
      </c>
      <c r="E323" s="1">
        <f>VLOOKUP($B323,'Awards&amp;Payments_LEACode'!$A$4:$I$455,4,FALSE)</f>
        <v>1695983</v>
      </c>
      <c r="F323" s="1">
        <f>VLOOKUP($B323,'Awards&amp;Payments_LEACode'!$A$4:$I$455,6,FALSE)</f>
        <v>3808711</v>
      </c>
      <c r="G323" s="1">
        <f>VLOOKUP($B323,'Awards&amp;Payments_LEACode'!$A$4:$I$455,8,FALSE)</f>
        <v>422608</v>
      </c>
      <c r="H323" s="3">
        <f>VLOOKUP($B323,'Awards&amp;Payments_LEACode'!$A$4:$I$455,9,FALSE)</f>
        <v>6397095</v>
      </c>
      <c r="I323" s="1">
        <f>VLOOKUP($B323,'Awards&amp;Payments_LEACode'!$A$4:$Q$455,11,FALSE)</f>
        <v>310738.43</v>
      </c>
      <c r="J323" s="1">
        <f>VLOOKUP($B323,'Awards&amp;Payments_LEACode'!$A$4:$Q$455,12,FALSE)</f>
        <v>0</v>
      </c>
      <c r="K323" s="1">
        <f>VLOOKUP($B323,'Awards&amp;Payments_LEACode'!$A$4:$Q$455,14,FALSE)</f>
        <v>0</v>
      </c>
      <c r="L323" s="1">
        <f>VLOOKUP($B323,'Awards&amp;Payments_LEACode'!$A$4:$Q$455,16,FALSE)</f>
        <v>155057.34000000003</v>
      </c>
      <c r="M323" s="3">
        <f>VLOOKUP($B323,'Awards&amp;Payments_LEACode'!$A$4:$Q$455,17,FALSE)</f>
        <v>465795.77</v>
      </c>
    </row>
    <row r="324" spans="1:13" x14ac:dyDescent="0.35">
      <c r="A324" t="s">
        <v>38</v>
      </c>
      <c r="B324" s="118">
        <v>434</v>
      </c>
      <c r="C324">
        <v>41</v>
      </c>
      <c r="D324" s="1">
        <f>VLOOKUP($B324,'Awards&amp;Payments_LEACode'!$A$4:$I$455,3,FALSE)</f>
        <v>258119</v>
      </c>
      <c r="E324" s="1">
        <f>VLOOKUP($B324,'Awards&amp;Payments_LEACode'!$A$4:$I$455,4,FALSE)</f>
        <v>1027867</v>
      </c>
      <c r="F324" s="1">
        <f>VLOOKUP($B324,'Awards&amp;Payments_LEACode'!$A$4:$I$455,6,FALSE)</f>
        <v>2308306</v>
      </c>
      <c r="G324" s="1">
        <f>VLOOKUP($B324,'Awards&amp;Payments_LEACode'!$A$4:$I$455,8,FALSE)</f>
        <v>0</v>
      </c>
      <c r="H324" s="3">
        <f>VLOOKUP($B324,'Awards&amp;Payments_LEACode'!$A$4:$I$455,9,FALSE)</f>
        <v>3594292</v>
      </c>
      <c r="I324" s="1">
        <f>VLOOKUP($B324,'Awards&amp;Payments_LEACode'!$A$4:$Q$455,11,FALSE)</f>
        <v>182788.52</v>
      </c>
      <c r="J324" s="1">
        <f>VLOOKUP($B324,'Awards&amp;Payments_LEACode'!$A$4:$Q$455,12,FALSE)</f>
        <v>0</v>
      </c>
      <c r="K324" s="1">
        <f>VLOOKUP($B324,'Awards&amp;Payments_LEACode'!$A$4:$Q$455,14,FALSE)</f>
        <v>0</v>
      </c>
      <c r="L324" s="1">
        <f>VLOOKUP($B324,'Awards&amp;Payments_LEACode'!$A$4:$Q$455,16,FALSE)</f>
        <v>0</v>
      </c>
      <c r="M324" s="3">
        <f>VLOOKUP($B324,'Awards&amp;Payments_LEACode'!$A$4:$Q$455,17,FALSE)</f>
        <v>182788.52</v>
      </c>
    </row>
    <row r="325" spans="1:13" x14ac:dyDescent="0.35">
      <c r="A325" t="s">
        <v>148</v>
      </c>
      <c r="B325" s="118">
        <v>2310</v>
      </c>
      <c r="C325">
        <v>41</v>
      </c>
      <c r="D325" s="1">
        <f>VLOOKUP($B325,'Awards&amp;Payments_LEACode'!$A$4:$I$455,3,FALSE)</f>
        <v>40000</v>
      </c>
      <c r="E325" s="1">
        <f>VLOOKUP($B325,'Awards&amp;Payments_LEACode'!$A$4:$I$455,4,FALSE)</f>
        <v>100000</v>
      </c>
      <c r="F325" s="1">
        <f>VLOOKUP($B325,'Awards&amp;Payments_LEACode'!$A$4:$I$455,6,FALSE)</f>
        <v>209053</v>
      </c>
      <c r="G325" s="1">
        <f>VLOOKUP($B325,'Awards&amp;Payments_LEACode'!$A$4:$I$455,8,FALSE)</f>
        <v>0</v>
      </c>
      <c r="H325" s="3">
        <f>VLOOKUP($B325,'Awards&amp;Payments_LEACode'!$A$4:$I$455,9,FALSE)</f>
        <v>349053</v>
      </c>
      <c r="I325" s="1">
        <f>VLOOKUP($B325,'Awards&amp;Payments_LEACode'!$A$4:$Q$455,11,FALSE)</f>
        <v>18000.259999999998</v>
      </c>
      <c r="J325" s="1">
        <f>VLOOKUP($B325,'Awards&amp;Payments_LEACode'!$A$4:$Q$455,12,FALSE)</f>
        <v>0</v>
      </c>
      <c r="K325" s="1">
        <f>VLOOKUP($B325,'Awards&amp;Payments_LEACode'!$A$4:$Q$455,14,FALSE)</f>
        <v>0</v>
      </c>
      <c r="L325" s="1">
        <f>VLOOKUP($B325,'Awards&amp;Payments_LEACode'!$A$4:$Q$455,16,FALSE)</f>
        <v>0</v>
      </c>
      <c r="M325" s="3">
        <f>VLOOKUP($B325,'Awards&amp;Payments_LEACode'!$A$4:$Q$455,17,FALSE)</f>
        <v>18000.259999999998</v>
      </c>
    </row>
    <row r="326" spans="1:13" x14ac:dyDescent="0.35">
      <c r="A326" t="s">
        <v>214</v>
      </c>
      <c r="B326" s="118">
        <v>3325</v>
      </c>
      <c r="C326">
        <v>41</v>
      </c>
      <c r="D326" s="1">
        <f>VLOOKUP($B326,'Awards&amp;Payments_LEACode'!$A$4:$I$455,3,FALSE)</f>
        <v>256093</v>
      </c>
      <c r="E326" s="1">
        <f>VLOOKUP($B326,'Awards&amp;Payments_LEACode'!$A$4:$I$455,4,FALSE)</f>
        <v>1017917</v>
      </c>
      <c r="F326" s="1">
        <f>VLOOKUP($B326,'Awards&amp;Payments_LEACode'!$A$4:$I$455,6,FALSE)</f>
        <v>2285962</v>
      </c>
      <c r="G326" s="1">
        <f>VLOOKUP($B326,'Awards&amp;Payments_LEACode'!$A$4:$I$455,8,FALSE)</f>
        <v>115797</v>
      </c>
      <c r="H326" s="3">
        <f>VLOOKUP($B326,'Awards&amp;Payments_LEACode'!$A$4:$I$455,9,FALSE)</f>
        <v>3675769</v>
      </c>
      <c r="I326" s="1">
        <f>VLOOKUP($B326,'Awards&amp;Payments_LEACode'!$A$4:$Q$455,11,FALSE)</f>
        <v>256092.99</v>
      </c>
      <c r="J326" s="1">
        <f>VLOOKUP($B326,'Awards&amp;Payments_LEACode'!$A$4:$Q$455,12,FALSE)</f>
        <v>0</v>
      </c>
      <c r="K326" s="1">
        <f>VLOOKUP($B326,'Awards&amp;Payments_LEACode'!$A$4:$Q$455,14,FALSE)</f>
        <v>0</v>
      </c>
      <c r="L326" s="1">
        <f>VLOOKUP($B326,'Awards&amp;Payments_LEACode'!$A$4:$Q$455,16,FALSE)</f>
        <v>34455.46</v>
      </c>
      <c r="M326" s="3">
        <f>VLOOKUP($B326,'Awards&amp;Payments_LEACode'!$A$4:$Q$455,17,FALSE)</f>
        <v>290548.45</v>
      </c>
    </row>
    <row r="327" spans="1:13" x14ac:dyDescent="0.35">
      <c r="A327" t="s">
        <v>245</v>
      </c>
      <c r="B327" s="118">
        <v>3689</v>
      </c>
      <c r="C327">
        <v>41</v>
      </c>
      <c r="D327" s="1">
        <f>VLOOKUP($B327,'Awards&amp;Payments_LEACode'!$A$4:$I$455,3,FALSE)</f>
        <v>179260</v>
      </c>
      <c r="E327" s="1">
        <f>VLOOKUP($B327,'Awards&amp;Payments_LEACode'!$A$4:$I$455,4,FALSE)</f>
        <v>691476</v>
      </c>
      <c r="F327" s="1">
        <f>VLOOKUP($B327,'Awards&amp;Payments_LEACode'!$A$4:$I$455,6,FALSE)</f>
        <v>1552866</v>
      </c>
      <c r="G327" s="1">
        <f>VLOOKUP($B327,'Awards&amp;Payments_LEACode'!$A$4:$I$455,8,FALSE)</f>
        <v>97826</v>
      </c>
      <c r="H327" s="3">
        <f>VLOOKUP($B327,'Awards&amp;Payments_LEACode'!$A$4:$I$455,9,FALSE)</f>
        <v>2521428</v>
      </c>
      <c r="I327" s="1">
        <f>VLOOKUP($B327,'Awards&amp;Payments_LEACode'!$A$4:$Q$455,11,FALSE)</f>
        <v>81117.02</v>
      </c>
      <c r="J327" s="1">
        <f>VLOOKUP($B327,'Awards&amp;Payments_LEACode'!$A$4:$Q$455,12,FALSE)</f>
        <v>0</v>
      </c>
      <c r="K327" s="1">
        <f>VLOOKUP($B327,'Awards&amp;Payments_LEACode'!$A$4:$Q$455,14,FALSE)</f>
        <v>0</v>
      </c>
      <c r="L327" s="1">
        <f>VLOOKUP($B327,'Awards&amp;Payments_LEACode'!$A$4:$Q$455,16,FALSE)</f>
        <v>38430.74</v>
      </c>
      <c r="M327" s="3">
        <f>VLOOKUP($B327,'Awards&amp;Payments_LEACode'!$A$4:$Q$455,17,FALSE)</f>
        <v>119547.76000000001</v>
      </c>
    </row>
    <row r="328" spans="1:13" x14ac:dyDescent="0.35">
      <c r="A328" t="s">
        <v>307</v>
      </c>
      <c r="B328" s="118">
        <v>4606</v>
      </c>
      <c r="C328">
        <v>41</v>
      </c>
      <c r="D328" s="1">
        <f>VLOOKUP($B328,'Awards&amp;Payments_LEACode'!$A$4:$I$455,3,FALSE)</f>
        <v>44180</v>
      </c>
      <c r="E328" s="1">
        <f>VLOOKUP($B328,'Awards&amp;Payments_LEACode'!$A$4:$I$455,4,FALSE)</f>
        <v>177914</v>
      </c>
      <c r="F328" s="1">
        <f>VLOOKUP($B328,'Awards&amp;Payments_LEACode'!$A$4:$I$455,6,FALSE)</f>
        <v>399546</v>
      </c>
      <c r="G328" s="1">
        <f>VLOOKUP($B328,'Awards&amp;Payments_LEACode'!$A$4:$I$455,8,FALSE)</f>
        <v>47971</v>
      </c>
      <c r="H328" s="3">
        <f>VLOOKUP($B328,'Awards&amp;Payments_LEACode'!$A$4:$I$455,9,FALSE)</f>
        <v>669611</v>
      </c>
      <c r="I328" s="1">
        <f>VLOOKUP($B328,'Awards&amp;Payments_LEACode'!$A$4:$Q$455,11,FALSE)</f>
        <v>44180</v>
      </c>
      <c r="J328" s="1">
        <f>VLOOKUP($B328,'Awards&amp;Payments_LEACode'!$A$4:$Q$455,12,FALSE)</f>
        <v>0</v>
      </c>
      <c r="K328" s="1">
        <f>VLOOKUP($B328,'Awards&amp;Payments_LEACode'!$A$4:$Q$455,14,FALSE)</f>
        <v>0</v>
      </c>
      <c r="L328" s="1">
        <f>VLOOKUP($B328,'Awards&amp;Payments_LEACode'!$A$4:$Q$455,16,FALSE)</f>
        <v>47971</v>
      </c>
      <c r="M328" s="3">
        <f>VLOOKUP($B328,'Awards&amp;Payments_LEACode'!$A$4:$Q$455,17,FALSE)</f>
        <v>92151</v>
      </c>
    </row>
    <row r="329" spans="1:13" x14ac:dyDescent="0.35">
      <c r="A329" t="s">
        <v>322</v>
      </c>
      <c r="B329" s="118">
        <v>4872</v>
      </c>
      <c r="C329">
        <v>41</v>
      </c>
      <c r="D329" s="1">
        <f>VLOOKUP($B329,'Awards&amp;Payments_LEACode'!$A$4:$I$455,3,FALSE)</f>
        <v>155277</v>
      </c>
      <c r="E329" s="1">
        <f>VLOOKUP($B329,'Awards&amp;Payments_LEACode'!$A$4:$I$455,4,FALSE)</f>
        <v>610960</v>
      </c>
      <c r="F329" s="1">
        <f>VLOOKUP($B329,'Awards&amp;Payments_LEACode'!$A$4:$I$455,6,FALSE)</f>
        <v>1372048</v>
      </c>
      <c r="G329" s="1">
        <f>VLOOKUP($B329,'Awards&amp;Payments_LEACode'!$A$4:$I$455,8,FALSE)</f>
        <v>0</v>
      </c>
      <c r="H329" s="3">
        <f>VLOOKUP($B329,'Awards&amp;Payments_LEACode'!$A$4:$I$455,9,FALSE)</f>
        <v>2138285</v>
      </c>
      <c r="I329" s="1">
        <f>VLOOKUP($B329,'Awards&amp;Payments_LEACode'!$A$4:$Q$455,11,FALSE)</f>
        <v>155277</v>
      </c>
      <c r="J329" s="1">
        <f>VLOOKUP($B329,'Awards&amp;Payments_LEACode'!$A$4:$Q$455,12,FALSE)</f>
        <v>0</v>
      </c>
      <c r="K329" s="1">
        <f>VLOOKUP($B329,'Awards&amp;Payments_LEACode'!$A$4:$Q$455,14,FALSE)</f>
        <v>0</v>
      </c>
      <c r="L329" s="1">
        <f>VLOOKUP($B329,'Awards&amp;Payments_LEACode'!$A$4:$Q$455,16,FALSE)</f>
        <v>0</v>
      </c>
      <c r="M329" s="3">
        <f>VLOOKUP($B329,'Awards&amp;Payments_LEACode'!$A$4:$Q$455,17,FALSE)</f>
        <v>155277</v>
      </c>
    </row>
    <row r="330" spans="1:13" x14ac:dyDescent="0.35">
      <c r="A330" t="s">
        <v>405</v>
      </c>
      <c r="B330" s="118">
        <v>6335</v>
      </c>
      <c r="C330">
        <v>41</v>
      </c>
      <c r="D330" s="1">
        <f>VLOOKUP($B330,'Awards&amp;Payments_LEACode'!$A$4:$I$455,3,FALSE)</f>
        <v>240261</v>
      </c>
      <c r="E330" s="1">
        <f>VLOOKUP($B330,'Awards&amp;Payments_LEACode'!$A$4:$I$455,4,FALSE)</f>
        <v>959491</v>
      </c>
      <c r="F330" s="1">
        <f>VLOOKUP($B330,'Awards&amp;Payments_LEACode'!$A$4:$I$455,6,FALSE)</f>
        <v>2154753</v>
      </c>
      <c r="G330" s="1">
        <f>VLOOKUP($B330,'Awards&amp;Payments_LEACode'!$A$4:$I$455,8,FALSE)</f>
        <v>151884</v>
      </c>
      <c r="H330" s="3">
        <f>VLOOKUP($B330,'Awards&amp;Payments_LEACode'!$A$4:$I$455,9,FALSE)</f>
        <v>3506389</v>
      </c>
      <c r="I330" s="1">
        <f>VLOOKUP($B330,'Awards&amp;Payments_LEACode'!$A$4:$Q$455,11,FALSE)</f>
        <v>240261</v>
      </c>
      <c r="J330" s="1">
        <f>VLOOKUP($B330,'Awards&amp;Payments_LEACode'!$A$4:$Q$455,12,FALSE)</f>
        <v>0</v>
      </c>
      <c r="K330" s="1">
        <f>VLOOKUP($B330,'Awards&amp;Payments_LEACode'!$A$4:$Q$455,14,FALSE)</f>
        <v>0</v>
      </c>
      <c r="L330" s="1">
        <f>VLOOKUP($B330,'Awards&amp;Payments_LEACode'!$A$4:$Q$455,16,FALSE)</f>
        <v>119168.95</v>
      </c>
      <c r="M330" s="3">
        <f>VLOOKUP($B330,'Awards&amp;Payments_LEACode'!$A$4:$Q$455,17,FALSE)</f>
        <v>359429.95</v>
      </c>
    </row>
    <row r="331" spans="1:13" x14ac:dyDescent="0.35">
      <c r="A331" t="s">
        <v>420</v>
      </c>
      <c r="B331" s="118">
        <v>6678</v>
      </c>
      <c r="C331">
        <v>41</v>
      </c>
      <c r="D331" s="1">
        <f>VLOOKUP($B331,'Awards&amp;Payments_LEACode'!$A$4:$I$455,3,FALSE)</f>
        <v>260098</v>
      </c>
      <c r="E331" s="1">
        <f>VLOOKUP($B331,'Awards&amp;Payments_LEACode'!$A$4:$I$455,4,FALSE)</f>
        <v>984950</v>
      </c>
      <c r="F331" s="1">
        <f>VLOOKUP($B331,'Awards&amp;Payments_LEACode'!$A$4:$I$455,6,FALSE)</f>
        <v>2211926</v>
      </c>
      <c r="G331" s="1">
        <f>VLOOKUP($B331,'Awards&amp;Payments_LEACode'!$A$4:$I$455,8,FALSE)</f>
        <v>257536</v>
      </c>
      <c r="H331" s="3">
        <f>VLOOKUP($B331,'Awards&amp;Payments_LEACode'!$A$4:$I$455,9,FALSE)</f>
        <v>3714510</v>
      </c>
      <c r="I331" s="1">
        <f>VLOOKUP($B331,'Awards&amp;Payments_LEACode'!$A$4:$Q$455,11,FALSE)</f>
        <v>132092.41</v>
      </c>
      <c r="J331" s="1">
        <f>VLOOKUP($B331,'Awards&amp;Payments_LEACode'!$A$4:$Q$455,12,FALSE)</f>
        <v>0</v>
      </c>
      <c r="K331" s="1">
        <f>VLOOKUP($B331,'Awards&amp;Payments_LEACode'!$A$4:$Q$455,14,FALSE)</f>
        <v>0</v>
      </c>
      <c r="L331" s="1">
        <f>VLOOKUP($B331,'Awards&amp;Payments_LEACode'!$A$4:$Q$455,16,FALSE)</f>
        <v>13362.3</v>
      </c>
      <c r="M331" s="3">
        <f>VLOOKUP($B331,'Awards&amp;Payments_LEACode'!$A$4:$Q$455,17,FALSE)</f>
        <v>145454.71</v>
      </c>
    </row>
    <row r="332" spans="1:13" x14ac:dyDescent="0.35">
      <c r="A332" t="s">
        <v>32</v>
      </c>
      <c r="B332" s="118">
        <v>336</v>
      </c>
      <c r="C332">
        <v>42</v>
      </c>
      <c r="D332" s="1">
        <f>VLOOKUP($B332,'Awards&amp;Payments_LEACode'!$A$4:$I$455,3,FALSE)</f>
        <v>367251</v>
      </c>
      <c r="E332" s="1">
        <f>VLOOKUP($B332,'Awards&amp;Payments_LEACode'!$A$4:$I$455,4,FALSE)</f>
        <v>1461021</v>
      </c>
      <c r="F332" s="1">
        <f>VLOOKUP($B332,'Awards&amp;Payments_LEACode'!$A$4:$I$455,6,FALSE)</f>
        <v>3281053</v>
      </c>
      <c r="G332" s="1">
        <f>VLOOKUP($B332,'Awards&amp;Payments_LEACode'!$A$4:$I$455,8,FALSE)</f>
        <v>0</v>
      </c>
      <c r="H332" s="3">
        <f>VLOOKUP($B332,'Awards&amp;Payments_LEACode'!$A$4:$I$455,9,FALSE)</f>
        <v>5109325</v>
      </c>
      <c r="I332" s="1">
        <f>VLOOKUP($B332,'Awards&amp;Payments_LEACode'!$A$4:$Q$455,11,FALSE)</f>
        <v>140613.12</v>
      </c>
      <c r="J332" s="1">
        <f>VLOOKUP($B332,'Awards&amp;Payments_LEACode'!$A$4:$Q$455,12,FALSE)</f>
        <v>0</v>
      </c>
      <c r="K332" s="1">
        <f>VLOOKUP($B332,'Awards&amp;Payments_LEACode'!$A$4:$Q$455,14,FALSE)</f>
        <v>0</v>
      </c>
      <c r="L332" s="1">
        <f>VLOOKUP($B332,'Awards&amp;Payments_LEACode'!$A$4:$Q$455,16,FALSE)</f>
        <v>0</v>
      </c>
      <c r="M332" s="3">
        <f>VLOOKUP($B332,'Awards&amp;Payments_LEACode'!$A$4:$Q$455,17,FALSE)</f>
        <v>140613.12</v>
      </c>
    </row>
    <row r="333" spans="1:13" x14ac:dyDescent="0.35">
      <c r="A333" t="s">
        <v>60</v>
      </c>
      <c r="B333" s="118">
        <v>882</v>
      </c>
      <c r="C333">
        <v>42</v>
      </c>
      <c r="D333" s="1">
        <f>VLOOKUP($B333,'Awards&amp;Payments_LEACode'!$A$4:$I$455,3,FALSE)</f>
        <v>97782</v>
      </c>
      <c r="E333" s="1">
        <f>VLOOKUP($B333,'Awards&amp;Payments_LEACode'!$A$4:$I$455,4,FALSE)</f>
        <v>394658</v>
      </c>
      <c r="F333" s="1">
        <f>VLOOKUP($B333,'Awards&amp;Payments_LEACode'!$A$4:$I$455,6,FALSE)</f>
        <v>886294</v>
      </c>
      <c r="G333" s="1">
        <f>VLOOKUP($B333,'Awards&amp;Payments_LEACode'!$A$4:$I$455,8,FALSE)</f>
        <v>52609</v>
      </c>
      <c r="H333" s="3">
        <f>VLOOKUP($B333,'Awards&amp;Payments_LEACode'!$A$4:$I$455,9,FALSE)</f>
        <v>1431343</v>
      </c>
      <c r="I333" s="1">
        <f>VLOOKUP($B333,'Awards&amp;Payments_LEACode'!$A$4:$Q$455,11,FALSE)</f>
        <v>68987.05</v>
      </c>
      <c r="J333" s="1">
        <f>VLOOKUP($B333,'Awards&amp;Payments_LEACode'!$A$4:$Q$455,12,FALSE)</f>
        <v>0</v>
      </c>
      <c r="K333" s="1">
        <f>VLOOKUP($B333,'Awards&amp;Payments_LEACode'!$A$4:$Q$455,14,FALSE)</f>
        <v>0</v>
      </c>
      <c r="L333" s="1">
        <f>VLOOKUP($B333,'Awards&amp;Payments_LEACode'!$A$4:$Q$455,16,FALSE)</f>
        <v>50415.28</v>
      </c>
      <c r="M333" s="3">
        <f>VLOOKUP($B333,'Awards&amp;Payments_LEACode'!$A$4:$Q$455,17,FALSE)</f>
        <v>119402.33</v>
      </c>
    </row>
    <row r="334" spans="1:13" x14ac:dyDescent="0.35">
      <c r="A334" t="s">
        <v>80</v>
      </c>
      <c r="B334" s="118">
        <v>1183</v>
      </c>
      <c r="C334">
        <v>42</v>
      </c>
      <c r="D334" s="1">
        <f>VLOOKUP($B334,'Awards&amp;Payments_LEACode'!$A$4:$I$455,3,FALSE)</f>
        <v>86079</v>
      </c>
      <c r="E334" s="1">
        <f>VLOOKUP($B334,'Awards&amp;Payments_LEACode'!$A$4:$I$455,4,FALSE)</f>
        <v>342701</v>
      </c>
      <c r="F334" s="1">
        <f>VLOOKUP($B334,'Awards&amp;Payments_LEACode'!$A$4:$I$455,6,FALSE)</f>
        <v>769613</v>
      </c>
      <c r="G334" s="1">
        <f>VLOOKUP($B334,'Awards&amp;Payments_LEACode'!$A$4:$I$455,8,FALSE)</f>
        <v>0</v>
      </c>
      <c r="H334" s="3">
        <f>VLOOKUP($B334,'Awards&amp;Payments_LEACode'!$A$4:$I$455,9,FALSE)</f>
        <v>1198393</v>
      </c>
      <c r="I334" s="1">
        <f>VLOOKUP($B334,'Awards&amp;Payments_LEACode'!$A$4:$Q$455,11,FALSE)</f>
        <v>71308.17</v>
      </c>
      <c r="J334" s="1">
        <f>VLOOKUP($B334,'Awards&amp;Payments_LEACode'!$A$4:$Q$455,12,FALSE)</f>
        <v>0</v>
      </c>
      <c r="K334" s="1">
        <f>VLOOKUP($B334,'Awards&amp;Payments_LEACode'!$A$4:$Q$455,14,FALSE)</f>
        <v>0</v>
      </c>
      <c r="L334" s="1">
        <f>VLOOKUP($B334,'Awards&amp;Payments_LEACode'!$A$4:$Q$455,16,FALSE)</f>
        <v>0</v>
      </c>
      <c r="M334" s="3">
        <f>VLOOKUP($B334,'Awards&amp;Payments_LEACode'!$A$4:$Q$455,17,FALSE)</f>
        <v>71308.17</v>
      </c>
    </row>
    <row r="335" spans="1:13" x14ac:dyDescent="0.35">
      <c r="A335" t="s">
        <v>80</v>
      </c>
      <c r="B335" s="118">
        <v>1183</v>
      </c>
      <c r="C335">
        <v>42</v>
      </c>
      <c r="D335" s="1">
        <f>VLOOKUP($B335,'Awards&amp;Payments_LEACode'!$A$4:$I$455,3,FALSE)</f>
        <v>86079</v>
      </c>
      <c r="E335" s="1">
        <f>VLOOKUP($B335,'Awards&amp;Payments_LEACode'!$A$4:$I$455,4,FALSE)</f>
        <v>342701</v>
      </c>
      <c r="F335" s="1">
        <f>VLOOKUP($B335,'Awards&amp;Payments_LEACode'!$A$4:$I$455,6,FALSE)</f>
        <v>769613</v>
      </c>
      <c r="G335" s="1">
        <f>VLOOKUP($B335,'Awards&amp;Payments_LEACode'!$A$4:$I$455,8,FALSE)</f>
        <v>0</v>
      </c>
      <c r="H335" s="3">
        <f>VLOOKUP($B335,'Awards&amp;Payments_LEACode'!$A$4:$I$455,9,FALSE)</f>
        <v>1198393</v>
      </c>
      <c r="I335" s="1">
        <f>VLOOKUP($B335,'Awards&amp;Payments_LEACode'!$A$4:$Q$455,11,FALSE)</f>
        <v>71308.17</v>
      </c>
      <c r="J335" s="1">
        <f>VLOOKUP($B335,'Awards&amp;Payments_LEACode'!$A$4:$Q$455,12,FALSE)</f>
        <v>0</v>
      </c>
      <c r="K335" s="1">
        <f>VLOOKUP($B335,'Awards&amp;Payments_LEACode'!$A$4:$Q$455,14,FALSE)</f>
        <v>0</v>
      </c>
      <c r="L335" s="1">
        <f>VLOOKUP($B335,'Awards&amp;Payments_LEACode'!$A$4:$Q$455,16,FALSE)</f>
        <v>0</v>
      </c>
      <c r="M335" s="3">
        <f>VLOOKUP($B335,'Awards&amp;Payments_LEACode'!$A$4:$Q$455,17,FALSE)</f>
        <v>71308.17</v>
      </c>
    </row>
    <row r="336" spans="1:13" x14ac:dyDescent="0.35">
      <c r="A336" t="s">
        <v>1157</v>
      </c>
      <c r="B336" s="118">
        <v>1316</v>
      </c>
      <c r="C336">
        <v>42</v>
      </c>
      <c r="D336" s="1">
        <f>VLOOKUP($B336,'Awards&amp;Payments_LEACode'!$A$4:$I$455,3,FALSE)</f>
        <v>125113</v>
      </c>
      <c r="E336" s="1">
        <f>VLOOKUP($B336,'Awards&amp;Payments_LEACode'!$A$4:$I$455,4,FALSE)</f>
        <v>561204</v>
      </c>
      <c r="F336" s="1">
        <f>VLOOKUP($B336,'Awards&amp;Payments_LEACode'!$A$4:$I$455,6,FALSE)</f>
        <v>1260309</v>
      </c>
      <c r="G336" s="1">
        <f>VLOOKUP($B336,'Awards&amp;Payments_LEACode'!$A$4:$I$455,8,FALSE)</f>
        <v>0</v>
      </c>
      <c r="H336" s="3">
        <f>VLOOKUP($B336,'Awards&amp;Payments_LEACode'!$A$4:$I$455,9,FALSE)</f>
        <v>1946626</v>
      </c>
      <c r="I336" s="1">
        <f>VLOOKUP($B336,'Awards&amp;Payments_LEACode'!$A$4:$Q$455,11,FALSE)</f>
        <v>125113</v>
      </c>
      <c r="J336" s="1">
        <f>VLOOKUP($B336,'Awards&amp;Payments_LEACode'!$A$4:$Q$455,12,FALSE)</f>
        <v>0</v>
      </c>
      <c r="K336" s="1">
        <f>VLOOKUP($B336,'Awards&amp;Payments_LEACode'!$A$4:$Q$455,14,FALSE)</f>
        <v>0</v>
      </c>
      <c r="L336" s="1">
        <f>VLOOKUP($B336,'Awards&amp;Payments_LEACode'!$A$4:$Q$455,16,FALSE)</f>
        <v>0</v>
      </c>
      <c r="M336" s="3">
        <f>VLOOKUP($B336,'Awards&amp;Payments_LEACode'!$A$4:$Q$455,17,FALSE)</f>
        <v>125113</v>
      </c>
    </row>
    <row r="337" spans="1:13" x14ac:dyDescent="0.35">
      <c r="A337" t="s">
        <v>115</v>
      </c>
      <c r="B337" s="118">
        <v>1736</v>
      </c>
      <c r="C337">
        <v>42</v>
      </c>
      <c r="D337" s="1">
        <f>VLOOKUP($B337,'Awards&amp;Payments_LEACode'!$A$4:$I$455,3,FALSE)</f>
        <v>40000</v>
      </c>
      <c r="E337" s="1">
        <f>VLOOKUP($B337,'Awards&amp;Payments_LEACode'!$A$4:$I$455,4,FALSE)</f>
        <v>159545</v>
      </c>
      <c r="F337" s="1">
        <f>VLOOKUP($B337,'Awards&amp;Payments_LEACode'!$A$4:$I$455,6,FALSE)</f>
        <v>358294</v>
      </c>
      <c r="G337" s="1">
        <f>VLOOKUP($B337,'Awards&amp;Payments_LEACode'!$A$4:$I$455,8,FALSE)</f>
        <v>0</v>
      </c>
      <c r="H337" s="3">
        <f>VLOOKUP($B337,'Awards&amp;Payments_LEACode'!$A$4:$I$455,9,FALSE)</f>
        <v>557839</v>
      </c>
      <c r="I337" s="1">
        <f>VLOOKUP($B337,'Awards&amp;Payments_LEACode'!$A$4:$Q$455,11,FALSE)</f>
        <v>40000</v>
      </c>
      <c r="J337" s="1">
        <f>VLOOKUP($B337,'Awards&amp;Payments_LEACode'!$A$4:$Q$455,12,FALSE)</f>
        <v>0</v>
      </c>
      <c r="K337" s="1">
        <f>VLOOKUP($B337,'Awards&amp;Payments_LEACode'!$A$4:$Q$455,14,FALSE)</f>
        <v>0</v>
      </c>
      <c r="L337" s="1">
        <f>VLOOKUP($B337,'Awards&amp;Payments_LEACode'!$A$4:$Q$455,16,FALSE)</f>
        <v>0</v>
      </c>
      <c r="M337" s="3">
        <f>VLOOKUP($B337,'Awards&amp;Payments_LEACode'!$A$4:$Q$455,17,FALSE)</f>
        <v>40000</v>
      </c>
    </row>
    <row r="338" spans="1:13" x14ac:dyDescent="0.35">
      <c r="A338" t="s">
        <v>165</v>
      </c>
      <c r="B338" s="118">
        <v>2576</v>
      </c>
      <c r="C338">
        <v>42</v>
      </c>
      <c r="D338" s="1">
        <f>VLOOKUP($B338,'Awards&amp;Payments_LEACode'!$A$4:$I$455,3,FALSE)</f>
        <v>68940</v>
      </c>
      <c r="E338" s="1">
        <f>VLOOKUP($B338,'Awards&amp;Payments_LEACode'!$A$4:$I$455,4,FALSE)</f>
        <v>272518</v>
      </c>
      <c r="F338" s="1">
        <f>VLOOKUP($B338,'Awards&amp;Payments_LEACode'!$A$4:$I$455,6,FALSE)</f>
        <v>612000</v>
      </c>
      <c r="G338" s="1">
        <f>VLOOKUP($B338,'Awards&amp;Payments_LEACode'!$A$4:$I$455,8,FALSE)</f>
        <v>0</v>
      </c>
      <c r="H338" s="3">
        <f>VLOOKUP($B338,'Awards&amp;Payments_LEACode'!$A$4:$I$455,9,FALSE)</f>
        <v>953458</v>
      </c>
      <c r="I338" s="1">
        <f>VLOOKUP($B338,'Awards&amp;Payments_LEACode'!$A$4:$Q$455,11,FALSE)</f>
        <v>24858.01</v>
      </c>
      <c r="J338" s="1">
        <f>VLOOKUP($B338,'Awards&amp;Payments_LEACode'!$A$4:$Q$455,12,FALSE)</f>
        <v>0</v>
      </c>
      <c r="K338" s="1">
        <f>VLOOKUP($B338,'Awards&amp;Payments_LEACode'!$A$4:$Q$455,14,FALSE)</f>
        <v>0</v>
      </c>
      <c r="L338" s="1">
        <f>VLOOKUP($B338,'Awards&amp;Payments_LEACode'!$A$4:$Q$455,16,FALSE)</f>
        <v>0</v>
      </c>
      <c r="M338" s="3">
        <f>VLOOKUP($B338,'Awards&amp;Payments_LEACode'!$A$4:$Q$455,17,FALSE)</f>
        <v>24858.01</v>
      </c>
    </row>
    <row r="339" spans="1:13" x14ac:dyDescent="0.35">
      <c r="A339" t="s">
        <v>202</v>
      </c>
      <c r="B339" s="118">
        <v>3150</v>
      </c>
      <c r="C339">
        <v>42</v>
      </c>
      <c r="D339" s="1">
        <f>VLOOKUP($B339,'Awards&amp;Payments_LEACode'!$A$4:$I$455,3,FALSE)</f>
        <v>97376</v>
      </c>
      <c r="E339" s="1">
        <f>VLOOKUP($B339,'Awards&amp;Payments_LEACode'!$A$4:$I$455,4,FALSE)</f>
        <v>384718</v>
      </c>
      <c r="F339" s="1">
        <f>VLOOKUP($B339,'Awards&amp;Payments_LEACode'!$A$4:$I$455,6,FALSE)</f>
        <v>863971</v>
      </c>
      <c r="G339" s="1">
        <f>VLOOKUP($B339,'Awards&amp;Payments_LEACode'!$A$4:$I$455,8,FALSE)</f>
        <v>0</v>
      </c>
      <c r="H339" s="3">
        <f>VLOOKUP($B339,'Awards&amp;Payments_LEACode'!$A$4:$I$455,9,FALSE)</f>
        <v>1346065</v>
      </c>
      <c r="I339" s="1">
        <f>VLOOKUP($B339,'Awards&amp;Payments_LEACode'!$A$4:$Q$455,11,FALSE)</f>
        <v>83938</v>
      </c>
      <c r="J339" s="1">
        <f>VLOOKUP($B339,'Awards&amp;Payments_LEACode'!$A$4:$Q$455,12,FALSE)</f>
        <v>0</v>
      </c>
      <c r="K339" s="1">
        <f>VLOOKUP($B339,'Awards&amp;Payments_LEACode'!$A$4:$Q$455,14,FALSE)</f>
        <v>0</v>
      </c>
      <c r="L339" s="1">
        <f>VLOOKUP($B339,'Awards&amp;Payments_LEACode'!$A$4:$Q$455,16,FALSE)</f>
        <v>0</v>
      </c>
      <c r="M339" s="3">
        <f>VLOOKUP($B339,'Awards&amp;Payments_LEACode'!$A$4:$Q$455,17,FALSE)</f>
        <v>83938</v>
      </c>
    </row>
    <row r="340" spans="1:13" x14ac:dyDescent="0.35">
      <c r="A340" s="113" t="s">
        <v>214</v>
      </c>
      <c r="B340" s="118">
        <v>3325</v>
      </c>
      <c r="C340">
        <v>42</v>
      </c>
      <c r="D340" s="1">
        <f>VLOOKUP($B340,'Awards&amp;Payments_LEACode'!$A$4:$I$455,3,FALSE)</f>
        <v>256093</v>
      </c>
      <c r="E340" s="1">
        <f>VLOOKUP($B340,'Awards&amp;Payments_LEACode'!$A$4:$I$455,4,FALSE)</f>
        <v>1017917</v>
      </c>
      <c r="F340" s="1">
        <f>VLOOKUP($B340,'Awards&amp;Payments_LEACode'!$A$4:$I$455,6,FALSE)</f>
        <v>2285962</v>
      </c>
      <c r="G340" s="1">
        <f>VLOOKUP($B340,'Awards&amp;Payments_LEACode'!$A$4:$I$455,8,FALSE)</f>
        <v>115797</v>
      </c>
      <c r="H340" s="3">
        <f>VLOOKUP($B340,'Awards&amp;Payments_LEACode'!$A$4:$I$455,9,FALSE)</f>
        <v>3675769</v>
      </c>
      <c r="I340" s="1">
        <f>VLOOKUP($B340,'Awards&amp;Payments_LEACode'!$A$4:$Q$455,11,FALSE)</f>
        <v>256092.99</v>
      </c>
      <c r="J340" s="1">
        <f>VLOOKUP($B340,'Awards&amp;Payments_LEACode'!$A$4:$Q$455,12,FALSE)</f>
        <v>0</v>
      </c>
      <c r="K340" s="1">
        <f>VLOOKUP($B340,'Awards&amp;Payments_LEACode'!$A$4:$Q$455,14,FALSE)</f>
        <v>0</v>
      </c>
      <c r="L340" s="1">
        <f>VLOOKUP($B340,'Awards&amp;Payments_LEACode'!$A$4:$Q$455,16,FALSE)</f>
        <v>34455.46</v>
      </c>
      <c r="M340" s="3">
        <f>VLOOKUP($B340,'Awards&amp;Payments_LEACode'!$A$4:$Q$455,17,FALSE)</f>
        <v>290548.45</v>
      </c>
    </row>
    <row r="341" spans="1:13" x14ac:dyDescent="0.35">
      <c r="A341" t="s">
        <v>245</v>
      </c>
      <c r="B341" s="118">
        <v>3689</v>
      </c>
      <c r="C341">
        <v>42</v>
      </c>
      <c r="D341" s="1">
        <f>VLOOKUP($B341,'Awards&amp;Payments_LEACode'!$A$4:$I$455,3,FALSE)</f>
        <v>179260</v>
      </c>
      <c r="E341" s="1">
        <f>VLOOKUP($B341,'Awards&amp;Payments_LEACode'!$A$4:$I$455,4,FALSE)</f>
        <v>691476</v>
      </c>
      <c r="F341" s="1">
        <f>VLOOKUP($B341,'Awards&amp;Payments_LEACode'!$A$4:$I$455,6,FALSE)</f>
        <v>1552866</v>
      </c>
      <c r="G341" s="1">
        <f>VLOOKUP($B341,'Awards&amp;Payments_LEACode'!$A$4:$I$455,8,FALSE)</f>
        <v>97826</v>
      </c>
      <c r="H341" s="3">
        <f>VLOOKUP($B341,'Awards&amp;Payments_LEACode'!$A$4:$I$455,9,FALSE)</f>
        <v>2521428</v>
      </c>
      <c r="I341" s="1">
        <f>VLOOKUP($B341,'Awards&amp;Payments_LEACode'!$A$4:$Q$455,11,FALSE)</f>
        <v>81117.02</v>
      </c>
      <c r="J341" s="1">
        <f>VLOOKUP($B341,'Awards&amp;Payments_LEACode'!$A$4:$Q$455,12,FALSE)</f>
        <v>0</v>
      </c>
      <c r="K341" s="1">
        <f>VLOOKUP($B341,'Awards&amp;Payments_LEACode'!$A$4:$Q$455,14,FALSE)</f>
        <v>0</v>
      </c>
      <c r="L341" s="1">
        <f>VLOOKUP($B341,'Awards&amp;Payments_LEACode'!$A$4:$Q$455,16,FALSE)</f>
        <v>38430.74</v>
      </c>
      <c r="M341" s="3">
        <f>VLOOKUP($B341,'Awards&amp;Payments_LEACode'!$A$4:$Q$455,17,FALSE)</f>
        <v>119547.76000000001</v>
      </c>
    </row>
    <row r="342" spans="1:13" x14ac:dyDescent="0.35">
      <c r="A342" t="s">
        <v>284</v>
      </c>
      <c r="B342" s="118">
        <v>4228</v>
      </c>
      <c r="C342">
        <v>42</v>
      </c>
      <c r="D342" s="1">
        <f>VLOOKUP($B342,'Awards&amp;Payments_LEACode'!$A$4:$I$455,3,FALSE)</f>
        <v>110083</v>
      </c>
      <c r="E342" s="1">
        <f>VLOOKUP($B342,'Awards&amp;Payments_LEACode'!$A$4:$I$455,4,FALSE)</f>
        <v>439970</v>
      </c>
      <c r="F342" s="1">
        <f>VLOOKUP($B342,'Awards&amp;Payments_LEACode'!$A$4:$I$455,6,FALSE)</f>
        <v>988053</v>
      </c>
      <c r="G342" s="1">
        <f>VLOOKUP($B342,'Awards&amp;Payments_LEACode'!$A$4:$I$455,8,FALSE)</f>
        <v>0</v>
      </c>
      <c r="H342" s="3">
        <f>VLOOKUP($B342,'Awards&amp;Payments_LEACode'!$A$4:$I$455,9,FALSE)</f>
        <v>1538106</v>
      </c>
      <c r="I342" s="1">
        <f>VLOOKUP($B342,'Awards&amp;Payments_LEACode'!$A$4:$Q$455,11,FALSE)</f>
        <v>107770.25</v>
      </c>
      <c r="J342" s="1">
        <f>VLOOKUP($B342,'Awards&amp;Payments_LEACode'!$A$4:$Q$455,12,FALSE)</f>
        <v>180003.35</v>
      </c>
      <c r="K342" s="1">
        <f>VLOOKUP($B342,'Awards&amp;Payments_LEACode'!$A$4:$Q$455,14,FALSE)</f>
        <v>0</v>
      </c>
      <c r="L342" s="1">
        <f>VLOOKUP($B342,'Awards&amp;Payments_LEACode'!$A$4:$Q$455,16,FALSE)</f>
        <v>0</v>
      </c>
      <c r="M342" s="3">
        <f>VLOOKUP($B342,'Awards&amp;Payments_LEACode'!$A$4:$Q$455,17,FALSE)</f>
        <v>287773.59999999998</v>
      </c>
    </row>
    <row r="343" spans="1:13" x14ac:dyDescent="0.35">
      <c r="A343" t="s">
        <v>297</v>
      </c>
      <c r="B343" s="118">
        <v>4501</v>
      </c>
      <c r="C343">
        <v>42</v>
      </c>
      <c r="D343" s="1">
        <f>VLOOKUP($B343,'Awards&amp;Payments_LEACode'!$A$4:$I$455,3,FALSE)</f>
        <v>265559</v>
      </c>
      <c r="E343" s="1">
        <f>VLOOKUP($B343,'Awards&amp;Payments_LEACode'!$A$4:$I$455,4,FALSE)</f>
        <v>1002804</v>
      </c>
      <c r="F343" s="1">
        <f>VLOOKUP($B343,'Awards&amp;Payments_LEACode'!$A$4:$I$455,6,FALSE)</f>
        <v>2252022</v>
      </c>
      <c r="G343" s="1">
        <f>VLOOKUP($B343,'Awards&amp;Payments_LEACode'!$A$4:$I$455,8,FALSE)</f>
        <v>0</v>
      </c>
      <c r="H343" s="3">
        <f>VLOOKUP($B343,'Awards&amp;Payments_LEACode'!$A$4:$I$455,9,FALSE)</f>
        <v>3520385</v>
      </c>
      <c r="I343" s="1">
        <f>VLOOKUP($B343,'Awards&amp;Payments_LEACode'!$A$4:$Q$455,11,FALSE)</f>
        <v>262789.49</v>
      </c>
      <c r="J343" s="1">
        <f>VLOOKUP($B343,'Awards&amp;Payments_LEACode'!$A$4:$Q$455,12,FALSE)</f>
        <v>0</v>
      </c>
      <c r="K343" s="1">
        <f>VLOOKUP($B343,'Awards&amp;Payments_LEACode'!$A$4:$Q$455,14,FALSE)</f>
        <v>0</v>
      </c>
      <c r="L343" s="1">
        <f>VLOOKUP($B343,'Awards&amp;Payments_LEACode'!$A$4:$Q$455,16,FALSE)</f>
        <v>0</v>
      </c>
      <c r="M343" s="3">
        <f>VLOOKUP($B343,'Awards&amp;Payments_LEACode'!$A$4:$Q$455,17,FALSE)</f>
        <v>262789.49</v>
      </c>
    </row>
    <row r="344" spans="1:13" x14ac:dyDescent="0.35">
      <c r="A344" t="s">
        <v>302</v>
      </c>
      <c r="B344" s="118">
        <v>4536</v>
      </c>
      <c r="C344">
        <v>42</v>
      </c>
      <c r="D344" s="1">
        <f>VLOOKUP($B344,'Awards&amp;Payments_LEACode'!$A$4:$I$455,3,FALSE)</f>
        <v>54189</v>
      </c>
      <c r="E344" s="1">
        <f>VLOOKUP($B344,'Awards&amp;Payments_LEACode'!$A$4:$I$455,4,FALSE)</f>
        <v>215071</v>
      </c>
      <c r="F344" s="1">
        <f>VLOOKUP($B344,'Awards&amp;Payments_LEACode'!$A$4:$I$455,6,FALSE)</f>
        <v>482991</v>
      </c>
      <c r="G344" s="1">
        <f>VLOOKUP($B344,'Awards&amp;Payments_LEACode'!$A$4:$I$455,8,FALSE)</f>
        <v>0</v>
      </c>
      <c r="H344" s="3">
        <f>VLOOKUP($B344,'Awards&amp;Payments_LEACode'!$A$4:$I$455,9,FALSE)</f>
        <v>752251</v>
      </c>
      <c r="I344" s="1">
        <f>VLOOKUP($B344,'Awards&amp;Payments_LEACode'!$A$4:$Q$455,11,FALSE)</f>
        <v>54189</v>
      </c>
      <c r="J344" s="1">
        <f>VLOOKUP($B344,'Awards&amp;Payments_LEACode'!$A$4:$Q$455,12,FALSE)</f>
        <v>0</v>
      </c>
      <c r="K344" s="1">
        <f>VLOOKUP($B344,'Awards&amp;Payments_LEACode'!$A$4:$Q$455,14,FALSE)</f>
        <v>0</v>
      </c>
      <c r="L344" s="1">
        <f>VLOOKUP($B344,'Awards&amp;Payments_LEACode'!$A$4:$Q$455,16,FALSE)</f>
        <v>0</v>
      </c>
      <c r="M344" s="3">
        <f>VLOOKUP($B344,'Awards&amp;Payments_LEACode'!$A$4:$Q$455,17,FALSE)</f>
        <v>54189</v>
      </c>
    </row>
    <row r="345" spans="1:13" x14ac:dyDescent="0.35">
      <c r="A345" t="s">
        <v>311</v>
      </c>
      <c r="B345" s="118">
        <v>4634</v>
      </c>
      <c r="C345">
        <v>42</v>
      </c>
      <c r="D345" s="1">
        <f>VLOOKUP($B345,'Awards&amp;Payments_LEACode'!$A$4:$I$455,3,FALSE)</f>
        <v>65701</v>
      </c>
      <c r="E345" s="1">
        <f>VLOOKUP($B345,'Awards&amp;Payments_LEACode'!$A$4:$I$455,4,FALSE)</f>
        <v>262139</v>
      </c>
      <c r="F345" s="1">
        <f>VLOOKUP($B345,'Awards&amp;Payments_LEACode'!$A$4:$I$455,6,FALSE)</f>
        <v>588692</v>
      </c>
      <c r="G345" s="1">
        <f>VLOOKUP($B345,'Awards&amp;Payments_LEACode'!$A$4:$I$455,8,FALSE)</f>
        <v>0</v>
      </c>
      <c r="H345" s="3">
        <f>VLOOKUP($B345,'Awards&amp;Payments_LEACode'!$A$4:$I$455,9,FALSE)</f>
        <v>916532</v>
      </c>
      <c r="I345" s="1">
        <f>VLOOKUP($B345,'Awards&amp;Payments_LEACode'!$A$4:$Q$455,11,FALSE)</f>
        <v>65701</v>
      </c>
      <c r="J345" s="1">
        <f>VLOOKUP($B345,'Awards&amp;Payments_LEACode'!$A$4:$Q$455,12,FALSE)</f>
        <v>0</v>
      </c>
      <c r="K345" s="1">
        <f>VLOOKUP($B345,'Awards&amp;Payments_LEACode'!$A$4:$Q$455,14,FALSE)</f>
        <v>0</v>
      </c>
      <c r="L345" s="1">
        <f>VLOOKUP($B345,'Awards&amp;Payments_LEACode'!$A$4:$Q$455,16,FALSE)</f>
        <v>0</v>
      </c>
      <c r="M345" s="3">
        <f>VLOOKUP($B345,'Awards&amp;Payments_LEACode'!$A$4:$Q$455,17,FALSE)</f>
        <v>65701</v>
      </c>
    </row>
    <row r="346" spans="1:13" x14ac:dyDescent="0.35">
      <c r="A346" t="s">
        <v>321</v>
      </c>
      <c r="B346" s="118">
        <v>4865</v>
      </c>
      <c r="C346">
        <v>42</v>
      </c>
      <c r="D346" s="1">
        <f>VLOOKUP($B346,'Awards&amp;Payments_LEACode'!$A$4:$I$455,3,FALSE)</f>
        <v>40498</v>
      </c>
      <c r="E346" s="1">
        <f>VLOOKUP($B346,'Awards&amp;Payments_LEACode'!$A$4:$I$455,4,FALSE)</f>
        <v>137524</v>
      </c>
      <c r="F346" s="1">
        <f>VLOOKUP($B346,'Awards&amp;Payments_LEACode'!$A$4:$I$455,6,FALSE)</f>
        <v>308841</v>
      </c>
      <c r="G346" s="1">
        <f>VLOOKUP($B346,'Awards&amp;Payments_LEACode'!$A$4:$I$455,8,FALSE)</f>
        <v>0</v>
      </c>
      <c r="H346" s="3">
        <f>VLOOKUP($B346,'Awards&amp;Payments_LEACode'!$A$4:$I$455,9,FALSE)</f>
        <v>486863</v>
      </c>
      <c r="I346" s="1">
        <f>VLOOKUP($B346,'Awards&amp;Payments_LEACode'!$A$4:$Q$455,11,FALSE)</f>
        <v>26041.919999999998</v>
      </c>
      <c r="J346" s="1">
        <f>VLOOKUP($B346,'Awards&amp;Payments_LEACode'!$A$4:$Q$455,12,FALSE)</f>
        <v>0</v>
      </c>
      <c r="K346" s="1">
        <f>VLOOKUP($B346,'Awards&amp;Payments_LEACode'!$A$4:$Q$455,14,FALSE)</f>
        <v>0</v>
      </c>
      <c r="L346" s="1">
        <f>VLOOKUP($B346,'Awards&amp;Payments_LEACode'!$A$4:$Q$455,16,FALSE)</f>
        <v>0</v>
      </c>
      <c r="M346" s="3">
        <f>VLOOKUP($B346,'Awards&amp;Payments_LEACode'!$A$4:$Q$455,17,FALSE)</f>
        <v>26041.919999999998</v>
      </c>
    </row>
    <row r="347" spans="1:13" x14ac:dyDescent="0.35">
      <c r="A347" t="s">
        <v>322</v>
      </c>
      <c r="B347" s="118">
        <v>4872</v>
      </c>
      <c r="C347">
        <v>42</v>
      </c>
      <c r="D347" s="1">
        <f>VLOOKUP($B347,'Awards&amp;Payments_LEACode'!$A$4:$I$455,3,FALSE)</f>
        <v>155277</v>
      </c>
      <c r="E347" s="1">
        <f>VLOOKUP($B347,'Awards&amp;Payments_LEACode'!$A$4:$I$455,4,FALSE)</f>
        <v>610960</v>
      </c>
      <c r="F347" s="1">
        <f>VLOOKUP($B347,'Awards&amp;Payments_LEACode'!$A$4:$I$455,6,FALSE)</f>
        <v>1372048</v>
      </c>
      <c r="G347" s="1">
        <f>VLOOKUP($B347,'Awards&amp;Payments_LEACode'!$A$4:$I$455,8,FALSE)</f>
        <v>0</v>
      </c>
      <c r="H347" s="3">
        <f>VLOOKUP($B347,'Awards&amp;Payments_LEACode'!$A$4:$I$455,9,FALSE)</f>
        <v>2138285</v>
      </c>
      <c r="I347" s="1">
        <f>VLOOKUP($B347,'Awards&amp;Payments_LEACode'!$A$4:$Q$455,11,FALSE)</f>
        <v>155277</v>
      </c>
      <c r="J347" s="1">
        <f>VLOOKUP($B347,'Awards&amp;Payments_LEACode'!$A$4:$Q$455,12,FALSE)</f>
        <v>0</v>
      </c>
      <c r="K347" s="1">
        <f>VLOOKUP($B347,'Awards&amp;Payments_LEACode'!$A$4:$Q$455,14,FALSE)</f>
        <v>0</v>
      </c>
      <c r="L347" s="1">
        <f>VLOOKUP($B347,'Awards&amp;Payments_LEACode'!$A$4:$Q$455,16,FALSE)</f>
        <v>0</v>
      </c>
      <c r="M347" s="3">
        <f>VLOOKUP($B347,'Awards&amp;Payments_LEACode'!$A$4:$Q$455,17,FALSE)</f>
        <v>155277</v>
      </c>
    </row>
    <row r="348" spans="1:13" x14ac:dyDescent="0.35">
      <c r="A348" t="s">
        <v>325</v>
      </c>
      <c r="B348" s="118">
        <v>4956</v>
      </c>
      <c r="C348">
        <v>42</v>
      </c>
      <c r="D348" s="1">
        <f>VLOOKUP($B348,'Awards&amp;Payments_LEACode'!$A$4:$I$455,3,FALSE)</f>
        <v>40000</v>
      </c>
      <c r="E348" s="1">
        <f>VLOOKUP($B348,'Awards&amp;Payments_LEACode'!$A$4:$I$455,4,FALSE)</f>
        <v>106836</v>
      </c>
      <c r="F348" s="1">
        <f>VLOOKUP($B348,'Awards&amp;Payments_LEACode'!$A$4:$I$455,6,FALSE)</f>
        <v>239925</v>
      </c>
      <c r="G348" s="1">
        <f>VLOOKUP($B348,'Awards&amp;Payments_LEACode'!$A$4:$I$455,8,FALSE)</f>
        <v>0</v>
      </c>
      <c r="H348" s="3">
        <f>VLOOKUP($B348,'Awards&amp;Payments_LEACode'!$A$4:$I$455,9,FALSE)</f>
        <v>386761</v>
      </c>
      <c r="I348" s="1">
        <f>VLOOKUP($B348,'Awards&amp;Payments_LEACode'!$A$4:$Q$455,11,FALSE)</f>
        <v>38631.240000000005</v>
      </c>
      <c r="J348" s="1">
        <f>VLOOKUP($B348,'Awards&amp;Payments_LEACode'!$A$4:$Q$455,12,FALSE)</f>
        <v>106836</v>
      </c>
      <c r="K348" s="1">
        <f>VLOOKUP($B348,'Awards&amp;Payments_LEACode'!$A$4:$Q$455,14,FALSE)</f>
        <v>0</v>
      </c>
      <c r="L348" s="1">
        <f>VLOOKUP($B348,'Awards&amp;Payments_LEACode'!$A$4:$Q$455,16,FALSE)</f>
        <v>0</v>
      </c>
      <c r="M348" s="3">
        <f>VLOOKUP($B348,'Awards&amp;Payments_LEACode'!$A$4:$Q$455,17,FALSE)</f>
        <v>145467.24</v>
      </c>
    </row>
    <row r="349" spans="1:13" x14ac:dyDescent="0.35">
      <c r="A349" t="s">
        <v>332</v>
      </c>
      <c r="B349" s="118">
        <v>5100</v>
      </c>
      <c r="C349">
        <v>42</v>
      </c>
      <c r="D349" s="1">
        <f>VLOOKUP($B349,'Awards&amp;Payments_LEACode'!$A$4:$I$455,3,FALSE)</f>
        <v>230370</v>
      </c>
      <c r="E349" s="1">
        <f>VLOOKUP($B349,'Awards&amp;Payments_LEACode'!$A$4:$I$455,4,FALSE)</f>
        <v>920638</v>
      </c>
      <c r="F349" s="1">
        <f>VLOOKUP($B349,'Awards&amp;Payments_LEACode'!$A$4:$I$455,6,FALSE)</f>
        <v>2067500</v>
      </c>
      <c r="G349" s="1">
        <f>VLOOKUP($B349,'Awards&amp;Payments_LEACode'!$A$4:$I$455,8,FALSE)</f>
        <v>0</v>
      </c>
      <c r="H349" s="3">
        <f>VLOOKUP($B349,'Awards&amp;Payments_LEACode'!$A$4:$I$455,9,FALSE)</f>
        <v>3218508</v>
      </c>
      <c r="I349" s="1">
        <f>VLOOKUP($B349,'Awards&amp;Payments_LEACode'!$A$4:$Q$455,11,FALSE)</f>
        <v>194398.34</v>
      </c>
      <c r="J349" s="1">
        <f>VLOOKUP($B349,'Awards&amp;Payments_LEACode'!$A$4:$Q$455,12,FALSE)</f>
        <v>0</v>
      </c>
      <c r="K349" s="1">
        <f>VLOOKUP($B349,'Awards&amp;Payments_LEACode'!$A$4:$Q$455,14,FALSE)</f>
        <v>0</v>
      </c>
      <c r="L349" s="1">
        <f>VLOOKUP($B349,'Awards&amp;Payments_LEACode'!$A$4:$Q$455,16,FALSE)</f>
        <v>0</v>
      </c>
      <c r="M349" s="3">
        <f>VLOOKUP($B349,'Awards&amp;Payments_LEACode'!$A$4:$Q$455,17,FALSE)</f>
        <v>194398.34</v>
      </c>
    </row>
    <row r="350" spans="1:13" x14ac:dyDescent="0.35">
      <c r="A350" t="s">
        <v>362</v>
      </c>
      <c r="B350" s="118">
        <v>5656</v>
      </c>
      <c r="C350">
        <v>42</v>
      </c>
      <c r="D350" s="1">
        <f>VLOOKUP($B350,'Awards&amp;Payments_LEACode'!$A$4:$I$455,3,FALSE)</f>
        <v>651600</v>
      </c>
      <c r="E350" s="1">
        <f>VLOOKUP($B350,'Awards&amp;Payments_LEACode'!$A$4:$I$455,4,FALSE)</f>
        <v>2235287</v>
      </c>
      <c r="F350" s="1">
        <f>VLOOKUP($B350,'Awards&amp;Payments_LEACode'!$A$4:$I$455,6,FALSE)</f>
        <v>5019841</v>
      </c>
      <c r="G350" s="1">
        <f>VLOOKUP($B350,'Awards&amp;Payments_LEACode'!$A$4:$I$455,8,FALSE)</f>
        <v>0</v>
      </c>
      <c r="H350" s="3">
        <f>VLOOKUP($B350,'Awards&amp;Payments_LEACode'!$A$4:$I$455,9,FALSE)</f>
        <v>7906728</v>
      </c>
      <c r="I350" s="1">
        <f>VLOOKUP($B350,'Awards&amp;Payments_LEACode'!$A$4:$Q$455,11,FALSE)</f>
        <v>625268.39</v>
      </c>
      <c r="J350" s="1">
        <f>VLOOKUP($B350,'Awards&amp;Payments_LEACode'!$A$4:$Q$455,12,FALSE)</f>
        <v>0</v>
      </c>
      <c r="K350" s="1">
        <f>VLOOKUP($B350,'Awards&amp;Payments_LEACode'!$A$4:$Q$455,14,FALSE)</f>
        <v>0</v>
      </c>
      <c r="L350" s="1">
        <f>VLOOKUP($B350,'Awards&amp;Payments_LEACode'!$A$4:$Q$455,16,FALSE)</f>
        <v>0</v>
      </c>
      <c r="M350" s="3">
        <f>VLOOKUP($B350,'Awards&amp;Payments_LEACode'!$A$4:$Q$455,17,FALSE)</f>
        <v>625268.39</v>
      </c>
    </row>
    <row r="351" spans="1:13" x14ac:dyDescent="0.35">
      <c r="A351" t="s">
        <v>392</v>
      </c>
      <c r="B351" s="118">
        <v>6181</v>
      </c>
      <c r="C351">
        <v>42</v>
      </c>
      <c r="D351" s="1">
        <f>VLOOKUP($B351,'Awards&amp;Payments_LEACode'!$A$4:$I$455,3,FALSE)</f>
        <v>63224</v>
      </c>
      <c r="E351" s="1">
        <f>VLOOKUP($B351,'Awards&amp;Payments_LEACode'!$A$4:$I$455,4,FALSE)</f>
        <v>248646</v>
      </c>
      <c r="F351" s="1">
        <f>VLOOKUP($B351,'Awards&amp;Payments_LEACode'!$A$4:$I$455,6,FALSE)</f>
        <v>558390</v>
      </c>
      <c r="G351" s="1">
        <f>VLOOKUP($B351,'Awards&amp;Payments_LEACode'!$A$4:$I$455,8,FALSE)</f>
        <v>0</v>
      </c>
      <c r="H351" s="3">
        <f>VLOOKUP($B351,'Awards&amp;Payments_LEACode'!$A$4:$I$455,9,FALSE)</f>
        <v>870260</v>
      </c>
      <c r="I351" s="1">
        <f>VLOOKUP($B351,'Awards&amp;Payments_LEACode'!$A$4:$Q$455,11,FALSE)</f>
        <v>63224.000000000007</v>
      </c>
      <c r="J351" s="1">
        <f>VLOOKUP($B351,'Awards&amp;Payments_LEACode'!$A$4:$Q$455,12,FALSE)</f>
        <v>0</v>
      </c>
      <c r="K351" s="1">
        <f>VLOOKUP($B351,'Awards&amp;Payments_LEACode'!$A$4:$Q$455,14,FALSE)</f>
        <v>0</v>
      </c>
      <c r="L351" s="1">
        <f>VLOOKUP($B351,'Awards&amp;Payments_LEACode'!$A$4:$Q$455,16,FALSE)</f>
        <v>0</v>
      </c>
      <c r="M351" s="3">
        <f>VLOOKUP($B351,'Awards&amp;Payments_LEACode'!$A$4:$Q$455,17,FALSE)</f>
        <v>63224.000000000007</v>
      </c>
    </row>
    <row r="352" spans="1:13" x14ac:dyDescent="0.35">
      <c r="A352" t="s">
        <v>394</v>
      </c>
      <c r="B352" s="118">
        <v>6216</v>
      </c>
      <c r="C352">
        <v>42</v>
      </c>
      <c r="D352" s="1">
        <f>VLOOKUP($B352,'Awards&amp;Payments_LEACode'!$A$4:$I$455,3,FALSE)</f>
        <v>164447</v>
      </c>
      <c r="E352" s="1">
        <f>VLOOKUP($B352,'Awards&amp;Payments_LEACode'!$A$4:$I$455,4,FALSE)</f>
        <v>672322</v>
      </c>
      <c r="F352" s="1">
        <f>VLOOKUP($B352,'Awards&amp;Payments_LEACode'!$A$4:$I$455,6,FALSE)</f>
        <v>1509851</v>
      </c>
      <c r="G352" s="1">
        <f>VLOOKUP($B352,'Awards&amp;Payments_LEACode'!$A$4:$I$455,8,FALSE)</f>
        <v>0</v>
      </c>
      <c r="H352" s="3">
        <f>VLOOKUP($B352,'Awards&amp;Payments_LEACode'!$A$4:$I$455,9,FALSE)</f>
        <v>2346620</v>
      </c>
      <c r="I352" s="1">
        <f>VLOOKUP($B352,'Awards&amp;Payments_LEACode'!$A$4:$Q$455,11,FALSE)</f>
        <v>137038.31</v>
      </c>
      <c r="J352" s="1">
        <f>VLOOKUP($B352,'Awards&amp;Payments_LEACode'!$A$4:$Q$455,12,FALSE)</f>
        <v>0</v>
      </c>
      <c r="K352" s="1">
        <f>VLOOKUP($B352,'Awards&amp;Payments_LEACode'!$A$4:$Q$455,14,FALSE)</f>
        <v>0</v>
      </c>
      <c r="L352" s="1">
        <f>VLOOKUP($B352,'Awards&amp;Payments_LEACode'!$A$4:$Q$455,16,FALSE)</f>
        <v>0</v>
      </c>
      <c r="M352" s="3">
        <f>VLOOKUP($B352,'Awards&amp;Payments_LEACode'!$A$4:$Q$455,17,FALSE)</f>
        <v>137038.31</v>
      </c>
    </row>
    <row r="353" spans="1:13" x14ac:dyDescent="0.35">
      <c r="A353" t="s">
        <v>405</v>
      </c>
      <c r="B353" s="118">
        <v>6335</v>
      </c>
      <c r="C353">
        <v>42</v>
      </c>
      <c r="D353" s="1">
        <f>VLOOKUP($B353,'Awards&amp;Payments_LEACode'!$A$4:$I$455,3,FALSE)</f>
        <v>240261</v>
      </c>
      <c r="E353" s="1">
        <f>VLOOKUP($B353,'Awards&amp;Payments_LEACode'!$A$4:$I$455,4,FALSE)</f>
        <v>959491</v>
      </c>
      <c r="F353" s="1">
        <f>VLOOKUP($B353,'Awards&amp;Payments_LEACode'!$A$4:$I$455,6,FALSE)</f>
        <v>2154753</v>
      </c>
      <c r="G353" s="1">
        <f>VLOOKUP($B353,'Awards&amp;Payments_LEACode'!$A$4:$I$455,8,FALSE)</f>
        <v>151884</v>
      </c>
      <c r="H353" s="3">
        <f>VLOOKUP($B353,'Awards&amp;Payments_LEACode'!$A$4:$I$455,9,FALSE)</f>
        <v>3506389</v>
      </c>
      <c r="I353" s="1">
        <f>VLOOKUP($B353,'Awards&amp;Payments_LEACode'!$A$4:$Q$455,11,FALSE)</f>
        <v>240261</v>
      </c>
      <c r="J353" s="1">
        <f>VLOOKUP($B353,'Awards&amp;Payments_LEACode'!$A$4:$Q$455,12,FALSE)</f>
        <v>0</v>
      </c>
      <c r="K353" s="1">
        <f>VLOOKUP($B353,'Awards&amp;Payments_LEACode'!$A$4:$Q$455,14,FALSE)</f>
        <v>0</v>
      </c>
      <c r="L353" s="1">
        <f>VLOOKUP($B353,'Awards&amp;Payments_LEACode'!$A$4:$Q$455,16,FALSE)</f>
        <v>119168.95</v>
      </c>
      <c r="M353" s="3">
        <f>VLOOKUP($B353,'Awards&amp;Payments_LEACode'!$A$4:$Q$455,17,FALSE)</f>
        <v>359429.95</v>
      </c>
    </row>
    <row r="354" spans="1:13" x14ac:dyDescent="0.35">
      <c r="A354" t="s">
        <v>420</v>
      </c>
      <c r="B354" s="118">
        <v>6678</v>
      </c>
      <c r="C354">
        <v>42</v>
      </c>
      <c r="D354" s="1">
        <f>VLOOKUP($B354,'Awards&amp;Payments_LEACode'!$A$4:$I$455,3,FALSE)</f>
        <v>260098</v>
      </c>
      <c r="E354" s="1">
        <f>VLOOKUP($B354,'Awards&amp;Payments_LEACode'!$A$4:$I$455,4,FALSE)</f>
        <v>984950</v>
      </c>
      <c r="F354" s="1">
        <f>VLOOKUP($B354,'Awards&amp;Payments_LEACode'!$A$4:$I$455,6,FALSE)</f>
        <v>2211926</v>
      </c>
      <c r="G354" s="1">
        <f>VLOOKUP($B354,'Awards&amp;Payments_LEACode'!$A$4:$I$455,8,FALSE)</f>
        <v>257536</v>
      </c>
      <c r="H354" s="3">
        <f>VLOOKUP($B354,'Awards&amp;Payments_LEACode'!$A$4:$I$455,9,FALSE)</f>
        <v>3714510</v>
      </c>
      <c r="I354" s="1">
        <f>VLOOKUP($B354,'Awards&amp;Payments_LEACode'!$A$4:$Q$455,11,FALSE)</f>
        <v>132092.41</v>
      </c>
      <c r="J354" s="1">
        <f>VLOOKUP($B354,'Awards&amp;Payments_LEACode'!$A$4:$Q$455,12,FALSE)</f>
        <v>0</v>
      </c>
      <c r="K354" s="1">
        <f>VLOOKUP($B354,'Awards&amp;Payments_LEACode'!$A$4:$Q$455,14,FALSE)</f>
        <v>0</v>
      </c>
      <c r="L354" s="1">
        <f>VLOOKUP($B354,'Awards&amp;Payments_LEACode'!$A$4:$Q$455,16,FALSE)</f>
        <v>13362.3</v>
      </c>
      <c r="M354" s="3">
        <f>VLOOKUP($B354,'Awards&amp;Payments_LEACode'!$A$4:$Q$455,17,FALSE)</f>
        <v>145454.71</v>
      </c>
    </row>
    <row r="355" spans="1:13" x14ac:dyDescent="0.35">
      <c r="A355" t="s">
        <v>61</v>
      </c>
      <c r="B355" s="118">
        <v>896</v>
      </c>
      <c r="C355">
        <v>43</v>
      </c>
      <c r="D355" s="1">
        <f>VLOOKUP($B355,'Awards&amp;Payments_LEACode'!$A$4:$I$455,3,FALSE)</f>
        <v>57683</v>
      </c>
      <c r="E355" s="1">
        <f>VLOOKUP($B355,'Awards&amp;Payments_LEACode'!$A$4:$I$455,4,FALSE)</f>
        <v>229907</v>
      </c>
      <c r="F355" s="1">
        <f>VLOOKUP($B355,'Awards&amp;Payments_LEACode'!$A$4:$I$455,6,FALSE)</f>
        <v>516308</v>
      </c>
      <c r="G355" s="1">
        <f>VLOOKUP($B355,'Awards&amp;Payments_LEACode'!$A$4:$I$455,8,FALSE)</f>
        <v>0</v>
      </c>
      <c r="H355" s="3">
        <f>VLOOKUP($B355,'Awards&amp;Payments_LEACode'!$A$4:$I$455,9,FALSE)</f>
        <v>803898</v>
      </c>
      <c r="I355" s="1">
        <f>VLOOKUP($B355,'Awards&amp;Payments_LEACode'!$A$4:$Q$455,11,FALSE)</f>
        <v>56310.12</v>
      </c>
      <c r="J355" s="1">
        <f>VLOOKUP($B355,'Awards&amp;Payments_LEACode'!$A$4:$Q$455,12,FALSE)</f>
        <v>0</v>
      </c>
      <c r="K355" s="1">
        <f>VLOOKUP($B355,'Awards&amp;Payments_LEACode'!$A$4:$Q$455,14,FALSE)</f>
        <v>0</v>
      </c>
      <c r="L355" s="1">
        <f>VLOOKUP($B355,'Awards&amp;Payments_LEACode'!$A$4:$Q$455,16,FALSE)</f>
        <v>0</v>
      </c>
      <c r="M355" s="3">
        <f>VLOOKUP($B355,'Awards&amp;Payments_LEACode'!$A$4:$Q$455,17,FALSE)</f>
        <v>56310.12</v>
      </c>
    </row>
    <row r="356" spans="1:13" x14ac:dyDescent="0.35">
      <c r="A356" t="s">
        <v>103</v>
      </c>
      <c r="B356" s="118">
        <v>1568</v>
      </c>
      <c r="C356">
        <v>43</v>
      </c>
      <c r="D356" s="1">
        <f>VLOOKUP($B356,'Awards&amp;Payments_LEACode'!$A$4:$I$455,3,FALSE)</f>
        <v>200597</v>
      </c>
      <c r="E356" s="1">
        <f>VLOOKUP($B356,'Awards&amp;Payments_LEACode'!$A$4:$I$455,4,FALSE)</f>
        <v>805610</v>
      </c>
      <c r="F356" s="1">
        <f>VLOOKUP($B356,'Awards&amp;Payments_LEACode'!$A$4:$I$455,6,FALSE)</f>
        <v>1809179</v>
      </c>
      <c r="G356" s="1">
        <f>VLOOKUP($B356,'Awards&amp;Payments_LEACode'!$A$4:$I$455,8,FALSE)</f>
        <v>0</v>
      </c>
      <c r="H356" s="3">
        <f>VLOOKUP($B356,'Awards&amp;Payments_LEACode'!$A$4:$I$455,9,FALSE)</f>
        <v>2815386</v>
      </c>
      <c r="I356" s="1">
        <f>VLOOKUP($B356,'Awards&amp;Payments_LEACode'!$A$4:$Q$455,11,FALSE)</f>
        <v>200597</v>
      </c>
      <c r="J356" s="1">
        <f>VLOOKUP($B356,'Awards&amp;Payments_LEACode'!$A$4:$Q$455,12,FALSE)</f>
        <v>0</v>
      </c>
      <c r="K356" s="1">
        <f>VLOOKUP($B356,'Awards&amp;Payments_LEACode'!$A$4:$Q$455,14,FALSE)</f>
        <v>0</v>
      </c>
      <c r="L356" s="1">
        <f>VLOOKUP($B356,'Awards&amp;Payments_LEACode'!$A$4:$Q$455,16,FALSE)</f>
        <v>0</v>
      </c>
      <c r="M356" s="3">
        <f>VLOOKUP($B356,'Awards&amp;Payments_LEACode'!$A$4:$Q$455,17,FALSE)</f>
        <v>200597</v>
      </c>
    </row>
    <row r="357" spans="1:13" x14ac:dyDescent="0.35">
      <c r="A357" t="s">
        <v>113</v>
      </c>
      <c r="B357" s="118">
        <v>1694</v>
      </c>
      <c r="C357">
        <v>43</v>
      </c>
      <c r="D357" s="1">
        <f>VLOOKUP($B357,'Awards&amp;Payments_LEACode'!$A$4:$I$455,3,FALSE)</f>
        <v>109070</v>
      </c>
      <c r="E357" s="1">
        <f>VLOOKUP($B357,'Awards&amp;Payments_LEACode'!$A$4:$I$455,4,FALSE)</f>
        <v>428731</v>
      </c>
      <c r="F357" s="1">
        <f>VLOOKUP($B357,'Awards&amp;Payments_LEACode'!$A$4:$I$455,6,FALSE)</f>
        <v>962811</v>
      </c>
      <c r="G357" s="1">
        <f>VLOOKUP($B357,'Awards&amp;Payments_LEACode'!$A$4:$I$455,8,FALSE)</f>
        <v>0</v>
      </c>
      <c r="H357" s="3">
        <f>VLOOKUP($B357,'Awards&amp;Payments_LEACode'!$A$4:$I$455,9,FALSE)</f>
        <v>1500612</v>
      </c>
      <c r="I357" s="1">
        <f>VLOOKUP($B357,'Awards&amp;Payments_LEACode'!$A$4:$Q$455,11,FALSE)</f>
        <v>75543</v>
      </c>
      <c r="J357" s="1">
        <f>VLOOKUP($B357,'Awards&amp;Payments_LEACode'!$A$4:$Q$455,12,FALSE)</f>
        <v>0</v>
      </c>
      <c r="K357" s="1">
        <f>VLOOKUP($B357,'Awards&amp;Payments_LEACode'!$A$4:$Q$455,14,FALSE)</f>
        <v>0</v>
      </c>
      <c r="L357" s="1">
        <f>VLOOKUP($B357,'Awards&amp;Payments_LEACode'!$A$4:$Q$455,16,FALSE)</f>
        <v>0</v>
      </c>
      <c r="M357" s="3">
        <f>VLOOKUP($B357,'Awards&amp;Payments_LEACode'!$A$4:$Q$455,17,FALSE)</f>
        <v>75543</v>
      </c>
    </row>
    <row r="358" spans="1:13" x14ac:dyDescent="0.35">
      <c r="A358" t="s">
        <v>121</v>
      </c>
      <c r="B358" s="118">
        <v>1883</v>
      </c>
      <c r="C358">
        <v>43</v>
      </c>
      <c r="D358" s="1">
        <f>VLOOKUP($B358,'Awards&amp;Payments_LEACode'!$A$4:$I$455,3,FALSE)</f>
        <v>252703</v>
      </c>
      <c r="E358" s="1">
        <f>VLOOKUP($B358,'Awards&amp;Payments_LEACode'!$A$4:$I$455,4,FALSE)</f>
        <v>959375</v>
      </c>
      <c r="F358" s="1">
        <f>VLOOKUP($B358,'Awards&amp;Payments_LEACode'!$A$4:$I$455,6,FALSE)</f>
        <v>2154493</v>
      </c>
      <c r="G358" s="1">
        <f>VLOOKUP($B358,'Awards&amp;Payments_LEACode'!$A$4:$I$455,8,FALSE)</f>
        <v>0</v>
      </c>
      <c r="H358" s="3">
        <f>VLOOKUP($B358,'Awards&amp;Payments_LEACode'!$A$4:$I$455,9,FALSE)</f>
        <v>3366571</v>
      </c>
      <c r="I358" s="1">
        <f>VLOOKUP($B358,'Awards&amp;Payments_LEACode'!$A$4:$Q$455,11,FALSE)</f>
        <v>168015.97999999998</v>
      </c>
      <c r="J358" s="1">
        <f>VLOOKUP($B358,'Awards&amp;Payments_LEACode'!$A$4:$Q$455,12,FALSE)</f>
        <v>0</v>
      </c>
      <c r="K358" s="1">
        <f>VLOOKUP($B358,'Awards&amp;Payments_LEACode'!$A$4:$Q$455,14,FALSE)</f>
        <v>0</v>
      </c>
      <c r="L358" s="1">
        <f>VLOOKUP($B358,'Awards&amp;Payments_LEACode'!$A$4:$Q$455,16,FALSE)</f>
        <v>0</v>
      </c>
      <c r="M358" s="3">
        <f>VLOOKUP($B358,'Awards&amp;Payments_LEACode'!$A$4:$Q$455,17,FALSE)</f>
        <v>168015.97999999998</v>
      </c>
    </row>
    <row r="359" spans="1:13" x14ac:dyDescent="0.35">
      <c r="A359" t="s">
        <v>176</v>
      </c>
      <c r="B359" s="118">
        <v>2695</v>
      </c>
      <c r="C359">
        <v>43</v>
      </c>
      <c r="D359" s="1">
        <f>VLOOKUP($B359,'Awards&amp;Payments_LEACode'!$A$4:$I$455,3,FALSE)</f>
        <v>2000119</v>
      </c>
      <c r="E359" s="1">
        <f>VLOOKUP($B359,'Awards&amp;Payments_LEACode'!$A$4:$I$455,4,FALSE)</f>
        <v>7421098</v>
      </c>
      <c r="F359" s="1">
        <f>VLOOKUP($B359,'Awards&amp;Payments_LEACode'!$A$4:$I$455,6,FALSE)</f>
        <v>16665748</v>
      </c>
      <c r="G359" s="1">
        <f>VLOOKUP($B359,'Awards&amp;Payments_LEACode'!$A$4:$I$455,8,FALSE)</f>
        <v>1434637</v>
      </c>
      <c r="H359" s="3">
        <f>VLOOKUP($B359,'Awards&amp;Payments_LEACode'!$A$4:$I$455,9,FALSE)</f>
        <v>27521602</v>
      </c>
      <c r="I359" s="1">
        <f>VLOOKUP($B359,'Awards&amp;Payments_LEACode'!$A$4:$Q$455,11,FALSE)</f>
        <v>1469403.96</v>
      </c>
      <c r="J359" s="1">
        <f>VLOOKUP($B359,'Awards&amp;Payments_LEACode'!$A$4:$Q$455,12,FALSE)</f>
        <v>0</v>
      </c>
      <c r="K359" s="1">
        <f>VLOOKUP($B359,'Awards&amp;Payments_LEACode'!$A$4:$Q$455,14,FALSE)</f>
        <v>0</v>
      </c>
      <c r="L359" s="1">
        <f>VLOOKUP($B359,'Awards&amp;Payments_LEACode'!$A$4:$Q$455,16,FALSE)</f>
        <v>934835.49</v>
      </c>
      <c r="M359" s="3">
        <f>VLOOKUP($B359,'Awards&amp;Payments_LEACode'!$A$4:$Q$455,17,FALSE)</f>
        <v>2404239.4500000002</v>
      </c>
    </row>
    <row r="360" spans="1:13" x14ac:dyDescent="0.35">
      <c r="A360" s="113" t="s">
        <v>235</v>
      </c>
      <c r="B360" s="118">
        <v>3612</v>
      </c>
      <c r="C360">
        <v>43</v>
      </c>
      <c r="D360" s="1">
        <f>VLOOKUP($B360,'Awards&amp;Payments_LEACode'!$A$4:$I$455,3,FALSE)</f>
        <v>243803</v>
      </c>
      <c r="E360" s="1">
        <f>VLOOKUP($B360,'Awards&amp;Payments_LEACode'!$A$4:$I$455,4,FALSE)</f>
        <v>880416</v>
      </c>
      <c r="F360" s="1">
        <f>VLOOKUP($B360,'Awards&amp;Payments_LEACode'!$A$4:$I$455,6,FALSE)</f>
        <v>1977172</v>
      </c>
      <c r="G360" s="1">
        <f>VLOOKUP($B360,'Awards&amp;Payments_LEACode'!$A$4:$I$455,8,FALSE)</f>
        <v>0</v>
      </c>
      <c r="H360" s="3">
        <f>VLOOKUP($B360,'Awards&amp;Payments_LEACode'!$A$4:$I$455,9,FALSE)</f>
        <v>3101391</v>
      </c>
      <c r="I360" s="1">
        <f>VLOOKUP($B360,'Awards&amp;Payments_LEACode'!$A$4:$Q$455,11,FALSE)</f>
        <v>52749.109999999993</v>
      </c>
      <c r="J360" s="1">
        <f>VLOOKUP($B360,'Awards&amp;Payments_LEACode'!$A$4:$Q$455,12,FALSE)</f>
        <v>0</v>
      </c>
      <c r="K360" s="1">
        <f>VLOOKUP($B360,'Awards&amp;Payments_LEACode'!$A$4:$Q$455,14,FALSE)</f>
        <v>0</v>
      </c>
      <c r="L360" s="1">
        <f>VLOOKUP($B360,'Awards&amp;Payments_LEACode'!$A$4:$Q$455,16,FALSE)</f>
        <v>0</v>
      </c>
      <c r="M360" s="3">
        <f>VLOOKUP($B360,'Awards&amp;Payments_LEACode'!$A$4:$Q$455,17,FALSE)</f>
        <v>52749.109999999993</v>
      </c>
    </row>
    <row r="361" spans="1:13" x14ac:dyDescent="0.35">
      <c r="A361" t="s">
        <v>277</v>
      </c>
      <c r="B361" s="118">
        <v>4144</v>
      </c>
      <c r="C361">
        <v>43</v>
      </c>
      <c r="D361" s="1">
        <f>VLOOKUP($B361,'Awards&amp;Payments_LEACode'!$A$4:$I$455,3,FALSE)</f>
        <v>99375</v>
      </c>
      <c r="E361" s="1">
        <f>VLOOKUP($B361,'Awards&amp;Payments_LEACode'!$A$4:$I$455,4,FALSE)</f>
        <v>464740</v>
      </c>
      <c r="F361" s="1">
        <f>VLOOKUP($B361,'Awards&amp;Payments_LEACode'!$A$4:$I$455,6,FALSE)</f>
        <v>1043678</v>
      </c>
      <c r="G361" s="1">
        <f>VLOOKUP($B361,'Awards&amp;Payments_LEACode'!$A$4:$I$455,8,FALSE)</f>
        <v>0</v>
      </c>
      <c r="H361" s="3">
        <f>VLOOKUP($B361,'Awards&amp;Payments_LEACode'!$A$4:$I$455,9,FALSE)</f>
        <v>1607793</v>
      </c>
      <c r="I361" s="1">
        <f>VLOOKUP($B361,'Awards&amp;Payments_LEACode'!$A$4:$Q$455,11,FALSE)</f>
        <v>99375</v>
      </c>
      <c r="J361" s="1">
        <f>VLOOKUP($B361,'Awards&amp;Payments_LEACode'!$A$4:$Q$455,12,FALSE)</f>
        <v>0</v>
      </c>
      <c r="K361" s="1">
        <f>VLOOKUP($B361,'Awards&amp;Payments_LEACode'!$A$4:$Q$455,14,FALSE)</f>
        <v>0</v>
      </c>
      <c r="L361" s="1">
        <f>VLOOKUP($B361,'Awards&amp;Payments_LEACode'!$A$4:$Q$455,16,FALSE)</f>
        <v>0</v>
      </c>
      <c r="M361" s="3">
        <f>VLOOKUP($B361,'Awards&amp;Payments_LEACode'!$A$4:$Q$455,17,FALSE)</f>
        <v>99375</v>
      </c>
    </row>
    <row r="362" spans="1:13" x14ac:dyDescent="0.35">
      <c r="A362" t="s">
        <v>283</v>
      </c>
      <c r="B362" s="118">
        <v>4221</v>
      </c>
      <c r="C362">
        <v>43</v>
      </c>
      <c r="D362" s="1">
        <f>VLOOKUP($B362,'Awards&amp;Payments_LEACode'!$A$4:$I$455,3,FALSE)</f>
        <v>88291</v>
      </c>
      <c r="E362" s="1">
        <f>VLOOKUP($B362,'Awards&amp;Payments_LEACode'!$A$4:$I$455,4,FALSE)</f>
        <v>362146</v>
      </c>
      <c r="F362" s="1">
        <f>VLOOKUP($B362,'Awards&amp;Payments_LEACode'!$A$4:$I$455,6,FALSE)</f>
        <v>813280</v>
      </c>
      <c r="G362" s="1">
        <f>VLOOKUP($B362,'Awards&amp;Payments_LEACode'!$A$4:$I$455,8,FALSE)</f>
        <v>0</v>
      </c>
      <c r="H362" s="3">
        <f>VLOOKUP($B362,'Awards&amp;Payments_LEACode'!$A$4:$I$455,9,FALSE)</f>
        <v>1263717</v>
      </c>
      <c r="I362" s="1">
        <f>VLOOKUP($B362,'Awards&amp;Payments_LEACode'!$A$4:$Q$455,11,FALSE)</f>
        <v>62168.800000000003</v>
      </c>
      <c r="J362" s="1">
        <f>VLOOKUP($B362,'Awards&amp;Payments_LEACode'!$A$4:$Q$455,12,FALSE)</f>
        <v>0</v>
      </c>
      <c r="K362" s="1">
        <f>VLOOKUP($B362,'Awards&amp;Payments_LEACode'!$A$4:$Q$455,14,FALSE)</f>
        <v>0</v>
      </c>
      <c r="L362" s="1">
        <f>VLOOKUP($B362,'Awards&amp;Payments_LEACode'!$A$4:$Q$455,16,FALSE)</f>
        <v>0</v>
      </c>
      <c r="M362" s="3">
        <f>VLOOKUP($B362,'Awards&amp;Payments_LEACode'!$A$4:$Q$455,17,FALSE)</f>
        <v>62168.800000000003</v>
      </c>
    </row>
    <row r="363" spans="1:13" x14ac:dyDescent="0.35">
      <c r="A363" s="113" t="s">
        <v>278</v>
      </c>
      <c r="B363" s="118">
        <v>4151</v>
      </c>
      <c r="C363">
        <v>43</v>
      </c>
      <c r="D363" s="1">
        <f>VLOOKUP($B363,'Awards&amp;Payments_LEACode'!$A$4:$I$455,3,FALSE)</f>
        <v>85112</v>
      </c>
      <c r="E363" s="1">
        <f>VLOOKUP($B363,'Awards&amp;Payments_LEACode'!$A$4:$I$455,4,FALSE)</f>
        <v>287611</v>
      </c>
      <c r="F363" s="1">
        <f>VLOOKUP($B363,'Awards&amp;Payments_LEACode'!$A$4:$I$455,6,FALSE)</f>
        <v>645895</v>
      </c>
      <c r="G363" s="1">
        <f>VLOOKUP($B363,'Awards&amp;Payments_LEACode'!$A$4:$I$455,8,FALSE)</f>
        <v>0</v>
      </c>
      <c r="H363" s="3">
        <f>VLOOKUP($B363,'Awards&amp;Payments_LEACode'!$A$4:$I$455,9,FALSE)</f>
        <v>1018618</v>
      </c>
      <c r="I363" s="1">
        <f>VLOOKUP($B363,'Awards&amp;Payments_LEACode'!$A$4:$Q$455,11,FALSE)</f>
        <v>85112</v>
      </c>
      <c r="J363" s="1">
        <f>VLOOKUP($B363,'Awards&amp;Payments_LEACode'!$A$4:$Q$455,12,FALSE)</f>
        <v>0</v>
      </c>
      <c r="K363" s="1">
        <f>VLOOKUP($B363,'Awards&amp;Payments_LEACode'!$A$4:$Q$455,14,FALSE)</f>
        <v>0</v>
      </c>
      <c r="L363" s="1">
        <f>VLOOKUP($B363,'Awards&amp;Payments_LEACode'!$A$4:$Q$455,16,FALSE)</f>
        <v>0</v>
      </c>
      <c r="M363" s="3">
        <f>VLOOKUP($B363,'Awards&amp;Payments_LEACode'!$A$4:$Q$455,17,FALSE)</f>
        <v>85112</v>
      </c>
    </row>
    <row r="364" spans="1:13" x14ac:dyDescent="0.35">
      <c r="A364" t="s">
        <v>359</v>
      </c>
      <c r="B364" s="118">
        <v>5621</v>
      </c>
      <c r="C364">
        <v>43</v>
      </c>
      <c r="D364" s="1">
        <f>VLOOKUP($B364,'Awards&amp;Payments_LEACode'!$A$4:$I$455,3,FALSE)</f>
        <v>262795</v>
      </c>
      <c r="E364" s="1">
        <f>VLOOKUP($B364,'Awards&amp;Payments_LEACode'!$A$4:$I$455,4,FALSE)</f>
        <v>1020084</v>
      </c>
      <c r="F364" s="1">
        <f>VLOOKUP($B364,'Awards&amp;Payments_LEACode'!$A$4:$I$455,6,FALSE)</f>
        <v>2290829</v>
      </c>
      <c r="G364" s="1">
        <f>VLOOKUP($B364,'Awards&amp;Payments_LEACode'!$A$4:$I$455,8,FALSE)</f>
        <v>0</v>
      </c>
      <c r="H364" s="3">
        <f>VLOOKUP($B364,'Awards&amp;Payments_LEACode'!$A$4:$I$455,9,FALSE)</f>
        <v>3573708</v>
      </c>
      <c r="I364" s="1">
        <f>VLOOKUP($B364,'Awards&amp;Payments_LEACode'!$A$4:$Q$455,11,FALSE)</f>
        <v>251318.87</v>
      </c>
      <c r="J364" s="1">
        <f>VLOOKUP($B364,'Awards&amp;Payments_LEACode'!$A$4:$Q$455,12,FALSE)</f>
        <v>0</v>
      </c>
      <c r="K364" s="1">
        <f>VLOOKUP($B364,'Awards&amp;Payments_LEACode'!$A$4:$Q$455,14,FALSE)</f>
        <v>0</v>
      </c>
      <c r="L364" s="1">
        <f>VLOOKUP($B364,'Awards&amp;Payments_LEACode'!$A$4:$Q$455,16,FALSE)</f>
        <v>0</v>
      </c>
      <c r="M364" s="3">
        <f>VLOOKUP($B364,'Awards&amp;Payments_LEACode'!$A$4:$Q$455,17,FALSE)</f>
        <v>251318.87</v>
      </c>
    </row>
    <row r="365" spans="1:13" x14ac:dyDescent="0.35">
      <c r="A365" t="s">
        <v>413</v>
      </c>
      <c r="B365" s="118">
        <v>6461</v>
      </c>
      <c r="C365">
        <v>43</v>
      </c>
      <c r="D365" s="1">
        <f>VLOOKUP($B365,'Awards&amp;Payments_LEACode'!$A$4:$I$455,3,FALSE)</f>
        <v>252248</v>
      </c>
      <c r="E365" s="1">
        <f>VLOOKUP($B365,'Awards&amp;Payments_LEACode'!$A$4:$I$455,4,FALSE)</f>
        <v>920882</v>
      </c>
      <c r="F365" s="1">
        <f>VLOOKUP($B365,'Awards&amp;Payments_LEACode'!$A$4:$I$455,6,FALSE)</f>
        <v>2068048</v>
      </c>
      <c r="G365" s="1">
        <f>VLOOKUP($B365,'Awards&amp;Payments_LEACode'!$A$4:$I$455,8,FALSE)</f>
        <v>0</v>
      </c>
      <c r="H365" s="3">
        <f>VLOOKUP($B365,'Awards&amp;Payments_LEACode'!$A$4:$I$455,9,FALSE)</f>
        <v>3241178</v>
      </c>
      <c r="I365" s="1">
        <f>VLOOKUP($B365,'Awards&amp;Payments_LEACode'!$A$4:$Q$455,11,FALSE)</f>
        <v>252248</v>
      </c>
      <c r="J365" s="1">
        <f>VLOOKUP($B365,'Awards&amp;Payments_LEACode'!$A$4:$Q$455,12,FALSE)</f>
        <v>0</v>
      </c>
      <c r="K365" s="1">
        <f>VLOOKUP($B365,'Awards&amp;Payments_LEACode'!$A$4:$Q$455,14,FALSE)</f>
        <v>0</v>
      </c>
      <c r="L365" s="1">
        <f>VLOOKUP($B365,'Awards&amp;Payments_LEACode'!$A$4:$Q$455,16,FALSE)</f>
        <v>0</v>
      </c>
      <c r="M365" s="3">
        <f>VLOOKUP($B365,'Awards&amp;Payments_LEACode'!$A$4:$Q$455,17,FALSE)</f>
        <v>252248</v>
      </c>
    </row>
    <row r="366" spans="1:13" x14ac:dyDescent="0.35">
      <c r="A366" t="s">
        <v>176</v>
      </c>
      <c r="B366" s="118">
        <v>2695</v>
      </c>
      <c r="C366">
        <v>44</v>
      </c>
      <c r="D366" s="1">
        <f>VLOOKUP($B366,'Awards&amp;Payments_LEACode'!$A$4:$I$455,3,FALSE)</f>
        <v>2000119</v>
      </c>
      <c r="E366" s="1">
        <f>VLOOKUP($B366,'Awards&amp;Payments_LEACode'!$A$4:$I$455,4,FALSE)</f>
        <v>7421098</v>
      </c>
      <c r="F366" s="1">
        <f>VLOOKUP($B366,'Awards&amp;Payments_LEACode'!$A$4:$I$455,6,FALSE)</f>
        <v>16665748</v>
      </c>
      <c r="G366" s="1">
        <f>VLOOKUP($B366,'Awards&amp;Payments_LEACode'!$A$4:$I$455,8,FALSE)</f>
        <v>1434637</v>
      </c>
      <c r="H366" s="3">
        <f>VLOOKUP($B366,'Awards&amp;Payments_LEACode'!$A$4:$I$455,9,FALSE)</f>
        <v>27521602</v>
      </c>
      <c r="I366" s="1">
        <f>VLOOKUP($B366,'Awards&amp;Payments_LEACode'!$A$4:$Q$455,11,FALSE)</f>
        <v>1469403.96</v>
      </c>
      <c r="J366" s="1">
        <f>VLOOKUP($B366,'Awards&amp;Payments_LEACode'!$A$4:$Q$455,12,FALSE)</f>
        <v>0</v>
      </c>
      <c r="K366" s="1">
        <f>VLOOKUP($B366,'Awards&amp;Payments_LEACode'!$A$4:$Q$455,14,FALSE)</f>
        <v>0</v>
      </c>
      <c r="L366" s="1">
        <f>VLOOKUP($B366,'Awards&amp;Payments_LEACode'!$A$4:$Q$455,16,FALSE)</f>
        <v>934835.49</v>
      </c>
      <c r="M366" s="3">
        <f>VLOOKUP($B366,'Awards&amp;Payments_LEACode'!$A$4:$Q$455,17,FALSE)</f>
        <v>2404239.4500000002</v>
      </c>
    </row>
    <row r="367" spans="1:13" x14ac:dyDescent="0.35">
      <c r="A367" t="s">
        <v>235</v>
      </c>
      <c r="B367" s="118">
        <v>3612</v>
      </c>
      <c r="C367">
        <v>44</v>
      </c>
      <c r="D367" s="1">
        <f>VLOOKUP($B367,'Awards&amp;Payments_LEACode'!$A$4:$I$455,3,FALSE)</f>
        <v>243803</v>
      </c>
      <c r="E367" s="1">
        <f>VLOOKUP($B367,'Awards&amp;Payments_LEACode'!$A$4:$I$455,4,FALSE)</f>
        <v>880416</v>
      </c>
      <c r="F367" s="1">
        <f>VLOOKUP($B367,'Awards&amp;Payments_LEACode'!$A$4:$I$455,6,FALSE)</f>
        <v>1977172</v>
      </c>
      <c r="G367" s="1">
        <f>VLOOKUP($B367,'Awards&amp;Payments_LEACode'!$A$4:$I$455,8,FALSE)</f>
        <v>0</v>
      </c>
      <c r="H367" s="3">
        <f>VLOOKUP($B367,'Awards&amp;Payments_LEACode'!$A$4:$I$455,9,FALSE)</f>
        <v>3101391</v>
      </c>
      <c r="I367" s="1">
        <f>VLOOKUP($B367,'Awards&amp;Payments_LEACode'!$A$4:$Q$455,11,FALSE)</f>
        <v>52749.109999999993</v>
      </c>
      <c r="J367" s="1">
        <f>VLOOKUP($B367,'Awards&amp;Payments_LEACode'!$A$4:$Q$455,12,FALSE)</f>
        <v>0</v>
      </c>
      <c r="K367" s="1">
        <f>VLOOKUP($B367,'Awards&amp;Payments_LEACode'!$A$4:$Q$455,14,FALSE)</f>
        <v>0</v>
      </c>
      <c r="L367" s="1">
        <f>VLOOKUP($B367,'Awards&amp;Payments_LEACode'!$A$4:$Q$455,16,FALSE)</f>
        <v>0</v>
      </c>
      <c r="M367" s="3">
        <f>VLOOKUP($B367,'Awards&amp;Payments_LEACode'!$A$4:$Q$455,17,FALSE)</f>
        <v>52749.109999999993</v>
      </c>
    </row>
    <row r="368" spans="1:13" x14ac:dyDescent="0.35">
      <c r="A368" t="s">
        <v>8</v>
      </c>
      <c r="B368" s="118">
        <v>63</v>
      </c>
      <c r="C368">
        <v>45</v>
      </c>
      <c r="D368" s="1">
        <f>VLOOKUP($B368,'Awards&amp;Payments_LEACode'!$A$4:$I$455,3,FALSE)</f>
        <v>40000</v>
      </c>
      <c r="E368" s="1">
        <f>VLOOKUP($B368,'Awards&amp;Payments_LEACode'!$A$4:$I$455,4,FALSE)</f>
        <v>154194</v>
      </c>
      <c r="F368" s="1">
        <f>VLOOKUP($B368,'Awards&amp;Payments_LEACode'!$A$4:$I$455,6,FALSE)</f>
        <v>346277</v>
      </c>
      <c r="G368" s="1">
        <f>VLOOKUP($B368,'Awards&amp;Payments_LEACode'!$A$4:$I$455,8,FALSE)</f>
        <v>0</v>
      </c>
      <c r="H368" s="3">
        <f>VLOOKUP($B368,'Awards&amp;Payments_LEACode'!$A$4:$I$455,9,FALSE)</f>
        <v>540471</v>
      </c>
      <c r="I368" s="1">
        <f>VLOOKUP($B368,'Awards&amp;Payments_LEACode'!$A$4:$Q$455,11,FALSE)</f>
        <v>40000</v>
      </c>
      <c r="J368" s="1">
        <f>VLOOKUP($B368,'Awards&amp;Payments_LEACode'!$A$4:$Q$455,12,FALSE)</f>
        <v>0</v>
      </c>
      <c r="K368" s="1">
        <f>VLOOKUP($B368,'Awards&amp;Payments_LEACode'!$A$4:$Q$455,14,FALSE)</f>
        <v>0</v>
      </c>
      <c r="L368" s="1">
        <f>VLOOKUP($B368,'Awards&amp;Payments_LEACode'!$A$4:$Q$455,16,FALSE)</f>
        <v>0</v>
      </c>
      <c r="M368" s="3">
        <f>VLOOKUP($B368,'Awards&amp;Payments_LEACode'!$A$4:$Q$455,17,FALSE)</f>
        <v>40000</v>
      </c>
    </row>
    <row r="369" spans="1:13" x14ac:dyDescent="0.35">
      <c r="A369" t="s">
        <v>35</v>
      </c>
      <c r="B369" s="118">
        <v>413</v>
      </c>
      <c r="C369">
        <v>45</v>
      </c>
      <c r="D369" s="1">
        <f>VLOOKUP($B369,'Awards&amp;Payments_LEACode'!$A$4:$I$455,3,FALSE)</f>
        <v>2283682</v>
      </c>
      <c r="E369" s="1">
        <f>VLOOKUP($B369,'Awards&amp;Payments_LEACode'!$A$4:$I$455,4,FALSE)</f>
        <v>8411930</v>
      </c>
      <c r="F369" s="1">
        <f>VLOOKUP($B369,'Awards&amp;Payments_LEACode'!$A$4:$I$455,6,FALSE)</f>
        <v>18890883</v>
      </c>
      <c r="G369" s="1">
        <f>VLOOKUP($B369,'Awards&amp;Payments_LEACode'!$A$4:$I$455,8,FALSE)</f>
        <v>919855</v>
      </c>
      <c r="H369" s="3">
        <f>VLOOKUP($B369,'Awards&amp;Payments_LEACode'!$A$4:$I$455,9,FALSE)</f>
        <v>30506350</v>
      </c>
      <c r="I369" s="1">
        <f>VLOOKUP($B369,'Awards&amp;Payments_LEACode'!$A$4:$Q$455,11,FALSE)</f>
        <v>1209479.96</v>
      </c>
      <c r="J369" s="1">
        <f>VLOOKUP($B369,'Awards&amp;Payments_LEACode'!$A$4:$Q$455,12,FALSE)</f>
        <v>0</v>
      </c>
      <c r="K369" s="1">
        <f>VLOOKUP($B369,'Awards&amp;Payments_LEACode'!$A$4:$Q$455,14,FALSE)</f>
        <v>0</v>
      </c>
      <c r="L369" s="1">
        <f>VLOOKUP($B369,'Awards&amp;Payments_LEACode'!$A$4:$Q$455,16,FALSE)</f>
        <v>902034.64999999991</v>
      </c>
      <c r="M369" s="3">
        <f>VLOOKUP($B369,'Awards&amp;Payments_LEACode'!$A$4:$Q$455,17,FALSE)</f>
        <v>2111514.61</v>
      </c>
    </row>
    <row r="370" spans="1:13" x14ac:dyDescent="0.35">
      <c r="A370" t="s">
        <v>36</v>
      </c>
      <c r="B370" s="118">
        <v>422</v>
      </c>
      <c r="C370">
        <v>45</v>
      </c>
      <c r="D370" s="1">
        <f>VLOOKUP($B370,'Awards&amp;Payments_LEACode'!$A$4:$I$455,3,FALSE)</f>
        <v>182446</v>
      </c>
      <c r="E370" s="1">
        <f>VLOOKUP($B370,'Awards&amp;Payments_LEACode'!$A$4:$I$455,4,FALSE)</f>
        <v>680035</v>
      </c>
      <c r="F370" s="1">
        <f>VLOOKUP($B370,'Awards&amp;Payments_LEACode'!$A$4:$I$455,6,FALSE)</f>
        <v>1527173</v>
      </c>
      <c r="G370" s="1">
        <f>VLOOKUP($B370,'Awards&amp;Payments_LEACode'!$A$4:$I$455,8,FALSE)</f>
        <v>0</v>
      </c>
      <c r="H370" s="3">
        <f>VLOOKUP($B370,'Awards&amp;Payments_LEACode'!$A$4:$I$455,9,FALSE)</f>
        <v>2389654</v>
      </c>
      <c r="I370" s="1">
        <f>VLOOKUP($B370,'Awards&amp;Payments_LEACode'!$A$4:$Q$455,11,FALSE)</f>
        <v>88057.02</v>
      </c>
      <c r="J370" s="1">
        <f>VLOOKUP($B370,'Awards&amp;Payments_LEACode'!$A$4:$Q$455,12,FALSE)</f>
        <v>0</v>
      </c>
      <c r="K370" s="1">
        <f>VLOOKUP($B370,'Awards&amp;Payments_LEACode'!$A$4:$Q$455,14,FALSE)</f>
        <v>0</v>
      </c>
      <c r="L370" s="1">
        <f>VLOOKUP($B370,'Awards&amp;Payments_LEACode'!$A$4:$Q$455,16,FALSE)</f>
        <v>0</v>
      </c>
      <c r="M370" s="3">
        <f>VLOOKUP($B370,'Awards&amp;Payments_LEACode'!$A$4:$Q$455,17,FALSE)</f>
        <v>88057.02</v>
      </c>
    </row>
    <row r="371" spans="1:13" x14ac:dyDescent="0.35">
      <c r="A371" t="s">
        <v>53</v>
      </c>
      <c r="B371" s="118">
        <v>700</v>
      </c>
      <c r="C371">
        <v>45</v>
      </c>
      <c r="D371" s="1">
        <f>VLOOKUP($B371,'Awards&amp;Payments_LEACode'!$A$4:$I$455,3,FALSE)</f>
        <v>147243</v>
      </c>
      <c r="E371" s="1">
        <f>VLOOKUP($B371,'Awards&amp;Payments_LEACode'!$A$4:$I$455,4,FALSE)</f>
        <v>585277</v>
      </c>
      <c r="F371" s="1">
        <f>VLOOKUP($B371,'Awards&amp;Payments_LEACode'!$A$4:$I$455,6,FALSE)</f>
        <v>1314371</v>
      </c>
      <c r="G371" s="1">
        <f>VLOOKUP($B371,'Awards&amp;Payments_LEACode'!$A$4:$I$455,8,FALSE)</f>
        <v>0</v>
      </c>
      <c r="H371" s="3">
        <f>VLOOKUP($B371,'Awards&amp;Payments_LEACode'!$A$4:$I$455,9,FALSE)</f>
        <v>2046891</v>
      </c>
      <c r="I371" s="1">
        <f>VLOOKUP($B371,'Awards&amp;Payments_LEACode'!$A$4:$Q$455,11,FALSE)</f>
        <v>116468.11</v>
      </c>
      <c r="J371" s="1">
        <f>VLOOKUP($B371,'Awards&amp;Payments_LEACode'!$A$4:$Q$455,12,FALSE)</f>
        <v>0</v>
      </c>
      <c r="K371" s="1">
        <f>VLOOKUP($B371,'Awards&amp;Payments_LEACode'!$A$4:$Q$455,14,FALSE)</f>
        <v>0</v>
      </c>
      <c r="L371" s="1">
        <f>VLOOKUP($B371,'Awards&amp;Payments_LEACode'!$A$4:$Q$455,16,FALSE)</f>
        <v>0</v>
      </c>
      <c r="M371" s="3">
        <f>VLOOKUP($B371,'Awards&amp;Payments_LEACode'!$A$4:$Q$455,17,FALSE)</f>
        <v>116468.11</v>
      </c>
    </row>
    <row r="372" spans="1:13" x14ac:dyDescent="0.35">
      <c r="A372" t="s">
        <v>113</v>
      </c>
      <c r="B372" s="118">
        <v>1694</v>
      </c>
      <c r="C372">
        <v>45</v>
      </c>
      <c r="D372" s="1">
        <f>VLOOKUP($B372,'Awards&amp;Payments_LEACode'!$A$4:$I$455,3,FALSE)</f>
        <v>109070</v>
      </c>
      <c r="E372" s="1">
        <f>VLOOKUP($B372,'Awards&amp;Payments_LEACode'!$A$4:$I$455,4,FALSE)</f>
        <v>428731</v>
      </c>
      <c r="F372" s="1">
        <f>VLOOKUP($B372,'Awards&amp;Payments_LEACode'!$A$4:$I$455,6,FALSE)</f>
        <v>962811</v>
      </c>
      <c r="G372" s="1">
        <f>VLOOKUP($B372,'Awards&amp;Payments_LEACode'!$A$4:$I$455,8,FALSE)</f>
        <v>0</v>
      </c>
      <c r="H372" s="3">
        <f>VLOOKUP($B372,'Awards&amp;Payments_LEACode'!$A$4:$I$455,9,FALSE)</f>
        <v>1500612</v>
      </c>
      <c r="I372" s="1">
        <f>VLOOKUP($B372,'Awards&amp;Payments_LEACode'!$A$4:$Q$455,11,FALSE)</f>
        <v>75543</v>
      </c>
      <c r="J372" s="1">
        <f>VLOOKUP($B372,'Awards&amp;Payments_LEACode'!$A$4:$Q$455,12,FALSE)</f>
        <v>0</v>
      </c>
      <c r="K372" s="1">
        <f>VLOOKUP($B372,'Awards&amp;Payments_LEACode'!$A$4:$Q$455,14,FALSE)</f>
        <v>0</v>
      </c>
      <c r="L372" s="1">
        <f>VLOOKUP($B372,'Awards&amp;Payments_LEACode'!$A$4:$Q$455,16,FALSE)</f>
        <v>0</v>
      </c>
      <c r="M372" s="3">
        <f>VLOOKUP($B372,'Awards&amp;Payments_LEACode'!$A$4:$Q$455,17,FALSE)</f>
        <v>75543</v>
      </c>
    </row>
    <row r="373" spans="1:13" x14ac:dyDescent="0.35">
      <c r="A373" t="s">
        <v>179</v>
      </c>
      <c r="B373" s="118">
        <v>2737</v>
      </c>
      <c r="C373">
        <v>45</v>
      </c>
      <c r="D373" s="1">
        <f>VLOOKUP($B373,'Awards&amp;Payments_LEACode'!$A$4:$I$455,3,FALSE)</f>
        <v>40000</v>
      </c>
      <c r="E373" s="1">
        <f>VLOOKUP($B373,'Awards&amp;Payments_LEACode'!$A$4:$I$455,4,FALSE)</f>
        <v>106952</v>
      </c>
      <c r="F373" s="1">
        <f>VLOOKUP($B373,'Awards&amp;Payments_LEACode'!$A$4:$I$455,6,FALSE)</f>
        <v>240184</v>
      </c>
      <c r="G373" s="1">
        <f>VLOOKUP($B373,'Awards&amp;Payments_LEACode'!$A$4:$I$455,8,FALSE)</f>
        <v>42464</v>
      </c>
      <c r="H373" s="3">
        <f>VLOOKUP($B373,'Awards&amp;Payments_LEACode'!$A$4:$I$455,9,FALSE)</f>
        <v>429600</v>
      </c>
      <c r="I373" s="1">
        <f>VLOOKUP($B373,'Awards&amp;Payments_LEACode'!$A$4:$Q$455,11,FALSE)</f>
        <v>40000</v>
      </c>
      <c r="J373" s="1">
        <f>VLOOKUP($B373,'Awards&amp;Payments_LEACode'!$A$4:$Q$455,12,FALSE)</f>
        <v>0</v>
      </c>
      <c r="K373" s="1">
        <f>VLOOKUP($B373,'Awards&amp;Payments_LEACode'!$A$4:$Q$455,14,FALSE)</f>
        <v>0</v>
      </c>
      <c r="L373" s="1">
        <f>VLOOKUP($B373,'Awards&amp;Payments_LEACode'!$A$4:$Q$455,16,FALSE)</f>
        <v>16827.14</v>
      </c>
      <c r="M373" s="3">
        <f>VLOOKUP($B373,'Awards&amp;Payments_LEACode'!$A$4:$Q$455,17,FALSE)</f>
        <v>56827.14</v>
      </c>
    </row>
    <row r="374" spans="1:13" x14ac:dyDescent="0.35">
      <c r="A374" t="s">
        <v>244</v>
      </c>
      <c r="B374" s="118">
        <v>3682</v>
      </c>
      <c r="C374">
        <v>45</v>
      </c>
      <c r="D374" s="1">
        <f>VLOOKUP($B374,'Awards&amp;Payments_LEACode'!$A$4:$I$455,3,FALSE)</f>
        <v>245085</v>
      </c>
      <c r="E374" s="1">
        <f>VLOOKUP($B374,'Awards&amp;Payments_LEACode'!$A$4:$I$455,4,FALSE)</f>
        <v>951213</v>
      </c>
      <c r="F374" s="1">
        <f>VLOOKUP($B374,'Awards&amp;Payments_LEACode'!$A$4:$I$455,6,FALSE)</f>
        <v>2136164</v>
      </c>
      <c r="G374" s="1">
        <f>VLOOKUP($B374,'Awards&amp;Payments_LEACode'!$A$4:$I$455,8,FALSE)</f>
        <v>0</v>
      </c>
      <c r="H374" s="3">
        <f>VLOOKUP($B374,'Awards&amp;Payments_LEACode'!$A$4:$I$455,9,FALSE)</f>
        <v>3332462</v>
      </c>
      <c r="I374" s="1">
        <f>VLOOKUP($B374,'Awards&amp;Payments_LEACode'!$A$4:$Q$455,11,FALSE)</f>
        <v>245033.23</v>
      </c>
      <c r="J374" s="1">
        <f>VLOOKUP($B374,'Awards&amp;Payments_LEACode'!$A$4:$Q$455,12,FALSE)</f>
        <v>0</v>
      </c>
      <c r="K374" s="1">
        <f>VLOOKUP($B374,'Awards&amp;Payments_LEACode'!$A$4:$Q$455,14,FALSE)</f>
        <v>0</v>
      </c>
      <c r="L374" s="1">
        <f>VLOOKUP($B374,'Awards&amp;Payments_LEACode'!$A$4:$Q$455,16,FALSE)</f>
        <v>0</v>
      </c>
      <c r="M374" s="3">
        <f>VLOOKUP($B374,'Awards&amp;Payments_LEACode'!$A$4:$Q$455,17,FALSE)</f>
        <v>245033.23</v>
      </c>
    </row>
    <row r="375" spans="1:13" x14ac:dyDescent="0.35">
      <c r="A375" t="s">
        <v>246</v>
      </c>
      <c r="B375" s="118">
        <v>3696</v>
      </c>
      <c r="C375">
        <v>45</v>
      </c>
      <c r="D375" s="1">
        <f>VLOOKUP($B375,'Awards&amp;Payments_LEACode'!$A$4:$I$455,3,FALSE)</f>
        <v>40000</v>
      </c>
      <c r="E375" s="1">
        <f>VLOOKUP($B375,'Awards&amp;Payments_LEACode'!$A$4:$I$455,4,FALSE)</f>
        <v>100000</v>
      </c>
      <c r="F375" s="1">
        <f>VLOOKUP($B375,'Awards&amp;Payments_LEACode'!$A$4:$I$455,6,FALSE)</f>
        <v>184130</v>
      </c>
      <c r="G375" s="1">
        <f>VLOOKUP($B375,'Awards&amp;Payments_LEACode'!$A$4:$I$455,8,FALSE)</f>
        <v>0</v>
      </c>
      <c r="H375" s="3">
        <f>VLOOKUP($B375,'Awards&amp;Payments_LEACode'!$A$4:$I$455,9,FALSE)</f>
        <v>324130</v>
      </c>
      <c r="I375" s="1">
        <f>VLOOKUP($B375,'Awards&amp;Payments_LEACode'!$A$4:$Q$455,11,FALSE)</f>
        <v>40000</v>
      </c>
      <c r="J375" s="1">
        <f>VLOOKUP($B375,'Awards&amp;Payments_LEACode'!$A$4:$Q$455,12,FALSE)</f>
        <v>34239.480000000003</v>
      </c>
      <c r="K375" s="1">
        <f>VLOOKUP($B375,'Awards&amp;Payments_LEACode'!$A$4:$Q$455,14,FALSE)</f>
        <v>0</v>
      </c>
      <c r="L375" s="1">
        <f>VLOOKUP($B375,'Awards&amp;Payments_LEACode'!$A$4:$Q$455,16,FALSE)</f>
        <v>0</v>
      </c>
      <c r="M375" s="3">
        <f>VLOOKUP($B375,'Awards&amp;Payments_LEACode'!$A$4:$Q$455,17,FALSE)</f>
        <v>74239.48000000001</v>
      </c>
    </row>
    <row r="376" spans="1:13" x14ac:dyDescent="0.35">
      <c r="A376" t="s">
        <v>277</v>
      </c>
      <c r="B376" s="118">
        <v>4144</v>
      </c>
      <c r="C376">
        <v>45</v>
      </c>
      <c r="D376" s="1">
        <f>VLOOKUP($B376,'Awards&amp;Payments_LEACode'!$A$4:$I$455,3,FALSE)</f>
        <v>99375</v>
      </c>
      <c r="E376" s="1">
        <f>VLOOKUP($B376,'Awards&amp;Payments_LEACode'!$A$4:$I$455,4,FALSE)</f>
        <v>464740</v>
      </c>
      <c r="F376" s="1">
        <f>VLOOKUP($B376,'Awards&amp;Payments_LEACode'!$A$4:$I$455,6,FALSE)</f>
        <v>1043678</v>
      </c>
      <c r="G376" s="1">
        <f>VLOOKUP($B376,'Awards&amp;Payments_LEACode'!$A$4:$I$455,8,FALSE)</f>
        <v>0</v>
      </c>
      <c r="H376" s="3">
        <f>VLOOKUP($B376,'Awards&amp;Payments_LEACode'!$A$4:$I$455,9,FALSE)</f>
        <v>1607793</v>
      </c>
      <c r="I376" s="1">
        <f>VLOOKUP($B376,'Awards&amp;Payments_LEACode'!$A$4:$Q$455,11,FALSE)</f>
        <v>99375</v>
      </c>
      <c r="J376" s="1">
        <f>VLOOKUP($B376,'Awards&amp;Payments_LEACode'!$A$4:$Q$455,12,FALSE)</f>
        <v>0</v>
      </c>
      <c r="K376" s="1">
        <f>VLOOKUP($B376,'Awards&amp;Payments_LEACode'!$A$4:$Q$455,14,FALSE)</f>
        <v>0</v>
      </c>
      <c r="L376" s="1">
        <f>VLOOKUP($B376,'Awards&amp;Payments_LEACode'!$A$4:$Q$455,16,FALSE)</f>
        <v>0</v>
      </c>
      <c r="M376" s="3">
        <f>VLOOKUP($B376,'Awards&amp;Payments_LEACode'!$A$4:$Q$455,17,FALSE)</f>
        <v>99375</v>
      </c>
    </row>
    <row r="377" spans="1:13" x14ac:dyDescent="0.35">
      <c r="A377" t="s">
        <v>278</v>
      </c>
      <c r="B377" s="118">
        <v>4151</v>
      </c>
      <c r="C377">
        <v>45</v>
      </c>
      <c r="D377" s="1">
        <f>VLOOKUP($B377,'Awards&amp;Payments_LEACode'!$A$4:$I$455,3,FALSE)</f>
        <v>85112</v>
      </c>
      <c r="E377" s="1">
        <f>VLOOKUP($B377,'Awards&amp;Payments_LEACode'!$A$4:$I$455,4,FALSE)</f>
        <v>287611</v>
      </c>
      <c r="F377" s="1">
        <f>VLOOKUP($B377,'Awards&amp;Payments_LEACode'!$A$4:$I$455,6,FALSE)</f>
        <v>645895</v>
      </c>
      <c r="G377" s="1">
        <f>VLOOKUP($B377,'Awards&amp;Payments_LEACode'!$A$4:$I$455,8,FALSE)</f>
        <v>0</v>
      </c>
      <c r="H377" s="3">
        <f>VLOOKUP($B377,'Awards&amp;Payments_LEACode'!$A$4:$I$455,9,FALSE)</f>
        <v>1018618</v>
      </c>
      <c r="I377" s="1">
        <f>VLOOKUP($B377,'Awards&amp;Payments_LEACode'!$A$4:$Q$455,11,FALSE)</f>
        <v>85112</v>
      </c>
      <c r="J377" s="1">
        <f>VLOOKUP($B377,'Awards&amp;Payments_LEACode'!$A$4:$Q$455,12,FALSE)</f>
        <v>0</v>
      </c>
      <c r="K377" s="1">
        <f>VLOOKUP($B377,'Awards&amp;Payments_LEACode'!$A$4:$Q$455,14,FALSE)</f>
        <v>0</v>
      </c>
      <c r="L377" s="1">
        <f>VLOOKUP($B377,'Awards&amp;Payments_LEACode'!$A$4:$Q$455,16,FALSE)</f>
        <v>0</v>
      </c>
      <c r="M377" s="3">
        <f>VLOOKUP($B377,'Awards&amp;Payments_LEACode'!$A$4:$Q$455,17,FALSE)</f>
        <v>85112</v>
      </c>
    </row>
    <row r="378" spans="1:13" x14ac:dyDescent="0.35">
      <c r="A378" t="s">
        <v>359</v>
      </c>
      <c r="B378" s="118">
        <v>5621</v>
      </c>
      <c r="C378">
        <v>45</v>
      </c>
      <c r="D378" s="1">
        <f>VLOOKUP($B378,'Awards&amp;Payments_LEACode'!$A$4:$I$455,3,FALSE)</f>
        <v>262795</v>
      </c>
      <c r="E378" s="1">
        <f>VLOOKUP($B378,'Awards&amp;Payments_LEACode'!$A$4:$I$455,4,FALSE)</f>
        <v>1020084</v>
      </c>
      <c r="F378" s="1">
        <f>VLOOKUP($B378,'Awards&amp;Payments_LEACode'!$A$4:$I$455,6,FALSE)</f>
        <v>2290829</v>
      </c>
      <c r="G378" s="1">
        <f>VLOOKUP($B378,'Awards&amp;Payments_LEACode'!$A$4:$I$455,8,FALSE)</f>
        <v>0</v>
      </c>
      <c r="H378" s="3">
        <f>VLOOKUP($B378,'Awards&amp;Payments_LEACode'!$A$4:$I$455,9,FALSE)</f>
        <v>3573708</v>
      </c>
      <c r="I378" s="1">
        <f>VLOOKUP($B378,'Awards&amp;Payments_LEACode'!$A$4:$Q$455,11,FALSE)</f>
        <v>251318.87</v>
      </c>
      <c r="J378" s="1">
        <f>VLOOKUP($B378,'Awards&amp;Payments_LEACode'!$A$4:$Q$455,12,FALSE)</f>
        <v>0</v>
      </c>
      <c r="K378" s="1">
        <f>VLOOKUP($B378,'Awards&amp;Payments_LEACode'!$A$4:$Q$455,14,FALSE)</f>
        <v>0</v>
      </c>
      <c r="L378" s="1">
        <f>VLOOKUP($B378,'Awards&amp;Payments_LEACode'!$A$4:$Q$455,16,FALSE)</f>
        <v>0</v>
      </c>
      <c r="M378" s="3">
        <f>VLOOKUP($B378,'Awards&amp;Payments_LEACode'!$A$4:$Q$455,17,FALSE)</f>
        <v>251318.87</v>
      </c>
    </row>
    <row r="379" spans="1:13" x14ac:dyDescent="0.35">
      <c r="A379" t="s">
        <v>61</v>
      </c>
      <c r="B379" s="118">
        <v>896</v>
      </c>
      <c r="C379">
        <v>46</v>
      </c>
      <c r="D379" s="1">
        <f>VLOOKUP($B379,'Awards&amp;Payments_LEACode'!$A$4:$I$455,3,FALSE)</f>
        <v>57683</v>
      </c>
      <c r="E379" s="1">
        <f>VLOOKUP($B379,'Awards&amp;Payments_LEACode'!$A$4:$I$455,4,FALSE)</f>
        <v>229907</v>
      </c>
      <c r="F379" s="1">
        <f>VLOOKUP($B379,'Awards&amp;Payments_LEACode'!$A$4:$I$455,6,FALSE)</f>
        <v>516308</v>
      </c>
      <c r="G379" s="1">
        <f>VLOOKUP($B379,'Awards&amp;Payments_LEACode'!$A$4:$I$455,8,FALSE)</f>
        <v>0</v>
      </c>
      <c r="H379" s="3">
        <f>VLOOKUP($B379,'Awards&amp;Payments_LEACode'!$A$4:$I$455,9,FALSE)</f>
        <v>803898</v>
      </c>
      <c r="I379" s="1">
        <f>VLOOKUP($B379,'Awards&amp;Payments_LEACode'!$A$4:$Q$455,11,FALSE)</f>
        <v>56310.12</v>
      </c>
      <c r="J379" s="1">
        <f>VLOOKUP($B379,'Awards&amp;Payments_LEACode'!$A$4:$Q$455,12,FALSE)</f>
        <v>0</v>
      </c>
      <c r="K379" s="1">
        <f>VLOOKUP($B379,'Awards&amp;Payments_LEACode'!$A$4:$Q$455,14,FALSE)</f>
        <v>0</v>
      </c>
      <c r="L379" s="1">
        <f>VLOOKUP($B379,'Awards&amp;Payments_LEACode'!$A$4:$Q$455,16,FALSE)</f>
        <v>0</v>
      </c>
      <c r="M379" s="3">
        <f>VLOOKUP($B379,'Awards&amp;Payments_LEACode'!$A$4:$Q$455,17,FALSE)</f>
        <v>56310.12</v>
      </c>
    </row>
    <row r="380" spans="1:13" x14ac:dyDescent="0.35">
      <c r="A380" t="s">
        <v>88</v>
      </c>
      <c r="B380" s="118">
        <v>1309</v>
      </c>
      <c r="C380">
        <v>46</v>
      </c>
      <c r="D380" s="1">
        <f>VLOOKUP($B380,'Awards&amp;Payments_LEACode'!$A$4:$I$455,3,FALSE)</f>
        <v>40000</v>
      </c>
      <c r="E380" s="1">
        <f>VLOOKUP($B380,'Awards&amp;Payments_LEACode'!$A$4:$I$455,4,FALSE)</f>
        <v>100000</v>
      </c>
      <c r="F380" s="1">
        <f>VLOOKUP($B380,'Awards&amp;Payments_LEACode'!$A$4:$I$455,6,FALSE)</f>
        <v>185937</v>
      </c>
      <c r="G380" s="1">
        <f>VLOOKUP($B380,'Awards&amp;Payments_LEACode'!$A$4:$I$455,8,FALSE)</f>
        <v>0</v>
      </c>
      <c r="H380" s="3">
        <f>VLOOKUP($B380,'Awards&amp;Payments_LEACode'!$A$4:$I$455,9,FALSE)</f>
        <v>325937</v>
      </c>
      <c r="I380" s="1">
        <f>VLOOKUP($B380,'Awards&amp;Payments_LEACode'!$A$4:$Q$455,11,FALSE)</f>
        <v>40000</v>
      </c>
      <c r="J380" s="1">
        <f>VLOOKUP($B380,'Awards&amp;Payments_LEACode'!$A$4:$Q$455,12,FALSE)</f>
        <v>0</v>
      </c>
      <c r="K380" s="1">
        <f>VLOOKUP($B380,'Awards&amp;Payments_LEACode'!$A$4:$Q$455,14,FALSE)</f>
        <v>0</v>
      </c>
      <c r="L380" s="1">
        <f>VLOOKUP($B380,'Awards&amp;Payments_LEACode'!$A$4:$Q$455,16,FALSE)</f>
        <v>0</v>
      </c>
      <c r="M380" s="3">
        <f>VLOOKUP($B380,'Awards&amp;Payments_LEACode'!$A$4:$Q$455,17,FALSE)</f>
        <v>40000</v>
      </c>
    </row>
    <row r="381" spans="1:13" x14ac:dyDescent="0.35">
      <c r="A381" t="s">
        <v>215</v>
      </c>
      <c r="B381" s="118">
        <v>3332</v>
      </c>
      <c r="C381">
        <v>46</v>
      </c>
      <c r="D381" s="1">
        <f>VLOOKUP($B381,'Awards&amp;Payments_LEACode'!$A$4:$I$455,3,FALSE)</f>
        <v>211680</v>
      </c>
      <c r="E381" s="1">
        <f>VLOOKUP($B381,'Awards&amp;Payments_LEACode'!$A$4:$I$455,4,FALSE)</f>
        <v>831402</v>
      </c>
      <c r="F381" s="1">
        <f>VLOOKUP($B381,'Awards&amp;Payments_LEACode'!$A$4:$I$455,6,FALSE)</f>
        <v>1867101</v>
      </c>
      <c r="G381" s="1">
        <f>VLOOKUP($B381,'Awards&amp;Payments_LEACode'!$A$4:$I$455,8,FALSE)</f>
        <v>0</v>
      </c>
      <c r="H381" s="3">
        <f>VLOOKUP($B381,'Awards&amp;Payments_LEACode'!$A$4:$I$455,9,FALSE)</f>
        <v>2910183</v>
      </c>
      <c r="I381" s="1">
        <f>VLOOKUP($B381,'Awards&amp;Payments_LEACode'!$A$4:$Q$455,11,FALSE)</f>
        <v>122165.95999999999</v>
      </c>
      <c r="J381" s="1">
        <f>VLOOKUP($B381,'Awards&amp;Payments_LEACode'!$A$4:$Q$455,12,FALSE)</f>
        <v>0</v>
      </c>
      <c r="K381" s="1">
        <f>VLOOKUP($B381,'Awards&amp;Payments_LEACode'!$A$4:$Q$455,14,FALSE)</f>
        <v>0</v>
      </c>
      <c r="L381" s="1">
        <f>VLOOKUP($B381,'Awards&amp;Payments_LEACode'!$A$4:$Q$455,16,FALSE)</f>
        <v>0</v>
      </c>
      <c r="M381" s="3">
        <f>VLOOKUP($B381,'Awards&amp;Payments_LEACode'!$A$4:$Q$455,17,FALSE)</f>
        <v>122165.95999999999</v>
      </c>
    </row>
    <row r="382" spans="1:13" x14ac:dyDescent="0.35">
      <c r="A382" t="s">
        <v>1168</v>
      </c>
      <c r="B382" s="118">
        <v>3381</v>
      </c>
      <c r="C382">
        <v>46</v>
      </c>
      <c r="D382" s="1">
        <f>VLOOKUP($B382,'Awards&amp;Payments_LEACode'!$A$4:$I$455,3,FALSE)</f>
        <v>47599</v>
      </c>
      <c r="E382" s="1">
        <f>VLOOKUP($B382,'Awards&amp;Payments_LEACode'!$A$4:$I$455,4,FALSE)</f>
        <v>187112</v>
      </c>
      <c r="F382" s="1">
        <f>VLOOKUP($B382,'Awards&amp;Payments_LEACode'!$A$4:$I$455,6,FALSE)</f>
        <v>420202</v>
      </c>
      <c r="G382" s="1">
        <f>VLOOKUP($B382,'Awards&amp;Payments_LEACode'!$A$4:$I$455,8,FALSE)</f>
        <v>0</v>
      </c>
      <c r="H382" s="3">
        <f>VLOOKUP($B382,'Awards&amp;Payments_LEACode'!$A$4:$I$455,9,FALSE)</f>
        <v>654913</v>
      </c>
      <c r="I382" s="1">
        <f>VLOOKUP($B382,'Awards&amp;Payments_LEACode'!$A$4:$Q$455,11,FALSE)</f>
        <v>47599</v>
      </c>
      <c r="J382" s="1">
        <f>VLOOKUP($B382,'Awards&amp;Payments_LEACode'!$A$4:$Q$455,12,FALSE)</f>
        <v>0</v>
      </c>
      <c r="K382" s="1">
        <f>VLOOKUP($B382,'Awards&amp;Payments_LEACode'!$A$4:$Q$455,14,FALSE)</f>
        <v>0</v>
      </c>
      <c r="L382" s="1">
        <f>VLOOKUP($B382,'Awards&amp;Payments_LEACode'!$A$4:$Q$455,16,FALSE)</f>
        <v>0</v>
      </c>
      <c r="M382" s="3">
        <f>VLOOKUP($B382,'Awards&amp;Payments_LEACode'!$A$4:$Q$455,17,FALSE)</f>
        <v>47599</v>
      </c>
    </row>
    <row r="383" spans="1:13" x14ac:dyDescent="0.35">
      <c r="A383" t="s">
        <v>243</v>
      </c>
      <c r="B383" s="118">
        <v>3675</v>
      </c>
      <c r="C383">
        <v>46</v>
      </c>
      <c r="D383" s="1">
        <f>VLOOKUP($B383,'Awards&amp;Payments_LEACode'!$A$4:$I$455,3,FALSE)</f>
        <v>82406</v>
      </c>
      <c r="E383" s="1">
        <f>VLOOKUP($B383,'Awards&amp;Payments_LEACode'!$A$4:$I$455,4,FALSE)</f>
        <v>293480</v>
      </c>
      <c r="F383" s="1">
        <f>VLOOKUP($B383,'Awards&amp;Payments_LEACode'!$A$4:$I$455,6,FALSE)</f>
        <v>659075</v>
      </c>
      <c r="G383" s="1">
        <f>VLOOKUP($B383,'Awards&amp;Payments_LEACode'!$A$4:$I$455,8,FALSE)</f>
        <v>0</v>
      </c>
      <c r="H383" s="3">
        <f>VLOOKUP($B383,'Awards&amp;Payments_LEACode'!$A$4:$I$455,9,FALSE)</f>
        <v>1034961</v>
      </c>
      <c r="I383" s="1">
        <f>VLOOKUP($B383,'Awards&amp;Payments_LEACode'!$A$4:$Q$455,11,FALSE)</f>
        <v>65418.33</v>
      </c>
      <c r="J383" s="1">
        <f>VLOOKUP($B383,'Awards&amp;Payments_LEACode'!$A$4:$Q$455,12,FALSE)</f>
        <v>0</v>
      </c>
      <c r="K383" s="1">
        <f>VLOOKUP($B383,'Awards&amp;Payments_LEACode'!$A$4:$Q$455,14,FALSE)</f>
        <v>0</v>
      </c>
      <c r="L383" s="1">
        <f>VLOOKUP($B383,'Awards&amp;Payments_LEACode'!$A$4:$Q$455,16,FALSE)</f>
        <v>0</v>
      </c>
      <c r="M383" s="3">
        <f>VLOOKUP($B383,'Awards&amp;Payments_LEACode'!$A$4:$Q$455,17,FALSE)</f>
        <v>65418.33</v>
      </c>
    </row>
    <row r="384" spans="1:13" x14ac:dyDescent="0.35">
      <c r="A384" t="s">
        <v>359</v>
      </c>
      <c r="B384" s="118">
        <v>5621</v>
      </c>
      <c r="C384">
        <v>46</v>
      </c>
      <c r="D384" s="1">
        <f>VLOOKUP($B384,'Awards&amp;Payments_LEACode'!$A$4:$I$455,3,FALSE)</f>
        <v>262795</v>
      </c>
      <c r="E384" s="1">
        <f>VLOOKUP($B384,'Awards&amp;Payments_LEACode'!$A$4:$I$455,4,FALSE)</f>
        <v>1020084</v>
      </c>
      <c r="F384" s="1">
        <f>VLOOKUP($B384,'Awards&amp;Payments_LEACode'!$A$4:$I$455,6,FALSE)</f>
        <v>2290829</v>
      </c>
      <c r="G384" s="1">
        <f>VLOOKUP($B384,'Awards&amp;Payments_LEACode'!$A$4:$I$455,8,FALSE)</f>
        <v>0</v>
      </c>
      <c r="H384" s="3">
        <f>VLOOKUP($B384,'Awards&amp;Payments_LEACode'!$A$4:$I$455,9,FALSE)</f>
        <v>3573708</v>
      </c>
      <c r="I384" s="1">
        <f>VLOOKUP($B384,'Awards&amp;Payments_LEACode'!$A$4:$Q$455,11,FALSE)</f>
        <v>251318.87</v>
      </c>
      <c r="J384" s="1">
        <f>VLOOKUP($B384,'Awards&amp;Payments_LEACode'!$A$4:$Q$455,12,FALSE)</f>
        <v>0</v>
      </c>
      <c r="K384" s="1">
        <f>VLOOKUP($B384,'Awards&amp;Payments_LEACode'!$A$4:$Q$455,14,FALSE)</f>
        <v>0</v>
      </c>
      <c r="L384" s="1">
        <f>VLOOKUP($B384,'Awards&amp;Payments_LEACode'!$A$4:$Q$455,16,FALSE)</f>
        <v>0</v>
      </c>
      <c r="M384" s="3">
        <f>VLOOKUP($B384,'Awards&amp;Payments_LEACode'!$A$4:$Q$455,17,FALSE)</f>
        <v>251318.87</v>
      </c>
    </row>
    <row r="385" spans="1:13" x14ac:dyDescent="0.35">
      <c r="A385" t="s">
        <v>362</v>
      </c>
      <c r="B385" s="118">
        <v>5656</v>
      </c>
      <c r="C385">
        <v>46</v>
      </c>
      <c r="D385" s="1">
        <f>VLOOKUP($B385,'Awards&amp;Payments_LEACode'!$A$4:$I$455,3,FALSE)</f>
        <v>651600</v>
      </c>
      <c r="E385" s="1">
        <f>VLOOKUP($B385,'Awards&amp;Payments_LEACode'!$A$4:$I$455,4,FALSE)</f>
        <v>2235287</v>
      </c>
      <c r="F385" s="1">
        <f>VLOOKUP($B385,'Awards&amp;Payments_LEACode'!$A$4:$I$455,6,FALSE)</f>
        <v>5019841</v>
      </c>
      <c r="G385" s="1">
        <f>VLOOKUP($B385,'Awards&amp;Payments_LEACode'!$A$4:$I$455,8,FALSE)</f>
        <v>0</v>
      </c>
      <c r="H385" s="3">
        <f>VLOOKUP($B385,'Awards&amp;Payments_LEACode'!$A$4:$I$455,9,FALSE)</f>
        <v>7906728</v>
      </c>
      <c r="I385" s="1">
        <f>VLOOKUP($B385,'Awards&amp;Payments_LEACode'!$A$4:$Q$455,11,FALSE)</f>
        <v>625268.39</v>
      </c>
      <c r="J385" s="1">
        <f>VLOOKUP($B385,'Awards&amp;Payments_LEACode'!$A$4:$Q$455,12,FALSE)</f>
        <v>0</v>
      </c>
      <c r="K385" s="1">
        <f>VLOOKUP($B385,'Awards&amp;Payments_LEACode'!$A$4:$Q$455,14,FALSE)</f>
        <v>0</v>
      </c>
      <c r="L385" s="1">
        <f>VLOOKUP($B385,'Awards&amp;Payments_LEACode'!$A$4:$Q$455,16,FALSE)</f>
        <v>0</v>
      </c>
      <c r="M385" s="3">
        <f>VLOOKUP($B385,'Awards&amp;Payments_LEACode'!$A$4:$Q$455,17,FALSE)</f>
        <v>625268.39</v>
      </c>
    </row>
    <row r="386" spans="1:13" x14ac:dyDescent="0.35">
      <c r="A386" t="s">
        <v>207</v>
      </c>
      <c r="B386" s="118">
        <v>3269</v>
      </c>
      <c r="C386">
        <v>47</v>
      </c>
      <c r="D386" s="1">
        <f>VLOOKUP($B386,'Awards&amp;Payments_LEACode'!$A$4:$I$455,3,FALSE)</f>
        <v>5264492</v>
      </c>
      <c r="E386" s="1">
        <f>VLOOKUP($B386,'Awards&amp;Payments_LEACode'!$A$4:$I$455,4,FALSE)</f>
        <v>18949599</v>
      </c>
      <c r="F386" s="1">
        <f>VLOOKUP($B386,'Awards&amp;Payments_LEACode'!$A$4:$I$455,6,FALSE)</f>
        <v>42555593</v>
      </c>
      <c r="G386" s="1">
        <f>VLOOKUP($B386,'Awards&amp;Payments_LEACode'!$A$4:$I$455,8,FALSE)</f>
        <v>3890143</v>
      </c>
      <c r="H386" s="3">
        <f>VLOOKUP($B386,'Awards&amp;Payments_LEACode'!$A$4:$I$455,9,FALSE)</f>
        <v>70659827</v>
      </c>
      <c r="I386" s="1">
        <f>VLOOKUP($B386,'Awards&amp;Payments_LEACode'!$A$4:$Q$455,11,FALSE)</f>
        <v>4234477.8899999997</v>
      </c>
      <c r="J386" s="1">
        <f>VLOOKUP($B386,'Awards&amp;Payments_LEACode'!$A$4:$Q$455,12,FALSE)</f>
        <v>0</v>
      </c>
      <c r="K386" s="1">
        <f>VLOOKUP($B386,'Awards&amp;Payments_LEACode'!$A$4:$Q$455,14,FALSE)</f>
        <v>0</v>
      </c>
      <c r="L386" s="1">
        <f>VLOOKUP($B386,'Awards&amp;Payments_LEACode'!$A$4:$Q$455,16,FALSE)</f>
        <v>1553868.02</v>
      </c>
      <c r="M386" s="3">
        <f>VLOOKUP($B386,'Awards&amp;Payments_LEACode'!$A$4:$Q$455,17,FALSE)</f>
        <v>5788345.9100000001</v>
      </c>
    </row>
    <row r="387" spans="1:13" x14ac:dyDescent="0.35">
      <c r="A387" t="s">
        <v>1168</v>
      </c>
      <c r="B387" s="118">
        <v>3381</v>
      </c>
      <c r="C387">
        <v>47</v>
      </c>
      <c r="D387" s="1">
        <f>VLOOKUP($B387,'Awards&amp;Payments_LEACode'!$A$4:$I$455,3,FALSE)</f>
        <v>47599</v>
      </c>
      <c r="E387" s="1">
        <f>VLOOKUP($B387,'Awards&amp;Payments_LEACode'!$A$4:$I$455,4,FALSE)</f>
        <v>187112</v>
      </c>
      <c r="F387" s="1">
        <f>VLOOKUP($B387,'Awards&amp;Payments_LEACode'!$A$4:$I$455,6,FALSE)</f>
        <v>420202</v>
      </c>
      <c r="G387" s="1">
        <f>VLOOKUP($B387,'Awards&amp;Payments_LEACode'!$A$4:$I$455,8,FALSE)</f>
        <v>0</v>
      </c>
      <c r="H387" s="3">
        <f>VLOOKUP($B387,'Awards&amp;Payments_LEACode'!$A$4:$I$455,9,FALSE)</f>
        <v>654913</v>
      </c>
      <c r="I387" s="1">
        <f>VLOOKUP($B387,'Awards&amp;Payments_LEACode'!$A$4:$Q$455,11,FALSE)</f>
        <v>47599</v>
      </c>
      <c r="J387" s="1">
        <f>VLOOKUP($B387,'Awards&amp;Payments_LEACode'!$A$4:$Q$455,12,FALSE)</f>
        <v>0</v>
      </c>
      <c r="K387" s="1">
        <f>VLOOKUP($B387,'Awards&amp;Payments_LEACode'!$A$4:$Q$455,14,FALSE)</f>
        <v>0</v>
      </c>
      <c r="L387" s="1">
        <f>VLOOKUP($B387,'Awards&amp;Payments_LEACode'!$A$4:$Q$455,16,FALSE)</f>
        <v>0</v>
      </c>
      <c r="M387" s="3">
        <f>VLOOKUP($B387,'Awards&amp;Payments_LEACode'!$A$4:$Q$455,17,FALSE)</f>
        <v>47599</v>
      </c>
    </row>
    <row r="388" spans="1:13" x14ac:dyDescent="0.35">
      <c r="A388" t="s">
        <v>243</v>
      </c>
      <c r="B388" s="118">
        <v>3675</v>
      </c>
      <c r="C388">
        <v>47</v>
      </c>
      <c r="D388" s="1">
        <f>VLOOKUP($B388,'Awards&amp;Payments_LEACode'!$A$4:$I$455,3,FALSE)</f>
        <v>82406</v>
      </c>
      <c r="E388" s="1">
        <f>VLOOKUP($B388,'Awards&amp;Payments_LEACode'!$A$4:$I$455,4,FALSE)</f>
        <v>293480</v>
      </c>
      <c r="F388" s="1">
        <f>VLOOKUP($B388,'Awards&amp;Payments_LEACode'!$A$4:$I$455,6,FALSE)</f>
        <v>659075</v>
      </c>
      <c r="G388" s="1">
        <f>VLOOKUP($B388,'Awards&amp;Payments_LEACode'!$A$4:$I$455,8,FALSE)</f>
        <v>0</v>
      </c>
      <c r="H388" s="3">
        <f>VLOOKUP($B388,'Awards&amp;Payments_LEACode'!$A$4:$I$455,9,FALSE)</f>
        <v>1034961</v>
      </c>
      <c r="I388" s="1">
        <f>VLOOKUP($B388,'Awards&amp;Payments_LEACode'!$A$4:$Q$455,11,FALSE)</f>
        <v>65418.33</v>
      </c>
      <c r="J388" s="1">
        <f>VLOOKUP($B388,'Awards&amp;Payments_LEACode'!$A$4:$Q$455,12,FALSE)</f>
        <v>0</v>
      </c>
      <c r="K388" s="1">
        <f>VLOOKUP($B388,'Awards&amp;Payments_LEACode'!$A$4:$Q$455,14,FALSE)</f>
        <v>0</v>
      </c>
      <c r="L388" s="1">
        <f>VLOOKUP($B388,'Awards&amp;Payments_LEACode'!$A$4:$Q$455,16,FALSE)</f>
        <v>0</v>
      </c>
      <c r="M388" s="3">
        <f>VLOOKUP($B388,'Awards&amp;Payments_LEACode'!$A$4:$Q$455,17,FALSE)</f>
        <v>65418.33</v>
      </c>
    </row>
    <row r="389" spans="1:13" x14ac:dyDescent="0.35">
      <c r="A389" t="s">
        <v>277</v>
      </c>
      <c r="B389" s="118">
        <v>4144</v>
      </c>
      <c r="C389">
        <v>47</v>
      </c>
      <c r="D389" s="1">
        <f>VLOOKUP($B389,'Awards&amp;Payments_LEACode'!$A$4:$I$455,3,FALSE)</f>
        <v>99375</v>
      </c>
      <c r="E389" s="1">
        <f>VLOOKUP($B389,'Awards&amp;Payments_LEACode'!$A$4:$I$455,4,FALSE)</f>
        <v>464740</v>
      </c>
      <c r="F389" s="1">
        <f>VLOOKUP($B389,'Awards&amp;Payments_LEACode'!$A$4:$I$455,6,FALSE)</f>
        <v>1043678</v>
      </c>
      <c r="G389" s="1">
        <f>VLOOKUP($B389,'Awards&amp;Payments_LEACode'!$A$4:$I$455,8,FALSE)</f>
        <v>0</v>
      </c>
      <c r="H389" s="3">
        <f>VLOOKUP($B389,'Awards&amp;Payments_LEACode'!$A$4:$I$455,9,FALSE)</f>
        <v>1607793</v>
      </c>
      <c r="I389" s="1">
        <f>VLOOKUP($B389,'Awards&amp;Payments_LEACode'!$A$4:$Q$455,11,FALSE)</f>
        <v>99375</v>
      </c>
      <c r="J389" s="1">
        <f>VLOOKUP($B389,'Awards&amp;Payments_LEACode'!$A$4:$Q$455,12,FALSE)</f>
        <v>0</v>
      </c>
      <c r="K389" s="1">
        <f>VLOOKUP($B389,'Awards&amp;Payments_LEACode'!$A$4:$Q$455,14,FALSE)</f>
        <v>0</v>
      </c>
      <c r="L389" s="1">
        <f>VLOOKUP($B389,'Awards&amp;Payments_LEACode'!$A$4:$Q$455,16,FALSE)</f>
        <v>0</v>
      </c>
      <c r="M389" s="3">
        <f>VLOOKUP($B389,'Awards&amp;Payments_LEACode'!$A$4:$Q$455,17,FALSE)</f>
        <v>99375</v>
      </c>
    </row>
    <row r="390" spans="1:13" x14ac:dyDescent="0.35">
      <c r="A390" t="s">
        <v>359</v>
      </c>
      <c r="B390" s="118">
        <v>5621</v>
      </c>
      <c r="C390">
        <v>47</v>
      </c>
      <c r="D390" s="1">
        <f>VLOOKUP($B390,'Awards&amp;Payments_LEACode'!$A$4:$I$455,3,FALSE)</f>
        <v>262795</v>
      </c>
      <c r="E390" s="1">
        <f>VLOOKUP($B390,'Awards&amp;Payments_LEACode'!$A$4:$I$455,4,FALSE)</f>
        <v>1020084</v>
      </c>
      <c r="F390" s="1">
        <f>VLOOKUP($B390,'Awards&amp;Payments_LEACode'!$A$4:$I$455,6,FALSE)</f>
        <v>2290829</v>
      </c>
      <c r="G390" s="1">
        <f>VLOOKUP($B390,'Awards&amp;Payments_LEACode'!$A$4:$I$455,8,FALSE)</f>
        <v>0</v>
      </c>
      <c r="H390" s="3">
        <f>VLOOKUP($B390,'Awards&amp;Payments_LEACode'!$A$4:$I$455,9,FALSE)</f>
        <v>3573708</v>
      </c>
      <c r="I390" s="1">
        <f>VLOOKUP($B390,'Awards&amp;Payments_LEACode'!$A$4:$Q$455,11,FALSE)</f>
        <v>251318.87</v>
      </c>
      <c r="J390" s="1">
        <f>VLOOKUP($B390,'Awards&amp;Payments_LEACode'!$A$4:$Q$455,12,FALSE)</f>
        <v>0</v>
      </c>
      <c r="K390" s="1">
        <f>VLOOKUP($B390,'Awards&amp;Payments_LEACode'!$A$4:$Q$455,14,FALSE)</f>
        <v>0</v>
      </c>
      <c r="L390" s="1">
        <f>VLOOKUP($B390,'Awards&amp;Payments_LEACode'!$A$4:$Q$455,16,FALSE)</f>
        <v>0</v>
      </c>
      <c r="M390" s="3">
        <f>VLOOKUP($B390,'Awards&amp;Payments_LEACode'!$A$4:$Q$455,17,FALSE)</f>
        <v>251318.87</v>
      </c>
    </row>
    <row r="391" spans="1:13" x14ac:dyDescent="0.35">
      <c r="A391" t="s">
        <v>362</v>
      </c>
      <c r="B391" s="118">
        <v>5656</v>
      </c>
      <c r="C391">
        <v>47</v>
      </c>
      <c r="D391" s="1">
        <f>VLOOKUP($B391,'Awards&amp;Payments_LEACode'!$A$4:$I$455,3,FALSE)</f>
        <v>651600</v>
      </c>
      <c r="E391" s="1">
        <f>VLOOKUP($B391,'Awards&amp;Payments_LEACode'!$A$4:$I$455,4,FALSE)</f>
        <v>2235287</v>
      </c>
      <c r="F391" s="1">
        <f>VLOOKUP($B391,'Awards&amp;Payments_LEACode'!$A$4:$I$455,6,FALSE)</f>
        <v>5019841</v>
      </c>
      <c r="G391" s="1">
        <f>VLOOKUP($B391,'Awards&amp;Payments_LEACode'!$A$4:$I$455,8,FALSE)</f>
        <v>0</v>
      </c>
      <c r="H391" s="3">
        <f>VLOOKUP($B391,'Awards&amp;Payments_LEACode'!$A$4:$I$455,9,FALSE)</f>
        <v>7906728</v>
      </c>
      <c r="I391" s="1">
        <f>VLOOKUP($B391,'Awards&amp;Payments_LEACode'!$A$4:$Q$455,11,FALSE)</f>
        <v>625268.39</v>
      </c>
      <c r="J391" s="1">
        <f>VLOOKUP($B391,'Awards&amp;Payments_LEACode'!$A$4:$Q$455,12,FALSE)</f>
        <v>0</v>
      </c>
      <c r="K391" s="1">
        <f>VLOOKUP($B391,'Awards&amp;Payments_LEACode'!$A$4:$Q$455,14,FALSE)</f>
        <v>0</v>
      </c>
      <c r="L391" s="1">
        <f>VLOOKUP($B391,'Awards&amp;Payments_LEACode'!$A$4:$Q$455,16,FALSE)</f>
        <v>0</v>
      </c>
      <c r="M391" s="3">
        <f>VLOOKUP($B391,'Awards&amp;Payments_LEACode'!$A$4:$Q$455,17,FALSE)</f>
        <v>625268.39</v>
      </c>
    </row>
    <row r="392" spans="1:13" x14ac:dyDescent="0.35">
      <c r="A392" t="s">
        <v>378</v>
      </c>
      <c r="B392" s="118">
        <v>5901</v>
      </c>
      <c r="C392">
        <v>47</v>
      </c>
      <c r="D392" s="1">
        <f>VLOOKUP($B392,'Awards&amp;Payments_LEACode'!$A$4:$I$455,3,FALSE)</f>
        <v>415787</v>
      </c>
      <c r="E392" s="1">
        <f>VLOOKUP($B392,'Awards&amp;Payments_LEACode'!$A$4:$I$455,4,FALSE)</f>
        <v>1412390</v>
      </c>
      <c r="F392" s="1">
        <f>VLOOKUP($B392,'Awards&amp;Payments_LEACode'!$A$4:$I$455,6,FALSE)</f>
        <v>3171840</v>
      </c>
      <c r="G392" s="1">
        <f>VLOOKUP($B392,'Awards&amp;Payments_LEACode'!$A$4:$I$455,8,FALSE)</f>
        <v>0</v>
      </c>
      <c r="H392" s="3">
        <f>VLOOKUP($B392,'Awards&amp;Payments_LEACode'!$A$4:$I$455,9,FALSE)</f>
        <v>5000017</v>
      </c>
      <c r="I392" s="1">
        <f>VLOOKUP($B392,'Awards&amp;Payments_LEACode'!$A$4:$Q$455,11,FALSE)</f>
        <v>415786.32</v>
      </c>
      <c r="J392" s="1">
        <f>VLOOKUP($B392,'Awards&amp;Payments_LEACode'!$A$4:$Q$455,12,FALSE)</f>
        <v>0</v>
      </c>
      <c r="K392" s="1">
        <f>VLOOKUP($B392,'Awards&amp;Payments_LEACode'!$A$4:$Q$455,14,FALSE)</f>
        <v>0</v>
      </c>
      <c r="L392" s="1">
        <f>VLOOKUP($B392,'Awards&amp;Payments_LEACode'!$A$4:$Q$455,16,FALSE)</f>
        <v>0</v>
      </c>
      <c r="M392" s="3">
        <f>VLOOKUP($B392,'Awards&amp;Payments_LEACode'!$A$4:$Q$455,17,FALSE)</f>
        <v>415786.32</v>
      </c>
    </row>
    <row r="393" spans="1:13" x14ac:dyDescent="0.35">
      <c r="A393" t="s">
        <v>1157</v>
      </c>
      <c r="B393" s="118">
        <v>1316</v>
      </c>
      <c r="C393">
        <v>48</v>
      </c>
      <c r="D393" s="1">
        <f>VLOOKUP($B393,'Awards&amp;Payments_LEACode'!$A$4:$I$455,3,FALSE)</f>
        <v>125113</v>
      </c>
      <c r="E393" s="1">
        <f>VLOOKUP($B393,'Awards&amp;Payments_LEACode'!$A$4:$I$455,4,FALSE)</f>
        <v>561204</v>
      </c>
      <c r="F393" s="1">
        <f>VLOOKUP($B393,'Awards&amp;Payments_LEACode'!$A$4:$I$455,6,FALSE)</f>
        <v>1260309</v>
      </c>
      <c r="G393" s="1">
        <f>VLOOKUP($B393,'Awards&amp;Payments_LEACode'!$A$4:$I$455,8,FALSE)</f>
        <v>0</v>
      </c>
      <c r="H393" s="3">
        <f>VLOOKUP($B393,'Awards&amp;Payments_LEACode'!$A$4:$I$455,9,FALSE)</f>
        <v>1946626</v>
      </c>
      <c r="I393" s="1">
        <f>VLOOKUP($B393,'Awards&amp;Payments_LEACode'!$A$4:$Q$455,11,FALSE)</f>
        <v>125113</v>
      </c>
      <c r="J393" s="1">
        <f>VLOOKUP($B393,'Awards&amp;Payments_LEACode'!$A$4:$Q$455,12,FALSE)</f>
        <v>0</v>
      </c>
      <c r="K393" s="1">
        <f>VLOOKUP($B393,'Awards&amp;Payments_LEACode'!$A$4:$Q$455,14,FALSE)</f>
        <v>0</v>
      </c>
      <c r="L393" s="1">
        <f>VLOOKUP($B393,'Awards&amp;Payments_LEACode'!$A$4:$Q$455,16,FALSE)</f>
        <v>0</v>
      </c>
      <c r="M393" s="3">
        <f>VLOOKUP($B393,'Awards&amp;Payments_LEACode'!$A$4:$Q$455,17,FALSE)</f>
        <v>125113</v>
      </c>
    </row>
    <row r="394" spans="1:13" x14ac:dyDescent="0.35">
      <c r="A394" t="s">
        <v>207</v>
      </c>
      <c r="B394" s="118">
        <v>3269</v>
      </c>
      <c r="C394">
        <v>48</v>
      </c>
      <c r="D394" s="1">
        <f>VLOOKUP($B394,'Awards&amp;Payments_LEACode'!$A$4:$I$455,3,FALSE)</f>
        <v>5264492</v>
      </c>
      <c r="E394" s="1">
        <f>VLOOKUP($B394,'Awards&amp;Payments_LEACode'!$A$4:$I$455,4,FALSE)</f>
        <v>18949599</v>
      </c>
      <c r="F394" s="1">
        <f>VLOOKUP($B394,'Awards&amp;Payments_LEACode'!$A$4:$I$455,6,FALSE)</f>
        <v>42555593</v>
      </c>
      <c r="G394" s="1">
        <f>VLOOKUP($B394,'Awards&amp;Payments_LEACode'!$A$4:$I$455,8,FALSE)</f>
        <v>3890143</v>
      </c>
      <c r="H394" s="3">
        <f>VLOOKUP($B394,'Awards&amp;Payments_LEACode'!$A$4:$I$455,9,FALSE)</f>
        <v>70659827</v>
      </c>
      <c r="I394" s="1">
        <f>VLOOKUP($B394,'Awards&amp;Payments_LEACode'!$A$4:$Q$455,11,FALSE)</f>
        <v>4234477.8899999997</v>
      </c>
      <c r="J394" s="1">
        <f>VLOOKUP($B394,'Awards&amp;Payments_LEACode'!$A$4:$Q$455,12,FALSE)</f>
        <v>0</v>
      </c>
      <c r="K394" s="1">
        <f>VLOOKUP($B394,'Awards&amp;Payments_LEACode'!$A$4:$Q$455,14,FALSE)</f>
        <v>0</v>
      </c>
      <c r="L394" s="1">
        <f>VLOOKUP($B394,'Awards&amp;Payments_LEACode'!$A$4:$Q$455,16,FALSE)</f>
        <v>1553868.02</v>
      </c>
      <c r="M394" s="3">
        <f>VLOOKUP($B394,'Awards&amp;Payments_LEACode'!$A$4:$Q$455,17,FALSE)</f>
        <v>5788345.9100000001</v>
      </c>
    </row>
    <row r="395" spans="1:13" x14ac:dyDescent="0.35">
      <c r="A395" t="s">
        <v>362</v>
      </c>
      <c r="B395" s="118">
        <v>5656</v>
      </c>
      <c r="C395">
        <v>48</v>
      </c>
      <c r="D395" s="1">
        <f>VLOOKUP($B395,'Awards&amp;Payments_LEACode'!$A$4:$I$455,3,FALSE)</f>
        <v>651600</v>
      </c>
      <c r="E395" s="1">
        <f>VLOOKUP($B395,'Awards&amp;Payments_LEACode'!$A$4:$I$455,4,FALSE)</f>
        <v>2235287</v>
      </c>
      <c r="F395" s="1">
        <f>VLOOKUP($B395,'Awards&amp;Payments_LEACode'!$A$4:$I$455,6,FALSE)</f>
        <v>5019841</v>
      </c>
      <c r="G395" s="1">
        <f>VLOOKUP($B395,'Awards&amp;Payments_LEACode'!$A$4:$I$455,8,FALSE)</f>
        <v>0</v>
      </c>
      <c r="H395" s="3">
        <f>VLOOKUP($B395,'Awards&amp;Payments_LEACode'!$A$4:$I$455,9,FALSE)</f>
        <v>7906728</v>
      </c>
      <c r="I395" s="1">
        <f>VLOOKUP($B395,'Awards&amp;Payments_LEACode'!$A$4:$Q$455,11,FALSE)</f>
        <v>625268.39</v>
      </c>
      <c r="J395" s="1">
        <f>VLOOKUP($B395,'Awards&amp;Payments_LEACode'!$A$4:$Q$455,12,FALSE)</f>
        <v>0</v>
      </c>
      <c r="K395" s="1">
        <f>VLOOKUP($B395,'Awards&amp;Payments_LEACode'!$A$4:$Q$455,14,FALSE)</f>
        <v>0</v>
      </c>
      <c r="L395" s="1">
        <f>VLOOKUP($B395,'Awards&amp;Payments_LEACode'!$A$4:$Q$455,16,FALSE)</f>
        <v>0</v>
      </c>
      <c r="M395" s="3">
        <f>VLOOKUP($B395,'Awards&amp;Payments_LEACode'!$A$4:$Q$455,17,FALSE)</f>
        <v>625268.39</v>
      </c>
    </row>
    <row r="396" spans="1:13" x14ac:dyDescent="0.35">
      <c r="A396" t="s">
        <v>392</v>
      </c>
      <c r="B396" s="118">
        <v>6181</v>
      </c>
      <c r="C396">
        <v>48</v>
      </c>
      <c r="D396" s="1">
        <f>VLOOKUP($B396,'Awards&amp;Payments_LEACode'!$A$4:$I$455,3,FALSE)</f>
        <v>63224</v>
      </c>
      <c r="E396" s="1">
        <f>VLOOKUP($B396,'Awards&amp;Payments_LEACode'!$A$4:$I$455,4,FALSE)</f>
        <v>248646</v>
      </c>
      <c r="F396" s="1">
        <f>VLOOKUP($B396,'Awards&amp;Payments_LEACode'!$A$4:$I$455,6,FALSE)</f>
        <v>558390</v>
      </c>
      <c r="G396" s="1">
        <f>VLOOKUP($B396,'Awards&amp;Payments_LEACode'!$A$4:$I$455,8,FALSE)</f>
        <v>0</v>
      </c>
      <c r="H396" s="3">
        <f>VLOOKUP($B396,'Awards&amp;Payments_LEACode'!$A$4:$I$455,9,FALSE)</f>
        <v>870260</v>
      </c>
      <c r="I396" s="1">
        <f>VLOOKUP($B396,'Awards&amp;Payments_LEACode'!$A$4:$Q$455,11,FALSE)</f>
        <v>63224.000000000007</v>
      </c>
      <c r="J396" s="1">
        <f>VLOOKUP($B396,'Awards&amp;Payments_LEACode'!$A$4:$Q$455,12,FALSE)</f>
        <v>0</v>
      </c>
      <c r="K396" s="1">
        <f>VLOOKUP($B396,'Awards&amp;Payments_LEACode'!$A$4:$Q$455,14,FALSE)</f>
        <v>0</v>
      </c>
      <c r="L396" s="1">
        <f>VLOOKUP($B396,'Awards&amp;Payments_LEACode'!$A$4:$Q$455,16,FALSE)</f>
        <v>0</v>
      </c>
      <c r="M396" s="3">
        <f>VLOOKUP($B396,'Awards&amp;Payments_LEACode'!$A$4:$Q$455,17,FALSE)</f>
        <v>63224.000000000007</v>
      </c>
    </row>
    <row r="397" spans="1:13" x14ac:dyDescent="0.35">
      <c r="A397" t="s">
        <v>37</v>
      </c>
      <c r="B397" s="118">
        <v>427</v>
      </c>
      <c r="C397">
        <v>49</v>
      </c>
      <c r="D397" s="1">
        <f>VLOOKUP($B397,'Awards&amp;Payments_LEACode'!$A$4:$I$455,3,FALSE)</f>
        <v>46565</v>
      </c>
      <c r="E397" s="1">
        <f>VLOOKUP($B397,'Awards&amp;Payments_LEACode'!$A$4:$I$455,4,FALSE)</f>
        <v>141697</v>
      </c>
      <c r="F397" s="1">
        <f>VLOOKUP($B397,'Awards&amp;Payments_LEACode'!$A$4:$I$455,6,FALSE)</f>
        <v>318213</v>
      </c>
      <c r="G397" s="1">
        <f>VLOOKUP($B397,'Awards&amp;Payments_LEACode'!$A$4:$I$455,8,FALSE)</f>
        <v>0</v>
      </c>
      <c r="H397" s="3">
        <f>VLOOKUP($B397,'Awards&amp;Payments_LEACode'!$A$4:$I$455,9,FALSE)</f>
        <v>506475</v>
      </c>
      <c r="I397" s="1">
        <f>VLOOKUP($B397,'Awards&amp;Payments_LEACode'!$A$4:$Q$455,11,FALSE)</f>
        <v>43212.66</v>
      </c>
      <c r="J397" s="1">
        <f>VLOOKUP($B397,'Awards&amp;Payments_LEACode'!$A$4:$Q$455,12,FALSE)</f>
        <v>0</v>
      </c>
      <c r="K397" s="1">
        <f>VLOOKUP($B397,'Awards&amp;Payments_LEACode'!$A$4:$Q$455,14,FALSE)</f>
        <v>0</v>
      </c>
      <c r="L397" s="1">
        <f>VLOOKUP($B397,'Awards&amp;Payments_LEACode'!$A$4:$Q$455,16,FALSE)</f>
        <v>0</v>
      </c>
      <c r="M397" s="3">
        <f>VLOOKUP($B397,'Awards&amp;Payments_LEACode'!$A$4:$Q$455,17,FALSE)</f>
        <v>43212.66</v>
      </c>
    </row>
    <row r="398" spans="1:13" x14ac:dyDescent="0.35">
      <c r="A398" t="s">
        <v>46</v>
      </c>
      <c r="B398" s="118">
        <v>609</v>
      </c>
      <c r="C398">
        <v>49</v>
      </c>
      <c r="D398" s="1">
        <f>VLOOKUP($B398,'Awards&amp;Payments_LEACode'!$A$4:$I$455,3,FALSE)</f>
        <v>162507</v>
      </c>
      <c r="E398" s="1">
        <f>VLOOKUP($B398,'Awards&amp;Payments_LEACode'!$A$4:$I$455,4,FALSE)</f>
        <v>661996</v>
      </c>
      <c r="F398" s="1">
        <f>VLOOKUP($B398,'Awards&amp;Payments_LEACode'!$A$4:$I$455,6,FALSE)</f>
        <v>1486661</v>
      </c>
      <c r="G398" s="1">
        <f>VLOOKUP($B398,'Awards&amp;Payments_LEACode'!$A$4:$I$455,8,FALSE)</f>
        <v>112029</v>
      </c>
      <c r="H398" s="3">
        <f>VLOOKUP($B398,'Awards&amp;Payments_LEACode'!$A$4:$I$455,9,FALSE)</f>
        <v>2423193</v>
      </c>
      <c r="I398" s="1">
        <f>VLOOKUP($B398,'Awards&amp;Payments_LEACode'!$A$4:$Q$455,11,FALSE)</f>
        <v>118175.15</v>
      </c>
      <c r="J398" s="1">
        <f>VLOOKUP($B398,'Awards&amp;Payments_LEACode'!$A$4:$Q$455,12,FALSE)</f>
        <v>0</v>
      </c>
      <c r="K398" s="1">
        <f>VLOOKUP($B398,'Awards&amp;Payments_LEACode'!$A$4:$Q$455,14,FALSE)</f>
        <v>0</v>
      </c>
      <c r="L398" s="1">
        <f>VLOOKUP($B398,'Awards&amp;Payments_LEACode'!$A$4:$Q$455,16,FALSE)</f>
        <v>0</v>
      </c>
      <c r="M398" s="3">
        <f>VLOOKUP($B398,'Awards&amp;Payments_LEACode'!$A$4:$Q$455,17,FALSE)</f>
        <v>118175.15</v>
      </c>
    </row>
    <row r="399" spans="1:13" x14ac:dyDescent="0.35">
      <c r="A399" t="s">
        <v>65</v>
      </c>
      <c r="B399" s="118">
        <v>994</v>
      </c>
      <c r="C399">
        <v>49</v>
      </c>
      <c r="D399" s="1">
        <f>VLOOKUP($B399,'Awards&amp;Payments_LEACode'!$A$4:$I$455,3,FALSE)</f>
        <v>64002</v>
      </c>
      <c r="E399" s="1">
        <f>VLOOKUP($B399,'Awards&amp;Payments_LEACode'!$A$4:$I$455,4,FALSE)</f>
        <v>219449</v>
      </c>
      <c r="F399" s="1">
        <f>VLOOKUP($B399,'Awards&amp;Payments_LEACode'!$A$4:$I$455,6,FALSE)</f>
        <v>492822</v>
      </c>
      <c r="G399" s="1">
        <f>VLOOKUP($B399,'Awards&amp;Payments_LEACode'!$A$4:$I$455,8,FALSE)</f>
        <v>29565</v>
      </c>
      <c r="H399" s="3">
        <f>VLOOKUP($B399,'Awards&amp;Payments_LEACode'!$A$4:$I$455,9,FALSE)</f>
        <v>805838</v>
      </c>
      <c r="I399" s="1">
        <f>VLOOKUP($B399,'Awards&amp;Payments_LEACode'!$A$4:$Q$455,11,FALSE)</f>
        <v>54251.54</v>
      </c>
      <c r="J399" s="1">
        <f>VLOOKUP($B399,'Awards&amp;Payments_LEACode'!$A$4:$Q$455,12,FALSE)</f>
        <v>0</v>
      </c>
      <c r="K399" s="1">
        <f>VLOOKUP($B399,'Awards&amp;Payments_LEACode'!$A$4:$Q$455,14,FALSE)</f>
        <v>0</v>
      </c>
      <c r="L399" s="1">
        <f>VLOOKUP($B399,'Awards&amp;Payments_LEACode'!$A$4:$Q$455,16,FALSE)</f>
        <v>12005</v>
      </c>
      <c r="M399" s="3">
        <f>VLOOKUP($B399,'Awards&amp;Payments_LEACode'!$A$4:$Q$455,17,FALSE)</f>
        <v>66256.540000000008</v>
      </c>
    </row>
    <row r="400" spans="1:13" x14ac:dyDescent="0.35">
      <c r="A400" t="s">
        <v>84</v>
      </c>
      <c r="B400" s="118">
        <v>1246</v>
      </c>
      <c r="C400">
        <v>49</v>
      </c>
      <c r="D400" s="1">
        <f>VLOOKUP($B400,'Awards&amp;Payments_LEACode'!$A$4:$I$455,3,FALSE)</f>
        <v>58419</v>
      </c>
      <c r="E400" s="1">
        <f>VLOOKUP($B400,'Awards&amp;Payments_LEACode'!$A$4:$I$455,4,FALSE)</f>
        <v>223164</v>
      </c>
      <c r="F400" s="1">
        <f>VLOOKUP($B400,'Awards&amp;Payments_LEACode'!$A$4:$I$455,6,FALSE)</f>
        <v>501165</v>
      </c>
      <c r="G400" s="1">
        <f>VLOOKUP($B400,'Awards&amp;Payments_LEACode'!$A$4:$I$455,8,FALSE)</f>
        <v>0</v>
      </c>
      <c r="H400" s="3">
        <f>VLOOKUP($B400,'Awards&amp;Payments_LEACode'!$A$4:$I$455,9,FALSE)</f>
        <v>782748</v>
      </c>
      <c r="I400" s="1">
        <f>VLOOKUP($B400,'Awards&amp;Payments_LEACode'!$A$4:$Q$455,11,FALSE)</f>
        <v>58180.639999999999</v>
      </c>
      <c r="J400" s="1">
        <f>VLOOKUP($B400,'Awards&amp;Payments_LEACode'!$A$4:$Q$455,12,FALSE)</f>
        <v>28091.5</v>
      </c>
      <c r="K400" s="1">
        <f>VLOOKUP($B400,'Awards&amp;Payments_LEACode'!$A$4:$Q$455,14,FALSE)</f>
        <v>0</v>
      </c>
      <c r="L400" s="1">
        <f>VLOOKUP($B400,'Awards&amp;Payments_LEACode'!$A$4:$Q$455,16,FALSE)</f>
        <v>0</v>
      </c>
      <c r="M400" s="3">
        <f>VLOOKUP($B400,'Awards&amp;Payments_LEACode'!$A$4:$Q$455,17,FALSE)</f>
        <v>86272.14</v>
      </c>
    </row>
    <row r="401" spans="1:13" x14ac:dyDescent="0.35">
      <c r="A401" t="s">
        <v>116</v>
      </c>
      <c r="B401" s="118">
        <v>1813</v>
      </c>
      <c r="C401">
        <v>49</v>
      </c>
      <c r="D401" s="1">
        <f>VLOOKUP($B401,'Awards&amp;Payments_LEACode'!$A$4:$I$455,3,FALSE)</f>
        <v>204001</v>
      </c>
      <c r="E401" s="1">
        <f>VLOOKUP($B401,'Awards&amp;Payments_LEACode'!$A$4:$I$455,4,FALSE)</f>
        <v>803423</v>
      </c>
      <c r="F401" s="1">
        <f>VLOOKUP($B401,'Awards&amp;Payments_LEACode'!$A$4:$I$455,6,FALSE)</f>
        <v>1804267</v>
      </c>
      <c r="G401" s="1">
        <f>VLOOKUP($B401,'Awards&amp;Payments_LEACode'!$A$4:$I$455,8,FALSE)</f>
        <v>116812</v>
      </c>
      <c r="H401" s="3">
        <f>VLOOKUP($B401,'Awards&amp;Payments_LEACode'!$A$4:$I$455,9,FALSE)</f>
        <v>2928503</v>
      </c>
      <c r="I401" s="1">
        <f>VLOOKUP($B401,'Awards&amp;Payments_LEACode'!$A$4:$Q$455,11,FALSE)</f>
        <v>204001</v>
      </c>
      <c r="J401" s="1">
        <f>VLOOKUP($B401,'Awards&amp;Payments_LEACode'!$A$4:$Q$455,12,FALSE)</f>
        <v>156118.47</v>
      </c>
      <c r="K401" s="1">
        <f>VLOOKUP($B401,'Awards&amp;Payments_LEACode'!$A$4:$Q$455,14,FALSE)</f>
        <v>0</v>
      </c>
      <c r="L401" s="1">
        <f>VLOOKUP($B401,'Awards&amp;Payments_LEACode'!$A$4:$Q$455,16,FALSE)</f>
        <v>10396.4</v>
      </c>
      <c r="M401" s="3">
        <f>VLOOKUP($B401,'Awards&amp;Payments_LEACode'!$A$4:$Q$455,17,FALSE)</f>
        <v>370515.87</v>
      </c>
    </row>
    <row r="402" spans="1:13" x14ac:dyDescent="0.35">
      <c r="A402" t="s">
        <v>160</v>
      </c>
      <c r="B402" s="118">
        <v>2527</v>
      </c>
      <c r="C402">
        <v>49</v>
      </c>
      <c r="D402" s="1">
        <f>VLOOKUP($B402,'Awards&amp;Payments_LEACode'!$A$4:$I$455,3,FALSE)</f>
        <v>40000</v>
      </c>
      <c r="E402" s="1">
        <f>VLOOKUP($B402,'Awards&amp;Payments_LEACode'!$A$4:$I$455,4,FALSE)</f>
        <v>101809</v>
      </c>
      <c r="F402" s="1">
        <f>VLOOKUP($B402,'Awards&amp;Payments_LEACode'!$A$4:$I$455,6,FALSE)</f>
        <v>228634</v>
      </c>
      <c r="G402" s="1">
        <f>VLOOKUP($B402,'Awards&amp;Payments_LEACode'!$A$4:$I$455,8,FALSE)</f>
        <v>0</v>
      </c>
      <c r="H402" s="3">
        <f>VLOOKUP($B402,'Awards&amp;Payments_LEACode'!$A$4:$I$455,9,FALSE)</f>
        <v>370443</v>
      </c>
      <c r="I402" s="1">
        <f>VLOOKUP($B402,'Awards&amp;Payments_LEACode'!$A$4:$Q$455,11,FALSE)</f>
        <v>23826.260000000002</v>
      </c>
      <c r="J402" s="1">
        <f>VLOOKUP($B402,'Awards&amp;Payments_LEACode'!$A$4:$Q$455,12,FALSE)</f>
        <v>0</v>
      </c>
      <c r="K402" s="1">
        <f>VLOOKUP($B402,'Awards&amp;Payments_LEACode'!$A$4:$Q$455,14,FALSE)</f>
        <v>0</v>
      </c>
      <c r="L402" s="1">
        <f>VLOOKUP($B402,'Awards&amp;Payments_LEACode'!$A$4:$Q$455,16,FALSE)</f>
        <v>0</v>
      </c>
      <c r="M402" s="3">
        <f>VLOOKUP($B402,'Awards&amp;Payments_LEACode'!$A$4:$Q$455,17,FALSE)</f>
        <v>23826.260000000002</v>
      </c>
    </row>
    <row r="403" spans="1:13" x14ac:dyDescent="0.35">
      <c r="A403" t="s">
        <v>162</v>
      </c>
      <c r="B403" s="118">
        <v>2541</v>
      </c>
      <c r="C403">
        <v>49</v>
      </c>
      <c r="D403" s="1">
        <f>VLOOKUP($B403,'Awards&amp;Payments_LEACode'!$A$4:$I$455,3,FALSE)</f>
        <v>395473</v>
      </c>
      <c r="E403" s="1">
        <f>VLOOKUP($B403,'Awards&amp;Payments_LEACode'!$A$4:$I$455,4,FALSE)</f>
        <v>1565644</v>
      </c>
      <c r="F403" s="1">
        <f>VLOOKUP($B403,'Awards&amp;Payments_LEACode'!$A$4:$I$455,6,FALSE)</f>
        <v>3516006</v>
      </c>
      <c r="G403" s="1">
        <f>VLOOKUP($B403,'Awards&amp;Payments_LEACode'!$A$4:$I$455,8,FALSE)</f>
        <v>81304</v>
      </c>
      <c r="H403" s="3">
        <f>VLOOKUP($B403,'Awards&amp;Payments_LEACode'!$A$4:$I$455,9,FALSE)</f>
        <v>5558427</v>
      </c>
      <c r="I403" s="1">
        <f>VLOOKUP($B403,'Awards&amp;Payments_LEACode'!$A$4:$Q$455,11,FALSE)</f>
        <v>251048.07</v>
      </c>
      <c r="J403" s="1">
        <f>VLOOKUP($B403,'Awards&amp;Payments_LEACode'!$A$4:$Q$455,12,FALSE)</f>
        <v>0</v>
      </c>
      <c r="K403" s="1">
        <f>VLOOKUP($B403,'Awards&amp;Payments_LEACode'!$A$4:$Q$455,14,FALSE)</f>
        <v>0</v>
      </c>
      <c r="L403" s="1">
        <f>VLOOKUP($B403,'Awards&amp;Payments_LEACode'!$A$4:$Q$455,16,FALSE)</f>
        <v>81304</v>
      </c>
      <c r="M403" s="3">
        <f>VLOOKUP($B403,'Awards&amp;Payments_LEACode'!$A$4:$Q$455,17,FALSE)</f>
        <v>332352.07</v>
      </c>
    </row>
    <row r="404" spans="1:13" x14ac:dyDescent="0.35">
      <c r="A404" t="s">
        <v>174</v>
      </c>
      <c r="B404" s="118">
        <v>2646</v>
      </c>
      <c r="C404">
        <v>49</v>
      </c>
      <c r="D404" s="1">
        <f>VLOOKUP($B404,'Awards&amp;Payments_LEACode'!$A$4:$I$455,3,FALSE)</f>
        <v>105080</v>
      </c>
      <c r="E404" s="1">
        <f>VLOOKUP($B404,'Awards&amp;Payments_LEACode'!$A$4:$I$455,4,FALSE)</f>
        <v>386909</v>
      </c>
      <c r="F404" s="1">
        <f>VLOOKUP($B404,'Awards&amp;Payments_LEACode'!$A$4:$I$455,6,FALSE)</f>
        <v>868890</v>
      </c>
      <c r="G404" s="1">
        <f>VLOOKUP($B404,'Awards&amp;Payments_LEACode'!$A$4:$I$455,8,FALSE)</f>
        <v>106522</v>
      </c>
      <c r="H404" s="3">
        <f>VLOOKUP($B404,'Awards&amp;Payments_LEACode'!$A$4:$I$455,9,FALSE)</f>
        <v>1467401</v>
      </c>
      <c r="I404" s="1">
        <f>VLOOKUP($B404,'Awards&amp;Payments_LEACode'!$A$4:$Q$455,11,FALSE)</f>
        <v>105080</v>
      </c>
      <c r="J404" s="1">
        <f>VLOOKUP($B404,'Awards&amp;Payments_LEACode'!$A$4:$Q$455,12,FALSE)</f>
        <v>0</v>
      </c>
      <c r="K404" s="1">
        <f>VLOOKUP($B404,'Awards&amp;Payments_LEACode'!$A$4:$Q$455,14,FALSE)</f>
        <v>0</v>
      </c>
      <c r="L404" s="1">
        <f>VLOOKUP($B404,'Awards&amp;Payments_LEACode'!$A$4:$Q$455,16,FALSE)</f>
        <v>0</v>
      </c>
      <c r="M404" s="3">
        <f>VLOOKUP($B404,'Awards&amp;Payments_LEACode'!$A$4:$Q$455,17,FALSE)</f>
        <v>105080</v>
      </c>
    </row>
    <row r="405" spans="1:13" x14ac:dyDescent="0.35">
      <c r="A405" t="s">
        <v>379</v>
      </c>
      <c r="B405" s="118">
        <v>5960</v>
      </c>
      <c r="C405">
        <v>49</v>
      </c>
      <c r="D405" s="1">
        <f>VLOOKUP($B405,'Awards&amp;Payments_LEACode'!$A$4:$I$455,3,FALSE)</f>
        <v>177149</v>
      </c>
      <c r="E405" s="1">
        <f>VLOOKUP($B405,'Awards&amp;Payments_LEACode'!$A$4:$I$455,4,FALSE)</f>
        <v>725377</v>
      </c>
      <c r="F405" s="1">
        <f>VLOOKUP($B405,'Awards&amp;Payments_LEACode'!$A$4:$I$455,6,FALSE)</f>
        <v>1628998</v>
      </c>
      <c r="G405" s="1">
        <f>VLOOKUP($B405,'Awards&amp;Payments_LEACode'!$A$4:$I$455,8,FALSE)</f>
        <v>73188</v>
      </c>
      <c r="H405" s="3">
        <f>VLOOKUP($B405,'Awards&amp;Payments_LEACode'!$A$4:$I$455,9,FALSE)</f>
        <v>2604712</v>
      </c>
      <c r="I405" s="1">
        <f>VLOOKUP($B405,'Awards&amp;Payments_LEACode'!$A$4:$Q$455,11,FALSE)</f>
        <v>162208.04</v>
      </c>
      <c r="J405" s="1">
        <f>VLOOKUP($B405,'Awards&amp;Payments_LEACode'!$A$4:$Q$455,12,FALSE)</f>
        <v>0</v>
      </c>
      <c r="K405" s="1">
        <f>VLOOKUP($B405,'Awards&amp;Payments_LEACode'!$A$4:$Q$455,14,FALSE)</f>
        <v>0</v>
      </c>
      <c r="L405" s="1">
        <f>VLOOKUP($B405,'Awards&amp;Payments_LEACode'!$A$4:$Q$455,16,FALSE)</f>
        <v>58331.22</v>
      </c>
      <c r="M405" s="3">
        <f>VLOOKUP($B405,'Awards&amp;Payments_LEACode'!$A$4:$Q$455,17,FALSE)</f>
        <v>220539.26</v>
      </c>
    </row>
    <row r="406" spans="1:13" x14ac:dyDescent="0.35">
      <c r="A406" t="s">
        <v>1167</v>
      </c>
      <c r="B406" s="118">
        <v>2863</v>
      </c>
      <c r="C406">
        <v>49</v>
      </c>
      <c r="D406" s="1">
        <f>VLOOKUP($B406,'Awards&amp;Payments_LEACode'!$A$4:$I$455,3,FALSE)</f>
        <v>139705</v>
      </c>
      <c r="E406" s="1">
        <f>VLOOKUP($B406,'Awards&amp;Payments_LEACode'!$A$4:$I$455,4,FALSE)</f>
        <v>554365</v>
      </c>
      <c r="F406" s="1">
        <f>VLOOKUP($B406,'Awards&amp;Payments_LEACode'!$A$4:$I$455,6,FALSE)</f>
        <v>1244951</v>
      </c>
      <c r="G406" s="1">
        <f>VLOOKUP($B406,'Awards&amp;Payments_LEACode'!$A$4:$I$455,8,FALSE)</f>
        <v>33478</v>
      </c>
      <c r="H406" s="3">
        <f>VLOOKUP($B406,'Awards&amp;Payments_LEACode'!$A$4:$I$455,9,FALSE)</f>
        <v>1972499</v>
      </c>
      <c r="I406" s="1">
        <f>VLOOKUP($B406,'Awards&amp;Payments_LEACode'!$A$4:$Q$455,11,FALSE)</f>
        <v>112676.75</v>
      </c>
      <c r="J406" s="1">
        <f>VLOOKUP($B406,'Awards&amp;Payments_LEACode'!$A$4:$Q$455,12,FALSE)</f>
        <v>0</v>
      </c>
      <c r="K406" s="1">
        <f>VLOOKUP($B406,'Awards&amp;Payments_LEACode'!$A$4:$Q$455,14,FALSE)</f>
        <v>0</v>
      </c>
      <c r="L406" s="1">
        <f>VLOOKUP($B406,'Awards&amp;Payments_LEACode'!$A$4:$Q$455,16,FALSE)</f>
        <v>33478</v>
      </c>
      <c r="M406" s="3">
        <f>VLOOKUP($B406,'Awards&amp;Payments_LEACode'!$A$4:$Q$455,17,FALSE)</f>
        <v>146154.75</v>
      </c>
    </row>
    <row r="407" spans="1:13" x14ac:dyDescent="0.35">
      <c r="A407" t="s">
        <v>195</v>
      </c>
      <c r="B407" s="118">
        <v>2912</v>
      </c>
      <c r="C407">
        <v>49</v>
      </c>
      <c r="D407" s="1">
        <f>VLOOKUP($B407,'Awards&amp;Payments_LEACode'!$A$4:$I$455,3,FALSE)</f>
        <v>139785</v>
      </c>
      <c r="E407" s="1">
        <f>VLOOKUP($B407,'Awards&amp;Payments_LEACode'!$A$4:$I$455,4,FALSE)</f>
        <v>568980</v>
      </c>
      <c r="F407" s="1">
        <f>VLOOKUP($B407,'Awards&amp;Payments_LEACode'!$A$4:$I$455,6,FALSE)</f>
        <v>1277772</v>
      </c>
      <c r="G407" s="1">
        <f>VLOOKUP($B407,'Awards&amp;Payments_LEACode'!$A$4:$I$455,8,FALSE)</f>
        <v>142029</v>
      </c>
      <c r="H407" s="3">
        <f>VLOOKUP($B407,'Awards&amp;Payments_LEACode'!$A$4:$I$455,9,FALSE)</f>
        <v>2128566</v>
      </c>
      <c r="I407" s="1">
        <f>VLOOKUP($B407,'Awards&amp;Payments_LEACode'!$A$4:$Q$455,11,FALSE)</f>
        <v>139785</v>
      </c>
      <c r="J407" s="1">
        <f>VLOOKUP($B407,'Awards&amp;Payments_LEACode'!$A$4:$Q$455,12,FALSE)</f>
        <v>0</v>
      </c>
      <c r="K407" s="1">
        <f>VLOOKUP($B407,'Awards&amp;Payments_LEACode'!$A$4:$Q$455,14,FALSE)</f>
        <v>0</v>
      </c>
      <c r="L407" s="1">
        <f>VLOOKUP($B407,'Awards&amp;Payments_LEACode'!$A$4:$Q$455,16,FALSE)</f>
        <v>0</v>
      </c>
      <c r="M407" s="3">
        <f>VLOOKUP($B407,'Awards&amp;Payments_LEACode'!$A$4:$Q$455,17,FALSE)</f>
        <v>139785</v>
      </c>
    </row>
    <row r="408" spans="1:13" x14ac:dyDescent="0.35">
      <c r="A408" t="s">
        <v>129</v>
      </c>
      <c r="B408" s="118">
        <v>2016</v>
      </c>
      <c r="C408">
        <v>49</v>
      </c>
      <c r="D408" s="1">
        <f>VLOOKUP($B408,'Awards&amp;Payments_LEACode'!$A$4:$I$455,3,FALSE)</f>
        <v>114079</v>
      </c>
      <c r="E408" s="1">
        <f>VLOOKUP($B408,'Awards&amp;Payments_LEACode'!$A$4:$I$455,4,FALSE)</f>
        <v>459514</v>
      </c>
      <c r="F408" s="1">
        <f>VLOOKUP($B408,'Awards&amp;Payments_LEACode'!$A$4:$I$455,6,FALSE)</f>
        <v>1031942</v>
      </c>
      <c r="G408" s="1">
        <f>VLOOKUP($B408,'Awards&amp;Payments_LEACode'!$A$4:$I$455,8,FALSE)</f>
        <v>63188</v>
      </c>
      <c r="H408" s="3">
        <f>VLOOKUP($B408,'Awards&amp;Payments_LEACode'!$A$4:$I$455,9,FALSE)</f>
        <v>1668723</v>
      </c>
      <c r="I408" s="1">
        <f>VLOOKUP($B408,'Awards&amp;Payments_LEACode'!$A$4:$Q$455,11,FALSE)</f>
        <v>90703.969999999987</v>
      </c>
      <c r="J408" s="1">
        <f>VLOOKUP($B408,'Awards&amp;Payments_LEACode'!$A$4:$Q$455,12,FALSE)</f>
        <v>0</v>
      </c>
      <c r="K408" s="1">
        <f>VLOOKUP($B408,'Awards&amp;Payments_LEACode'!$A$4:$Q$455,14,FALSE)</f>
        <v>0</v>
      </c>
      <c r="L408" s="1">
        <f>VLOOKUP($B408,'Awards&amp;Payments_LEACode'!$A$4:$Q$455,16,FALSE)</f>
        <v>62100.909999999996</v>
      </c>
      <c r="M408" s="3">
        <f>VLOOKUP($B408,'Awards&amp;Payments_LEACode'!$A$4:$Q$455,17,FALSE)</f>
        <v>152804.87999999998</v>
      </c>
    </row>
    <row r="409" spans="1:13" x14ac:dyDescent="0.35">
      <c r="A409" t="s">
        <v>294</v>
      </c>
      <c r="B409" s="118">
        <v>4389</v>
      </c>
      <c r="C409">
        <v>49</v>
      </c>
      <c r="D409" s="1">
        <f>VLOOKUP($B409,'Awards&amp;Payments_LEACode'!$A$4:$I$455,3,FALSE)</f>
        <v>234388</v>
      </c>
      <c r="E409" s="1">
        <f>VLOOKUP($B409,'Awards&amp;Payments_LEACode'!$A$4:$I$455,4,FALSE)</f>
        <v>929628</v>
      </c>
      <c r="F409" s="1">
        <f>VLOOKUP($B409,'Awards&amp;Payments_LEACode'!$A$4:$I$455,6,FALSE)</f>
        <v>2087689</v>
      </c>
      <c r="G409" s="1">
        <f>VLOOKUP($B409,'Awards&amp;Payments_LEACode'!$A$4:$I$455,8,FALSE)</f>
        <v>0</v>
      </c>
      <c r="H409" s="3">
        <f>VLOOKUP($B409,'Awards&amp;Payments_LEACode'!$A$4:$I$455,9,FALSE)</f>
        <v>3251705</v>
      </c>
      <c r="I409" s="1">
        <f>VLOOKUP($B409,'Awards&amp;Payments_LEACode'!$A$4:$Q$455,11,FALSE)</f>
        <v>234388.00000000003</v>
      </c>
      <c r="J409" s="1">
        <f>VLOOKUP($B409,'Awards&amp;Payments_LEACode'!$A$4:$Q$455,12,FALSE)</f>
        <v>0</v>
      </c>
      <c r="K409" s="1">
        <f>VLOOKUP($B409,'Awards&amp;Payments_LEACode'!$A$4:$Q$455,14,FALSE)</f>
        <v>0</v>
      </c>
      <c r="L409" s="1">
        <f>VLOOKUP($B409,'Awards&amp;Payments_LEACode'!$A$4:$Q$455,16,FALSE)</f>
        <v>0</v>
      </c>
      <c r="M409" s="3">
        <f>VLOOKUP($B409,'Awards&amp;Payments_LEACode'!$A$4:$Q$455,17,FALSE)</f>
        <v>234388.00000000003</v>
      </c>
    </row>
    <row r="410" spans="1:13" x14ac:dyDescent="0.35">
      <c r="A410" t="s">
        <v>301</v>
      </c>
      <c r="B410" s="118">
        <v>4529</v>
      </c>
      <c r="C410">
        <v>49</v>
      </c>
      <c r="D410" s="1">
        <f>VLOOKUP($B410,'Awards&amp;Payments_LEACode'!$A$4:$I$455,3,FALSE)</f>
        <v>56864</v>
      </c>
      <c r="E410" s="1">
        <f>VLOOKUP($B410,'Awards&amp;Payments_LEACode'!$A$4:$I$455,4,FALSE)</f>
        <v>191605</v>
      </c>
      <c r="F410" s="1">
        <f>VLOOKUP($B410,'Awards&amp;Payments_LEACode'!$A$4:$I$455,6,FALSE)</f>
        <v>430293</v>
      </c>
      <c r="G410" s="1">
        <f>VLOOKUP($B410,'Awards&amp;Payments_LEACode'!$A$4:$I$455,8,FALSE)</f>
        <v>0</v>
      </c>
      <c r="H410" s="3">
        <f>VLOOKUP($B410,'Awards&amp;Payments_LEACode'!$A$4:$I$455,9,FALSE)</f>
        <v>678762</v>
      </c>
      <c r="I410" s="1">
        <f>VLOOKUP($B410,'Awards&amp;Payments_LEACode'!$A$4:$Q$455,11,FALSE)</f>
        <v>20647.16</v>
      </c>
      <c r="J410" s="1">
        <f>VLOOKUP($B410,'Awards&amp;Payments_LEACode'!$A$4:$Q$455,12,FALSE)</f>
        <v>0</v>
      </c>
      <c r="K410" s="1">
        <f>VLOOKUP($B410,'Awards&amp;Payments_LEACode'!$A$4:$Q$455,14,FALSE)</f>
        <v>0</v>
      </c>
      <c r="L410" s="1">
        <f>VLOOKUP($B410,'Awards&amp;Payments_LEACode'!$A$4:$Q$455,16,FALSE)</f>
        <v>0</v>
      </c>
      <c r="M410" s="3">
        <f>VLOOKUP($B410,'Awards&amp;Payments_LEACode'!$A$4:$Q$455,17,FALSE)</f>
        <v>20647.16</v>
      </c>
    </row>
    <row r="411" spans="1:13" x14ac:dyDescent="0.35">
      <c r="A411" t="s">
        <v>320</v>
      </c>
      <c r="B411" s="118">
        <v>4851</v>
      </c>
      <c r="C411">
        <v>49</v>
      </c>
      <c r="D411" s="1">
        <f>VLOOKUP($B411,'Awards&amp;Payments_LEACode'!$A$4:$I$455,3,FALSE)</f>
        <v>343603</v>
      </c>
      <c r="E411" s="1">
        <f>VLOOKUP($B411,'Awards&amp;Payments_LEACode'!$A$4:$I$455,4,FALSE)</f>
        <v>1379617</v>
      </c>
      <c r="F411" s="1">
        <f>VLOOKUP($B411,'Awards&amp;Payments_LEACode'!$A$4:$I$455,6,FALSE)</f>
        <v>3098242</v>
      </c>
      <c r="G411" s="1">
        <f>VLOOKUP($B411,'Awards&amp;Payments_LEACode'!$A$4:$I$455,8,FALSE)</f>
        <v>189420</v>
      </c>
      <c r="H411" s="3">
        <f>VLOOKUP($B411,'Awards&amp;Payments_LEACode'!$A$4:$I$455,9,FALSE)</f>
        <v>5010882</v>
      </c>
      <c r="I411" s="1">
        <f>VLOOKUP($B411,'Awards&amp;Payments_LEACode'!$A$4:$Q$455,11,FALSE)</f>
        <v>116787.45999999999</v>
      </c>
      <c r="J411" s="1">
        <f>VLOOKUP($B411,'Awards&amp;Payments_LEACode'!$A$4:$Q$455,12,FALSE)</f>
        <v>0</v>
      </c>
      <c r="K411" s="1">
        <f>VLOOKUP($B411,'Awards&amp;Payments_LEACode'!$A$4:$Q$455,14,FALSE)</f>
        <v>0</v>
      </c>
      <c r="L411" s="1">
        <f>VLOOKUP($B411,'Awards&amp;Payments_LEACode'!$A$4:$Q$455,16,FALSE)</f>
        <v>82389.939999999988</v>
      </c>
      <c r="M411" s="3">
        <f>VLOOKUP($B411,'Awards&amp;Payments_LEACode'!$A$4:$Q$455,17,FALSE)</f>
        <v>199177.39999999997</v>
      </c>
    </row>
    <row r="412" spans="1:13" x14ac:dyDescent="0.35">
      <c r="A412" t="s">
        <v>324</v>
      </c>
      <c r="B412" s="118">
        <v>4904</v>
      </c>
      <c r="C412">
        <v>49</v>
      </c>
      <c r="D412" s="1">
        <f>VLOOKUP($B412,'Awards&amp;Payments_LEACode'!$A$4:$I$455,3,FALSE)</f>
        <v>144061</v>
      </c>
      <c r="E412" s="1">
        <f>VLOOKUP($B412,'Awards&amp;Payments_LEACode'!$A$4:$I$455,4,FALSE)</f>
        <v>575954</v>
      </c>
      <c r="F412" s="1">
        <f>VLOOKUP($B412,'Awards&amp;Payments_LEACode'!$A$4:$I$455,6,FALSE)</f>
        <v>1293434</v>
      </c>
      <c r="G412" s="1">
        <f>VLOOKUP($B412,'Awards&amp;Payments_LEACode'!$A$4:$I$455,8,FALSE)</f>
        <v>78985</v>
      </c>
      <c r="H412" s="3">
        <f>VLOOKUP($B412,'Awards&amp;Payments_LEACode'!$A$4:$I$455,9,FALSE)</f>
        <v>2092434</v>
      </c>
      <c r="I412" s="1">
        <f>VLOOKUP($B412,'Awards&amp;Payments_LEACode'!$A$4:$Q$455,11,FALSE)</f>
        <v>0</v>
      </c>
      <c r="J412" s="1">
        <f>VLOOKUP($B412,'Awards&amp;Payments_LEACode'!$A$4:$Q$455,12,FALSE)</f>
        <v>0</v>
      </c>
      <c r="K412" s="1">
        <f>VLOOKUP($B412,'Awards&amp;Payments_LEACode'!$A$4:$Q$455,14,FALSE)</f>
        <v>0</v>
      </c>
      <c r="L412" s="1">
        <f>VLOOKUP($B412,'Awards&amp;Payments_LEACode'!$A$4:$Q$455,16,FALSE)</f>
        <v>0</v>
      </c>
      <c r="M412" s="3">
        <f>VLOOKUP($B412,'Awards&amp;Payments_LEACode'!$A$4:$Q$455,17,FALSE)</f>
        <v>0</v>
      </c>
    </row>
    <row r="413" spans="1:13" x14ac:dyDescent="0.35">
      <c r="A413" t="s">
        <v>250</v>
      </c>
      <c r="B413" s="118">
        <v>3850</v>
      </c>
      <c r="C413">
        <v>49</v>
      </c>
      <c r="D413" s="1">
        <f>VLOOKUP($B413,'Awards&amp;Payments_LEACode'!$A$4:$I$455,3,FALSE)</f>
        <v>151579</v>
      </c>
      <c r="E413" s="1">
        <f>VLOOKUP($B413,'Awards&amp;Payments_LEACode'!$A$4:$I$455,4,FALSE)</f>
        <v>613319</v>
      </c>
      <c r="F413" s="1">
        <f>VLOOKUP($B413,'Awards&amp;Payments_LEACode'!$A$4:$I$455,6,FALSE)</f>
        <v>1377345</v>
      </c>
      <c r="G413" s="1">
        <f>VLOOKUP($B413,'Awards&amp;Payments_LEACode'!$A$4:$I$455,8,FALSE)</f>
        <v>106087</v>
      </c>
      <c r="H413" s="3">
        <f>VLOOKUP($B413,'Awards&amp;Payments_LEACode'!$A$4:$I$455,9,FALSE)</f>
        <v>2248330</v>
      </c>
      <c r="I413" s="1">
        <f>VLOOKUP($B413,'Awards&amp;Payments_LEACode'!$A$4:$Q$455,11,FALSE)</f>
        <v>151554</v>
      </c>
      <c r="J413" s="1">
        <f>VLOOKUP($B413,'Awards&amp;Payments_LEACode'!$A$4:$Q$455,12,FALSE)</f>
        <v>0</v>
      </c>
      <c r="K413" s="1">
        <f>VLOOKUP($B413,'Awards&amp;Payments_LEACode'!$A$4:$Q$455,14,FALSE)</f>
        <v>0</v>
      </c>
      <c r="L413" s="1">
        <f>VLOOKUP($B413,'Awards&amp;Payments_LEACode'!$A$4:$Q$455,16,FALSE)</f>
        <v>43306.31</v>
      </c>
      <c r="M413" s="3">
        <f>VLOOKUP($B413,'Awards&amp;Payments_LEACode'!$A$4:$Q$455,17,FALSE)</f>
        <v>194860.31</v>
      </c>
    </row>
    <row r="414" spans="1:13" x14ac:dyDescent="0.35">
      <c r="A414" t="s">
        <v>1169</v>
      </c>
      <c r="B414" s="118">
        <v>2485</v>
      </c>
      <c r="C414">
        <v>49</v>
      </c>
      <c r="D414" s="1">
        <f>VLOOKUP($B414,'Awards&amp;Payments_LEACode'!$A$4:$I$455,3,FALSE)</f>
        <v>45457</v>
      </c>
      <c r="E414" s="1">
        <f>VLOOKUP($B414,'Awards&amp;Payments_LEACode'!$A$4:$I$455,4,FALSE)</f>
        <v>157922</v>
      </c>
      <c r="F414" s="1">
        <f>VLOOKUP($B414,'Awards&amp;Payments_LEACode'!$A$4:$I$455,6,FALSE)</f>
        <v>354649</v>
      </c>
      <c r="G414" s="1">
        <f>VLOOKUP($B414,'Awards&amp;Payments_LEACode'!$A$4:$I$455,8,FALSE)</f>
        <v>0</v>
      </c>
      <c r="H414" s="3">
        <f>VLOOKUP($B414,'Awards&amp;Payments_LEACode'!$A$4:$I$455,9,FALSE)</f>
        <v>558028</v>
      </c>
      <c r="I414" s="1">
        <f>VLOOKUP($B414,'Awards&amp;Payments_LEACode'!$A$4:$Q$455,11,FALSE)</f>
        <v>42399.35</v>
      </c>
      <c r="J414" s="1">
        <f>VLOOKUP($B414,'Awards&amp;Payments_LEACode'!$A$4:$Q$455,12,FALSE)</f>
        <v>0</v>
      </c>
      <c r="K414" s="1">
        <f>VLOOKUP($B414,'Awards&amp;Payments_LEACode'!$A$4:$Q$455,14,FALSE)</f>
        <v>0</v>
      </c>
      <c r="L414" s="1">
        <f>VLOOKUP($B414,'Awards&amp;Payments_LEACode'!$A$4:$Q$455,16,FALSE)</f>
        <v>0</v>
      </c>
      <c r="M414" s="3">
        <f>VLOOKUP($B414,'Awards&amp;Payments_LEACode'!$A$4:$Q$455,17,FALSE)</f>
        <v>42399.35</v>
      </c>
    </row>
    <row r="415" spans="1:13" x14ac:dyDescent="0.35">
      <c r="A415" t="s">
        <v>28</v>
      </c>
      <c r="B415" s="118">
        <v>280</v>
      </c>
      <c r="C415">
        <v>50</v>
      </c>
      <c r="D415" s="1">
        <f>VLOOKUP($B415,'Awards&amp;Payments_LEACode'!$A$4:$I$455,3,FALSE)</f>
        <v>469793</v>
      </c>
      <c r="E415" s="1">
        <f>VLOOKUP($B415,'Awards&amp;Payments_LEACode'!$A$4:$I$455,4,FALSE)</f>
        <v>1695983</v>
      </c>
      <c r="F415" s="1">
        <f>VLOOKUP($B415,'Awards&amp;Payments_LEACode'!$A$4:$I$455,6,FALSE)</f>
        <v>3808711</v>
      </c>
      <c r="G415" s="1">
        <f>VLOOKUP($B415,'Awards&amp;Payments_LEACode'!$A$4:$I$455,8,FALSE)</f>
        <v>422608</v>
      </c>
      <c r="H415" s="3">
        <f>VLOOKUP($B415,'Awards&amp;Payments_LEACode'!$A$4:$I$455,9,FALSE)</f>
        <v>6397095</v>
      </c>
      <c r="I415" s="1">
        <f>VLOOKUP($B415,'Awards&amp;Payments_LEACode'!$A$4:$Q$455,11,FALSE)</f>
        <v>310738.43</v>
      </c>
      <c r="J415" s="1">
        <f>VLOOKUP($B415,'Awards&amp;Payments_LEACode'!$A$4:$Q$455,12,FALSE)</f>
        <v>0</v>
      </c>
      <c r="K415" s="1">
        <f>VLOOKUP($B415,'Awards&amp;Payments_LEACode'!$A$4:$Q$455,14,FALSE)</f>
        <v>0</v>
      </c>
      <c r="L415" s="1">
        <f>VLOOKUP($B415,'Awards&amp;Payments_LEACode'!$A$4:$Q$455,16,FALSE)</f>
        <v>155057.34000000003</v>
      </c>
      <c r="M415" s="3">
        <f>VLOOKUP($B415,'Awards&amp;Payments_LEACode'!$A$4:$Q$455,17,FALSE)</f>
        <v>465795.77</v>
      </c>
    </row>
    <row r="416" spans="1:13" x14ac:dyDescent="0.35">
      <c r="A416" t="s">
        <v>162</v>
      </c>
      <c r="B416" s="118">
        <v>2541</v>
      </c>
      <c r="C416">
        <v>50</v>
      </c>
      <c r="D416" s="1">
        <f>VLOOKUP($B416,'Awards&amp;Payments_LEACode'!$A$4:$I$455,3,FALSE)</f>
        <v>395473</v>
      </c>
      <c r="E416" s="1">
        <f>VLOOKUP($B416,'Awards&amp;Payments_LEACode'!$A$4:$I$455,4,FALSE)</f>
        <v>1565644</v>
      </c>
      <c r="F416" s="1">
        <f>VLOOKUP($B416,'Awards&amp;Payments_LEACode'!$A$4:$I$455,6,FALSE)</f>
        <v>3516006</v>
      </c>
      <c r="G416" s="1">
        <f>VLOOKUP($B416,'Awards&amp;Payments_LEACode'!$A$4:$I$455,8,FALSE)</f>
        <v>81304</v>
      </c>
      <c r="H416" s="3">
        <f>VLOOKUP($B416,'Awards&amp;Payments_LEACode'!$A$4:$I$455,9,FALSE)</f>
        <v>5558427</v>
      </c>
      <c r="I416" s="1">
        <f>VLOOKUP($B416,'Awards&amp;Payments_LEACode'!$A$4:$Q$455,11,FALSE)</f>
        <v>251048.07</v>
      </c>
      <c r="J416" s="1">
        <f>VLOOKUP($B416,'Awards&amp;Payments_LEACode'!$A$4:$Q$455,12,FALSE)</f>
        <v>0</v>
      </c>
      <c r="K416" s="1">
        <f>VLOOKUP($B416,'Awards&amp;Payments_LEACode'!$A$4:$Q$455,14,FALSE)</f>
        <v>0</v>
      </c>
      <c r="L416" s="1">
        <f>VLOOKUP($B416,'Awards&amp;Payments_LEACode'!$A$4:$Q$455,16,FALSE)</f>
        <v>81304</v>
      </c>
      <c r="M416" s="3">
        <f>VLOOKUP($B416,'Awards&amp;Payments_LEACode'!$A$4:$Q$455,17,FALSE)</f>
        <v>332352.07</v>
      </c>
    </row>
    <row r="417" spans="1:13" x14ac:dyDescent="0.35">
      <c r="A417" t="s">
        <v>175</v>
      </c>
      <c r="B417" s="118">
        <v>2660</v>
      </c>
      <c r="C417">
        <v>50</v>
      </c>
      <c r="D417" s="1">
        <f>VLOOKUP($B417,'Awards&amp;Payments_LEACode'!$A$4:$I$455,3,FALSE)</f>
        <v>42445</v>
      </c>
      <c r="E417" s="1">
        <f>VLOOKUP($B417,'Awards&amp;Payments_LEACode'!$A$4:$I$455,4,FALSE)</f>
        <v>167265</v>
      </c>
      <c r="F417" s="1">
        <f>VLOOKUP($B417,'Awards&amp;Payments_LEACode'!$A$4:$I$455,6,FALSE)</f>
        <v>375631</v>
      </c>
      <c r="G417" s="1">
        <f>VLOOKUP($B417,'Awards&amp;Payments_LEACode'!$A$4:$I$455,8,FALSE)</f>
        <v>62899</v>
      </c>
      <c r="H417" s="3">
        <f>VLOOKUP($B417,'Awards&amp;Payments_LEACode'!$A$4:$I$455,9,FALSE)</f>
        <v>648240</v>
      </c>
      <c r="I417" s="1">
        <f>VLOOKUP($B417,'Awards&amp;Payments_LEACode'!$A$4:$Q$455,11,FALSE)</f>
        <v>39478.410000000003</v>
      </c>
      <c r="J417" s="1">
        <f>VLOOKUP($B417,'Awards&amp;Payments_LEACode'!$A$4:$Q$455,12,FALSE)</f>
        <v>0</v>
      </c>
      <c r="K417" s="1">
        <f>VLOOKUP($B417,'Awards&amp;Payments_LEACode'!$A$4:$Q$455,14,FALSE)</f>
        <v>0</v>
      </c>
      <c r="L417" s="1">
        <f>VLOOKUP($B417,'Awards&amp;Payments_LEACode'!$A$4:$Q$455,16,FALSE)</f>
        <v>0</v>
      </c>
      <c r="M417" s="3">
        <f>VLOOKUP($B417,'Awards&amp;Payments_LEACode'!$A$4:$Q$455,17,FALSE)</f>
        <v>39478.410000000003</v>
      </c>
    </row>
    <row r="418" spans="1:13" x14ac:dyDescent="0.35">
      <c r="A418" t="s">
        <v>217</v>
      </c>
      <c r="B418" s="118">
        <v>3360</v>
      </c>
      <c r="C418">
        <v>50</v>
      </c>
      <c r="D418" s="1">
        <f>VLOOKUP($B418,'Awards&amp;Payments_LEACode'!$A$4:$I$455,3,FALSE)</f>
        <v>269082</v>
      </c>
      <c r="E418" s="1">
        <f>VLOOKUP($B418,'Awards&amp;Payments_LEACode'!$A$4:$I$455,4,FALSE)</f>
        <v>1070217</v>
      </c>
      <c r="F418" s="1">
        <f>VLOOKUP($B418,'Awards&amp;Payments_LEACode'!$A$4:$I$455,6,FALSE)</f>
        <v>2403412</v>
      </c>
      <c r="G418" s="1">
        <f>VLOOKUP($B418,'Awards&amp;Payments_LEACode'!$A$4:$I$455,8,FALSE)</f>
        <v>212754</v>
      </c>
      <c r="H418" s="3">
        <f>VLOOKUP($B418,'Awards&amp;Payments_LEACode'!$A$4:$I$455,9,FALSE)</f>
        <v>3955465</v>
      </c>
      <c r="I418" s="1">
        <f>VLOOKUP($B418,'Awards&amp;Payments_LEACode'!$A$4:$Q$455,11,FALSE)</f>
        <v>163911.95000000001</v>
      </c>
      <c r="J418" s="1">
        <f>VLOOKUP($B418,'Awards&amp;Payments_LEACode'!$A$4:$Q$455,12,FALSE)</f>
        <v>0</v>
      </c>
      <c r="K418" s="1">
        <f>VLOOKUP($B418,'Awards&amp;Payments_LEACode'!$A$4:$Q$455,14,FALSE)</f>
        <v>0</v>
      </c>
      <c r="L418" s="1">
        <f>VLOOKUP($B418,'Awards&amp;Payments_LEACode'!$A$4:$Q$455,16,FALSE)</f>
        <v>16951.97</v>
      </c>
      <c r="M418" s="3">
        <f>VLOOKUP($B418,'Awards&amp;Payments_LEACode'!$A$4:$Q$455,17,FALSE)</f>
        <v>180863.92</v>
      </c>
    </row>
    <row r="419" spans="1:13" x14ac:dyDescent="0.35">
      <c r="A419" t="s">
        <v>253</v>
      </c>
      <c r="B419" s="118">
        <v>3871</v>
      </c>
      <c r="C419">
        <v>50</v>
      </c>
      <c r="D419" s="1">
        <f>VLOOKUP($B419,'Awards&amp;Payments_LEACode'!$A$4:$I$455,3,FALSE)</f>
        <v>211408</v>
      </c>
      <c r="E419" s="1">
        <f>VLOOKUP($B419,'Awards&amp;Payments_LEACode'!$A$4:$I$455,4,FALSE)</f>
        <v>887229</v>
      </c>
      <c r="F419" s="1">
        <f>VLOOKUP($B419,'Awards&amp;Payments_LEACode'!$A$4:$I$455,6,FALSE)</f>
        <v>1992471</v>
      </c>
      <c r="G419" s="1">
        <f>VLOOKUP($B419,'Awards&amp;Payments_LEACode'!$A$4:$I$455,8,FALSE)</f>
        <v>104203</v>
      </c>
      <c r="H419" s="3">
        <f>VLOOKUP($B419,'Awards&amp;Payments_LEACode'!$A$4:$I$455,9,FALSE)</f>
        <v>3195311</v>
      </c>
      <c r="I419" s="1">
        <f>VLOOKUP($B419,'Awards&amp;Payments_LEACode'!$A$4:$Q$455,11,FALSE)</f>
        <v>92607.6</v>
      </c>
      <c r="J419" s="1">
        <f>VLOOKUP($B419,'Awards&amp;Payments_LEACode'!$A$4:$Q$455,12,FALSE)</f>
        <v>0</v>
      </c>
      <c r="K419" s="1">
        <f>VLOOKUP($B419,'Awards&amp;Payments_LEACode'!$A$4:$Q$455,14,FALSE)</f>
        <v>0</v>
      </c>
      <c r="L419" s="1">
        <f>VLOOKUP($B419,'Awards&amp;Payments_LEACode'!$A$4:$Q$455,16,FALSE)</f>
        <v>6965.04</v>
      </c>
      <c r="M419" s="3">
        <f>VLOOKUP($B419,'Awards&amp;Payments_LEACode'!$A$4:$Q$455,17,FALSE)</f>
        <v>99572.64</v>
      </c>
    </row>
    <row r="420" spans="1:13" x14ac:dyDescent="0.35">
      <c r="A420" t="s">
        <v>256</v>
      </c>
      <c r="B420" s="118">
        <v>3906</v>
      </c>
      <c r="C420">
        <v>50</v>
      </c>
      <c r="D420" s="1">
        <f>VLOOKUP($B420,'Awards&amp;Payments_LEACode'!$A$4:$I$455,3,FALSE)</f>
        <v>189390</v>
      </c>
      <c r="E420" s="1">
        <f>VLOOKUP($B420,'Awards&amp;Payments_LEACode'!$A$4:$I$455,4,FALSE)</f>
        <v>750506</v>
      </c>
      <c r="F420" s="1">
        <f>VLOOKUP($B420,'Awards&amp;Payments_LEACode'!$A$4:$I$455,6,FALSE)</f>
        <v>1685431</v>
      </c>
      <c r="G420" s="1">
        <f>VLOOKUP($B420,'Awards&amp;Payments_LEACode'!$A$4:$I$455,8,FALSE)</f>
        <v>174638</v>
      </c>
      <c r="H420" s="3">
        <f>VLOOKUP($B420,'Awards&amp;Payments_LEACode'!$A$4:$I$455,9,FALSE)</f>
        <v>2799965</v>
      </c>
      <c r="I420" s="1">
        <f>VLOOKUP($B420,'Awards&amp;Payments_LEACode'!$A$4:$Q$455,11,FALSE)</f>
        <v>23706.1</v>
      </c>
      <c r="J420" s="1">
        <f>VLOOKUP($B420,'Awards&amp;Payments_LEACode'!$A$4:$Q$455,12,FALSE)</f>
        <v>0</v>
      </c>
      <c r="K420" s="1">
        <f>VLOOKUP($B420,'Awards&amp;Payments_LEACode'!$A$4:$Q$455,14,FALSE)</f>
        <v>0</v>
      </c>
      <c r="L420" s="1">
        <f>VLOOKUP($B420,'Awards&amp;Payments_LEACode'!$A$4:$Q$455,16,FALSE)</f>
        <v>0</v>
      </c>
      <c r="M420" s="3">
        <f>VLOOKUP($B420,'Awards&amp;Payments_LEACode'!$A$4:$Q$455,17,FALSE)</f>
        <v>23706.1</v>
      </c>
    </row>
    <row r="421" spans="1:13" x14ac:dyDescent="0.35">
      <c r="A421" s="113" t="s">
        <v>261</v>
      </c>
      <c r="B421" s="118">
        <v>3948</v>
      </c>
      <c r="C421">
        <v>50</v>
      </c>
      <c r="D421" s="1">
        <f>VLOOKUP($B421,'Awards&amp;Payments_LEACode'!$A$4:$I$455,3,FALSE)</f>
        <v>116801</v>
      </c>
      <c r="E421" s="1">
        <f>VLOOKUP($B421,'Awards&amp;Payments_LEACode'!$A$4:$I$455,4,FALSE)</f>
        <v>447743</v>
      </c>
      <c r="F421" s="1">
        <f>VLOOKUP($B421,'Awards&amp;Payments_LEACode'!$A$4:$I$455,6,FALSE)</f>
        <v>1005508</v>
      </c>
      <c r="G421" s="1">
        <f>VLOOKUP($B421,'Awards&amp;Payments_LEACode'!$A$4:$I$455,8,FALSE)</f>
        <v>93623</v>
      </c>
      <c r="H421" s="3">
        <f>VLOOKUP($B421,'Awards&amp;Payments_LEACode'!$A$4:$I$455,9,FALSE)</f>
        <v>1663675</v>
      </c>
      <c r="I421" s="1">
        <f>VLOOKUP($B421,'Awards&amp;Payments_LEACode'!$A$4:$Q$455,11,FALSE)</f>
        <v>88047.86</v>
      </c>
      <c r="J421" s="1">
        <f>VLOOKUP($B421,'Awards&amp;Payments_LEACode'!$A$4:$Q$455,12,FALSE)</f>
        <v>0</v>
      </c>
      <c r="K421" s="1">
        <f>VLOOKUP($B421,'Awards&amp;Payments_LEACode'!$A$4:$Q$455,14,FALSE)</f>
        <v>0</v>
      </c>
      <c r="L421" s="1">
        <f>VLOOKUP($B421,'Awards&amp;Payments_LEACode'!$A$4:$Q$455,16,FALSE)</f>
        <v>42791.65</v>
      </c>
      <c r="M421" s="3">
        <f>VLOOKUP($B421,'Awards&amp;Payments_LEACode'!$A$4:$Q$455,17,FALSE)</f>
        <v>130839.51000000001</v>
      </c>
    </row>
    <row r="422" spans="1:13" x14ac:dyDescent="0.35">
      <c r="A422" t="s">
        <v>292</v>
      </c>
      <c r="B422" s="118">
        <v>4368</v>
      </c>
      <c r="C422">
        <v>50</v>
      </c>
      <c r="D422" s="1">
        <f>VLOOKUP($B422,'Awards&amp;Payments_LEACode'!$A$4:$I$455,3,FALSE)</f>
        <v>51611</v>
      </c>
      <c r="E422" s="1">
        <f>VLOOKUP($B422,'Awards&amp;Payments_LEACode'!$A$4:$I$455,4,FALSE)</f>
        <v>214082</v>
      </c>
      <c r="F422" s="1">
        <f>VLOOKUP($B422,'Awards&amp;Payments_LEACode'!$A$4:$I$455,6,FALSE)</f>
        <v>480768</v>
      </c>
      <c r="G422" s="1">
        <f>VLOOKUP($B422,'Awards&amp;Payments_LEACode'!$A$4:$I$455,8,FALSE)</f>
        <v>0</v>
      </c>
      <c r="H422" s="3">
        <f>VLOOKUP($B422,'Awards&amp;Payments_LEACode'!$A$4:$I$455,9,FALSE)</f>
        <v>746461</v>
      </c>
      <c r="I422" s="1">
        <f>VLOOKUP($B422,'Awards&amp;Payments_LEACode'!$A$4:$Q$455,11,FALSE)</f>
        <v>51611</v>
      </c>
      <c r="J422" s="1">
        <f>VLOOKUP($B422,'Awards&amp;Payments_LEACode'!$A$4:$Q$455,12,FALSE)</f>
        <v>0</v>
      </c>
      <c r="K422" s="1">
        <f>VLOOKUP($B422,'Awards&amp;Payments_LEACode'!$A$4:$Q$455,14,FALSE)</f>
        <v>0</v>
      </c>
      <c r="L422" s="1">
        <f>VLOOKUP($B422,'Awards&amp;Payments_LEACode'!$A$4:$Q$455,16,FALSE)</f>
        <v>0</v>
      </c>
      <c r="M422" s="3">
        <f>VLOOKUP($B422,'Awards&amp;Payments_LEACode'!$A$4:$Q$455,17,FALSE)</f>
        <v>51611</v>
      </c>
    </row>
    <row r="423" spans="1:13" x14ac:dyDescent="0.35">
      <c r="A423" t="s">
        <v>315</v>
      </c>
      <c r="B423" s="118">
        <v>4753</v>
      </c>
      <c r="C423">
        <v>50</v>
      </c>
      <c r="D423" s="1">
        <f>VLOOKUP($B423,'Awards&amp;Payments_LEACode'!$A$4:$I$455,3,FALSE)</f>
        <v>406485</v>
      </c>
      <c r="E423" s="1">
        <f>VLOOKUP($B423,'Awards&amp;Payments_LEACode'!$A$4:$I$455,4,FALSE)</f>
        <v>1443035</v>
      </c>
      <c r="F423" s="1">
        <f>VLOOKUP($B423,'Awards&amp;Payments_LEACode'!$A$4:$I$455,6,FALSE)</f>
        <v>3240660</v>
      </c>
      <c r="G423" s="1">
        <f>VLOOKUP($B423,'Awards&amp;Payments_LEACode'!$A$4:$I$455,8,FALSE)</f>
        <v>0</v>
      </c>
      <c r="H423" s="3">
        <f>VLOOKUP($B423,'Awards&amp;Payments_LEACode'!$A$4:$I$455,9,FALSE)</f>
        <v>5090180</v>
      </c>
      <c r="I423" s="1">
        <f>VLOOKUP($B423,'Awards&amp;Payments_LEACode'!$A$4:$Q$455,11,FALSE)</f>
        <v>266535.62</v>
      </c>
      <c r="J423" s="1">
        <f>VLOOKUP($B423,'Awards&amp;Payments_LEACode'!$A$4:$Q$455,12,FALSE)</f>
        <v>0</v>
      </c>
      <c r="K423" s="1">
        <f>VLOOKUP($B423,'Awards&amp;Payments_LEACode'!$A$4:$Q$455,14,FALSE)</f>
        <v>0</v>
      </c>
      <c r="L423" s="1">
        <f>VLOOKUP($B423,'Awards&amp;Payments_LEACode'!$A$4:$Q$455,16,FALSE)</f>
        <v>0</v>
      </c>
      <c r="M423" s="3">
        <f>VLOOKUP($B423,'Awards&amp;Payments_LEACode'!$A$4:$Q$455,17,FALSE)</f>
        <v>266535.62</v>
      </c>
    </row>
    <row r="424" spans="1:13" x14ac:dyDescent="0.35">
      <c r="A424" t="s">
        <v>320</v>
      </c>
      <c r="B424" s="118">
        <v>4851</v>
      </c>
      <c r="C424">
        <v>50</v>
      </c>
      <c r="D424" s="1">
        <f>VLOOKUP($B424,'Awards&amp;Payments_LEACode'!$A$4:$I$455,3,FALSE)</f>
        <v>343603</v>
      </c>
      <c r="E424" s="1">
        <f>VLOOKUP($B424,'Awards&amp;Payments_LEACode'!$A$4:$I$455,4,FALSE)</f>
        <v>1379617</v>
      </c>
      <c r="F424" s="1">
        <f>VLOOKUP($B424,'Awards&amp;Payments_LEACode'!$A$4:$I$455,6,FALSE)</f>
        <v>3098242</v>
      </c>
      <c r="G424" s="1">
        <f>VLOOKUP($B424,'Awards&amp;Payments_LEACode'!$A$4:$I$455,8,FALSE)</f>
        <v>189420</v>
      </c>
      <c r="H424" s="3">
        <f>VLOOKUP($B424,'Awards&amp;Payments_LEACode'!$A$4:$I$455,9,FALSE)</f>
        <v>5010882</v>
      </c>
      <c r="I424" s="1">
        <f>VLOOKUP($B424,'Awards&amp;Payments_LEACode'!$A$4:$Q$455,11,FALSE)</f>
        <v>116787.45999999999</v>
      </c>
      <c r="J424" s="1">
        <f>VLOOKUP($B424,'Awards&amp;Payments_LEACode'!$A$4:$Q$455,12,FALSE)</f>
        <v>0</v>
      </c>
      <c r="K424" s="1">
        <f>VLOOKUP($B424,'Awards&amp;Payments_LEACode'!$A$4:$Q$455,14,FALSE)</f>
        <v>0</v>
      </c>
      <c r="L424" s="1">
        <f>VLOOKUP($B424,'Awards&amp;Payments_LEACode'!$A$4:$Q$455,16,FALSE)</f>
        <v>82389.939999999988</v>
      </c>
      <c r="M424" s="3">
        <f>VLOOKUP($B424,'Awards&amp;Payments_LEACode'!$A$4:$Q$455,17,FALSE)</f>
        <v>199177.39999999997</v>
      </c>
    </row>
    <row r="425" spans="1:13" x14ac:dyDescent="0.35">
      <c r="A425" t="s">
        <v>111</v>
      </c>
      <c r="B425" s="118">
        <v>1673</v>
      </c>
      <c r="C425">
        <v>50</v>
      </c>
      <c r="D425" s="1">
        <f>VLOOKUP($B425,'Awards&amp;Payments_LEACode'!$A$4:$I$455,3,FALSE)</f>
        <v>221017</v>
      </c>
      <c r="E425" s="1">
        <f>VLOOKUP($B425,'Awards&amp;Payments_LEACode'!$A$4:$I$455,4,FALSE)</f>
        <v>792948</v>
      </c>
      <c r="F425" s="1">
        <f>VLOOKUP($B425,'Awards&amp;Payments_LEACode'!$A$4:$I$455,6,FALSE)</f>
        <v>1780744</v>
      </c>
      <c r="G425" s="1">
        <f>VLOOKUP($B425,'Awards&amp;Payments_LEACode'!$A$4:$I$455,8,FALSE)</f>
        <v>76087</v>
      </c>
      <c r="H425" s="3">
        <f>VLOOKUP($B425,'Awards&amp;Payments_LEACode'!$A$4:$I$455,9,FALSE)</f>
        <v>2870796</v>
      </c>
      <c r="I425" s="1">
        <f>VLOOKUP($B425,'Awards&amp;Payments_LEACode'!$A$4:$Q$455,11,FALSE)</f>
        <v>0</v>
      </c>
      <c r="J425" s="1">
        <f>VLOOKUP($B425,'Awards&amp;Payments_LEACode'!$A$4:$Q$455,12,FALSE)</f>
        <v>0</v>
      </c>
      <c r="K425" s="1">
        <f>VLOOKUP($B425,'Awards&amp;Payments_LEACode'!$A$4:$Q$455,14,FALSE)</f>
        <v>0</v>
      </c>
      <c r="L425" s="1">
        <f>VLOOKUP($B425,'Awards&amp;Payments_LEACode'!$A$4:$Q$455,16,FALSE)</f>
        <v>0</v>
      </c>
      <c r="M425" s="3">
        <f>VLOOKUP($B425,'Awards&amp;Payments_LEACode'!$A$4:$Q$455,17,FALSE)</f>
        <v>0</v>
      </c>
    </row>
    <row r="426" spans="1:13" x14ac:dyDescent="0.35">
      <c r="A426" t="s">
        <v>368</v>
      </c>
      <c r="B426" s="118">
        <v>5747</v>
      </c>
      <c r="C426">
        <v>50</v>
      </c>
      <c r="D426" s="1">
        <f>VLOOKUP($B426,'Awards&amp;Payments_LEACode'!$A$4:$I$455,3,FALSE)</f>
        <v>547040</v>
      </c>
      <c r="E426" s="1">
        <f>VLOOKUP($B426,'Awards&amp;Payments_LEACode'!$A$4:$I$455,4,FALSE)</f>
        <v>2181051</v>
      </c>
      <c r="F426" s="1">
        <f>VLOOKUP($B426,'Awards&amp;Payments_LEACode'!$A$4:$I$455,6,FALSE)</f>
        <v>4898041</v>
      </c>
      <c r="G426" s="1">
        <f>VLOOKUP($B426,'Awards&amp;Payments_LEACode'!$A$4:$I$455,8,FALSE)</f>
        <v>454493</v>
      </c>
      <c r="H426" s="3">
        <f>VLOOKUP($B426,'Awards&amp;Payments_LEACode'!$A$4:$I$455,9,FALSE)</f>
        <v>8080625</v>
      </c>
      <c r="I426" s="1">
        <f>VLOOKUP($B426,'Awards&amp;Payments_LEACode'!$A$4:$Q$455,11,FALSE)</f>
        <v>442756.45999999996</v>
      </c>
      <c r="J426" s="1">
        <f>VLOOKUP($B426,'Awards&amp;Payments_LEACode'!$A$4:$Q$455,12,FALSE)</f>
        <v>0</v>
      </c>
      <c r="K426" s="1">
        <f>VLOOKUP($B426,'Awards&amp;Payments_LEACode'!$A$4:$Q$455,14,FALSE)</f>
        <v>0</v>
      </c>
      <c r="L426" s="1">
        <f>VLOOKUP($B426,'Awards&amp;Payments_LEACode'!$A$4:$Q$455,16,FALSE)</f>
        <v>230456.36</v>
      </c>
      <c r="M426" s="3">
        <f>VLOOKUP($B426,'Awards&amp;Payments_LEACode'!$A$4:$Q$455,17,FALSE)</f>
        <v>673212.82</v>
      </c>
    </row>
    <row r="427" spans="1:13" x14ac:dyDescent="0.35">
      <c r="A427" t="s">
        <v>406</v>
      </c>
      <c r="B427" s="118">
        <v>6354</v>
      </c>
      <c r="C427">
        <v>50</v>
      </c>
      <c r="D427" s="1">
        <f>VLOOKUP($B427,'Awards&amp;Payments_LEACode'!$A$4:$I$455,3,FALSE)</f>
        <v>109680</v>
      </c>
      <c r="E427" s="1">
        <f>VLOOKUP($B427,'Awards&amp;Payments_LEACode'!$A$4:$I$455,4,FALSE)</f>
        <v>435302</v>
      </c>
      <c r="F427" s="1">
        <f>VLOOKUP($B427,'Awards&amp;Payments_LEACode'!$A$4:$I$455,6,FALSE)</f>
        <v>977569</v>
      </c>
      <c r="G427" s="1">
        <f>VLOOKUP($B427,'Awards&amp;Payments_LEACode'!$A$4:$I$455,8,FALSE)</f>
        <v>42899</v>
      </c>
      <c r="H427" s="3">
        <f>VLOOKUP($B427,'Awards&amp;Payments_LEACode'!$A$4:$I$455,9,FALSE)</f>
        <v>1565450</v>
      </c>
      <c r="I427" s="1">
        <f>VLOOKUP($B427,'Awards&amp;Payments_LEACode'!$A$4:$Q$455,11,FALSE)</f>
        <v>109680</v>
      </c>
      <c r="J427" s="1">
        <f>VLOOKUP($B427,'Awards&amp;Payments_LEACode'!$A$4:$Q$455,12,FALSE)</f>
        <v>0</v>
      </c>
      <c r="K427" s="1">
        <f>VLOOKUP($B427,'Awards&amp;Payments_LEACode'!$A$4:$Q$455,14,FALSE)</f>
        <v>0</v>
      </c>
      <c r="L427" s="1">
        <f>VLOOKUP($B427,'Awards&amp;Payments_LEACode'!$A$4:$Q$455,16,FALSE)</f>
        <v>42899</v>
      </c>
      <c r="M427" s="3">
        <f>VLOOKUP($B427,'Awards&amp;Payments_LEACode'!$A$4:$Q$455,17,FALSE)</f>
        <v>152579</v>
      </c>
    </row>
    <row r="428" spans="1:13" x14ac:dyDescent="0.35">
      <c r="A428" s="113" t="s">
        <v>420</v>
      </c>
      <c r="B428" s="118">
        <v>6678</v>
      </c>
      <c r="C428">
        <v>50</v>
      </c>
      <c r="D428" s="1">
        <f>VLOOKUP($B428,'Awards&amp;Payments_LEACode'!$A$4:$I$455,3,FALSE)</f>
        <v>260098</v>
      </c>
      <c r="E428" s="1">
        <f>VLOOKUP($B428,'Awards&amp;Payments_LEACode'!$A$4:$I$455,4,FALSE)</f>
        <v>984950</v>
      </c>
      <c r="F428" s="1">
        <f>VLOOKUP($B428,'Awards&amp;Payments_LEACode'!$A$4:$I$455,6,FALSE)</f>
        <v>2211926</v>
      </c>
      <c r="G428" s="1">
        <f>VLOOKUP($B428,'Awards&amp;Payments_LEACode'!$A$4:$I$455,8,FALSE)</f>
        <v>257536</v>
      </c>
      <c r="H428" s="3">
        <f>VLOOKUP($B428,'Awards&amp;Payments_LEACode'!$A$4:$I$455,9,FALSE)</f>
        <v>3714510</v>
      </c>
      <c r="I428" s="1">
        <f>VLOOKUP($B428,'Awards&amp;Payments_LEACode'!$A$4:$Q$455,11,FALSE)</f>
        <v>132092.41</v>
      </c>
      <c r="J428" s="1">
        <f>VLOOKUP($B428,'Awards&amp;Payments_LEACode'!$A$4:$Q$455,12,FALSE)</f>
        <v>0</v>
      </c>
      <c r="K428" s="1">
        <f>VLOOKUP($B428,'Awards&amp;Payments_LEACode'!$A$4:$Q$455,14,FALSE)</f>
        <v>0</v>
      </c>
      <c r="L428" s="1">
        <f>VLOOKUP($B428,'Awards&amp;Payments_LEACode'!$A$4:$Q$455,16,FALSE)</f>
        <v>13362.3</v>
      </c>
      <c r="M428" s="3">
        <f>VLOOKUP($B428,'Awards&amp;Payments_LEACode'!$A$4:$Q$455,17,FALSE)</f>
        <v>145454.71</v>
      </c>
    </row>
    <row r="429" spans="1:13" x14ac:dyDescent="0.35">
      <c r="A429" t="s">
        <v>423</v>
      </c>
      <c r="B429" s="118">
        <v>6713</v>
      </c>
      <c r="C429">
        <v>50</v>
      </c>
      <c r="D429" s="1">
        <f>VLOOKUP($B429,'Awards&amp;Payments_LEACode'!$A$4:$I$455,3,FALSE)</f>
        <v>85399</v>
      </c>
      <c r="E429" s="1">
        <f>VLOOKUP($B429,'Awards&amp;Payments_LEACode'!$A$4:$I$455,4,FALSE)</f>
        <v>340969</v>
      </c>
      <c r="F429" s="1">
        <f>VLOOKUP($B429,'Awards&amp;Payments_LEACode'!$A$4:$I$455,6,FALSE)</f>
        <v>765724</v>
      </c>
      <c r="G429" s="1">
        <f>VLOOKUP($B429,'Awards&amp;Payments_LEACode'!$A$4:$I$455,8,FALSE)</f>
        <v>48406</v>
      </c>
      <c r="H429" s="3">
        <f>VLOOKUP($B429,'Awards&amp;Payments_LEACode'!$A$4:$I$455,9,FALSE)</f>
        <v>1240498</v>
      </c>
      <c r="I429" s="1">
        <f>VLOOKUP($B429,'Awards&amp;Payments_LEACode'!$A$4:$Q$455,11,FALSE)</f>
        <v>15158.34</v>
      </c>
      <c r="J429" s="1">
        <f>VLOOKUP($B429,'Awards&amp;Payments_LEACode'!$A$4:$Q$455,12,FALSE)</f>
        <v>0</v>
      </c>
      <c r="K429" s="1">
        <f>VLOOKUP($B429,'Awards&amp;Payments_LEACode'!$A$4:$Q$455,14,FALSE)</f>
        <v>0</v>
      </c>
      <c r="L429" s="1">
        <f>VLOOKUP($B429,'Awards&amp;Payments_LEACode'!$A$4:$Q$455,16,FALSE)</f>
        <v>0</v>
      </c>
      <c r="M429" s="3">
        <f>VLOOKUP($B429,'Awards&amp;Payments_LEACode'!$A$4:$Q$455,17,FALSE)</f>
        <v>15158.34</v>
      </c>
    </row>
    <row r="430" spans="1:13" x14ac:dyDescent="0.35">
      <c r="A430" t="s">
        <v>19</v>
      </c>
      <c r="B430" s="118">
        <v>161</v>
      </c>
      <c r="C430">
        <v>51</v>
      </c>
      <c r="D430" s="1">
        <f>VLOOKUP($B430,'Awards&amp;Payments_LEACode'!$A$4:$I$455,3,FALSE)</f>
        <v>44860</v>
      </c>
      <c r="E430" s="1">
        <f>VLOOKUP($B430,'Awards&amp;Payments_LEACode'!$A$4:$I$455,4,FALSE)</f>
        <v>185311</v>
      </c>
      <c r="F430" s="1">
        <f>VLOOKUP($B430,'Awards&amp;Payments_LEACode'!$A$4:$I$455,6,FALSE)</f>
        <v>416157</v>
      </c>
      <c r="G430" s="1">
        <f>VLOOKUP($B430,'Awards&amp;Payments_LEACode'!$A$4:$I$455,8,FALSE)</f>
        <v>0</v>
      </c>
      <c r="H430" s="3">
        <f>VLOOKUP($B430,'Awards&amp;Payments_LEACode'!$A$4:$I$455,9,FALSE)</f>
        <v>646328</v>
      </c>
      <c r="I430" s="1">
        <f>VLOOKUP($B430,'Awards&amp;Payments_LEACode'!$A$4:$Q$455,11,FALSE)</f>
        <v>0</v>
      </c>
      <c r="J430" s="1">
        <f>VLOOKUP($B430,'Awards&amp;Payments_LEACode'!$A$4:$Q$455,12,FALSE)</f>
        <v>0</v>
      </c>
      <c r="K430" s="1">
        <f>VLOOKUP($B430,'Awards&amp;Payments_LEACode'!$A$4:$Q$455,14,FALSE)</f>
        <v>0</v>
      </c>
      <c r="L430" s="1">
        <f>VLOOKUP($B430,'Awards&amp;Payments_LEACode'!$A$4:$Q$455,16,FALSE)</f>
        <v>0</v>
      </c>
      <c r="M430" s="3">
        <f>VLOOKUP($B430,'Awards&amp;Payments_LEACode'!$A$4:$Q$455,17,FALSE)</f>
        <v>0</v>
      </c>
    </row>
    <row r="431" spans="1:13" x14ac:dyDescent="0.35">
      <c r="A431" t="s">
        <v>34</v>
      </c>
      <c r="B431" s="118">
        <v>364</v>
      </c>
      <c r="C431">
        <v>51</v>
      </c>
      <c r="D431" s="1">
        <f>VLOOKUP($B431,'Awards&amp;Payments_LEACode'!$A$4:$I$455,3,FALSE)</f>
        <v>91113</v>
      </c>
      <c r="E431" s="1">
        <f>VLOOKUP($B431,'Awards&amp;Payments_LEACode'!$A$4:$I$455,4,FALSE)</f>
        <v>307006</v>
      </c>
      <c r="F431" s="1">
        <f>VLOOKUP($B431,'Awards&amp;Payments_LEACode'!$A$4:$I$455,6,FALSE)</f>
        <v>689451</v>
      </c>
      <c r="G431" s="1">
        <f>VLOOKUP($B431,'Awards&amp;Payments_LEACode'!$A$4:$I$455,8,FALSE)</f>
        <v>55072</v>
      </c>
      <c r="H431" s="3">
        <f>VLOOKUP($B431,'Awards&amp;Payments_LEACode'!$A$4:$I$455,9,FALSE)</f>
        <v>1142642</v>
      </c>
      <c r="I431" s="1">
        <f>VLOOKUP($B431,'Awards&amp;Payments_LEACode'!$A$4:$Q$455,11,FALSE)</f>
        <v>53442.85</v>
      </c>
      <c r="J431" s="1">
        <f>VLOOKUP($B431,'Awards&amp;Payments_LEACode'!$A$4:$Q$455,12,FALSE)</f>
        <v>0</v>
      </c>
      <c r="K431" s="1">
        <f>VLOOKUP($B431,'Awards&amp;Payments_LEACode'!$A$4:$Q$455,14,FALSE)</f>
        <v>0</v>
      </c>
      <c r="L431" s="1">
        <f>VLOOKUP($B431,'Awards&amp;Payments_LEACode'!$A$4:$Q$455,16,FALSE)</f>
        <v>20443.18</v>
      </c>
      <c r="M431" s="3">
        <f>VLOOKUP($B431,'Awards&amp;Payments_LEACode'!$A$4:$Q$455,17,FALSE)</f>
        <v>73886.03</v>
      </c>
    </row>
    <row r="432" spans="1:13" x14ac:dyDescent="0.35">
      <c r="A432" t="s">
        <v>37</v>
      </c>
      <c r="B432" s="118">
        <v>427</v>
      </c>
      <c r="C432">
        <v>51</v>
      </c>
      <c r="D432" s="1">
        <f>VLOOKUP($B432,'Awards&amp;Payments_LEACode'!$A$4:$I$455,3,FALSE)</f>
        <v>46565</v>
      </c>
      <c r="E432" s="1">
        <f>VLOOKUP($B432,'Awards&amp;Payments_LEACode'!$A$4:$I$455,4,FALSE)</f>
        <v>141697</v>
      </c>
      <c r="F432" s="1">
        <f>VLOOKUP($B432,'Awards&amp;Payments_LEACode'!$A$4:$I$455,6,FALSE)</f>
        <v>318213</v>
      </c>
      <c r="G432" s="1">
        <f>VLOOKUP($B432,'Awards&amp;Payments_LEACode'!$A$4:$I$455,8,FALSE)</f>
        <v>0</v>
      </c>
      <c r="H432" s="3">
        <f>VLOOKUP($B432,'Awards&amp;Payments_LEACode'!$A$4:$I$455,9,FALSE)</f>
        <v>506475</v>
      </c>
      <c r="I432" s="1">
        <f>VLOOKUP($B432,'Awards&amp;Payments_LEACode'!$A$4:$Q$455,11,FALSE)</f>
        <v>43212.66</v>
      </c>
      <c r="J432" s="1">
        <f>VLOOKUP($B432,'Awards&amp;Payments_LEACode'!$A$4:$Q$455,12,FALSE)</f>
        <v>0</v>
      </c>
      <c r="K432" s="1">
        <f>VLOOKUP($B432,'Awards&amp;Payments_LEACode'!$A$4:$Q$455,14,FALSE)</f>
        <v>0</v>
      </c>
      <c r="L432" s="1">
        <f>VLOOKUP($B432,'Awards&amp;Payments_LEACode'!$A$4:$Q$455,16,FALSE)</f>
        <v>0</v>
      </c>
      <c r="M432" s="3">
        <f>VLOOKUP($B432,'Awards&amp;Payments_LEACode'!$A$4:$Q$455,17,FALSE)</f>
        <v>43212.66</v>
      </c>
    </row>
    <row r="433" spans="1:13" x14ac:dyDescent="0.35">
      <c r="A433" t="s">
        <v>144</v>
      </c>
      <c r="B433" s="118">
        <v>2240</v>
      </c>
      <c r="C433">
        <v>51</v>
      </c>
      <c r="D433" s="1">
        <f>VLOOKUP($B433,'Awards&amp;Payments_LEACode'!$A$4:$I$455,3,FALSE)</f>
        <v>61932</v>
      </c>
      <c r="E433" s="1">
        <f>VLOOKUP($B433,'Awards&amp;Payments_LEACode'!$A$4:$I$455,4,FALSE)</f>
        <v>265395</v>
      </c>
      <c r="F433" s="1">
        <f>VLOOKUP($B433,'Awards&amp;Payments_LEACode'!$A$4:$I$455,6,FALSE)</f>
        <v>596004</v>
      </c>
      <c r="G433" s="1">
        <f>VLOOKUP($B433,'Awards&amp;Payments_LEACode'!$A$4:$I$455,8,FALSE)</f>
        <v>54348</v>
      </c>
      <c r="H433" s="3">
        <f>VLOOKUP($B433,'Awards&amp;Payments_LEACode'!$A$4:$I$455,9,FALSE)</f>
        <v>977679</v>
      </c>
      <c r="I433" s="1">
        <f>VLOOKUP($B433,'Awards&amp;Payments_LEACode'!$A$4:$Q$455,11,FALSE)</f>
        <v>61806.64</v>
      </c>
      <c r="J433" s="1">
        <f>VLOOKUP($B433,'Awards&amp;Payments_LEACode'!$A$4:$Q$455,12,FALSE)</f>
        <v>0</v>
      </c>
      <c r="K433" s="1">
        <f>VLOOKUP($B433,'Awards&amp;Payments_LEACode'!$A$4:$Q$455,14,FALSE)</f>
        <v>0</v>
      </c>
      <c r="L433" s="1">
        <f>VLOOKUP($B433,'Awards&amp;Payments_LEACode'!$A$4:$Q$455,16,FALSE)</f>
        <v>54078.44</v>
      </c>
      <c r="M433" s="3">
        <f>VLOOKUP($B433,'Awards&amp;Payments_LEACode'!$A$4:$Q$455,17,FALSE)</f>
        <v>115885.08</v>
      </c>
    </row>
    <row r="434" spans="1:13" x14ac:dyDescent="0.35">
      <c r="A434" t="s">
        <v>84</v>
      </c>
      <c r="B434" s="118">
        <v>1246</v>
      </c>
      <c r="C434">
        <v>51</v>
      </c>
      <c r="D434" s="1">
        <f>VLOOKUP($B434,'Awards&amp;Payments_LEACode'!$A$4:$I$455,3,FALSE)</f>
        <v>58419</v>
      </c>
      <c r="E434" s="1">
        <f>VLOOKUP($B434,'Awards&amp;Payments_LEACode'!$A$4:$I$455,4,FALSE)</f>
        <v>223164</v>
      </c>
      <c r="F434" s="1">
        <f>VLOOKUP($B434,'Awards&amp;Payments_LEACode'!$A$4:$I$455,6,FALSE)</f>
        <v>501165</v>
      </c>
      <c r="G434" s="1">
        <f>VLOOKUP($B434,'Awards&amp;Payments_LEACode'!$A$4:$I$455,8,FALSE)</f>
        <v>0</v>
      </c>
      <c r="H434" s="3">
        <f>VLOOKUP($B434,'Awards&amp;Payments_LEACode'!$A$4:$I$455,9,FALSE)</f>
        <v>782748</v>
      </c>
      <c r="I434" s="1">
        <f>VLOOKUP($B434,'Awards&amp;Payments_LEACode'!$A$4:$Q$455,11,FALSE)</f>
        <v>58180.639999999999</v>
      </c>
      <c r="J434" s="1">
        <f>VLOOKUP($B434,'Awards&amp;Payments_LEACode'!$A$4:$Q$455,12,FALSE)</f>
        <v>28091.5</v>
      </c>
      <c r="K434" s="1">
        <f>VLOOKUP($B434,'Awards&amp;Payments_LEACode'!$A$4:$Q$455,14,FALSE)</f>
        <v>0</v>
      </c>
      <c r="L434" s="1">
        <f>VLOOKUP($B434,'Awards&amp;Payments_LEACode'!$A$4:$Q$455,16,FALSE)</f>
        <v>0</v>
      </c>
      <c r="M434" s="3">
        <f>VLOOKUP($B434,'Awards&amp;Payments_LEACode'!$A$4:$Q$455,17,FALSE)</f>
        <v>86272.14</v>
      </c>
    </row>
    <row r="435" spans="1:13" x14ac:dyDescent="0.35">
      <c r="A435" t="s">
        <v>87</v>
      </c>
      <c r="B435" s="118">
        <v>1295</v>
      </c>
      <c r="C435">
        <v>51</v>
      </c>
      <c r="D435" s="1">
        <f>VLOOKUP($B435,'Awards&amp;Payments_LEACode'!$A$4:$I$455,3,FALSE)</f>
        <v>143092</v>
      </c>
      <c r="E435" s="1">
        <f>VLOOKUP($B435,'Awards&amp;Payments_LEACode'!$A$4:$I$455,4,FALSE)</f>
        <v>588493</v>
      </c>
      <c r="F435" s="1">
        <f>VLOOKUP($B435,'Awards&amp;Payments_LEACode'!$A$4:$I$455,6,FALSE)</f>
        <v>1321595</v>
      </c>
      <c r="G435" s="1">
        <f>VLOOKUP($B435,'Awards&amp;Payments_LEACode'!$A$4:$I$455,8,FALSE)</f>
        <v>123478</v>
      </c>
      <c r="H435" s="3">
        <f>VLOOKUP($B435,'Awards&amp;Payments_LEACode'!$A$4:$I$455,9,FALSE)</f>
        <v>2176658</v>
      </c>
      <c r="I435" s="1">
        <f>VLOOKUP($B435,'Awards&amp;Payments_LEACode'!$A$4:$Q$455,11,FALSE)</f>
        <v>136982</v>
      </c>
      <c r="J435" s="1">
        <f>VLOOKUP($B435,'Awards&amp;Payments_LEACode'!$A$4:$Q$455,12,FALSE)</f>
        <v>0</v>
      </c>
      <c r="K435" s="1">
        <f>VLOOKUP($B435,'Awards&amp;Payments_LEACode'!$A$4:$Q$455,14,FALSE)</f>
        <v>0</v>
      </c>
      <c r="L435" s="1">
        <f>VLOOKUP($B435,'Awards&amp;Payments_LEACode'!$A$4:$Q$455,16,FALSE)</f>
        <v>120718.72</v>
      </c>
      <c r="M435" s="3">
        <f>VLOOKUP($B435,'Awards&amp;Payments_LEACode'!$A$4:$Q$455,17,FALSE)</f>
        <v>257700.72</v>
      </c>
    </row>
    <row r="436" spans="1:13" x14ac:dyDescent="0.35">
      <c r="A436" t="s">
        <v>95</v>
      </c>
      <c r="B436" s="118">
        <v>1428</v>
      </c>
      <c r="C436">
        <v>51</v>
      </c>
      <c r="D436" s="1">
        <f>VLOOKUP($B436,'Awards&amp;Payments_LEACode'!$A$4:$I$455,3,FALSE)</f>
        <v>114529</v>
      </c>
      <c r="E436" s="1">
        <f>VLOOKUP($B436,'Awards&amp;Payments_LEACode'!$A$4:$I$455,4,FALSE)</f>
        <v>454869</v>
      </c>
      <c r="F436" s="1">
        <f>VLOOKUP($B436,'Awards&amp;Payments_LEACode'!$A$4:$I$455,6,FALSE)</f>
        <v>1021511</v>
      </c>
      <c r="G436" s="1">
        <f>VLOOKUP($B436,'Awards&amp;Payments_LEACode'!$A$4:$I$455,8,FALSE)</f>
        <v>0</v>
      </c>
      <c r="H436" s="3">
        <f>VLOOKUP($B436,'Awards&amp;Payments_LEACode'!$A$4:$I$455,9,FALSE)</f>
        <v>1590909</v>
      </c>
      <c r="I436" s="1">
        <f>VLOOKUP($B436,'Awards&amp;Payments_LEACode'!$A$4:$Q$455,11,FALSE)</f>
        <v>114495.57</v>
      </c>
      <c r="J436" s="1">
        <f>VLOOKUP($B436,'Awards&amp;Payments_LEACode'!$A$4:$Q$455,12,FALSE)</f>
        <v>0</v>
      </c>
      <c r="K436" s="1">
        <f>VLOOKUP($B436,'Awards&amp;Payments_LEACode'!$A$4:$Q$455,14,FALSE)</f>
        <v>0</v>
      </c>
      <c r="L436" s="1">
        <f>VLOOKUP($B436,'Awards&amp;Payments_LEACode'!$A$4:$Q$455,16,FALSE)</f>
        <v>0</v>
      </c>
      <c r="M436" s="3">
        <f>VLOOKUP($B436,'Awards&amp;Payments_LEACode'!$A$4:$Q$455,17,FALSE)</f>
        <v>114495.57</v>
      </c>
    </row>
    <row r="437" spans="1:13" x14ac:dyDescent="0.35">
      <c r="A437" t="s">
        <v>160</v>
      </c>
      <c r="B437" s="118">
        <v>2527</v>
      </c>
      <c r="C437">
        <v>51</v>
      </c>
      <c r="D437" s="1">
        <f>VLOOKUP($B437,'Awards&amp;Payments_LEACode'!$A$4:$I$455,3,FALSE)</f>
        <v>40000</v>
      </c>
      <c r="E437" s="1">
        <f>VLOOKUP($B437,'Awards&amp;Payments_LEACode'!$A$4:$I$455,4,FALSE)</f>
        <v>101809</v>
      </c>
      <c r="F437" s="1">
        <f>VLOOKUP($B437,'Awards&amp;Payments_LEACode'!$A$4:$I$455,6,FALSE)</f>
        <v>228634</v>
      </c>
      <c r="G437" s="1">
        <f>VLOOKUP($B437,'Awards&amp;Payments_LEACode'!$A$4:$I$455,8,FALSE)</f>
        <v>0</v>
      </c>
      <c r="H437" s="3">
        <f>VLOOKUP($B437,'Awards&amp;Payments_LEACode'!$A$4:$I$455,9,FALSE)</f>
        <v>370443</v>
      </c>
      <c r="I437" s="1">
        <f>VLOOKUP($B437,'Awards&amp;Payments_LEACode'!$A$4:$Q$455,11,FALSE)</f>
        <v>23826.260000000002</v>
      </c>
      <c r="J437" s="1">
        <f>VLOOKUP($B437,'Awards&amp;Payments_LEACode'!$A$4:$Q$455,12,FALSE)</f>
        <v>0</v>
      </c>
      <c r="K437" s="1">
        <f>VLOOKUP($B437,'Awards&amp;Payments_LEACode'!$A$4:$Q$455,14,FALSE)</f>
        <v>0</v>
      </c>
      <c r="L437" s="1">
        <f>VLOOKUP($B437,'Awards&amp;Payments_LEACode'!$A$4:$Q$455,16,FALSE)</f>
        <v>0</v>
      </c>
      <c r="M437" s="3">
        <f>VLOOKUP($B437,'Awards&amp;Payments_LEACode'!$A$4:$Q$455,17,FALSE)</f>
        <v>23826.260000000002</v>
      </c>
    </row>
    <row r="438" spans="1:13" x14ac:dyDescent="0.35">
      <c r="A438" t="s">
        <v>174</v>
      </c>
      <c r="B438" s="118">
        <v>2646</v>
      </c>
      <c r="C438">
        <v>51</v>
      </c>
      <c r="D438" s="1">
        <f>VLOOKUP($B438,'Awards&amp;Payments_LEACode'!$A$4:$I$455,3,FALSE)</f>
        <v>105080</v>
      </c>
      <c r="E438" s="1">
        <f>VLOOKUP($B438,'Awards&amp;Payments_LEACode'!$A$4:$I$455,4,FALSE)</f>
        <v>386909</v>
      </c>
      <c r="F438" s="1">
        <f>VLOOKUP($B438,'Awards&amp;Payments_LEACode'!$A$4:$I$455,6,FALSE)</f>
        <v>868890</v>
      </c>
      <c r="G438" s="1">
        <f>VLOOKUP($B438,'Awards&amp;Payments_LEACode'!$A$4:$I$455,8,FALSE)</f>
        <v>106522</v>
      </c>
      <c r="H438" s="3">
        <f>VLOOKUP($B438,'Awards&amp;Payments_LEACode'!$A$4:$I$455,9,FALSE)</f>
        <v>1467401</v>
      </c>
      <c r="I438" s="1">
        <f>VLOOKUP($B438,'Awards&amp;Payments_LEACode'!$A$4:$Q$455,11,FALSE)</f>
        <v>105080</v>
      </c>
      <c r="J438" s="1">
        <f>VLOOKUP($B438,'Awards&amp;Payments_LEACode'!$A$4:$Q$455,12,FALSE)</f>
        <v>0</v>
      </c>
      <c r="K438" s="1">
        <f>VLOOKUP($B438,'Awards&amp;Payments_LEACode'!$A$4:$Q$455,14,FALSE)</f>
        <v>0</v>
      </c>
      <c r="L438" s="1">
        <f>VLOOKUP($B438,'Awards&amp;Payments_LEACode'!$A$4:$Q$455,16,FALSE)</f>
        <v>0</v>
      </c>
      <c r="M438" s="3">
        <f>VLOOKUP($B438,'Awards&amp;Payments_LEACode'!$A$4:$Q$455,17,FALSE)</f>
        <v>105080</v>
      </c>
    </row>
    <row r="439" spans="1:13" x14ac:dyDescent="0.35">
      <c r="A439" t="s">
        <v>175</v>
      </c>
      <c r="B439" s="118">
        <v>2660</v>
      </c>
      <c r="C439">
        <v>51</v>
      </c>
      <c r="D439" s="1">
        <f>VLOOKUP($B439,'Awards&amp;Payments_LEACode'!$A$4:$I$455,3,FALSE)</f>
        <v>42445</v>
      </c>
      <c r="E439" s="1">
        <f>VLOOKUP($B439,'Awards&amp;Payments_LEACode'!$A$4:$I$455,4,FALSE)</f>
        <v>167265</v>
      </c>
      <c r="F439" s="1">
        <f>VLOOKUP($B439,'Awards&amp;Payments_LEACode'!$A$4:$I$455,6,FALSE)</f>
        <v>375631</v>
      </c>
      <c r="G439" s="1">
        <f>VLOOKUP($B439,'Awards&amp;Payments_LEACode'!$A$4:$I$455,8,FALSE)</f>
        <v>62899</v>
      </c>
      <c r="H439" s="3">
        <f>VLOOKUP($B439,'Awards&amp;Payments_LEACode'!$A$4:$I$455,9,FALSE)</f>
        <v>648240</v>
      </c>
      <c r="I439" s="1">
        <f>VLOOKUP($B439,'Awards&amp;Payments_LEACode'!$A$4:$Q$455,11,FALSE)</f>
        <v>39478.410000000003</v>
      </c>
      <c r="J439" s="1">
        <f>VLOOKUP($B439,'Awards&amp;Payments_LEACode'!$A$4:$Q$455,12,FALSE)</f>
        <v>0</v>
      </c>
      <c r="K439" s="1">
        <f>VLOOKUP($B439,'Awards&amp;Payments_LEACode'!$A$4:$Q$455,14,FALSE)</f>
        <v>0</v>
      </c>
      <c r="L439" s="1">
        <f>VLOOKUP($B439,'Awards&amp;Payments_LEACode'!$A$4:$Q$455,16,FALSE)</f>
        <v>0</v>
      </c>
      <c r="M439" s="3">
        <f>VLOOKUP($B439,'Awards&amp;Payments_LEACode'!$A$4:$Q$455,17,FALSE)</f>
        <v>39478.410000000003</v>
      </c>
    </row>
    <row r="440" spans="1:13" x14ac:dyDescent="0.35">
      <c r="A440" t="s">
        <v>237</v>
      </c>
      <c r="B440" s="118">
        <v>3633</v>
      </c>
      <c r="C440">
        <v>51</v>
      </c>
      <c r="D440" s="1">
        <f>VLOOKUP($B440,'Awards&amp;Payments_LEACode'!$A$4:$I$455,3,FALSE)</f>
        <v>70611</v>
      </c>
      <c r="E440" s="1">
        <f>VLOOKUP($B440,'Awards&amp;Payments_LEACode'!$A$4:$I$455,4,FALSE)</f>
        <v>257375</v>
      </c>
      <c r="F440" s="1">
        <f>VLOOKUP($B440,'Awards&amp;Payments_LEACode'!$A$4:$I$455,6,FALSE)</f>
        <v>577993</v>
      </c>
      <c r="G440" s="1">
        <f>VLOOKUP($B440,'Awards&amp;Payments_LEACode'!$A$4:$I$455,8,FALSE)</f>
        <v>0</v>
      </c>
      <c r="H440" s="3">
        <f>VLOOKUP($B440,'Awards&amp;Payments_LEACode'!$A$4:$I$455,9,FALSE)</f>
        <v>905979</v>
      </c>
      <c r="I440" s="1">
        <f>VLOOKUP($B440,'Awards&amp;Payments_LEACode'!$A$4:$Q$455,11,FALSE)</f>
        <v>67052.12</v>
      </c>
      <c r="J440" s="1">
        <f>VLOOKUP($B440,'Awards&amp;Payments_LEACode'!$A$4:$Q$455,12,FALSE)</f>
        <v>0</v>
      </c>
      <c r="K440" s="1">
        <f>VLOOKUP($B440,'Awards&amp;Payments_LEACode'!$A$4:$Q$455,14,FALSE)</f>
        <v>0</v>
      </c>
      <c r="L440" s="1">
        <f>VLOOKUP($B440,'Awards&amp;Payments_LEACode'!$A$4:$Q$455,16,FALSE)</f>
        <v>0</v>
      </c>
      <c r="M440" s="3">
        <f>VLOOKUP($B440,'Awards&amp;Payments_LEACode'!$A$4:$Q$455,17,FALSE)</f>
        <v>67052.12</v>
      </c>
    </row>
    <row r="441" spans="1:13" x14ac:dyDescent="0.35">
      <c r="A441" t="s">
        <v>244</v>
      </c>
      <c r="B441" s="118">
        <v>3682</v>
      </c>
      <c r="C441">
        <v>51</v>
      </c>
      <c r="D441" s="1">
        <f>VLOOKUP($B441,'Awards&amp;Payments_LEACode'!$A$4:$I$455,3,FALSE)</f>
        <v>245085</v>
      </c>
      <c r="E441" s="1">
        <f>VLOOKUP($B441,'Awards&amp;Payments_LEACode'!$A$4:$I$455,4,FALSE)</f>
        <v>951213</v>
      </c>
      <c r="F441" s="1">
        <f>VLOOKUP($B441,'Awards&amp;Payments_LEACode'!$A$4:$I$455,6,FALSE)</f>
        <v>2136164</v>
      </c>
      <c r="G441" s="1">
        <f>VLOOKUP($B441,'Awards&amp;Payments_LEACode'!$A$4:$I$455,8,FALSE)</f>
        <v>0</v>
      </c>
      <c r="H441" s="3">
        <f>VLOOKUP($B441,'Awards&amp;Payments_LEACode'!$A$4:$I$455,9,FALSE)</f>
        <v>3332462</v>
      </c>
      <c r="I441" s="1">
        <f>VLOOKUP($B441,'Awards&amp;Payments_LEACode'!$A$4:$Q$455,11,FALSE)</f>
        <v>245033.23</v>
      </c>
      <c r="J441" s="1">
        <f>VLOOKUP($B441,'Awards&amp;Payments_LEACode'!$A$4:$Q$455,12,FALSE)</f>
        <v>0</v>
      </c>
      <c r="K441" s="1">
        <f>VLOOKUP($B441,'Awards&amp;Payments_LEACode'!$A$4:$Q$455,14,FALSE)</f>
        <v>0</v>
      </c>
      <c r="L441" s="1">
        <f>VLOOKUP($B441,'Awards&amp;Payments_LEACode'!$A$4:$Q$455,16,FALSE)</f>
        <v>0</v>
      </c>
      <c r="M441" s="3">
        <f>VLOOKUP($B441,'Awards&amp;Payments_LEACode'!$A$4:$Q$455,17,FALSE)</f>
        <v>245033.23</v>
      </c>
    </row>
    <row r="442" spans="1:13" x14ac:dyDescent="0.35">
      <c r="A442" t="s">
        <v>246</v>
      </c>
      <c r="B442" s="118">
        <v>3696</v>
      </c>
      <c r="C442">
        <v>51</v>
      </c>
      <c r="D442" s="1">
        <f>VLOOKUP($B442,'Awards&amp;Payments_LEACode'!$A$4:$I$455,3,FALSE)</f>
        <v>40000</v>
      </c>
      <c r="E442" s="1">
        <f>VLOOKUP($B442,'Awards&amp;Payments_LEACode'!$A$4:$I$455,4,FALSE)</f>
        <v>100000</v>
      </c>
      <c r="F442" s="1">
        <f>VLOOKUP($B442,'Awards&amp;Payments_LEACode'!$A$4:$I$455,6,FALSE)</f>
        <v>184130</v>
      </c>
      <c r="G442" s="1">
        <f>VLOOKUP($B442,'Awards&amp;Payments_LEACode'!$A$4:$I$455,8,FALSE)</f>
        <v>0</v>
      </c>
      <c r="H442" s="3">
        <f>VLOOKUP($B442,'Awards&amp;Payments_LEACode'!$A$4:$I$455,9,FALSE)</f>
        <v>324130</v>
      </c>
      <c r="I442" s="1">
        <f>VLOOKUP($B442,'Awards&amp;Payments_LEACode'!$A$4:$Q$455,11,FALSE)</f>
        <v>40000</v>
      </c>
      <c r="J442" s="1">
        <f>VLOOKUP($B442,'Awards&amp;Payments_LEACode'!$A$4:$Q$455,12,FALSE)</f>
        <v>34239.480000000003</v>
      </c>
      <c r="K442" s="1">
        <f>VLOOKUP($B442,'Awards&amp;Payments_LEACode'!$A$4:$Q$455,14,FALSE)</f>
        <v>0</v>
      </c>
      <c r="L442" s="1">
        <f>VLOOKUP($B442,'Awards&amp;Payments_LEACode'!$A$4:$Q$455,16,FALSE)</f>
        <v>0</v>
      </c>
      <c r="M442" s="3">
        <f>VLOOKUP($B442,'Awards&amp;Payments_LEACode'!$A$4:$Q$455,17,FALSE)</f>
        <v>74239.48000000001</v>
      </c>
    </row>
    <row r="443" spans="1:13" x14ac:dyDescent="0.35">
      <c r="A443" t="s">
        <v>43</v>
      </c>
      <c r="B443" s="118">
        <v>490</v>
      </c>
      <c r="C443">
        <v>51</v>
      </c>
      <c r="D443" s="1">
        <f>VLOOKUP($B443,'Awards&amp;Payments_LEACode'!$A$4:$I$455,3,FALSE)</f>
        <v>40000</v>
      </c>
      <c r="E443" s="1">
        <f>VLOOKUP($B443,'Awards&amp;Payments_LEACode'!$A$4:$I$455,4,FALSE)</f>
        <v>150027</v>
      </c>
      <c r="F443" s="1">
        <f>VLOOKUP($B443,'Awards&amp;Payments_LEACode'!$A$4:$I$455,6,FALSE)</f>
        <v>336920</v>
      </c>
      <c r="G443" s="1">
        <f>VLOOKUP($B443,'Awards&amp;Payments_LEACode'!$A$4:$I$455,8,FALSE)</f>
        <v>0</v>
      </c>
      <c r="H443" s="3">
        <f>VLOOKUP($B443,'Awards&amp;Payments_LEACode'!$A$4:$I$455,9,FALSE)</f>
        <v>526947</v>
      </c>
      <c r="I443" s="1">
        <f>VLOOKUP($B443,'Awards&amp;Payments_LEACode'!$A$4:$Q$455,11,FALSE)</f>
        <v>28000</v>
      </c>
      <c r="J443" s="1">
        <f>VLOOKUP($B443,'Awards&amp;Payments_LEACode'!$A$4:$Q$455,12,FALSE)</f>
        <v>0</v>
      </c>
      <c r="K443" s="1">
        <f>VLOOKUP($B443,'Awards&amp;Payments_LEACode'!$A$4:$Q$455,14,FALSE)</f>
        <v>0</v>
      </c>
      <c r="L443" s="1">
        <f>VLOOKUP($B443,'Awards&amp;Payments_LEACode'!$A$4:$Q$455,16,FALSE)</f>
        <v>0</v>
      </c>
      <c r="M443" s="3">
        <f>VLOOKUP($B443,'Awards&amp;Payments_LEACode'!$A$4:$Q$455,17,FALSE)</f>
        <v>28000</v>
      </c>
    </row>
    <row r="444" spans="1:13" x14ac:dyDescent="0.35">
      <c r="A444" t="s">
        <v>294</v>
      </c>
      <c r="B444" s="118">
        <v>4389</v>
      </c>
      <c r="C444">
        <v>51</v>
      </c>
      <c r="D444" s="1">
        <f>VLOOKUP($B444,'Awards&amp;Payments_LEACode'!$A$4:$I$455,3,FALSE)</f>
        <v>234388</v>
      </c>
      <c r="E444" s="1">
        <f>VLOOKUP($B444,'Awards&amp;Payments_LEACode'!$A$4:$I$455,4,FALSE)</f>
        <v>929628</v>
      </c>
      <c r="F444" s="1">
        <f>VLOOKUP($B444,'Awards&amp;Payments_LEACode'!$A$4:$I$455,6,FALSE)</f>
        <v>2087689</v>
      </c>
      <c r="G444" s="1">
        <f>VLOOKUP($B444,'Awards&amp;Payments_LEACode'!$A$4:$I$455,8,FALSE)</f>
        <v>0</v>
      </c>
      <c r="H444" s="3">
        <f>VLOOKUP($B444,'Awards&amp;Payments_LEACode'!$A$4:$I$455,9,FALSE)</f>
        <v>3251705</v>
      </c>
      <c r="I444" s="1">
        <f>VLOOKUP($B444,'Awards&amp;Payments_LEACode'!$A$4:$Q$455,11,FALSE)</f>
        <v>234388.00000000003</v>
      </c>
      <c r="J444" s="1">
        <f>VLOOKUP($B444,'Awards&amp;Payments_LEACode'!$A$4:$Q$455,12,FALSE)</f>
        <v>0</v>
      </c>
      <c r="K444" s="1">
        <f>VLOOKUP($B444,'Awards&amp;Payments_LEACode'!$A$4:$Q$455,14,FALSE)</f>
        <v>0</v>
      </c>
      <c r="L444" s="1">
        <f>VLOOKUP($B444,'Awards&amp;Payments_LEACode'!$A$4:$Q$455,16,FALSE)</f>
        <v>0</v>
      </c>
      <c r="M444" s="3">
        <f>VLOOKUP($B444,'Awards&amp;Payments_LEACode'!$A$4:$Q$455,17,FALSE)</f>
        <v>234388.00000000003</v>
      </c>
    </row>
    <row r="445" spans="1:13" x14ac:dyDescent="0.35">
      <c r="A445" t="s">
        <v>315</v>
      </c>
      <c r="B445" s="118">
        <v>4753</v>
      </c>
      <c r="C445">
        <v>51</v>
      </c>
      <c r="D445" s="1">
        <f>VLOOKUP($B445,'Awards&amp;Payments_LEACode'!$A$4:$I$455,3,FALSE)</f>
        <v>406485</v>
      </c>
      <c r="E445" s="1">
        <f>VLOOKUP($B445,'Awards&amp;Payments_LEACode'!$A$4:$I$455,4,FALSE)</f>
        <v>1443035</v>
      </c>
      <c r="F445" s="1">
        <f>VLOOKUP($B445,'Awards&amp;Payments_LEACode'!$A$4:$I$455,6,FALSE)</f>
        <v>3240660</v>
      </c>
      <c r="G445" s="1">
        <f>VLOOKUP($B445,'Awards&amp;Payments_LEACode'!$A$4:$I$455,8,FALSE)</f>
        <v>0</v>
      </c>
      <c r="H445" s="3">
        <f>VLOOKUP($B445,'Awards&amp;Payments_LEACode'!$A$4:$I$455,9,FALSE)</f>
        <v>5090180</v>
      </c>
      <c r="I445" s="1">
        <f>VLOOKUP($B445,'Awards&amp;Payments_LEACode'!$A$4:$Q$455,11,FALSE)</f>
        <v>266535.62</v>
      </c>
      <c r="J445" s="1">
        <f>VLOOKUP($B445,'Awards&amp;Payments_LEACode'!$A$4:$Q$455,12,FALSE)</f>
        <v>0</v>
      </c>
      <c r="K445" s="1">
        <f>VLOOKUP($B445,'Awards&amp;Payments_LEACode'!$A$4:$Q$455,14,FALSE)</f>
        <v>0</v>
      </c>
      <c r="L445" s="1">
        <f>VLOOKUP($B445,'Awards&amp;Payments_LEACode'!$A$4:$Q$455,16,FALSE)</f>
        <v>0</v>
      </c>
      <c r="M445" s="3">
        <f>VLOOKUP($B445,'Awards&amp;Payments_LEACode'!$A$4:$Q$455,17,FALSE)</f>
        <v>266535.62</v>
      </c>
    </row>
    <row r="446" spans="1:13" x14ac:dyDescent="0.35">
      <c r="A446" t="s">
        <v>320</v>
      </c>
      <c r="B446" s="118">
        <v>4851</v>
      </c>
      <c r="C446">
        <v>51</v>
      </c>
      <c r="D446" s="1">
        <f>VLOOKUP($B446,'Awards&amp;Payments_LEACode'!$A$4:$I$455,3,FALSE)</f>
        <v>343603</v>
      </c>
      <c r="E446" s="1">
        <f>VLOOKUP($B446,'Awards&amp;Payments_LEACode'!$A$4:$I$455,4,FALSE)</f>
        <v>1379617</v>
      </c>
      <c r="F446" s="1">
        <f>VLOOKUP($B446,'Awards&amp;Payments_LEACode'!$A$4:$I$455,6,FALSE)</f>
        <v>3098242</v>
      </c>
      <c r="G446" s="1">
        <f>VLOOKUP($B446,'Awards&amp;Payments_LEACode'!$A$4:$I$455,8,FALSE)</f>
        <v>189420</v>
      </c>
      <c r="H446" s="3">
        <f>VLOOKUP($B446,'Awards&amp;Payments_LEACode'!$A$4:$I$455,9,FALSE)</f>
        <v>5010882</v>
      </c>
      <c r="I446" s="1">
        <f>VLOOKUP($B446,'Awards&amp;Payments_LEACode'!$A$4:$Q$455,11,FALSE)</f>
        <v>116787.45999999999</v>
      </c>
      <c r="J446" s="1">
        <f>VLOOKUP($B446,'Awards&amp;Payments_LEACode'!$A$4:$Q$455,12,FALSE)</f>
        <v>0</v>
      </c>
      <c r="K446" s="1">
        <f>VLOOKUP($B446,'Awards&amp;Payments_LEACode'!$A$4:$Q$455,14,FALSE)</f>
        <v>0</v>
      </c>
      <c r="L446" s="1">
        <f>VLOOKUP($B446,'Awards&amp;Payments_LEACode'!$A$4:$Q$455,16,FALSE)</f>
        <v>82389.939999999988</v>
      </c>
      <c r="M446" s="3">
        <f>VLOOKUP($B446,'Awards&amp;Payments_LEACode'!$A$4:$Q$455,17,FALSE)</f>
        <v>199177.39999999997</v>
      </c>
    </row>
    <row r="447" spans="1:13" x14ac:dyDescent="0.35">
      <c r="A447" t="s">
        <v>354</v>
      </c>
      <c r="B447" s="118">
        <v>5523</v>
      </c>
      <c r="C447">
        <v>51</v>
      </c>
      <c r="D447" s="1">
        <f>VLOOKUP($B447,'Awards&amp;Payments_LEACode'!$A$4:$I$455,3,FALSE)</f>
        <v>159683</v>
      </c>
      <c r="E447" s="1">
        <f>VLOOKUP($B447,'Awards&amp;Payments_LEACode'!$A$4:$I$455,4,FALSE)</f>
        <v>570306</v>
      </c>
      <c r="F447" s="1">
        <f>VLOOKUP($B447,'Awards&amp;Payments_LEACode'!$A$4:$I$455,6,FALSE)</f>
        <v>1280750</v>
      </c>
      <c r="G447" s="1">
        <f>VLOOKUP($B447,'Awards&amp;Payments_LEACode'!$A$4:$I$455,8,FALSE)</f>
        <v>0</v>
      </c>
      <c r="H447" s="3">
        <f>VLOOKUP($B447,'Awards&amp;Payments_LEACode'!$A$4:$I$455,9,FALSE)</f>
        <v>2010739</v>
      </c>
      <c r="I447" s="1">
        <f>VLOOKUP($B447,'Awards&amp;Payments_LEACode'!$A$4:$Q$455,11,FALSE)</f>
        <v>159582.99000000002</v>
      </c>
      <c r="J447" s="1">
        <f>VLOOKUP($B447,'Awards&amp;Payments_LEACode'!$A$4:$Q$455,12,FALSE)</f>
        <v>0</v>
      </c>
      <c r="K447" s="1">
        <f>VLOOKUP($B447,'Awards&amp;Payments_LEACode'!$A$4:$Q$455,14,FALSE)</f>
        <v>0</v>
      </c>
      <c r="L447" s="1">
        <f>VLOOKUP($B447,'Awards&amp;Payments_LEACode'!$A$4:$Q$455,16,FALSE)</f>
        <v>0</v>
      </c>
      <c r="M447" s="3">
        <f>VLOOKUP($B447,'Awards&amp;Payments_LEACode'!$A$4:$Q$455,17,FALSE)</f>
        <v>159582.99000000002</v>
      </c>
    </row>
    <row r="448" spans="1:13" x14ac:dyDescent="0.35">
      <c r="A448" t="s">
        <v>250</v>
      </c>
      <c r="B448" s="118">
        <v>3850</v>
      </c>
      <c r="C448">
        <v>51</v>
      </c>
      <c r="D448" s="1">
        <f>VLOOKUP($B448,'Awards&amp;Payments_LEACode'!$A$4:$I$455,3,FALSE)</f>
        <v>151579</v>
      </c>
      <c r="E448" s="1">
        <f>VLOOKUP($B448,'Awards&amp;Payments_LEACode'!$A$4:$I$455,4,FALSE)</f>
        <v>613319</v>
      </c>
      <c r="F448" s="1">
        <f>VLOOKUP($B448,'Awards&amp;Payments_LEACode'!$A$4:$I$455,6,FALSE)</f>
        <v>1377345</v>
      </c>
      <c r="G448" s="1">
        <f>VLOOKUP($B448,'Awards&amp;Payments_LEACode'!$A$4:$I$455,8,FALSE)</f>
        <v>106087</v>
      </c>
      <c r="H448" s="3">
        <f>VLOOKUP($B448,'Awards&amp;Payments_LEACode'!$A$4:$I$455,9,FALSE)</f>
        <v>2248330</v>
      </c>
      <c r="I448" s="1">
        <f>VLOOKUP($B448,'Awards&amp;Payments_LEACode'!$A$4:$Q$455,11,FALSE)</f>
        <v>151554</v>
      </c>
      <c r="J448" s="1">
        <f>VLOOKUP($B448,'Awards&amp;Payments_LEACode'!$A$4:$Q$455,12,FALSE)</f>
        <v>0</v>
      </c>
      <c r="K448" s="1">
        <f>VLOOKUP($B448,'Awards&amp;Payments_LEACode'!$A$4:$Q$455,14,FALSE)</f>
        <v>0</v>
      </c>
      <c r="L448" s="1">
        <f>VLOOKUP($B448,'Awards&amp;Payments_LEACode'!$A$4:$Q$455,16,FALSE)</f>
        <v>43306.31</v>
      </c>
      <c r="M448" s="3">
        <f>VLOOKUP($B448,'Awards&amp;Payments_LEACode'!$A$4:$Q$455,17,FALSE)</f>
        <v>194860.31</v>
      </c>
    </row>
    <row r="449" spans="1:13" x14ac:dyDescent="0.35">
      <c r="A449" t="s">
        <v>332</v>
      </c>
      <c r="B449" s="118">
        <v>5100</v>
      </c>
      <c r="C449">
        <v>51</v>
      </c>
      <c r="D449" s="1">
        <f>VLOOKUP($B449,'Awards&amp;Payments_LEACode'!$A$4:$I$455,3,FALSE)</f>
        <v>230370</v>
      </c>
      <c r="E449" s="1">
        <f>VLOOKUP($B449,'Awards&amp;Payments_LEACode'!$A$4:$I$455,4,FALSE)</f>
        <v>920638</v>
      </c>
      <c r="F449" s="1">
        <f>VLOOKUP($B449,'Awards&amp;Payments_LEACode'!$A$4:$I$455,6,FALSE)</f>
        <v>2067500</v>
      </c>
      <c r="G449" s="1">
        <f>VLOOKUP($B449,'Awards&amp;Payments_LEACode'!$A$4:$I$455,8,FALSE)</f>
        <v>0</v>
      </c>
      <c r="H449" s="3">
        <f>VLOOKUP($B449,'Awards&amp;Payments_LEACode'!$A$4:$I$455,9,FALSE)</f>
        <v>3218508</v>
      </c>
      <c r="I449" s="1">
        <f>VLOOKUP($B449,'Awards&amp;Payments_LEACode'!$A$4:$Q$455,11,FALSE)</f>
        <v>194398.34</v>
      </c>
      <c r="J449" s="1">
        <f>VLOOKUP($B449,'Awards&amp;Payments_LEACode'!$A$4:$Q$455,12,FALSE)</f>
        <v>0</v>
      </c>
      <c r="K449" s="1">
        <f>VLOOKUP($B449,'Awards&amp;Payments_LEACode'!$A$4:$Q$455,14,FALSE)</f>
        <v>0</v>
      </c>
      <c r="L449" s="1">
        <f>VLOOKUP($B449,'Awards&amp;Payments_LEACode'!$A$4:$Q$455,16,FALSE)</f>
        <v>0</v>
      </c>
      <c r="M449" s="3">
        <f>VLOOKUP($B449,'Awards&amp;Payments_LEACode'!$A$4:$Q$455,17,FALSE)</f>
        <v>194398.34</v>
      </c>
    </row>
    <row r="450" spans="1:13" x14ac:dyDescent="0.35">
      <c r="A450" t="s">
        <v>343</v>
      </c>
      <c r="B450" s="118">
        <v>5362</v>
      </c>
      <c r="C450">
        <v>51</v>
      </c>
      <c r="D450" s="1">
        <f>VLOOKUP($B450,'Awards&amp;Payments_LEACode'!$A$4:$I$455,3,FALSE)</f>
        <v>66944</v>
      </c>
      <c r="E450" s="1">
        <f>VLOOKUP($B450,'Awards&amp;Payments_LEACode'!$A$4:$I$455,4,FALSE)</f>
        <v>227337</v>
      </c>
      <c r="F450" s="1">
        <f>VLOOKUP($B450,'Awards&amp;Payments_LEACode'!$A$4:$I$455,6,FALSE)</f>
        <v>510537</v>
      </c>
      <c r="G450" s="1">
        <f>VLOOKUP($B450,'Awards&amp;Payments_LEACode'!$A$4:$I$455,8,FALSE)</f>
        <v>0</v>
      </c>
      <c r="H450" s="3">
        <f>VLOOKUP($B450,'Awards&amp;Payments_LEACode'!$A$4:$I$455,9,FALSE)</f>
        <v>804818</v>
      </c>
      <c r="I450" s="1">
        <f>VLOOKUP($B450,'Awards&amp;Payments_LEACode'!$A$4:$Q$455,11,FALSE)</f>
        <v>59685.22</v>
      </c>
      <c r="J450" s="1">
        <f>VLOOKUP($B450,'Awards&amp;Payments_LEACode'!$A$4:$Q$455,12,FALSE)</f>
        <v>0</v>
      </c>
      <c r="K450" s="1">
        <f>VLOOKUP($B450,'Awards&amp;Payments_LEACode'!$A$4:$Q$455,14,FALSE)</f>
        <v>0</v>
      </c>
      <c r="L450" s="1">
        <f>VLOOKUP($B450,'Awards&amp;Payments_LEACode'!$A$4:$Q$455,16,FALSE)</f>
        <v>0</v>
      </c>
      <c r="M450" s="3">
        <f>VLOOKUP($B450,'Awards&amp;Payments_LEACode'!$A$4:$Q$455,17,FALSE)</f>
        <v>59685.22</v>
      </c>
    </row>
    <row r="451" spans="1:13" x14ac:dyDescent="0.35">
      <c r="A451" t="s">
        <v>406</v>
      </c>
      <c r="B451" s="118">
        <v>6354</v>
      </c>
      <c r="C451">
        <v>51</v>
      </c>
      <c r="D451" s="1">
        <f>VLOOKUP($B451,'Awards&amp;Payments_LEACode'!$A$4:$I$455,3,FALSE)</f>
        <v>109680</v>
      </c>
      <c r="E451" s="1">
        <f>VLOOKUP($B451,'Awards&amp;Payments_LEACode'!$A$4:$I$455,4,FALSE)</f>
        <v>435302</v>
      </c>
      <c r="F451" s="1">
        <f>VLOOKUP($B451,'Awards&amp;Payments_LEACode'!$A$4:$I$455,6,FALSE)</f>
        <v>977569</v>
      </c>
      <c r="G451" s="1">
        <f>VLOOKUP($B451,'Awards&amp;Payments_LEACode'!$A$4:$I$455,8,FALSE)</f>
        <v>42899</v>
      </c>
      <c r="H451" s="3">
        <f>VLOOKUP($B451,'Awards&amp;Payments_LEACode'!$A$4:$I$455,9,FALSE)</f>
        <v>1565450</v>
      </c>
      <c r="I451" s="1">
        <f>VLOOKUP($B451,'Awards&amp;Payments_LEACode'!$A$4:$Q$455,11,FALSE)</f>
        <v>109680</v>
      </c>
      <c r="J451" s="1">
        <f>VLOOKUP($B451,'Awards&amp;Payments_LEACode'!$A$4:$Q$455,12,FALSE)</f>
        <v>0</v>
      </c>
      <c r="K451" s="1">
        <f>VLOOKUP($B451,'Awards&amp;Payments_LEACode'!$A$4:$Q$455,14,FALSE)</f>
        <v>0</v>
      </c>
      <c r="L451" s="1">
        <f>VLOOKUP($B451,'Awards&amp;Payments_LEACode'!$A$4:$Q$455,16,FALSE)</f>
        <v>42899</v>
      </c>
      <c r="M451" s="3">
        <f>VLOOKUP($B451,'Awards&amp;Payments_LEACode'!$A$4:$Q$455,17,FALSE)</f>
        <v>152579</v>
      </c>
    </row>
    <row r="452" spans="1:13" x14ac:dyDescent="0.35">
      <c r="A452" t="s">
        <v>63</v>
      </c>
      <c r="B452" s="118">
        <v>910</v>
      </c>
      <c r="C452">
        <v>52</v>
      </c>
      <c r="D452" s="1">
        <f>VLOOKUP($B452,'Awards&amp;Payments_LEACode'!$A$4:$I$455,3,FALSE)</f>
        <v>111353</v>
      </c>
      <c r="E452" s="1">
        <f>VLOOKUP($B452,'Awards&amp;Payments_LEACode'!$A$4:$I$455,4,FALSE)</f>
        <v>387813</v>
      </c>
      <c r="F452" s="1">
        <f>VLOOKUP($B452,'Awards&amp;Payments_LEACode'!$A$4:$I$455,6,FALSE)</f>
        <v>870920</v>
      </c>
      <c r="G452" s="1">
        <f>VLOOKUP($B452,'Awards&amp;Payments_LEACode'!$A$4:$I$455,8,FALSE)</f>
        <v>0</v>
      </c>
      <c r="H452" s="3">
        <f>VLOOKUP($B452,'Awards&amp;Payments_LEACode'!$A$4:$I$455,9,FALSE)</f>
        <v>1370086</v>
      </c>
      <c r="I452" s="1">
        <f>VLOOKUP($B452,'Awards&amp;Payments_LEACode'!$A$4:$Q$455,11,FALSE)</f>
        <v>97417.03</v>
      </c>
      <c r="J452" s="1">
        <f>VLOOKUP($B452,'Awards&amp;Payments_LEACode'!$A$4:$Q$455,12,FALSE)</f>
        <v>0</v>
      </c>
      <c r="K452" s="1">
        <f>VLOOKUP($B452,'Awards&amp;Payments_LEACode'!$A$4:$Q$455,14,FALSE)</f>
        <v>0</v>
      </c>
      <c r="L452" s="1">
        <f>VLOOKUP($B452,'Awards&amp;Payments_LEACode'!$A$4:$Q$455,16,FALSE)</f>
        <v>0</v>
      </c>
      <c r="M452" s="3">
        <f>VLOOKUP($B452,'Awards&amp;Payments_LEACode'!$A$4:$Q$455,17,FALSE)</f>
        <v>97417.03</v>
      </c>
    </row>
    <row r="453" spans="1:13" x14ac:dyDescent="0.35">
      <c r="A453" t="s">
        <v>1162</v>
      </c>
      <c r="B453" s="118">
        <v>1862</v>
      </c>
      <c r="C453">
        <v>52</v>
      </c>
      <c r="D453" s="1">
        <f>VLOOKUP($B453,'Awards&amp;Payments_LEACode'!$A$4:$I$455,3,FALSE)</f>
        <v>1150052</v>
      </c>
      <c r="E453" s="1">
        <f>VLOOKUP($B453,'Awards&amp;Payments_LEACode'!$A$4:$I$455,4,FALSE)</f>
        <v>4559392</v>
      </c>
      <c r="F453" s="1">
        <f>VLOOKUP($B453,'Awards&amp;Payments_LEACode'!$A$4:$I$455,6,FALSE)</f>
        <v>10239141</v>
      </c>
      <c r="G453" s="1">
        <f>VLOOKUP($B453,'Awards&amp;Payments_LEACode'!$A$4:$I$455,8,FALSE)</f>
        <v>1021739</v>
      </c>
      <c r="H453" s="3">
        <f>VLOOKUP($B453,'Awards&amp;Payments_LEACode'!$A$4:$I$455,9,FALSE)</f>
        <v>16970324</v>
      </c>
      <c r="I453" s="1">
        <f>VLOOKUP($B453,'Awards&amp;Payments_LEACode'!$A$4:$Q$455,11,FALSE)</f>
        <v>481583.28</v>
      </c>
      <c r="J453" s="1">
        <f>VLOOKUP($B453,'Awards&amp;Payments_LEACode'!$A$4:$Q$455,12,FALSE)</f>
        <v>0</v>
      </c>
      <c r="K453" s="1">
        <f>VLOOKUP($B453,'Awards&amp;Payments_LEACode'!$A$4:$Q$455,14,FALSE)</f>
        <v>0</v>
      </c>
      <c r="L453" s="1">
        <f>VLOOKUP($B453,'Awards&amp;Payments_LEACode'!$A$4:$Q$455,16,FALSE)</f>
        <v>95483.16</v>
      </c>
      <c r="M453" s="3">
        <f>VLOOKUP($B453,'Awards&amp;Payments_LEACode'!$A$4:$Q$455,17,FALSE)</f>
        <v>577066.44000000006</v>
      </c>
    </row>
    <row r="454" spans="1:13" x14ac:dyDescent="0.35">
      <c r="A454" t="s">
        <v>203</v>
      </c>
      <c r="B454" s="118">
        <v>3171</v>
      </c>
      <c r="C454">
        <v>52</v>
      </c>
      <c r="D454" s="1">
        <f>VLOOKUP($B454,'Awards&amp;Payments_LEACode'!$A$4:$I$455,3,FALSE)</f>
        <v>84601</v>
      </c>
      <c r="E454" s="1">
        <f>VLOOKUP($B454,'Awards&amp;Payments_LEACode'!$A$4:$I$455,4,FALSE)</f>
        <v>345961</v>
      </c>
      <c r="F454" s="1">
        <f>VLOOKUP($B454,'Awards&amp;Payments_LEACode'!$A$4:$I$455,6,FALSE)</f>
        <v>776933</v>
      </c>
      <c r="G454" s="1">
        <f>VLOOKUP($B454,'Awards&amp;Payments_LEACode'!$A$4:$I$455,8,FALSE)</f>
        <v>0</v>
      </c>
      <c r="H454" s="3">
        <f>VLOOKUP($B454,'Awards&amp;Payments_LEACode'!$A$4:$I$455,9,FALSE)</f>
        <v>1207495</v>
      </c>
      <c r="I454" s="1">
        <f>VLOOKUP($B454,'Awards&amp;Payments_LEACode'!$A$4:$Q$455,11,FALSE)</f>
        <v>79077.22</v>
      </c>
      <c r="J454" s="1">
        <f>VLOOKUP($B454,'Awards&amp;Payments_LEACode'!$A$4:$Q$455,12,FALSE)</f>
        <v>0</v>
      </c>
      <c r="K454" s="1">
        <f>VLOOKUP($B454,'Awards&amp;Payments_LEACode'!$A$4:$Q$455,14,FALSE)</f>
        <v>0</v>
      </c>
      <c r="L454" s="1">
        <f>VLOOKUP($B454,'Awards&amp;Payments_LEACode'!$A$4:$Q$455,16,FALSE)</f>
        <v>0</v>
      </c>
      <c r="M454" s="3">
        <f>VLOOKUP($B454,'Awards&amp;Payments_LEACode'!$A$4:$Q$455,17,FALSE)</f>
        <v>79077.22</v>
      </c>
    </row>
    <row r="455" spans="1:13" x14ac:dyDescent="0.35">
      <c r="A455" t="s">
        <v>260</v>
      </c>
      <c r="B455" s="118">
        <v>3941</v>
      </c>
      <c r="C455">
        <v>52</v>
      </c>
      <c r="D455" s="1">
        <f>VLOOKUP($B455,'Awards&amp;Payments_LEACode'!$A$4:$I$455,3,FALSE)</f>
        <v>91899</v>
      </c>
      <c r="E455" s="1">
        <f>VLOOKUP($B455,'Awards&amp;Payments_LEACode'!$A$4:$I$455,4,FALSE)</f>
        <v>365712</v>
      </c>
      <c r="F455" s="1">
        <f>VLOOKUP($B455,'Awards&amp;Payments_LEACode'!$A$4:$I$455,6,FALSE)</f>
        <v>821289</v>
      </c>
      <c r="G455" s="1">
        <f>VLOOKUP($B455,'Awards&amp;Payments_LEACode'!$A$4:$I$455,8,FALSE)</f>
        <v>0</v>
      </c>
      <c r="H455" s="3">
        <f>VLOOKUP($B455,'Awards&amp;Payments_LEACode'!$A$4:$I$455,9,FALSE)</f>
        <v>1278900</v>
      </c>
      <c r="I455" s="1">
        <f>VLOOKUP($B455,'Awards&amp;Payments_LEACode'!$A$4:$Q$455,11,FALSE)</f>
        <v>87032.080000000016</v>
      </c>
      <c r="J455" s="1">
        <f>VLOOKUP($B455,'Awards&amp;Payments_LEACode'!$A$4:$Q$455,12,FALSE)</f>
        <v>79657.94</v>
      </c>
      <c r="K455" s="1">
        <f>VLOOKUP($B455,'Awards&amp;Payments_LEACode'!$A$4:$Q$455,14,FALSE)</f>
        <v>0</v>
      </c>
      <c r="L455" s="1">
        <f>VLOOKUP($B455,'Awards&amp;Payments_LEACode'!$A$4:$Q$455,16,FALSE)</f>
        <v>0</v>
      </c>
      <c r="M455" s="3">
        <f>VLOOKUP($B455,'Awards&amp;Payments_LEACode'!$A$4:$Q$455,17,FALSE)</f>
        <v>166690.02000000002</v>
      </c>
    </row>
    <row r="456" spans="1:13" x14ac:dyDescent="0.35">
      <c r="A456" t="s">
        <v>1170</v>
      </c>
      <c r="B456" s="118">
        <v>3983</v>
      </c>
      <c r="C456">
        <v>52</v>
      </c>
      <c r="D456" s="1">
        <f>VLOOKUP($B456,'Awards&amp;Payments_LEACode'!$A$4:$I$455,3,FALSE)</f>
        <v>112970</v>
      </c>
      <c r="E456" s="1">
        <f>VLOOKUP($B456,'Awards&amp;Payments_LEACode'!$A$4:$I$455,4,FALSE)</f>
        <v>471753</v>
      </c>
      <c r="F456" s="1">
        <f>VLOOKUP($B456,'Awards&amp;Payments_LEACode'!$A$4:$I$455,6,FALSE)</f>
        <v>1059429</v>
      </c>
      <c r="G456" s="1">
        <f>VLOOKUP($B456,'Awards&amp;Payments_LEACode'!$A$4:$I$455,8,FALSE)</f>
        <v>0</v>
      </c>
      <c r="H456" s="3">
        <f>VLOOKUP($B456,'Awards&amp;Payments_LEACode'!$A$4:$I$455,9,FALSE)</f>
        <v>1644152</v>
      </c>
      <c r="I456" s="1">
        <f>VLOOKUP($B456,'Awards&amp;Payments_LEACode'!$A$4:$Q$455,11,FALSE)</f>
        <v>102227.47</v>
      </c>
      <c r="J456" s="1">
        <f>VLOOKUP($B456,'Awards&amp;Payments_LEACode'!$A$4:$Q$455,12,FALSE)</f>
        <v>0</v>
      </c>
      <c r="K456" s="1">
        <f>VLOOKUP($B456,'Awards&amp;Payments_LEACode'!$A$4:$Q$455,14,FALSE)</f>
        <v>0</v>
      </c>
      <c r="L456" s="1">
        <f>VLOOKUP($B456,'Awards&amp;Payments_LEACode'!$A$4:$Q$455,16,FALSE)</f>
        <v>0</v>
      </c>
      <c r="M456" s="3">
        <f>VLOOKUP($B456,'Awards&amp;Payments_LEACode'!$A$4:$Q$455,17,FALSE)</f>
        <v>102227.47</v>
      </c>
    </row>
    <row r="457" spans="1:13" x14ac:dyDescent="0.35">
      <c r="A457" t="s">
        <v>270</v>
      </c>
      <c r="B457" s="118">
        <v>4025</v>
      </c>
      <c r="C457">
        <v>52</v>
      </c>
      <c r="D457" s="1">
        <f>VLOOKUP($B457,'Awards&amp;Payments_LEACode'!$A$4:$I$455,3,FALSE)</f>
        <v>42802</v>
      </c>
      <c r="E457" s="1">
        <f>VLOOKUP($B457,'Awards&amp;Payments_LEACode'!$A$4:$I$455,4,FALSE)</f>
        <v>171953</v>
      </c>
      <c r="F457" s="1">
        <f>VLOOKUP($B457,'Awards&amp;Payments_LEACode'!$A$4:$I$455,6,FALSE)</f>
        <v>386159</v>
      </c>
      <c r="G457" s="1">
        <f>VLOOKUP($B457,'Awards&amp;Payments_LEACode'!$A$4:$I$455,8,FALSE)</f>
        <v>0</v>
      </c>
      <c r="H457" s="3">
        <f>VLOOKUP($B457,'Awards&amp;Payments_LEACode'!$A$4:$I$455,9,FALSE)</f>
        <v>600914</v>
      </c>
      <c r="I457" s="1">
        <f>VLOOKUP($B457,'Awards&amp;Payments_LEACode'!$A$4:$Q$455,11,FALSE)</f>
        <v>42802</v>
      </c>
      <c r="J457" s="1">
        <f>VLOOKUP($B457,'Awards&amp;Payments_LEACode'!$A$4:$Q$455,12,FALSE)</f>
        <v>0</v>
      </c>
      <c r="K457" s="1">
        <f>VLOOKUP($B457,'Awards&amp;Payments_LEACode'!$A$4:$Q$455,14,FALSE)</f>
        <v>0</v>
      </c>
      <c r="L457" s="1">
        <f>VLOOKUP($B457,'Awards&amp;Payments_LEACode'!$A$4:$Q$455,16,FALSE)</f>
        <v>0</v>
      </c>
      <c r="M457" s="3">
        <f>VLOOKUP($B457,'Awards&amp;Payments_LEACode'!$A$4:$Q$455,17,FALSE)</f>
        <v>42802</v>
      </c>
    </row>
    <row r="458" spans="1:13" x14ac:dyDescent="0.35">
      <c r="A458" t="s">
        <v>325</v>
      </c>
      <c r="B458" s="118">
        <v>4956</v>
      </c>
      <c r="C458">
        <v>52</v>
      </c>
      <c r="D458" s="1">
        <f>VLOOKUP($B458,'Awards&amp;Payments_LEACode'!$A$4:$I$455,3,FALSE)</f>
        <v>40000</v>
      </c>
      <c r="E458" s="1">
        <f>VLOOKUP($B458,'Awards&amp;Payments_LEACode'!$A$4:$I$455,4,FALSE)</f>
        <v>106836</v>
      </c>
      <c r="F458" s="1">
        <f>VLOOKUP($B458,'Awards&amp;Payments_LEACode'!$A$4:$I$455,6,FALSE)</f>
        <v>239925</v>
      </c>
      <c r="G458" s="1">
        <f>VLOOKUP($B458,'Awards&amp;Payments_LEACode'!$A$4:$I$455,8,FALSE)</f>
        <v>0</v>
      </c>
      <c r="H458" s="3">
        <f>VLOOKUP($B458,'Awards&amp;Payments_LEACode'!$A$4:$I$455,9,FALSE)</f>
        <v>386761</v>
      </c>
      <c r="I458" s="1">
        <f>VLOOKUP($B458,'Awards&amp;Payments_LEACode'!$A$4:$Q$455,11,FALSE)</f>
        <v>38631.240000000005</v>
      </c>
      <c r="J458" s="1">
        <f>VLOOKUP($B458,'Awards&amp;Payments_LEACode'!$A$4:$Q$455,12,FALSE)</f>
        <v>106836</v>
      </c>
      <c r="K458" s="1">
        <f>VLOOKUP($B458,'Awards&amp;Payments_LEACode'!$A$4:$Q$455,14,FALSE)</f>
        <v>0</v>
      </c>
      <c r="L458" s="1">
        <f>VLOOKUP($B458,'Awards&amp;Payments_LEACode'!$A$4:$Q$455,16,FALSE)</f>
        <v>0</v>
      </c>
      <c r="M458" s="3">
        <f>VLOOKUP($B458,'Awards&amp;Payments_LEACode'!$A$4:$Q$455,17,FALSE)</f>
        <v>145467.24</v>
      </c>
    </row>
    <row r="459" spans="1:13" x14ac:dyDescent="0.35">
      <c r="A459" t="s">
        <v>394</v>
      </c>
      <c r="B459" s="118">
        <v>6216</v>
      </c>
      <c r="C459">
        <v>52</v>
      </c>
      <c r="D459" s="1">
        <f>VLOOKUP($B459,'Awards&amp;Payments_LEACode'!$A$4:$I$455,3,FALSE)</f>
        <v>164447</v>
      </c>
      <c r="E459" s="1">
        <f>VLOOKUP($B459,'Awards&amp;Payments_LEACode'!$A$4:$I$455,4,FALSE)</f>
        <v>672322</v>
      </c>
      <c r="F459" s="1">
        <f>VLOOKUP($B459,'Awards&amp;Payments_LEACode'!$A$4:$I$455,6,FALSE)</f>
        <v>1509851</v>
      </c>
      <c r="G459" s="1">
        <f>VLOOKUP($B459,'Awards&amp;Payments_LEACode'!$A$4:$I$455,8,FALSE)</f>
        <v>0</v>
      </c>
      <c r="H459" s="3">
        <f>VLOOKUP($B459,'Awards&amp;Payments_LEACode'!$A$4:$I$455,9,FALSE)</f>
        <v>2346620</v>
      </c>
      <c r="I459" s="1">
        <f>VLOOKUP($B459,'Awards&amp;Payments_LEACode'!$A$4:$Q$455,11,FALSE)</f>
        <v>137038.31</v>
      </c>
      <c r="J459" s="1">
        <f>VLOOKUP($B459,'Awards&amp;Payments_LEACode'!$A$4:$Q$455,12,FALSE)</f>
        <v>0</v>
      </c>
      <c r="K459" s="1">
        <f>VLOOKUP($B459,'Awards&amp;Payments_LEACode'!$A$4:$Q$455,14,FALSE)</f>
        <v>0</v>
      </c>
      <c r="L459" s="1">
        <f>VLOOKUP($B459,'Awards&amp;Payments_LEACode'!$A$4:$Q$455,16,FALSE)</f>
        <v>0</v>
      </c>
      <c r="M459" s="3">
        <f>VLOOKUP($B459,'Awards&amp;Payments_LEACode'!$A$4:$Q$455,17,FALSE)</f>
        <v>137038.31</v>
      </c>
    </row>
    <row r="460" spans="1:13" x14ac:dyDescent="0.35">
      <c r="A460" t="s">
        <v>38</v>
      </c>
      <c r="B460" s="118">
        <v>434</v>
      </c>
      <c r="C460">
        <v>53</v>
      </c>
      <c r="D460" s="1">
        <f>VLOOKUP($B460,'Awards&amp;Payments_LEACode'!$A$4:$I$455,3,FALSE)</f>
        <v>258119</v>
      </c>
      <c r="E460" s="1">
        <f>VLOOKUP($B460,'Awards&amp;Payments_LEACode'!$A$4:$I$455,4,FALSE)</f>
        <v>1027867</v>
      </c>
      <c r="F460" s="1">
        <f>VLOOKUP($B460,'Awards&amp;Payments_LEACode'!$A$4:$I$455,6,FALSE)</f>
        <v>2308306</v>
      </c>
      <c r="G460" s="1">
        <f>VLOOKUP($B460,'Awards&amp;Payments_LEACode'!$A$4:$I$455,8,FALSE)</f>
        <v>0</v>
      </c>
      <c r="H460" s="3">
        <f>VLOOKUP($B460,'Awards&amp;Payments_LEACode'!$A$4:$I$455,9,FALSE)</f>
        <v>3594292</v>
      </c>
      <c r="I460" s="1">
        <f>VLOOKUP($B460,'Awards&amp;Payments_LEACode'!$A$4:$Q$455,11,FALSE)</f>
        <v>182788.52</v>
      </c>
      <c r="J460" s="1">
        <f>VLOOKUP($B460,'Awards&amp;Payments_LEACode'!$A$4:$Q$455,12,FALSE)</f>
        <v>0</v>
      </c>
      <c r="K460" s="1">
        <f>VLOOKUP($B460,'Awards&amp;Payments_LEACode'!$A$4:$Q$455,14,FALSE)</f>
        <v>0</v>
      </c>
      <c r="L460" s="1">
        <f>VLOOKUP($B460,'Awards&amp;Payments_LEACode'!$A$4:$Q$455,16,FALSE)</f>
        <v>0</v>
      </c>
      <c r="M460" s="3">
        <f>VLOOKUP($B460,'Awards&amp;Payments_LEACode'!$A$4:$Q$455,17,FALSE)</f>
        <v>182788.52</v>
      </c>
    </row>
    <row r="461" spans="1:13" x14ac:dyDescent="0.35">
      <c r="A461" t="s">
        <v>1162</v>
      </c>
      <c r="B461" s="118">
        <v>1862</v>
      </c>
      <c r="C461">
        <v>53</v>
      </c>
      <c r="D461" s="1">
        <f>VLOOKUP($B461,'Awards&amp;Payments_LEACode'!$A$4:$I$455,3,FALSE)</f>
        <v>1150052</v>
      </c>
      <c r="E461" s="1">
        <f>VLOOKUP($B461,'Awards&amp;Payments_LEACode'!$A$4:$I$455,4,FALSE)</f>
        <v>4559392</v>
      </c>
      <c r="F461" s="1">
        <f>VLOOKUP($B461,'Awards&amp;Payments_LEACode'!$A$4:$I$455,6,FALSE)</f>
        <v>10239141</v>
      </c>
      <c r="G461" s="1">
        <f>VLOOKUP($B461,'Awards&amp;Payments_LEACode'!$A$4:$I$455,8,FALSE)</f>
        <v>1021739</v>
      </c>
      <c r="H461" s="3">
        <f>VLOOKUP($B461,'Awards&amp;Payments_LEACode'!$A$4:$I$455,9,FALSE)</f>
        <v>16970324</v>
      </c>
      <c r="I461" s="1">
        <f>VLOOKUP($B461,'Awards&amp;Payments_LEACode'!$A$4:$Q$455,11,FALSE)</f>
        <v>481583.28</v>
      </c>
      <c r="J461" s="1">
        <f>VLOOKUP($B461,'Awards&amp;Payments_LEACode'!$A$4:$Q$455,12,FALSE)</f>
        <v>0</v>
      </c>
      <c r="K461" s="1">
        <f>VLOOKUP($B461,'Awards&amp;Payments_LEACode'!$A$4:$Q$455,14,FALSE)</f>
        <v>0</v>
      </c>
      <c r="L461" s="1">
        <f>VLOOKUP($B461,'Awards&amp;Payments_LEACode'!$A$4:$Q$455,16,FALSE)</f>
        <v>95483.16</v>
      </c>
      <c r="M461" s="3">
        <f>VLOOKUP($B461,'Awards&amp;Payments_LEACode'!$A$4:$Q$455,17,FALSE)</f>
        <v>577066.44000000006</v>
      </c>
    </row>
    <row r="462" spans="1:13" x14ac:dyDescent="0.35">
      <c r="A462" t="s">
        <v>1170</v>
      </c>
      <c r="B462" s="118">
        <v>3983</v>
      </c>
      <c r="C462">
        <v>53</v>
      </c>
      <c r="D462" s="1">
        <f>VLOOKUP($B462,'Awards&amp;Payments_LEACode'!$A$4:$I$455,3,FALSE)</f>
        <v>112970</v>
      </c>
      <c r="E462" s="1">
        <f>VLOOKUP($B462,'Awards&amp;Payments_LEACode'!$A$4:$I$455,4,FALSE)</f>
        <v>471753</v>
      </c>
      <c r="F462" s="1">
        <f>VLOOKUP($B462,'Awards&amp;Payments_LEACode'!$A$4:$I$455,6,FALSE)</f>
        <v>1059429</v>
      </c>
      <c r="G462" s="1">
        <f>VLOOKUP($B462,'Awards&amp;Payments_LEACode'!$A$4:$I$455,8,FALSE)</f>
        <v>0</v>
      </c>
      <c r="H462" s="3">
        <f>VLOOKUP($B462,'Awards&amp;Payments_LEACode'!$A$4:$I$455,9,FALSE)</f>
        <v>1644152</v>
      </c>
      <c r="I462" s="1">
        <f>VLOOKUP($B462,'Awards&amp;Payments_LEACode'!$A$4:$Q$455,11,FALSE)</f>
        <v>102227.47</v>
      </c>
      <c r="J462" s="1">
        <f>VLOOKUP($B462,'Awards&amp;Payments_LEACode'!$A$4:$Q$455,12,FALSE)</f>
        <v>0</v>
      </c>
      <c r="K462" s="1">
        <f>VLOOKUP($B462,'Awards&amp;Payments_LEACode'!$A$4:$Q$455,14,FALSE)</f>
        <v>0</v>
      </c>
      <c r="L462" s="1">
        <f>VLOOKUP($B462,'Awards&amp;Payments_LEACode'!$A$4:$Q$455,16,FALSE)</f>
        <v>0</v>
      </c>
      <c r="M462" s="3">
        <f>VLOOKUP($B462,'Awards&amp;Payments_LEACode'!$A$4:$Q$455,17,FALSE)</f>
        <v>102227.47</v>
      </c>
    </row>
    <row r="463" spans="1:13" x14ac:dyDescent="0.35">
      <c r="A463" t="s">
        <v>270</v>
      </c>
      <c r="B463" s="118">
        <v>4025</v>
      </c>
      <c r="C463">
        <v>53</v>
      </c>
      <c r="D463" s="1">
        <f>VLOOKUP($B463,'Awards&amp;Payments_LEACode'!$A$4:$I$455,3,FALSE)</f>
        <v>42802</v>
      </c>
      <c r="E463" s="1">
        <f>VLOOKUP($B463,'Awards&amp;Payments_LEACode'!$A$4:$I$455,4,FALSE)</f>
        <v>171953</v>
      </c>
      <c r="F463" s="1">
        <f>VLOOKUP($B463,'Awards&amp;Payments_LEACode'!$A$4:$I$455,6,FALSE)</f>
        <v>386159</v>
      </c>
      <c r="G463" s="1">
        <f>VLOOKUP($B463,'Awards&amp;Payments_LEACode'!$A$4:$I$455,8,FALSE)</f>
        <v>0</v>
      </c>
      <c r="H463" s="3">
        <f>VLOOKUP($B463,'Awards&amp;Payments_LEACode'!$A$4:$I$455,9,FALSE)</f>
        <v>600914</v>
      </c>
      <c r="I463" s="1">
        <f>VLOOKUP($B463,'Awards&amp;Payments_LEACode'!$A$4:$Q$455,11,FALSE)</f>
        <v>42802</v>
      </c>
      <c r="J463" s="1">
        <f>VLOOKUP($B463,'Awards&amp;Payments_LEACode'!$A$4:$Q$455,12,FALSE)</f>
        <v>0</v>
      </c>
      <c r="K463" s="1">
        <f>VLOOKUP($B463,'Awards&amp;Payments_LEACode'!$A$4:$Q$455,14,FALSE)</f>
        <v>0</v>
      </c>
      <c r="L463" s="1">
        <f>VLOOKUP($B463,'Awards&amp;Payments_LEACode'!$A$4:$Q$455,16,FALSE)</f>
        <v>0</v>
      </c>
      <c r="M463" s="3">
        <f>VLOOKUP($B463,'Awards&amp;Payments_LEACode'!$A$4:$Q$455,17,FALSE)</f>
        <v>42802</v>
      </c>
    </row>
    <row r="464" spans="1:13" x14ac:dyDescent="0.35">
      <c r="A464" t="s">
        <v>274</v>
      </c>
      <c r="B464" s="118">
        <v>4088</v>
      </c>
      <c r="C464">
        <v>53</v>
      </c>
      <c r="D464" s="1">
        <f>VLOOKUP($B464,'Awards&amp;Payments_LEACode'!$A$4:$I$455,3,FALSE)</f>
        <v>136712</v>
      </c>
      <c r="E464" s="1">
        <f>VLOOKUP($B464,'Awards&amp;Payments_LEACode'!$A$4:$I$455,4,FALSE)</f>
        <v>521556</v>
      </c>
      <c r="F464" s="1">
        <f>VLOOKUP($B464,'Awards&amp;Payments_LEACode'!$A$4:$I$455,6,FALSE)</f>
        <v>1171271</v>
      </c>
      <c r="G464" s="1">
        <f>VLOOKUP($B464,'Awards&amp;Payments_LEACode'!$A$4:$I$455,8,FALSE)</f>
        <v>0</v>
      </c>
      <c r="H464" s="3">
        <f>VLOOKUP($B464,'Awards&amp;Payments_LEACode'!$A$4:$I$455,9,FALSE)</f>
        <v>1829539</v>
      </c>
      <c r="I464" s="1">
        <f>VLOOKUP($B464,'Awards&amp;Payments_LEACode'!$A$4:$Q$455,11,FALSE)</f>
        <v>104133.17000000001</v>
      </c>
      <c r="J464" s="1">
        <f>VLOOKUP($B464,'Awards&amp;Payments_LEACode'!$A$4:$Q$455,12,FALSE)</f>
        <v>0</v>
      </c>
      <c r="K464" s="1">
        <f>VLOOKUP($B464,'Awards&amp;Payments_LEACode'!$A$4:$Q$455,14,FALSE)</f>
        <v>0</v>
      </c>
      <c r="L464" s="1">
        <f>VLOOKUP($B464,'Awards&amp;Payments_LEACode'!$A$4:$Q$455,16,FALSE)</f>
        <v>0</v>
      </c>
      <c r="M464" s="3">
        <f>VLOOKUP($B464,'Awards&amp;Payments_LEACode'!$A$4:$Q$455,17,FALSE)</f>
        <v>104133.17000000001</v>
      </c>
    </row>
    <row r="465" spans="1:13" x14ac:dyDescent="0.35">
      <c r="A465" t="s">
        <v>280</v>
      </c>
      <c r="B465" s="118">
        <v>4179</v>
      </c>
      <c r="C465">
        <v>53</v>
      </c>
      <c r="D465" s="1">
        <f>VLOOKUP($B465,'Awards&amp;Payments_LEACode'!$A$4:$I$455,3,FALSE)</f>
        <v>1505798</v>
      </c>
      <c r="E465" s="1">
        <f>VLOOKUP($B465,'Awards&amp;Payments_LEACode'!$A$4:$I$455,4,FALSE)</f>
        <v>5971967</v>
      </c>
      <c r="F465" s="1">
        <f>VLOOKUP($B465,'Awards&amp;Payments_LEACode'!$A$4:$I$455,6,FALSE)</f>
        <v>13411396</v>
      </c>
      <c r="G465" s="1">
        <f>VLOOKUP($B465,'Awards&amp;Payments_LEACode'!$A$4:$I$455,8,FALSE)</f>
        <v>0</v>
      </c>
      <c r="H465" s="3">
        <f>VLOOKUP($B465,'Awards&amp;Payments_LEACode'!$A$4:$I$455,9,FALSE)</f>
        <v>20889161</v>
      </c>
      <c r="I465" s="1">
        <f>VLOOKUP($B465,'Awards&amp;Payments_LEACode'!$A$4:$Q$455,11,FALSE)</f>
        <v>933456.9800000001</v>
      </c>
      <c r="J465" s="1">
        <f>VLOOKUP($B465,'Awards&amp;Payments_LEACode'!$A$4:$Q$455,12,FALSE)</f>
        <v>0</v>
      </c>
      <c r="K465" s="1">
        <f>VLOOKUP($B465,'Awards&amp;Payments_LEACode'!$A$4:$Q$455,14,FALSE)</f>
        <v>0</v>
      </c>
      <c r="L465" s="1">
        <f>VLOOKUP($B465,'Awards&amp;Payments_LEACode'!$A$4:$Q$455,16,FALSE)</f>
        <v>0</v>
      </c>
      <c r="M465" s="3">
        <f>VLOOKUP($B465,'Awards&amp;Payments_LEACode'!$A$4:$Q$455,17,FALSE)</f>
        <v>933456.9800000001</v>
      </c>
    </row>
    <row r="466" spans="1:13" x14ac:dyDescent="0.35">
      <c r="A466" t="s">
        <v>322</v>
      </c>
      <c r="B466" s="118">
        <v>4872</v>
      </c>
      <c r="C466">
        <v>53</v>
      </c>
      <c r="D466" s="1">
        <f>VLOOKUP($B466,'Awards&amp;Payments_LEACode'!$A$4:$I$455,3,FALSE)</f>
        <v>155277</v>
      </c>
      <c r="E466" s="1">
        <f>VLOOKUP($B466,'Awards&amp;Payments_LEACode'!$A$4:$I$455,4,FALSE)</f>
        <v>610960</v>
      </c>
      <c r="F466" s="1">
        <f>VLOOKUP($B466,'Awards&amp;Payments_LEACode'!$A$4:$I$455,6,FALSE)</f>
        <v>1372048</v>
      </c>
      <c r="G466" s="1">
        <f>VLOOKUP($B466,'Awards&amp;Payments_LEACode'!$A$4:$I$455,8,FALSE)</f>
        <v>0</v>
      </c>
      <c r="H466" s="3">
        <f>VLOOKUP($B466,'Awards&amp;Payments_LEACode'!$A$4:$I$455,9,FALSE)</f>
        <v>2138285</v>
      </c>
      <c r="I466" s="1">
        <f>VLOOKUP($B466,'Awards&amp;Payments_LEACode'!$A$4:$Q$455,11,FALSE)</f>
        <v>155277</v>
      </c>
      <c r="J466" s="1">
        <f>VLOOKUP($B466,'Awards&amp;Payments_LEACode'!$A$4:$Q$455,12,FALSE)</f>
        <v>0</v>
      </c>
      <c r="K466" s="1">
        <f>VLOOKUP($B466,'Awards&amp;Payments_LEACode'!$A$4:$Q$455,14,FALSE)</f>
        <v>0</v>
      </c>
      <c r="L466" s="1">
        <f>VLOOKUP($B466,'Awards&amp;Payments_LEACode'!$A$4:$Q$455,16,FALSE)</f>
        <v>0</v>
      </c>
      <c r="M466" s="3">
        <f>VLOOKUP($B466,'Awards&amp;Payments_LEACode'!$A$4:$Q$455,17,FALSE)</f>
        <v>155277</v>
      </c>
    </row>
    <row r="467" spans="1:13" x14ac:dyDescent="0.35">
      <c r="A467" t="s">
        <v>325</v>
      </c>
      <c r="B467" s="118">
        <v>4956</v>
      </c>
      <c r="C467">
        <v>53</v>
      </c>
      <c r="D467" s="1">
        <f>VLOOKUP($B467,'Awards&amp;Payments_LEACode'!$A$4:$I$455,3,FALSE)</f>
        <v>40000</v>
      </c>
      <c r="E467" s="1">
        <f>VLOOKUP($B467,'Awards&amp;Payments_LEACode'!$A$4:$I$455,4,FALSE)</f>
        <v>106836</v>
      </c>
      <c r="F467" s="1">
        <f>VLOOKUP($B467,'Awards&amp;Payments_LEACode'!$A$4:$I$455,6,FALSE)</f>
        <v>239925</v>
      </c>
      <c r="G467" s="1">
        <f>VLOOKUP($B467,'Awards&amp;Payments_LEACode'!$A$4:$I$455,8,FALSE)</f>
        <v>0</v>
      </c>
      <c r="H467" s="3">
        <f>VLOOKUP($B467,'Awards&amp;Payments_LEACode'!$A$4:$I$455,9,FALSE)</f>
        <v>386761</v>
      </c>
      <c r="I467" s="1">
        <f>VLOOKUP($B467,'Awards&amp;Payments_LEACode'!$A$4:$Q$455,11,FALSE)</f>
        <v>38631.240000000005</v>
      </c>
      <c r="J467" s="1">
        <f>VLOOKUP($B467,'Awards&amp;Payments_LEACode'!$A$4:$Q$455,12,FALSE)</f>
        <v>106836</v>
      </c>
      <c r="K467" s="1">
        <f>VLOOKUP($B467,'Awards&amp;Payments_LEACode'!$A$4:$Q$455,14,FALSE)</f>
        <v>0</v>
      </c>
      <c r="L467" s="1">
        <f>VLOOKUP($B467,'Awards&amp;Payments_LEACode'!$A$4:$Q$455,16,FALSE)</f>
        <v>0</v>
      </c>
      <c r="M467" s="3">
        <f>VLOOKUP($B467,'Awards&amp;Payments_LEACode'!$A$4:$Q$455,17,FALSE)</f>
        <v>145467.24</v>
      </c>
    </row>
    <row r="468" spans="1:13" x14ac:dyDescent="0.35">
      <c r="A468" t="s">
        <v>394</v>
      </c>
      <c r="B468" s="118">
        <v>6216</v>
      </c>
      <c r="C468">
        <v>53</v>
      </c>
      <c r="D468" s="1">
        <f>VLOOKUP($B468,'Awards&amp;Payments_LEACode'!$A$4:$I$455,3,FALSE)</f>
        <v>164447</v>
      </c>
      <c r="E468" s="1">
        <f>VLOOKUP($B468,'Awards&amp;Payments_LEACode'!$A$4:$I$455,4,FALSE)</f>
        <v>672322</v>
      </c>
      <c r="F468" s="1">
        <f>VLOOKUP($B468,'Awards&amp;Payments_LEACode'!$A$4:$I$455,6,FALSE)</f>
        <v>1509851</v>
      </c>
      <c r="G468" s="1">
        <f>VLOOKUP($B468,'Awards&amp;Payments_LEACode'!$A$4:$I$455,8,FALSE)</f>
        <v>0</v>
      </c>
      <c r="H468" s="3">
        <f>VLOOKUP($B468,'Awards&amp;Payments_LEACode'!$A$4:$I$455,9,FALSE)</f>
        <v>2346620</v>
      </c>
      <c r="I468" s="1">
        <f>VLOOKUP($B468,'Awards&amp;Payments_LEACode'!$A$4:$Q$455,11,FALSE)</f>
        <v>137038.31</v>
      </c>
      <c r="J468" s="1">
        <f>VLOOKUP($B468,'Awards&amp;Payments_LEACode'!$A$4:$Q$455,12,FALSE)</f>
        <v>0</v>
      </c>
      <c r="K468" s="1">
        <f>VLOOKUP($B468,'Awards&amp;Payments_LEACode'!$A$4:$Q$455,14,FALSE)</f>
        <v>0</v>
      </c>
      <c r="L468" s="1">
        <f>VLOOKUP($B468,'Awards&amp;Payments_LEACode'!$A$4:$Q$455,16,FALSE)</f>
        <v>0</v>
      </c>
      <c r="M468" s="3">
        <f>VLOOKUP($B468,'Awards&amp;Payments_LEACode'!$A$4:$Q$455,17,FALSE)</f>
        <v>137038.31</v>
      </c>
    </row>
    <row r="469" spans="1:13" x14ac:dyDescent="0.35">
      <c r="A469" t="s">
        <v>418</v>
      </c>
      <c r="B469" s="118">
        <v>6608</v>
      </c>
      <c r="C469">
        <v>53</v>
      </c>
      <c r="D469" s="1">
        <f>VLOOKUP($B469,'Awards&amp;Payments_LEACode'!$A$4:$I$455,3,FALSE)</f>
        <v>40000</v>
      </c>
      <c r="E469" s="1">
        <f>VLOOKUP($B469,'Awards&amp;Payments_LEACode'!$A$4:$I$455,4,FALSE)</f>
        <v>156131</v>
      </c>
      <c r="F469" s="1">
        <f>VLOOKUP($B469,'Awards&amp;Payments_LEACode'!$A$4:$I$455,6,FALSE)</f>
        <v>350626</v>
      </c>
      <c r="G469" s="1">
        <f>VLOOKUP($B469,'Awards&amp;Payments_LEACode'!$A$4:$I$455,8,FALSE)</f>
        <v>0</v>
      </c>
      <c r="H469" s="3">
        <f>VLOOKUP($B469,'Awards&amp;Payments_LEACode'!$A$4:$I$455,9,FALSE)</f>
        <v>546757</v>
      </c>
      <c r="I469" s="1">
        <f>VLOOKUP($B469,'Awards&amp;Payments_LEACode'!$A$4:$Q$455,11,FALSE)</f>
        <v>40000</v>
      </c>
      <c r="J469" s="1">
        <f>VLOOKUP($B469,'Awards&amp;Payments_LEACode'!$A$4:$Q$455,12,FALSE)</f>
        <v>0</v>
      </c>
      <c r="K469" s="1">
        <f>VLOOKUP($B469,'Awards&amp;Payments_LEACode'!$A$4:$Q$455,14,FALSE)</f>
        <v>0</v>
      </c>
      <c r="L469" s="1">
        <f>VLOOKUP($B469,'Awards&amp;Payments_LEACode'!$A$4:$Q$455,16,FALSE)</f>
        <v>0</v>
      </c>
      <c r="M469" s="3">
        <f>VLOOKUP($B469,'Awards&amp;Payments_LEACode'!$A$4:$Q$455,17,FALSE)</f>
        <v>40000</v>
      </c>
    </row>
    <row r="470" spans="1:13" x14ac:dyDescent="0.35">
      <c r="A470" t="s">
        <v>280</v>
      </c>
      <c r="B470" s="118">
        <v>4179</v>
      </c>
      <c r="C470">
        <v>54</v>
      </c>
      <c r="D470" s="1">
        <f>VLOOKUP($B470,'Awards&amp;Payments_LEACode'!$A$4:$I$455,3,FALSE)</f>
        <v>1505798</v>
      </c>
      <c r="E470" s="1">
        <f>VLOOKUP($B470,'Awards&amp;Payments_LEACode'!$A$4:$I$455,4,FALSE)</f>
        <v>5971967</v>
      </c>
      <c r="F470" s="1">
        <f>VLOOKUP($B470,'Awards&amp;Payments_LEACode'!$A$4:$I$455,6,FALSE)</f>
        <v>13411396</v>
      </c>
      <c r="G470" s="1">
        <f>VLOOKUP($B470,'Awards&amp;Payments_LEACode'!$A$4:$I$455,8,FALSE)</f>
        <v>0</v>
      </c>
      <c r="H470" s="3">
        <f>VLOOKUP($B470,'Awards&amp;Payments_LEACode'!$A$4:$I$455,9,FALSE)</f>
        <v>20889161</v>
      </c>
      <c r="I470" s="1">
        <f>VLOOKUP($B470,'Awards&amp;Payments_LEACode'!$A$4:$Q$455,11,FALSE)</f>
        <v>933456.9800000001</v>
      </c>
      <c r="J470" s="1">
        <f>VLOOKUP($B470,'Awards&amp;Payments_LEACode'!$A$4:$Q$455,12,FALSE)</f>
        <v>0</v>
      </c>
      <c r="K470" s="1">
        <f>VLOOKUP($B470,'Awards&amp;Payments_LEACode'!$A$4:$Q$455,14,FALSE)</f>
        <v>0</v>
      </c>
      <c r="L470" s="1">
        <f>VLOOKUP($B470,'Awards&amp;Payments_LEACode'!$A$4:$Q$455,16,FALSE)</f>
        <v>0</v>
      </c>
      <c r="M470" s="3">
        <f>VLOOKUP($B470,'Awards&amp;Payments_LEACode'!$A$4:$Q$455,17,FALSE)</f>
        <v>933456.9800000001</v>
      </c>
    </row>
    <row r="471" spans="1:13" x14ac:dyDescent="0.35">
      <c r="A471" t="s">
        <v>17</v>
      </c>
      <c r="B471" s="118">
        <v>147</v>
      </c>
      <c r="C471">
        <v>55</v>
      </c>
      <c r="D471" s="1">
        <f>VLOOKUP($B471,'Awards&amp;Payments_LEACode'!$A$4:$I$455,3,FALSE)</f>
        <v>1710987</v>
      </c>
      <c r="E471" s="1">
        <f>VLOOKUP($B471,'Awards&amp;Payments_LEACode'!$A$4:$I$455,4,FALSE)</f>
        <v>6705753</v>
      </c>
      <c r="F471" s="1">
        <f>VLOOKUP($B471,'Awards&amp;Payments_LEACode'!$A$4:$I$455,6,FALSE)</f>
        <v>15059279</v>
      </c>
      <c r="G471" s="1">
        <f>VLOOKUP($B471,'Awards&amp;Payments_LEACode'!$A$4:$I$455,8,FALSE)</f>
        <v>0</v>
      </c>
      <c r="H471" s="3">
        <f>VLOOKUP($B471,'Awards&amp;Payments_LEACode'!$A$4:$I$455,9,FALSE)</f>
        <v>23476019</v>
      </c>
      <c r="I471" s="1">
        <f>VLOOKUP($B471,'Awards&amp;Payments_LEACode'!$A$4:$Q$455,11,FALSE)</f>
        <v>1710974.68</v>
      </c>
      <c r="J471" s="1">
        <f>VLOOKUP($B471,'Awards&amp;Payments_LEACode'!$A$4:$Q$455,12,FALSE)</f>
        <v>0</v>
      </c>
      <c r="K471" s="1">
        <f>VLOOKUP($B471,'Awards&amp;Payments_LEACode'!$A$4:$Q$455,14,FALSE)</f>
        <v>0</v>
      </c>
      <c r="L471" s="1">
        <f>VLOOKUP($B471,'Awards&amp;Payments_LEACode'!$A$4:$Q$455,16,FALSE)</f>
        <v>0</v>
      </c>
      <c r="M471" s="3">
        <f>VLOOKUP($B471,'Awards&amp;Payments_LEACode'!$A$4:$Q$455,17,FALSE)</f>
        <v>1710974.68</v>
      </c>
    </row>
    <row r="472" spans="1:13" x14ac:dyDescent="0.35">
      <c r="A472" t="s">
        <v>166</v>
      </c>
      <c r="B472" s="118">
        <v>2583</v>
      </c>
      <c r="C472">
        <v>55</v>
      </c>
      <c r="D472" s="1">
        <f>VLOOKUP($B472,'Awards&amp;Payments_LEACode'!$A$4:$I$455,3,FALSE)</f>
        <v>84327</v>
      </c>
      <c r="E472" s="1">
        <f>VLOOKUP($B472,'Awards&amp;Payments_LEACode'!$A$4:$I$455,4,FALSE)</f>
        <v>334032</v>
      </c>
      <c r="F472" s="1">
        <f>VLOOKUP($B472,'Awards&amp;Payments_LEACode'!$A$4:$I$455,6,FALSE)</f>
        <v>750143</v>
      </c>
      <c r="G472" s="1">
        <f>VLOOKUP($B472,'Awards&amp;Payments_LEACode'!$A$4:$I$455,8,FALSE)</f>
        <v>0</v>
      </c>
      <c r="H472" s="3">
        <f>VLOOKUP($B472,'Awards&amp;Payments_LEACode'!$A$4:$I$455,9,FALSE)</f>
        <v>1168502</v>
      </c>
      <c r="I472" s="1">
        <f>VLOOKUP($B472,'Awards&amp;Payments_LEACode'!$A$4:$Q$455,11,FALSE)</f>
        <v>80439.59</v>
      </c>
      <c r="J472" s="1">
        <f>VLOOKUP($B472,'Awards&amp;Payments_LEACode'!$A$4:$Q$455,12,FALSE)</f>
        <v>0</v>
      </c>
      <c r="K472" s="1">
        <f>VLOOKUP($B472,'Awards&amp;Payments_LEACode'!$A$4:$Q$455,14,FALSE)</f>
        <v>0</v>
      </c>
      <c r="L472" s="1">
        <f>VLOOKUP($B472,'Awards&amp;Payments_LEACode'!$A$4:$Q$455,16,FALSE)</f>
        <v>0</v>
      </c>
      <c r="M472" s="3">
        <f>VLOOKUP($B472,'Awards&amp;Payments_LEACode'!$A$4:$Q$455,17,FALSE)</f>
        <v>80439.59</v>
      </c>
    </row>
    <row r="473" spans="1:13" x14ac:dyDescent="0.35">
      <c r="A473" t="s">
        <v>223</v>
      </c>
      <c r="B473" s="118">
        <v>3430</v>
      </c>
      <c r="C473">
        <v>55</v>
      </c>
      <c r="D473" s="1">
        <f>VLOOKUP($B473,'Awards&amp;Payments_LEACode'!$A$4:$I$455,3,FALSE)</f>
        <v>672883</v>
      </c>
      <c r="E473" s="1">
        <f>VLOOKUP($B473,'Awards&amp;Payments_LEACode'!$A$4:$I$455,4,FALSE)</f>
        <v>2657469</v>
      </c>
      <c r="F473" s="1">
        <f>VLOOKUP($B473,'Awards&amp;Payments_LEACode'!$A$4:$I$455,6,FALSE)</f>
        <v>5967946</v>
      </c>
      <c r="G473" s="1">
        <f>VLOOKUP($B473,'Awards&amp;Payments_LEACode'!$A$4:$I$455,8,FALSE)</f>
        <v>485362</v>
      </c>
      <c r="H473" s="3">
        <f>VLOOKUP($B473,'Awards&amp;Payments_LEACode'!$A$4:$I$455,9,FALSE)</f>
        <v>9783660</v>
      </c>
      <c r="I473" s="1">
        <f>VLOOKUP($B473,'Awards&amp;Payments_LEACode'!$A$4:$Q$455,11,FALSE)</f>
        <v>632836.54</v>
      </c>
      <c r="J473" s="1">
        <f>VLOOKUP($B473,'Awards&amp;Payments_LEACode'!$A$4:$Q$455,12,FALSE)</f>
        <v>0</v>
      </c>
      <c r="K473" s="1">
        <f>VLOOKUP($B473,'Awards&amp;Payments_LEACode'!$A$4:$Q$455,14,FALSE)</f>
        <v>0</v>
      </c>
      <c r="L473" s="1">
        <f>VLOOKUP($B473,'Awards&amp;Payments_LEACode'!$A$4:$Q$455,16,FALSE)</f>
        <v>3468</v>
      </c>
      <c r="M473" s="3">
        <f>VLOOKUP($B473,'Awards&amp;Payments_LEACode'!$A$4:$Q$455,17,FALSE)</f>
        <v>636304.54</v>
      </c>
    </row>
    <row r="474" spans="1:13" x14ac:dyDescent="0.35">
      <c r="A474" t="s">
        <v>254</v>
      </c>
      <c r="B474" s="118">
        <v>3892</v>
      </c>
      <c r="C474">
        <v>55</v>
      </c>
      <c r="D474" s="1">
        <f>VLOOKUP($B474,'Awards&amp;Payments_LEACode'!$A$4:$I$455,3,FALSE)</f>
        <v>590881</v>
      </c>
      <c r="E474" s="1">
        <f>VLOOKUP($B474,'Awards&amp;Payments_LEACode'!$A$4:$I$455,4,FALSE)</f>
        <v>2274078</v>
      </c>
      <c r="F474" s="1">
        <f>VLOOKUP($B474,'Awards&amp;Payments_LEACode'!$A$4:$I$455,6,FALSE)</f>
        <v>5106953</v>
      </c>
      <c r="G474" s="1">
        <f>VLOOKUP($B474,'Awards&amp;Payments_LEACode'!$A$4:$I$455,8,FALSE)</f>
        <v>0</v>
      </c>
      <c r="H474" s="3">
        <f>VLOOKUP($B474,'Awards&amp;Payments_LEACode'!$A$4:$I$455,9,FALSE)</f>
        <v>7971912</v>
      </c>
      <c r="I474" s="1">
        <f>VLOOKUP($B474,'Awards&amp;Payments_LEACode'!$A$4:$Q$455,11,FALSE)</f>
        <v>437707.95999999996</v>
      </c>
      <c r="J474" s="1">
        <f>VLOOKUP($B474,'Awards&amp;Payments_LEACode'!$A$4:$Q$455,12,FALSE)</f>
        <v>0</v>
      </c>
      <c r="K474" s="1">
        <f>VLOOKUP($B474,'Awards&amp;Payments_LEACode'!$A$4:$Q$455,14,FALSE)</f>
        <v>0</v>
      </c>
      <c r="L474" s="1">
        <f>VLOOKUP($B474,'Awards&amp;Payments_LEACode'!$A$4:$Q$455,16,FALSE)</f>
        <v>0</v>
      </c>
      <c r="M474" s="3">
        <f>VLOOKUP($B474,'Awards&amp;Payments_LEACode'!$A$4:$Q$455,17,FALSE)</f>
        <v>437707.95999999996</v>
      </c>
    </row>
    <row r="475" spans="1:13" x14ac:dyDescent="0.35">
      <c r="A475" t="s">
        <v>418</v>
      </c>
      <c r="B475" s="118">
        <v>6608</v>
      </c>
      <c r="C475">
        <v>55</v>
      </c>
      <c r="D475" s="1">
        <f>VLOOKUP($B475,'Awards&amp;Payments_LEACode'!$A$4:$I$455,3,FALSE)</f>
        <v>40000</v>
      </c>
      <c r="E475" s="1">
        <f>VLOOKUP($B475,'Awards&amp;Payments_LEACode'!$A$4:$I$455,4,FALSE)</f>
        <v>156131</v>
      </c>
      <c r="F475" s="1">
        <f>VLOOKUP($B475,'Awards&amp;Payments_LEACode'!$A$4:$I$455,6,FALSE)</f>
        <v>350626</v>
      </c>
      <c r="G475" s="1">
        <f>VLOOKUP($B475,'Awards&amp;Payments_LEACode'!$A$4:$I$455,8,FALSE)</f>
        <v>0</v>
      </c>
      <c r="H475" s="3">
        <f>VLOOKUP($B475,'Awards&amp;Payments_LEACode'!$A$4:$I$455,9,FALSE)</f>
        <v>546757</v>
      </c>
      <c r="I475" s="1">
        <f>VLOOKUP($B475,'Awards&amp;Payments_LEACode'!$A$4:$Q$455,11,FALSE)</f>
        <v>40000</v>
      </c>
      <c r="J475" s="1">
        <f>VLOOKUP($B475,'Awards&amp;Payments_LEACode'!$A$4:$Q$455,12,FALSE)</f>
        <v>0</v>
      </c>
      <c r="K475" s="1">
        <f>VLOOKUP($B475,'Awards&amp;Payments_LEACode'!$A$4:$Q$455,14,FALSE)</f>
        <v>0</v>
      </c>
      <c r="L475" s="1">
        <f>VLOOKUP($B475,'Awards&amp;Payments_LEACode'!$A$4:$Q$455,16,FALSE)</f>
        <v>0</v>
      </c>
      <c r="M475" s="3">
        <f>VLOOKUP($B475,'Awards&amp;Payments_LEACode'!$A$4:$Q$455,17,FALSE)</f>
        <v>40000</v>
      </c>
    </row>
    <row r="476" spans="1:13" x14ac:dyDescent="0.35">
      <c r="A476" t="s">
        <v>17</v>
      </c>
      <c r="B476" s="118">
        <v>147</v>
      </c>
      <c r="C476">
        <v>56</v>
      </c>
      <c r="D476" s="1">
        <f>VLOOKUP($B476,'Awards&amp;Payments_LEACode'!$A$4:$I$455,3,FALSE)</f>
        <v>1710987</v>
      </c>
      <c r="E476" s="1">
        <f>VLOOKUP($B476,'Awards&amp;Payments_LEACode'!$A$4:$I$455,4,FALSE)</f>
        <v>6705753</v>
      </c>
      <c r="F476" s="1">
        <f>VLOOKUP($B476,'Awards&amp;Payments_LEACode'!$A$4:$I$455,6,FALSE)</f>
        <v>15059279</v>
      </c>
      <c r="G476" s="1">
        <f>VLOOKUP($B476,'Awards&amp;Payments_LEACode'!$A$4:$I$455,8,FALSE)</f>
        <v>0</v>
      </c>
      <c r="H476" s="3">
        <f>VLOOKUP($B476,'Awards&amp;Payments_LEACode'!$A$4:$I$455,9,FALSE)</f>
        <v>23476019</v>
      </c>
      <c r="I476" s="1">
        <f>VLOOKUP($B476,'Awards&amp;Payments_LEACode'!$A$4:$Q$455,11,FALSE)</f>
        <v>1710974.68</v>
      </c>
      <c r="J476" s="1">
        <f>VLOOKUP($B476,'Awards&amp;Payments_LEACode'!$A$4:$Q$455,12,FALSE)</f>
        <v>0</v>
      </c>
      <c r="K476" s="1">
        <f>VLOOKUP($B476,'Awards&amp;Payments_LEACode'!$A$4:$Q$455,14,FALSE)</f>
        <v>0</v>
      </c>
      <c r="L476" s="1">
        <f>VLOOKUP($B476,'Awards&amp;Payments_LEACode'!$A$4:$Q$455,16,FALSE)</f>
        <v>0</v>
      </c>
      <c r="M476" s="3">
        <f>VLOOKUP($B476,'Awards&amp;Payments_LEACode'!$A$4:$Q$455,17,FALSE)</f>
        <v>1710974.68</v>
      </c>
    </row>
    <row r="477" spans="1:13" x14ac:dyDescent="0.35">
      <c r="A477" t="s">
        <v>127</v>
      </c>
      <c r="B477" s="118">
        <v>1953</v>
      </c>
      <c r="C477">
        <v>56</v>
      </c>
      <c r="D477" s="1">
        <f>VLOOKUP($B477,'Awards&amp;Payments_LEACode'!$A$4:$I$455,3,FALSE)</f>
        <v>44676</v>
      </c>
      <c r="E477" s="1">
        <f>VLOOKUP($B477,'Awards&amp;Payments_LEACode'!$A$4:$I$455,4,FALSE)</f>
        <v>172197</v>
      </c>
      <c r="F477" s="1">
        <f>VLOOKUP($B477,'Awards&amp;Payments_LEACode'!$A$4:$I$455,6,FALSE)</f>
        <v>386707</v>
      </c>
      <c r="G477" s="1">
        <f>VLOOKUP($B477,'Awards&amp;Payments_LEACode'!$A$4:$I$455,8,FALSE)</f>
        <v>0</v>
      </c>
      <c r="H477" s="3">
        <f>VLOOKUP($B477,'Awards&amp;Payments_LEACode'!$A$4:$I$455,9,FALSE)</f>
        <v>603580</v>
      </c>
      <c r="I477" s="1">
        <f>VLOOKUP($B477,'Awards&amp;Payments_LEACode'!$A$4:$Q$455,11,FALSE)</f>
        <v>27793.67</v>
      </c>
      <c r="J477" s="1">
        <f>VLOOKUP($B477,'Awards&amp;Payments_LEACode'!$A$4:$Q$455,12,FALSE)</f>
        <v>0</v>
      </c>
      <c r="K477" s="1">
        <f>VLOOKUP($B477,'Awards&amp;Payments_LEACode'!$A$4:$Q$455,14,FALSE)</f>
        <v>0</v>
      </c>
      <c r="L477" s="1">
        <f>VLOOKUP($B477,'Awards&amp;Payments_LEACode'!$A$4:$Q$455,16,FALSE)</f>
        <v>0</v>
      </c>
      <c r="M477" s="3">
        <f>VLOOKUP($B477,'Awards&amp;Payments_LEACode'!$A$4:$Q$455,17,FALSE)</f>
        <v>27793.67</v>
      </c>
    </row>
    <row r="478" spans="1:13" x14ac:dyDescent="0.35">
      <c r="A478" t="s">
        <v>166</v>
      </c>
      <c r="B478" s="118">
        <v>2583</v>
      </c>
      <c r="C478">
        <v>56</v>
      </c>
      <c r="D478" s="1">
        <f>VLOOKUP($B478,'Awards&amp;Payments_LEACode'!$A$4:$I$455,3,FALSE)</f>
        <v>84327</v>
      </c>
      <c r="E478" s="1">
        <f>VLOOKUP($B478,'Awards&amp;Payments_LEACode'!$A$4:$I$455,4,FALSE)</f>
        <v>334032</v>
      </c>
      <c r="F478" s="1">
        <f>VLOOKUP($B478,'Awards&amp;Payments_LEACode'!$A$4:$I$455,6,FALSE)</f>
        <v>750143</v>
      </c>
      <c r="G478" s="1">
        <f>VLOOKUP($B478,'Awards&amp;Payments_LEACode'!$A$4:$I$455,8,FALSE)</f>
        <v>0</v>
      </c>
      <c r="H478" s="3">
        <f>VLOOKUP($B478,'Awards&amp;Payments_LEACode'!$A$4:$I$455,9,FALSE)</f>
        <v>1168502</v>
      </c>
      <c r="I478" s="1">
        <f>VLOOKUP($B478,'Awards&amp;Payments_LEACode'!$A$4:$Q$455,11,FALSE)</f>
        <v>80439.59</v>
      </c>
      <c r="J478" s="1">
        <f>VLOOKUP($B478,'Awards&amp;Payments_LEACode'!$A$4:$Q$455,12,FALSE)</f>
        <v>0</v>
      </c>
      <c r="K478" s="1">
        <f>VLOOKUP($B478,'Awards&amp;Payments_LEACode'!$A$4:$Q$455,14,FALSE)</f>
        <v>0</v>
      </c>
      <c r="L478" s="1">
        <f>VLOOKUP($B478,'Awards&amp;Payments_LEACode'!$A$4:$Q$455,16,FALSE)</f>
        <v>0</v>
      </c>
      <c r="M478" s="3">
        <f>VLOOKUP($B478,'Awards&amp;Payments_LEACode'!$A$4:$Q$455,17,FALSE)</f>
        <v>80439.59</v>
      </c>
    </row>
    <row r="479" spans="1:13" x14ac:dyDescent="0.35">
      <c r="A479" t="s">
        <v>254</v>
      </c>
      <c r="B479" s="118">
        <v>3892</v>
      </c>
      <c r="C479">
        <v>56</v>
      </c>
      <c r="D479" s="1">
        <f>VLOOKUP($B479,'Awards&amp;Payments_LEACode'!$A$4:$I$455,3,FALSE)</f>
        <v>590881</v>
      </c>
      <c r="E479" s="1">
        <f>VLOOKUP($B479,'Awards&amp;Payments_LEACode'!$A$4:$I$455,4,FALSE)</f>
        <v>2274078</v>
      </c>
      <c r="F479" s="1">
        <f>VLOOKUP($B479,'Awards&amp;Payments_LEACode'!$A$4:$I$455,6,FALSE)</f>
        <v>5106953</v>
      </c>
      <c r="G479" s="1">
        <f>VLOOKUP($B479,'Awards&amp;Payments_LEACode'!$A$4:$I$455,8,FALSE)</f>
        <v>0</v>
      </c>
      <c r="H479" s="3">
        <f>VLOOKUP($B479,'Awards&amp;Payments_LEACode'!$A$4:$I$455,9,FALSE)</f>
        <v>7971912</v>
      </c>
      <c r="I479" s="1">
        <f>VLOOKUP($B479,'Awards&amp;Payments_LEACode'!$A$4:$Q$455,11,FALSE)</f>
        <v>437707.95999999996</v>
      </c>
      <c r="J479" s="1">
        <f>VLOOKUP($B479,'Awards&amp;Payments_LEACode'!$A$4:$Q$455,12,FALSE)</f>
        <v>0</v>
      </c>
      <c r="K479" s="1">
        <f>VLOOKUP($B479,'Awards&amp;Payments_LEACode'!$A$4:$Q$455,14,FALSE)</f>
        <v>0</v>
      </c>
      <c r="L479" s="1">
        <f>VLOOKUP($B479,'Awards&amp;Payments_LEACode'!$A$4:$Q$455,16,FALSE)</f>
        <v>0</v>
      </c>
      <c r="M479" s="3">
        <f>VLOOKUP($B479,'Awards&amp;Payments_LEACode'!$A$4:$Q$455,17,FALSE)</f>
        <v>437707.95999999996</v>
      </c>
    </row>
    <row r="480" spans="1:13" x14ac:dyDescent="0.35">
      <c r="A480" t="s">
        <v>262</v>
      </c>
      <c r="B480" s="118">
        <v>3955</v>
      </c>
      <c r="C480">
        <v>56</v>
      </c>
      <c r="D480" s="1">
        <f>VLOOKUP($B480,'Awards&amp;Payments_LEACode'!$A$4:$I$455,3,FALSE)</f>
        <v>220847</v>
      </c>
      <c r="E480" s="1">
        <f>VLOOKUP($B480,'Awards&amp;Payments_LEACode'!$A$4:$I$455,4,FALSE)</f>
        <v>852780</v>
      </c>
      <c r="F480" s="1">
        <f>VLOOKUP($B480,'Awards&amp;Payments_LEACode'!$A$4:$I$455,6,FALSE)</f>
        <v>1915109</v>
      </c>
      <c r="G480" s="1">
        <f>VLOOKUP($B480,'Awards&amp;Payments_LEACode'!$A$4:$I$455,8,FALSE)</f>
        <v>0</v>
      </c>
      <c r="H480" s="3">
        <f>VLOOKUP($B480,'Awards&amp;Payments_LEACode'!$A$4:$I$455,9,FALSE)</f>
        <v>2988736</v>
      </c>
      <c r="I480" s="1">
        <f>VLOOKUP($B480,'Awards&amp;Payments_LEACode'!$A$4:$Q$455,11,FALSE)</f>
        <v>219512.19999999998</v>
      </c>
      <c r="J480" s="1">
        <f>VLOOKUP($B480,'Awards&amp;Payments_LEACode'!$A$4:$Q$455,12,FALSE)</f>
        <v>0</v>
      </c>
      <c r="K480" s="1">
        <f>VLOOKUP($B480,'Awards&amp;Payments_LEACode'!$A$4:$Q$455,14,FALSE)</f>
        <v>0</v>
      </c>
      <c r="L480" s="1">
        <f>VLOOKUP($B480,'Awards&amp;Payments_LEACode'!$A$4:$Q$455,16,FALSE)</f>
        <v>0</v>
      </c>
      <c r="M480" s="3">
        <f>VLOOKUP($B480,'Awards&amp;Payments_LEACode'!$A$4:$Q$455,17,FALSE)</f>
        <v>219512.19999999998</v>
      </c>
    </row>
    <row r="481" spans="1:13" x14ac:dyDescent="0.35">
      <c r="A481" t="s">
        <v>274</v>
      </c>
      <c r="B481" s="118">
        <v>4088</v>
      </c>
      <c r="C481">
        <v>56</v>
      </c>
      <c r="D481" s="1">
        <f>VLOOKUP($B481,'Awards&amp;Payments_LEACode'!$A$4:$I$455,3,FALSE)</f>
        <v>136712</v>
      </c>
      <c r="E481" s="1">
        <f>VLOOKUP($B481,'Awards&amp;Payments_LEACode'!$A$4:$I$455,4,FALSE)</f>
        <v>521556</v>
      </c>
      <c r="F481" s="1">
        <f>VLOOKUP($B481,'Awards&amp;Payments_LEACode'!$A$4:$I$455,6,FALSE)</f>
        <v>1171271</v>
      </c>
      <c r="G481" s="1">
        <f>VLOOKUP($B481,'Awards&amp;Payments_LEACode'!$A$4:$I$455,8,FALSE)</f>
        <v>0</v>
      </c>
      <c r="H481" s="3">
        <f>VLOOKUP($B481,'Awards&amp;Payments_LEACode'!$A$4:$I$455,9,FALSE)</f>
        <v>1829539</v>
      </c>
      <c r="I481" s="1">
        <f>VLOOKUP($B481,'Awards&amp;Payments_LEACode'!$A$4:$Q$455,11,FALSE)</f>
        <v>104133.17000000001</v>
      </c>
      <c r="J481" s="1">
        <f>VLOOKUP($B481,'Awards&amp;Payments_LEACode'!$A$4:$Q$455,12,FALSE)</f>
        <v>0</v>
      </c>
      <c r="K481" s="1">
        <f>VLOOKUP($B481,'Awards&amp;Payments_LEACode'!$A$4:$Q$455,14,FALSE)</f>
        <v>0</v>
      </c>
      <c r="L481" s="1">
        <f>VLOOKUP($B481,'Awards&amp;Payments_LEACode'!$A$4:$Q$455,16,FALSE)</f>
        <v>0</v>
      </c>
      <c r="M481" s="3">
        <f>VLOOKUP($B481,'Awards&amp;Payments_LEACode'!$A$4:$Q$455,17,FALSE)</f>
        <v>104133.17000000001</v>
      </c>
    </row>
    <row r="482" spans="1:13" x14ac:dyDescent="0.35">
      <c r="A482" t="s">
        <v>280</v>
      </c>
      <c r="B482" s="118">
        <v>4179</v>
      </c>
      <c r="C482">
        <v>56</v>
      </c>
      <c r="D482" s="1">
        <f>VLOOKUP($B482,'Awards&amp;Payments_LEACode'!$A$4:$I$455,3,FALSE)</f>
        <v>1505798</v>
      </c>
      <c r="E482" s="1">
        <f>VLOOKUP($B482,'Awards&amp;Payments_LEACode'!$A$4:$I$455,4,FALSE)</f>
        <v>5971967</v>
      </c>
      <c r="F482" s="1">
        <f>VLOOKUP($B482,'Awards&amp;Payments_LEACode'!$A$4:$I$455,6,FALSE)</f>
        <v>13411396</v>
      </c>
      <c r="G482" s="1">
        <f>VLOOKUP($B482,'Awards&amp;Payments_LEACode'!$A$4:$I$455,8,FALSE)</f>
        <v>0</v>
      </c>
      <c r="H482" s="3">
        <f>VLOOKUP($B482,'Awards&amp;Payments_LEACode'!$A$4:$I$455,9,FALSE)</f>
        <v>20889161</v>
      </c>
      <c r="I482" s="1">
        <f>VLOOKUP($B482,'Awards&amp;Payments_LEACode'!$A$4:$Q$455,11,FALSE)</f>
        <v>933456.9800000001</v>
      </c>
      <c r="J482" s="1">
        <f>VLOOKUP($B482,'Awards&amp;Payments_LEACode'!$A$4:$Q$455,12,FALSE)</f>
        <v>0</v>
      </c>
      <c r="K482" s="1">
        <f>VLOOKUP($B482,'Awards&amp;Payments_LEACode'!$A$4:$Q$455,14,FALSE)</f>
        <v>0</v>
      </c>
      <c r="L482" s="1">
        <f>VLOOKUP($B482,'Awards&amp;Payments_LEACode'!$A$4:$Q$455,16,FALSE)</f>
        <v>0</v>
      </c>
      <c r="M482" s="3">
        <f>VLOOKUP($B482,'Awards&amp;Payments_LEACode'!$A$4:$Q$455,17,FALSE)</f>
        <v>933456.9800000001</v>
      </c>
    </row>
    <row r="483" spans="1:13" x14ac:dyDescent="0.35">
      <c r="A483" s="113" t="s">
        <v>408</v>
      </c>
      <c r="B483" s="118">
        <v>6384</v>
      </c>
      <c r="C483">
        <v>56</v>
      </c>
      <c r="D483" s="1">
        <f>VLOOKUP($B483,'Awards&amp;Payments_LEACode'!$A$4:$I$455,3,FALSE)</f>
        <v>100357</v>
      </c>
      <c r="E483" s="1">
        <f>VLOOKUP($B483,'Awards&amp;Payments_LEACode'!$A$4:$I$455,4,FALSE)</f>
        <v>387813</v>
      </c>
      <c r="F483" s="1">
        <f>VLOOKUP($B483,'Awards&amp;Payments_LEACode'!$A$4:$I$455,6,FALSE)</f>
        <v>870920</v>
      </c>
      <c r="G483" s="1">
        <f>VLOOKUP($B483,'Awards&amp;Payments_LEACode'!$A$4:$I$455,8,FALSE)</f>
        <v>0</v>
      </c>
      <c r="H483" s="3">
        <f>VLOOKUP($B483,'Awards&amp;Payments_LEACode'!$A$4:$I$455,9,FALSE)</f>
        <v>1359090</v>
      </c>
      <c r="I483" s="1">
        <f>VLOOKUP($B483,'Awards&amp;Payments_LEACode'!$A$4:$Q$455,11,FALSE)</f>
        <v>0</v>
      </c>
      <c r="J483" s="1">
        <f>VLOOKUP($B483,'Awards&amp;Payments_LEACode'!$A$4:$Q$455,12,FALSE)</f>
        <v>70633.38</v>
      </c>
      <c r="K483" s="1">
        <f>VLOOKUP($B483,'Awards&amp;Payments_LEACode'!$A$4:$Q$455,14,FALSE)</f>
        <v>0</v>
      </c>
      <c r="L483" s="1">
        <f>VLOOKUP($B483,'Awards&amp;Payments_LEACode'!$A$4:$Q$455,16,FALSE)</f>
        <v>0</v>
      </c>
      <c r="M483" s="3">
        <f>VLOOKUP($B483,'Awards&amp;Payments_LEACode'!$A$4:$Q$455,17,FALSE)</f>
        <v>70633.38</v>
      </c>
    </row>
    <row r="484" spans="1:13" x14ac:dyDescent="0.35">
      <c r="A484" t="s">
        <v>418</v>
      </c>
      <c r="B484" s="118">
        <v>6608</v>
      </c>
      <c r="C484">
        <v>56</v>
      </c>
      <c r="D484" s="1">
        <f>VLOOKUP($B484,'Awards&amp;Payments_LEACode'!$A$4:$I$455,3,FALSE)</f>
        <v>40000</v>
      </c>
      <c r="E484" s="1">
        <f>VLOOKUP($B484,'Awards&amp;Payments_LEACode'!$A$4:$I$455,4,FALSE)</f>
        <v>156131</v>
      </c>
      <c r="F484" s="1">
        <f>VLOOKUP($B484,'Awards&amp;Payments_LEACode'!$A$4:$I$455,6,FALSE)</f>
        <v>350626</v>
      </c>
      <c r="G484" s="1">
        <f>VLOOKUP($B484,'Awards&amp;Payments_LEACode'!$A$4:$I$455,8,FALSE)</f>
        <v>0</v>
      </c>
      <c r="H484" s="3">
        <f>VLOOKUP($B484,'Awards&amp;Payments_LEACode'!$A$4:$I$455,9,FALSE)</f>
        <v>546757</v>
      </c>
      <c r="I484" s="1">
        <f>VLOOKUP($B484,'Awards&amp;Payments_LEACode'!$A$4:$Q$455,11,FALSE)</f>
        <v>40000</v>
      </c>
      <c r="J484" s="1">
        <f>VLOOKUP($B484,'Awards&amp;Payments_LEACode'!$A$4:$Q$455,12,FALSE)</f>
        <v>0</v>
      </c>
      <c r="K484" s="1">
        <f>VLOOKUP($B484,'Awards&amp;Payments_LEACode'!$A$4:$Q$455,14,FALSE)</f>
        <v>0</v>
      </c>
      <c r="L484" s="1">
        <f>VLOOKUP($B484,'Awards&amp;Payments_LEACode'!$A$4:$Q$455,16,FALSE)</f>
        <v>0</v>
      </c>
      <c r="M484" s="3">
        <f>VLOOKUP($B484,'Awards&amp;Payments_LEACode'!$A$4:$Q$455,17,FALSE)</f>
        <v>40000</v>
      </c>
    </row>
    <row r="485" spans="1:13" x14ac:dyDescent="0.35">
      <c r="A485" t="s">
        <v>17</v>
      </c>
      <c r="B485" s="118">
        <v>147</v>
      </c>
      <c r="C485">
        <v>57</v>
      </c>
      <c r="D485" s="1">
        <f>VLOOKUP($B485,'Awards&amp;Payments_LEACode'!$A$4:$I$455,3,FALSE)</f>
        <v>1710987</v>
      </c>
      <c r="E485" s="1">
        <f>VLOOKUP($B485,'Awards&amp;Payments_LEACode'!$A$4:$I$455,4,FALSE)</f>
        <v>6705753</v>
      </c>
      <c r="F485" s="1">
        <f>VLOOKUP($B485,'Awards&amp;Payments_LEACode'!$A$4:$I$455,6,FALSE)</f>
        <v>15059279</v>
      </c>
      <c r="G485" s="1">
        <f>VLOOKUP($B485,'Awards&amp;Payments_LEACode'!$A$4:$I$455,8,FALSE)</f>
        <v>0</v>
      </c>
      <c r="H485" s="3">
        <f>VLOOKUP($B485,'Awards&amp;Payments_LEACode'!$A$4:$I$455,9,FALSE)</f>
        <v>23476019</v>
      </c>
      <c r="I485" s="1">
        <f>VLOOKUP($B485,'Awards&amp;Payments_LEACode'!$A$4:$Q$455,11,FALSE)</f>
        <v>1710974.68</v>
      </c>
      <c r="J485" s="1">
        <f>VLOOKUP($B485,'Awards&amp;Payments_LEACode'!$A$4:$Q$455,12,FALSE)</f>
        <v>0</v>
      </c>
      <c r="K485" s="1">
        <f>VLOOKUP($B485,'Awards&amp;Payments_LEACode'!$A$4:$Q$455,14,FALSE)</f>
        <v>0</v>
      </c>
      <c r="L485" s="1">
        <f>VLOOKUP($B485,'Awards&amp;Payments_LEACode'!$A$4:$Q$455,16,FALSE)</f>
        <v>0</v>
      </c>
      <c r="M485" s="3">
        <f>VLOOKUP($B485,'Awards&amp;Payments_LEACode'!$A$4:$Q$455,17,FALSE)</f>
        <v>1710974.68</v>
      </c>
    </row>
    <row r="486" spans="1:13" x14ac:dyDescent="0.35">
      <c r="A486" t="s">
        <v>223</v>
      </c>
      <c r="B486" s="118">
        <v>3430</v>
      </c>
      <c r="C486">
        <v>57</v>
      </c>
      <c r="D486" s="1">
        <f>VLOOKUP($B486,'Awards&amp;Payments_LEACode'!$A$4:$I$455,3,FALSE)</f>
        <v>672883</v>
      </c>
      <c r="E486" s="1">
        <f>VLOOKUP($B486,'Awards&amp;Payments_LEACode'!$A$4:$I$455,4,FALSE)</f>
        <v>2657469</v>
      </c>
      <c r="F486" s="1">
        <f>VLOOKUP($B486,'Awards&amp;Payments_LEACode'!$A$4:$I$455,6,FALSE)</f>
        <v>5967946</v>
      </c>
      <c r="G486" s="1">
        <f>VLOOKUP($B486,'Awards&amp;Payments_LEACode'!$A$4:$I$455,8,FALSE)</f>
        <v>485362</v>
      </c>
      <c r="H486" s="3">
        <f>VLOOKUP($B486,'Awards&amp;Payments_LEACode'!$A$4:$I$455,9,FALSE)</f>
        <v>9783660</v>
      </c>
      <c r="I486" s="1">
        <f>VLOOKUP($B486,'Awards&amp;Payments_LEACode'!$A$4:$Q$455,11,FALSE)</f>
        <v>632836.54</v>
      </c>
      <c r="J486" s="1">
        <f>VLOOKUP($B486,'Awards&amp;Payments_LEACode'!$A$4:$Q$455,12,FALSE)</f>
        <v>0</v>
      </c>
      <c r="K486" s="1">
        <f>VLOOKUP($B486,'Awards&amp;Payments_LEACode'!$A$4:$Q$455,14,FALSE)</f>
        <v>0</v>
      </c>
      <c r="L486" s="1">
        <f>VLOOKUP($B486,'Awards&amp;Payments_LEACode'!$A$4:$Q$455,16,FALSE)</f>
        <v>3468</v>
      </c>
      <c r="M486" s="3">
        <f>VLOOKUP($B486,'Awards&amp;Payments_LEACode'!$A$4:$Q$455,17,FALSE)</f>
        <v>636304.54</v>
      </c>
    </row>
    <row r="487" spans="1:13" x14ac:dyDescent="0.35">
      <c r="A487" t="s">
        <v>132</v>
      </c>
      <c r="B487" s="118">
        <v>2058</v>
      </c>
      <c r="C487">
        <v>58</v>
      </c>
      <c r="D487" s="1">
        <f>VLOOKUP($B487,'Awards&amp;Payments_LEACode'!$A$4:$I$455,3,FALSE)</f>
        <v>75218</v>
      </c>
      <c r="E487" s="1">
        <f>VLOOKUP($B487,'Awards&amp;Payments_LEACode'!$A$4:$I$455,4,FALSE)</f>
        <v>296122</v>
      </c>
      <c r="F487" s="1">
        <f>VLOOKUP($B487,'Awards&amp;Payments_LEACode'!$A$4:$I$455,6,FALSE)</f>
        <v>665009</v>
      </c>
      <c r="G487" s="1">
        <f>VLOOKUP($B487,'Awards&amp;Payments_LEACode'!$A$4:$I$455,8,FALSE)</f>
        <v>0</v>
      </c>
      <c r="H487" s="3">
        <f>VLOOKUP($B487,'Awards&amp;Payments_LEACode'!$A$4:$I$455,9,FALSE)</f>
        <v>1036349</v>
      </c>
      <c r="I487" s="1">
        <f>VLOOKUP($B487,'Awards&amp;Payments_LEACode'!$A$4:$Q$455,11,FALSE)</f>
        <v>42231.42</v>
      </c>
      <c r="J487" s="1">
        <f>VLOOKUP($B487,'Awards&amp;Payments_LEACode'!$A$4:$Q$455,12,FALSE)</f>
        <v>0</v>
      </c>
      <c r="K487" s="1">
        <f>VLOOKUP($B487,'Awards&amp;Payments_LEACode'!$A$4:$Q$455,14,FALSE)</f>
        <v>0</v>
      </c>
      <c r="L487" s="1">
        <f>VLOOKUP($B487,'Awards&amp;Payments_LEACode'!$A$4:$Q$455,16,FALSE)</f>
        <v>0</v>
      </c>
      <c r="M487" s="3">
        <f>VLOOKUP($B487,'Awards&amp;Payments_LEACode'!$A$4:$Q$455,17,FALSE)</f>
        <v>42231.42</v>
      </c>
    </row>
    <row r="488" spans="1:13" x14ac:dyDescent="0.35">
      <c r="A488" t="s">
        <v>153</v>
      </c>
      <c r="B488" s="118">
        <v>2436</v>
      </c>
      <c r="C488">
        <v>58</v>
      </c>
      <c r="D488" s="1">
        <f>VLOOKUP($B488,'Awards&amp;Payments_LEACode'!$A$4:$I$455,3,FALSE)</f>
        <v>41731</v>
      </c>
      <c r="E488" s="1">
        <f>VLOOKUP($B488,'Awards&amp;Payments_LEACode'!$A$4:$I$455,4,FALSE)</f>
        <v>154306</v>
      </c>
      <c r="F488" s="1">
        <f>VLOOKUP($B488,'Awards&amp;Payments_LEACode'!$A$4:$I$455,6,FALSE)</f>
        <v>346529</v>
      </c>
      <c r="G488" s="1">
        <f>VLOOKUP($B488,'Awards&amp;Payments_LEACode'!$A$4:$I$455,8,FALSE)</f>
        <v>0</v>
      </c>
      <c r="H488" s="3">
        <f>VLOOKUP($B488,'Awards&amp;Payments_LEACode'!$A$4:$I$455,9,FALSE)</f>
        <v>542566</v>
      </c>
      <c r="I488" s="1">
        <f>VLOOKUP($B488,'Awards&amp;Payments_LEACode'!$A$4:$Q$455,11,FALSE)</f>
        <v>41729.919999999998</v>
      </c>
      <c r="J488" s="1">
        <f>VLOOKUP($B488,'Awards&amp;Payments_LEACode'!$A$4:$Q$455,12,FALSE)</f>
        <v>0</v>
      </c>
      <c r="K488" s="1">
        <f>VLOOKUP($B488,'Awards&amp;Payments_LEACode'!$A$4:$Q$455,14,FALSE)</f>
        <v>0</v>
      </c>
      <c r="L488" s="1">
        <f>VLOOKUP($B488,'Awards&amp;Payments_LEACode'!$A$4:$Q$455,16,FALSE)</f>
        <v>0</v>
      </c>
      <c r="M488" s="3">
        <f>VLOOKUP($B488,'Awards&amp;Payments_LEACode'!$A$4:$Q$455,17,FALSE)</f>
        <v>41729.919999999998</v>
      </c>
    </row>
    <row r="489" spans="1:13" x14ac:dyDescent="0.35">
      <c r="A489" t="s">
        <v>164</v>
      </c>
      <c r="B489" s="118">
        <v>2570</v>
      </c>
      <c r="C489">
        <v>58</v>
      </c>
      <c r="D489" s="1">
        <f>VLOOKUP($B489,'Awards&amp;Payments_LEACode'!$A$4:$I$455,3,FALSE)</f>
        <v>40000</v>
      </c>
      <c r="E489" s="1">
        <f>VLOOKUP($B489,'Awards&amp;Payments_LEACode'!$A$4:$I$455,4,FALSE)</f>
        <v>100000</v>
      </c>
      <c r="F489" s="1">
        <f>VLOOKUP($B489,'Awards&amp;Payments_LEACode'!$A$4:$I$455,6,FALSE)</f>
        <v>0</v>
      </c>
      <c r="G489" s="1">
        <f>VLOOKUP($B489,'Awards&amp;Payments_LEACode'!$A$4:$I$455,8,FALSE)</f>
        <v>0</v>
      </c>
      <c r="H489" s="3">
        <f>VLOOKUP($B489,'Awards&amp;Payments_LEACode'!$A$4:$I$455,9,FALSE)</f>
        <v>140000</v>
      </c>
      <c r="I489" s="1">
        <f>VLOOKUP($B489,'Awards&amp;Payments_LEACode'!$A$4:$Q$455,11,FALSE)</f>
        <v>36701.060000000005</v>
      </c>
      <c r="J489" s="1">
        <f>VLOOKUP($B489,'Awards&amp;Payments_LEACode'!$A$4:$Q$455,12,FALSE)</f>
        <v>0</v>
      </c>
      <c r="K489" s="1">
        <f>VLOOKUP($B489,'Awards&amp;Payments_LEACode'!$A$4:$Q$455,14,FALSE)</f>
        <v>0</v>
      </c>
      <c r="L489" s="1">
        <f>VLOOKUP($B489,'Awards&amp;Payments_LEACode'!$A$4:$Q$455,16,FALSE)</f>
        <v>0</v>
      </c>
      <c r="M489" s="3">
        <f>VLOOKUP($B489,'Awards&amp;Payments_LEACode'!$A$4:$Q$455,17,FALSE)</f>
        <v>36701.060000000005</v>
      </c>
    </row>
    <row r="490" spans="1:13" x14ac:dyDescent="0.35">
      <c r="A490" t="s">
        <v>346</v>
      </c>
      <c r="B490" s="118">
        <v>5390</v>
      </c>
      <c r="C490">
        <v>58</v>
      </c>
      <c r="D490" s="1">
        <f>VLOOKUP($B490,'Awards&amp;Payments_LEACode'!$A$4:$I$455,3,FALSE)</f>
        <v>58966</v>
      </c>
      <c r="E490" s="1">
        <f>VLOOKUP($B490,'Awards&amp;Payments_LEACode'!$A$4:$I$455,4,FALSE)</f>
        <v>212449</v>
      </c>
      <c r="F490" s="1">
        <f>VLOOKUP($B490,'Awards&amp;Payments_LEACode'!$A$4:$I$455,6,FALSE)</f>
        <v>477101</v>
      </c>
      <c r="G490" s="1">
        <f>VLOOKUP($B490,'Awards&amp;Payments_LEACode'!$A$4:$I$455,8,FALSE)</f>
        <v>0</v>
      </c>
      <c r="H490" s="3">
        <f>VLOOKUP($B490,'Awards&amp;Payments_LEACode'!$A$4:$I$455,9,FALSE)</f>
        <v>748516</v>
      </c>
      <c r="I490" s="1">
        <f>VLOOKUP($B490,'Awards&amp;Payments_LEACode'!$A$4:$Q$455,11,FALSE)</f>
        <v>58966</v>
      </c>
      <c r="J490" s="1">
        <f>VLOOKUP($B490,'Awards&amp;Payments_LEACode'!$A$4:$Q$455,12,FALSE)</f>
        <v>0</v>
      </c>
      <c r="K490" s="1">
        <f>VLOOKUP($B490,'Awards&amp;Payments_LEACode'!$A$4:$Q$455,14,FALSE)</f>
        <v>0</v>
      </c>
      <c r="L490" s="1">
        <f>VLOOKUP($B490,'Awards&amp;Payments_LEACode'!$A$4:$Q$455,16,FALSE)</f>
        <v>0</v>
      </c>
      <c r="M490" s="3">
        <f>VLOOKUP($B490,'Awards&amp;Payments_LEACode'!$A$4:$Q$455,17,FALSE)</f>
        <v>58966</v>
      </c>
    </row>
    <row r="491" spans="1:13" x14ac:dyDescent="0.35">
      <c r="A491" t="s">
        <v>402</v>
      </c>
      <c r="B491" s="118">
        <v>6307</v>
      </c>
      <c r="C491">
        <v>58</v>
      </c>
      <c r="D491" s="1">
        <f>VLOOKUP($B491,'Awards&amp;Payments_LEACode'!$A$4:$I$455,3,FALSE)</f>
        <v>498664</v>
      </c>
      <c r="E491" s="1">
        <f>VLOOKUP($B491,'Awards&amp;Payments_LEACode'!$A$4:$I$455,4,FALSE)</f>
        <v>1816104</v>
      </c>
      <c r="F491" s="1">
        <f>VLOOKUP($B491,'Awards&amp;Payments_LEACode'!$A$4:$I$455,6,FALSE)</f>
        <v>4078471</v>
      </c>
      <c r="G491" s="1">
        <f>VLOOKUP($B491,'Awards&amp;Payments_LEACode'!$A$4:$I$455,8,FALSE)</f>
        <v>0</v>
      </c>
      <c r="H491" s="3">
        <f>VLOOKUP($B491,'Awards&amp;Payments_LEACode'!$A$4:$I$455,9,FALSE)</f>
        <v>6393239</v>
      </c>
      <c r="I491" s="1">
        <f>VLOOKUP($B491,'Awards&amp;Payments_LEACode'!$A$4:$Q$455,11,FALSE)</f>
        <v>200945.80000000002</v>
      </c>
      <c r="J491" s="1">
        <f>VLOOKUP($B491,'Awards&amp;Payments_LEACode'!$A$4:$Q$455,12,FALSE)</f>
        <v>0</v>
      </c>
      <c r="K491" s="1">
        <f>VLOOKUP($B491,'Awards&amp;Payments_LEACode'!$A$4:$Q$455,14,FALSE)</f>
        <v>0</v>
      </c>
      <c r="L491" s="1">
        <f>VLOOKUP($B491,'Awards&amp;Payments_LEACode'!$A$4:$Q$455,16,FALSE)</f>
        <v>0</v>
      </c>
      <c r="M491" s="3">
        <f>VLOOKUP($B491,'Awards&amp;Payments_LEACode'!$A$4:$Q$455,17,FALSE)</f>
        <v>200945.80000000002</v>
      </c>
    </row>
    <row r="492" spans="1:13" x14ac:dyDescent="0.35">
      <c r="A492" t="s">
        <v>63</v>
      </c>
      <c r="B492" s="118">
        <v>910</v>
      </c>
      <c r="C492">
        <v>59</v>
      </c>
      <c r="D492" s="1">
        <f>VLOOKUP($B492,'Awards&amp;Payments_LEACode'!$A$4:$I$455,3,FALSE)</f>
        <v>111353</v>
      </c>
      <c r="E492" s="1">
        <f>VLOOKUP($B492,'Awards&amp;Payments_LEACode'!$A$4:$I$455,4,FALSE)</f>
        <v>387813</v>
      </c>
      <c r="F492" s="1">
        <f>VLOOKUP($B492,'Awards&amp;Payments_LEACode'!$A$4:$I$455,6,FALSE)</f>
        <v>870920</v>
      </c>
      <c r="G492" s="1">
        <f>VLOOKUP($B492,'Awards&amp;Payments_LEACode'!$A$4:$I$455,8,FALSE)</f>
        <v>0</v>
      </c>
      <c r="H492" s="3">
        <f>VLOOKUP($B492,'Awards&amp;Payments_LEACode'!$A$4:$I$455,9,FALSE)</f>
        <v>1370086</v>
      </c>
      <c r="I492" s="1">
        <f>VLOOKUP($B492,'Awards&amp;Payments_LEACode'!$A$4:$Q$455,11,FALSE)</f>
        <v>97417.03</v>
      </c>
      <c r="J492" s="1">
        <f>VLOOKUP($B492,'Awards&amp;Payments_LEACode'!$A$4:$Q$455,12,FALSE)</f>
        <v>0</v>
      </c>
      <c r="K492" s="1">
        <f>VLOOKUP($B492,'Awards&amp;Payments_LEACode'!$A$4:$Q$455,14,FALSE)</f>
        <v>0</v>
      </c>
      <c r="L492" s="1">
        <f>VLOOKUP($B492,'Awards&amp;Payments_LEACode'!$A$4:$Q$455,16,FALSE)</f>
        <v>0</v>
      </c>
      <c r="M492" s="3">
        <f>VLOOKUP($B492,'Awards&amp;Payments_LEACode'!$A$4:$Q$455,17,FALSE)</f>
        <v>97417.03</v>
      </c>
    </row>
    <row r="493" spans="1:13" x14ac:dyDescent="0.35">
      <c r="A493" t="s">
        <v>70</v>
      </c>
      <c r="B493" s="118">
        <v>1085</v>
      </c>
      <c r="C493">
        <v>59</v>
      </c>
      <c r="D493" s="1">
        <f>VLOOKUP($B493,'Awards&amp;Payments_LEACode'!$A$4:$I$455,3,FALSE)</f>
        <v>79860</v>
      </c>
      <c r="E493" s="1">
        <f>VLOOKUP($B493,'Awards&amp;Payments_LEACode'!$A$4:$I$455,4,FALSE)</f>
        <v>324989</v>
      </c>
      <c r="F493" s="1">
        <f>VLOOKUP($B493,'Awards&amp;Payments_LEACode'!$A$4:$I$455,6,FALSE)</f>
        <v>729836</v>
      </c>
      <c r="G493" s="1">
        <f>VLOOKUP($B493,'Awards&amp;Payments_LEACode'!$A$4:$I$455,8,FALSE)</f>
        <v>0</v>
      </c>
      <c r="H493" s="3">
        <f>VLOOKUP($B493,'Awards&amp;Payments_LEACode'!$A$4:$I$455,9,FALSE)</f>
        <v>1134685</v>
      </c>
      <c r="I493" s="1">
        <f>VLOOKUP($B493,'Awards&amp;Payments_LEACode'!$A$4:$Q$455,11,FALSE)</f>
        <v>78921.38</v>
      </c>
      <c r="J493" s="1">
        <f>VLOOKUP($B493,'Awards&amp;Payments_LEACode'!$A$4:$Q$455,12,FALSE)</f>
        <v>0</v>
      </c>
      <c r="K493" s="1">
        <f>VLOOKUP($B493,'Awards&amp;Payments_LEACode'!$A$4:$Q$455,14,FALSE)</f>
        <v>0</v>
      </c>
      <c r="L493" s="1">
        <f>VLOOKUP($B493,'Awards&amp;Payments_LEACode'!$A$4:$Q$455,16,FALSE)</f>
        <v>0</v>
      </c>
      <c r="M493" s="3">
        <f>VLOOKUP($B493,'Awards&amp;Payments_LEACode'!$A$4:$Q$455,17,FALSE)</f>
        <v>78921.38</v>
      </c>
    </row>
    <row r="494" spans="1:13" x14ac:dyDescent="0.35">
      <c r="A494" t="s">
        <v>106</v>
      </c>
      <c r="B494" s="118">
        <v>1631</v>
      </c>
      <c r="C494">
        <v>59</v>
      </c>
      <c r="D494" s="1">
        <f>VLOOKUP($B494,'Awards&amp;Payments_LEACode'!$A$4:$I$455,3,FALSE)</f>
        <v>40000</v>
      </c>
      <c r="E494" s="1">
        <f>VLOOKUP($B494,'Awards&amp;Payments_LEACode'!$A$4:$I$455,4,FALSE)</f>
        <v>100000</v>
      </c>
      <c r="F494" s="1">
        <f>VLOOKUP($B494,'Awards&amp;Payments_LEACode'!$A$4:$I$455,6,FALSE)</f>
        <v>174595</v>
      </c>
      <c r="G494" s="1">
        <f>VLOOKUP($B494,'Awards&amp;Payments_LEACode'!$A$4:$I$455,8,FALSE)</f>
        <v>0</v>
      </c>
      <c r="H494" s="3">
        <f>VLOOKUP($B494,'Awards&amp;Payments_LEACode'!$A$4:$I$455,9,FALSE)</f>
        <v>314595</v>
      </c>
      <c r="I494" s="1">
        <f>VLOOKUP($B494,'Awards&amp;Payments_LEACode'!$A$4:$Q$455,11,FALSE)</f>
        <v>40000</v>
      </c>
      <c r="J494" s="1">
        <f>VLOOKUP($B494,'Awards&amp;Payments_LEACode'!$A$4:$Q$455,12,FALSE)</f>
        <v>0</v>
      </c>
      <c r="K494" s="1">
        <f>VLOOKUP($B494,'Awards&amp;Payments_LEACode'!$A$4:$Q$455,14,FALSE)</f>
        <v>0</v>
      </c>
      <c r="L494" s="1">
        <f>VLOOKUP($B494,'Awards&amp;Payments_LEACode'!$A$4:$Q$455,16,FALSE)</f>
        <v>0</v>
      </c>
      <c r="M494" s="3">
        <f>VLOOKUP($B494,'Awards&amp;Payments_LEACode'!$A$4:$Q$455,17,FALSE)</f>
        <v>40000</v>
      </c>
    </row>
    <row r="495" spans="1:13" x14ac:dyDescent="0.35">
      <c r="A495" t="s">
        <v>1162</v>
      </c>
      <c r="B495" s="118">
        <v>1862</v>
      </c>
      <c r="C495">
        <v>59</v>
      </c>
      <c r="D495" s="1">
        <f>VLOOKUP($B495,'Awards&amp;Payments_LEACode'!$A$4:$I$455,3,FALSE)</f>
        <v>1150052</v>
      </c>
      <c r="E495" s="1">
        <f>VLOOKUP($B495,'Awards&amp;Payments_LEACode'!$A$4:$I$455,4,FALSE)</f>
        <v>4559392</v>
      </c>
      <c r="F495" s="1">
        <f>VLOOKUP($B495,'Awards&amp;Payments_LEACode'!$A$4:$I$455,6,FALSE)</f>
        <v>10239141</v>
      </c>
      <c r="G495" s="1">
        <f>VLOOKUP($B495,'Awards&amp;Payments_LEACode'!$A$4:$I$455,8,FALSE)</f>
        <v>1021739</v>
      </c>
      <c r="H495" s="3">
        <f>VLOOKUP($B495,'Awards&amp;Payments_LEACode'!$A$4:$I$455,9,FALSE)</f>
        <v>16970324</v>
      </c>
      <c r="I495" s="1">
        <f>VLOOKUP($B495,'Awards&amp;Payments_LEACode'!$A$4:$Q$455,11,FALSE)</f>
        <v>481583.28</v>
      </c>
      <c r="J495" s="1">
        <f>VLOOKUP($B495,'Awards&amp;Payments_LEACode'!$A$4:$Q$455,12,FALSE)</f>
        <v>0</v>
      </c>
      <c r="K495" s="1">
        <f>VLOOKUP($B495,'Awards&amp;Payments_LEACode'!$A$4:$Q$455,14,FALSE)</f>
        <v>0</v>
      </c>
      <c r="L495" s="1">
        <f>VLOOKUP($B495,'Awards&amp;Payments_LEACode'!$A$4:$Q$455,16,FALSE)</f>
        <v>95483.16</v>
      </c>
      <c r="M495" s="3">
        <f>VLOOKUP($B495,'Awards&amp;Payments_LEACode'!$A$4:$Q$455,17,FALSE)</f>
        <v>577066.44000000006</v>
      </c>
    </row>
    <row r="496" spans="1:13" x14ac:dyDescent="0.35">
      <c r="A496" t="s">
        <v>154</v>
      </c>
      <c r="B496" s="118">
        <v>2443</v>
      </c>
      <c r="C496">
        <v>59</v>
      </c>
      <c r="D496" s="1">
        <f>VLOOKUP($B496,'Awards&amp;Payments_LEACode'!$A$4:$I$455,3,FALSE)</f>
        <v>147984</v>
      </c>
      <c r="E496" s="1">
        <f>VLOOKUP($B496,'Awards&amp;Payments_LEACode'!$A$4:$I$455,4,FALSE)</f>
        <v>583231</v>
      </c>
      <c r="F496" s="1">
        <f>VLOOKUP($B496,'Awards&amp;Payments_LEACode'!$A$4:$I$455,6,FALSE)</f>
        <v>1309778</v>
      </c>
      <c r="G496" s="1">
        <f>VLOOKUP($B496,'Awards&amp;Payments_LEACode'!$A$4:$I$455,8,FALSE)</f>
        <v>0</v>
      </c>
      <c r="H496" s="3">
        <f>VLOOKUP($B496,'Awards&amp;Payments_LEACode'!$A$4:$I$455,9,FALSE)</f>
        <v>2040993</v>
      </c>
      <c r="I496" s="1">
        <f>VLOOKUP($B496,'Awards&amp;Payments_LEACode'!$A$4:$Q$455,11,FALSE)</f>
        <v>125653.93</v>
      </c>
      <c r="J496" s="1">
        <f>VLOOKUP($B496,'Awards&amp;Payments_LEACode'!$A$4:$Q$455,12,FALSE)</f>
        <v>0</v>
      </c>
      <c r="K496" s="1">
        <f>VLOOKUP($B496,'Awards&amp;Payments_LEACode'!$A$4:$Q$455,14,FALSE)</f>
        <v>0</v>
      </c>
      <c r="L496" s="1">
        <f>VLOOKUP($B496,'Awards&amp;Payments_LEACode'!$A$4:$Q$455,16,FALSE)</f>
        <v>0</v>
      </c>
      <c r="M496" s="3">
        <f>VLOOKUP($B496,'Awards&amp;Payments_LEACode'!$A$4:$Q$455,17,FALSE)</f>
        <v>125653.93</v>
      </c>
    </row>
    <row r="497" spans="1:13" x14ac:dyDescent="0.35">
      <c r="A497" t="s">
        <v>153</v>
      </c>
      <c r="B497" s="118">
        <v>2436</v>
      </c>
      <c r="C497">
        <v>59</v>
      </c>
      <c r="D497" s="1">
        <f>VLOOKUP($B497,'Awards&amp;Payments_LEACode'!$A$4:$I$455,3,FALSE)</f>
        <v>41731</v>
      </c>
      <c r="E497" s="1">
        <f>VLOOKUP($B497,'Awards&amp;Payments_LEACode'!$A$4:$I$455,4,FALSE)</f>
        <v>154306</v>
      </c>
      <c r="F497" s="1">
        <f>VLOOKUP($B497,'Awards&amp;Payments_LEACode'!$A$4:$I$455,6,FALSE)</f>
        <v>346529</v>
      </c>
      <c r="G497" s="1">
        <f>VLOOKUP($B497,'Awards&amp;Payments_LEACode'!$A$4:$I$455,8,FALSE)</f>
        <v>0</v>
      </c>
      <c r="H497" s="3">
        <f>VLOOKUP($B497,'Awards&amp;Payments_LEACode'!$A$4:$I$455,9,FALSE)</f>
        <v>542566</v>
      </c>
      <c r="I497" s="1">
        <f>VLOOKUP($B497,'Awards&amp;Payments_LEACode'!$A$4:$Q$455,11,FALSE)</f>
        <v>41729.919999999998</v>
      </c>
      <c r="J497" s="1">
        <f>VLOOKUP($B497,'Awards&amp;Payments_LEACode'!$A$4:$Q$455,12,FALSE)</f>
        <v>0</v>
      </c>
      <c r="K497" s="1">
        <f>VLOOKUP($B497,'Awards&amp;Payments_LEACode'!$A$4:$Q$455,14,FALSE)</f>
        <v>0</v>
      </c>
      <c r="L497" s="1">
        <f>VLOOKUP($B497,'Awards&amp;Payments_LEACode'!$A$4:$Q$455,16,FALSE)</f>
        <v>0</v>
      </c>
      <c r="M497" s="3">
        <f>VLOOKUP($B497,'Awards&amp;Payments_LEACode'!$A$4:$Q$455,17,FALSE)</f>
        <v>41729.919999999998</v>
      </c>
    </row>
    <row r="498" spans="1:13" x14ac:dyDescent="0.35">
      <c r="A498" t="s">
        <v>159</v>
      </c>
      <c r="B498" s="118">
        <v>2525</v>
      </c>
      <c r="C498">
        <v>59</v>
      </c>
      <c r="D498" s="1">
        <f>VLOOKUP($B498,'Awards&amp;Payments_LEACode'!$A$4:$I$455,3,FALSE)</f>
        <v>40000</v>
      </c>
      <c r="E498" s="1">
        <f>VLOOKUP($B498,'Awards&amp;Payments_LEACode'!$A$4:$I$455,4,FALSE)</f>
        <v>156632</v>
      </c>
      <c r="F498" s="1">
        <f>VLOOKUP($B498,'Awards&amp;Payments_LEACode'!$A$4:$I$455,6,FALSE)</f>
        <v>351753</v>
      </c>
      <c r="G498" s="1">
        <f>VLOOKUP($B498,'Awards&amp;Payments_LEACode'!$A$4:$I$455,8,FALSE)</f>
        <v>0</v>
      </c>
      <c r="H498" s="3">
        <f>VLOOKUP($B498,'Awards&amp;Payments_LEACode'!$A$4:$I$455,9,FALSE)</f>
        <v>548385</v>
      </c>
      <c r="I498" s="1">
        <f>VLOOKUP($B498,'Awards&amp;Payments_LEACode'!$A$4:$Q$455,11,FALSE)</f>
        <v>0</v>
      </c>
      <c r="J498" s="1">
        <f>VLOOKUP($B498,'Awards&amp;Payments_LEACode'!$A$4:$Q$455,12,FALSE)</f>
        <v>0</v>
      </c>
      <c r="K498" s="1">
        <f>VLOOKUP($B498,'Awards&amp;Payments_LEACode'!$A$4:$Q$455,14,FALSE)</f>
        <v>0</v>
      </c>
      <c r="L498" s="1">
        <f>VLOOKUP($B498,'Awards&amp;Payments_LEACode'!$A$4:$Q$455,16,FALSE)</f>
        <v>0</v>
      </c>
      <c r="M498" s="3">
        <f>VLOOKUP($B498,'Awards&amp;Payments_LEACode'!$A$4:$Q$455,17,FALSE)</f>
        <v>0</v>
      </c>
    </row>
    <row r="499" spans="1:13" x14ac:dyDescent="0.35">
      <c r="A499" t="s">
        <v>183</v>
      </c>
      <c r="B499" s="118">
        <v>2800</v>
      </c>
      <c r="C499">
        <v>59</v>
      </c>
      <c r="D499" s="1">
        <f>VLOOKUP($B499,'Awards&amp;Payments_LEACode'!$A$4:$I$455,3,FALSE)</f>
        <v>64781</v>
      </c>
      <c r="E499" s="1">
        <f>VLOOKUP($B499,'Awards&amp;Payments_LEACode'!$A$4:$I$455,4,FALSE)</f>
        <v>228103</v>
      </c>
      <c r="F499" s="1">
        <f>VLOOKUP($B499,'Awards&amp;Payments_LEACode'!$A$4:$I$455,6,FALSE)</f>
        <v>512256</v>
      </c>
      <c r="G499" s="1">
        <f>VLOOKUP($B499,'Awards&amp;Payments_LEACode'!$A$4:$I$455,8,FALSE)</f>
        <v>0</v>
      </c>
      <c r="H499" s="3">
        <f>VLOOKUP($B499,'Awards&amp;Payments_LEACode'!$A$4:$I$455,9,FALSE)</f>
        <v>805140</v>
      </c>
      <c r="I499" s="1">
        <f>VLOOKUP($B499,'Awards&amp;Payments_LEACode'!$A$4:$Q$455,11,FALSE)</f>
        <v>63582.91</v>
      </c>
      <c r="J499" s="1">
        <f>VLOOKUP($B499,'Awards&amp;Payments_LEACode'!$A$4:$Q$455,12,FALSE)</f>
        <v>0</v>
      </c>
      <c r="K499" s="1">
        <f>VLOOKUP($B499,'Awards&amp;Payments_LEACode'!$A$4:$Q$455,14,FALSE)</f>
        <v>0</v>
      </c>
      <c r="L499" s="1">
        <f>VLOOKUP($B499,'Awards&amp;Payments_LEACode'!$A$4:$Q$455,16,FALSE)</f>
        <v>0</v>
      </c>
      <c r="M499" s="3">
        <f>VLOOKUP($B499,'Awards&amp;Payments_LEACode'!$A$4:$Q$455,17,FALSE)</f>
        <v>63582.91</v>
      </c>
    </row>
    <row r="500" spans="1:13" x14ac:dyDescent="0.35">
      <c r="A500" t="s">
        <v>185</v>
      </c>
      <c r="B500" s="118">
        <v>2828</v>
      </c>
      <c r="C500">
        <v>59</v>
      </c>
      <c r="D500" s="1">
        <f>VLOOKUP($B500,'Awards&amp;Payments_LEACode'!$A$4:$I$455,3,FALSE)</f>
        <v>72487</v>
      </c>
      <c r="E500" s="1">
        <f>VLOOKUP($B500,'Awards&amp;Payments_LEACode'!$A$4:$I$455,4,FALSE)</f>
        <v>295512</v>
      </c>
      <c r="F500" s="1">
        <f>VLOOKUP($B500,'Awards&amp;Payments_LEACode'!$A$4:$I$455,6,FALSE)</f>
        <v>663639</v>
      </c>
      <c r="G500" s="1">
        <f>VLOOKUP($B500,'Awards&amp;Payments_LEACode'!$A$4:$I$455,8,FALSE)</f>
        <v>0</v>
      </c>
      <c r="H500" s="3">
        <f>VLOOKUP($B500,'Awards&amp;Payments_LEACode'!$A$4:$I$455,9,FALSE)</f>
        <v>1031638</v>
      </c>
      <c r="I500" s="1">
        <f>VLOOKUP($B500,'Awards&amp;Payments_LEACode'!$A$4:$Q$455,11,FALSE)</f>
        <v>54082.700000000004</v>
      </c>
      <c r="J500" s="1">
        <f>VLOOKUP($B500,'Awards&amp;Payments_LEACode'!$A$4:$Q$455,12,FALSE)</f>
        <v>0</v>
      </c>
      <c r="K500" s="1">
        <f>VLOOKUP($B500,'Awards&amp;Payments_LEACode'!$A$4:$Q$455,14,FALSE)</f>
        <v>0</v>
      </c>
      <c r="L500" s="1">
        <f>VLOOKUP($B500,'Awards&amp;Payments_LEACode'!$A$4:$Q$455,16,FALSE)</f>
        <v>0</v>
      </c>
      <c r="M500" s="3">
        <f>VLOOKUP($B500,'Awards&amp;Payments_LEACode'!$A$4:$Q$455,17,FALSE)</f>
        <v>54082.700000000004</v>
      </c>
    </row>
    <row r="501" spans="1:13" x14ac:dyDescent="0.35">
      <c r="A501" t="s">
        <v>203</v>
      </c>
      <c r="B501" s="118">
        <v>3171</v>
      </c>
      <c r="C501">
        <v>59</v>
      </c>
      <c r="D501" s="1">
        <f>VLOOKUP($B501,'Awards&amp;Payments_LEACode'!$A$4:$I$455,3,FALSE)</f>
        <v>84601</v>
      </c>
      <c r="E501" s="1">
        <f>VLOOKUP($B501,'Awards&amp;Payments_LEACode'!$A$4:$I$455,4,FALSE)</f>
        <v>345961</v>
      </c>
      <c r="F501" s="1">
        <f>VLOOKUP($B501,'Awards&amp;Payments_LEACode'!$A$4:$I$455,6,FALSE)</f>
        <v>776933</v>
      </c>
      <c r="G501" s="1">
        <f>VLOOKUP($B501,'Awards&amp;Payments_LEACode'!$A$4:$I$455,8,FALSE)</f>
        <v>0</v>
      </c>
      <c r="H501" s="3">
        <f>VLOOKUP($B501,'Awards&amp;Payments_LEACode'!$A$4:$I$455,9,FALSE)</f>
        <v>1207495</v>
      </c>
      <c r="I501" s="1">
        <f>VLOOKUP($B501,'Awards&amp;Payments_LEACode'!$A$4:$Q$455,11,FALSE)</f>
        <v>79077.22</v>
      </c>
      <c r="J501" s="1">
        <f>VLOOKUP($B501,'Awards&amp;Payments_LEACode'!$A$4:$Q$455,12,FALSE)</f>
        <v>0</v>
      </c>
      <c r="K501" s="1">
        <f>VLOOKUP($B501,'Awards&amp;Payments_LEACode'!$A$4:$Q$455,14,FALSE)</f>
        <v>0</v>
      </c>
      <c r="L501" s="1">
        <f>VLOOKUP($B501,'Awards&amp;Payments_LEACode'!$A$4:$Q$455,16,FALSE)</f>
        <v>0</v>
      </c>
      <c r="M501" s="3">
        <f>VLOOKUP($B501,'Awards&amp;Payments_LEACode'!$A$4:$Q$455,17,FALSE)</f>
        <v>79077.22</v>
      </c>
    </row>
    <row r="502" spans="1:13" x14ac:dyDescent="0.35">
      <c r="A502" t="s">
        <v>260</v>
      </c>
      <c r="B502" s="118">
        <v>3941</v>
      </c>
      <c r="C502">
        <v>59</v>
      </c>
      <c r="D502" s="1">
        <f>VLOOKUP($B502,'Awards&amp;Payments_LEACode'!$A$4:$I$455,3,FALSE)</f>
        <v>91899</v>
      </c>
      <c r="E502" s="1">
        <f>VLOOKUP($B502,'Awards&amp;Payments_LEACode'!$A$4:$I$455,4,FALSE)</f>
        <v>365712</v>
      </c>
      <c r="F502" s="1">
        <f>VLOOKUP($B502,'Awards&amp;Payments_LEACode'!$A$4:$I$455,6,FALSE)</f>
        <v>821289</v>
      </c>
      <c r="G502" s="1">
        <f>VLOOKUP($B502,'Awards&amp;Payments_LEACode'!$A$4:$I$455,8,FALSE)</f>
        <v>0</v>
      </c>
      <c r="H502" s="3">
        <f>VLOOKUP($B502,'Awards&amp;Payments_LEACode'!$A$4:$I$455,9,FALSE)</f>
        <v>1278900</v>
      </c>
      <c r="I502" s="1">
        <f>VLOOKUP($B502,'Awards&amp;Payments_LEACode'!$A$4:$Q$455,11,FALSE)</f>
        <v>87032.080000000016</v>
      </c>
      <c r="J502" s="1">
        <f>VLOOKUP($B502,'Awards&amp;Payments_LEACode'!$A$4:$Q$455,12,FALSE)</f>
        <v>79657.94</v>
      </c>
      <c r="K502" s="1">
        <f>VLOOKUP($B502,'Awards&amp;Payments_LEACode'!$A$4:$Q$455,14,FALSE)</f>
        <v>0</v>
      </c>
      <c r="L502" s="1">
        <f>VLOOKUP($B502,'Awards&amp;Payments_LEACode'!$A$4:$Q$455,16,FALSE)</f>
        <v>0</v>
      </c>
      <c r="M502" s="3">
        <f>VLOOKUP($B502,'Awards&amp;Payments_LEACode'!$A$4:$Q$455,17,FALSE)</f>
        <v>166690.02000000002</v>
      </c>
    </row>
    <row r="503" spans="1:13" x14ac:dyDescent="0.35">
      <c r="A503" t="s">
        <v>276</v>
      </c>
      <c r="B503" s="118">
        <v>4137</v>
      </c>
      <c r="C503">
        <v>59</v>
      </c>
      <c r="D503" s="1">
        <f>VLOOKUP($B503,'Awards&amp;Payments_LEACode'!$A$4:$I$455,3,FALSE)</f>
        <v>56694</v>
      </c>
      <c r="E503" s="1">
        <f>VLOOKUP($B503,'Awards&amp;Payments_LEACode'!$A$4:$I$455,4,FALSE)</f>
        <v>223827</v>
      </c>
      <c r="F503" s="1">
        <f>VLOOKUP($B503,'Awards&amp;Payments_LEACode'!$A$4:$I$455,6,FALSE)</f>
        <v>502654</v>
      </c>
      <c r="G503" s="1">
        <f>VLOOKUP($B503,'Awards&amp;Payments_LEACode'!$A$4:$I$455,8,FALSE)</f>
        <v>0</v>
      </c>
      <c r="H503" s="3">
        <f>VLOOKUP($B503,'Awards&amp;Payments_LEACode'!$A$4:$I$455,9,FALSE)</f>
        <v>783175</v>
      </c>
      <c r="I503" s="1">
        <f>VLOOKUP($B503,'Awards&amp;Payments_LEACode'!$A$4:$Q$455,11,FALSE)</f>
        <v>56694</v>
      </c>
      <c r="J503" s="1">
        <f>VLOOKUP($B503,'Awards&amp;Payments_LEACode'!$A$4:$Q$455,12,FALSE)</f>
        <v>0</v>
      </c>
      <c r="K503" s="1">
        <f>VLOOKUP($B503,'Awards&amp;Payments_LEACode'!$A$4:$Q$455,14,FALSE)</f>
        <v>0</v>
      </c>
      <c r="L503" s="1">
        <f>VLOOKUP($B503,'Awards&amp;Payments_LEACode'!$A$4:$Q$455,16,FALSE)</f>
        <v>0</v>
      </c>
      <c r="M503" s="3">
        <f>VLOOKUP($B503,'Awards&amp;Payments_LEACode'!$A$4:$Q$455,17,FALSE)</f>
        <v>56694</v>
      </c>
    </row>
    <row r="504" spans="1:13" x14ac:dyDescent="0.35">
      <c r="A504" t="s">
        <v>296</v>
      </c>
      <c r="B504" s="118">
        <v>4473</v>
      </c>
      <c r="C504">
        <v>59</v>
      </c>
      <c r="D504" s="1">
        <f>VLOOKUP($B504,'Awards&amp;Payments_LEACode'!$A$4:$I$455,3,FALSE)</f>
        <v>172588</v>
      </c>
      <c r="E504" s="1">
        <f>VLOOKUP($B504,'Awards&amp;Payments_LEACode'!$A$4:$I$455,4,FALSE)</f>
        <v>688966</v>
      </c>
      <c r="F504" s="1">
        <f>VLOOKUP($B504,'Awards&amp;Payments_LEACode'!$A$4:$I$455,6,FALSE)</f>
        <v>1547228</v>
      </c>
      <c r="G504" s="1">
        <f>VLOOKUP($B504,'Awards&amp;Payments_LEACode'!$A$4:$I$455,8,FALSE)</f>
        <v>0</v>
      </c>
      <c r="H504" s="3">
        <f>VLOOKUP($B504,'Awards&amp;Payments_LEACode'!$A$4:$I$455,9,FALSE)</f>
        <v>2408782</v>
      </c>
      <c r="I504" s="1">
        <f>VLOOKUP($B504,'Awards&amp;Payments_LEACode'!$A$4:$Q$455,11,FALSE)</f>
        <v>101072</v>
      </c>
      <c r="J504" s="1">
        <f>VLOOKUP($B504,'Awards&amp;Payments_LEACode'!$A$4:$Q$455,12,FALSE)</f>
        <v>0</v>
      </c>
      <c r="K504" s="1">
        <f>VLOOKUP($B504,'Awards&amp;Payments_LEACode'!$A$4:$Q$455,14,FALSE)</f>
        <v>0</v>
      </c>
      <c r="L504" s="1">
        <f>VLOOKUP($B504,'Awards&amp;Payments_LEACode'!$A$4:$Q$455,16,FALSE)</f>
        <v>0</v>
      </c>
      <c r="M504" s="3">
        <f>VLOOKUP($B504,'Awards&amp;Payments_LEACode'!$A$4:$Q$455,17,FALSE)</f>
        <v>101072</v>
      </c>
    </row>
    <row r="505" spans="1:13" x14ac:dyDescent="0.35">
      <c r="A505" t="s">
        <v>312</v>
      </c>
      <c r="B505" s="118">
        <v>4641</v>
      </c>
      <c r="C505">
        <v>59</v>
      </c>
      <c r="D505" s="1">
        <f>VLOOKUP($B505,'Awards&amp;Payments_LEACode'!$A$4:$I$455,3,FALSE)</f>
        <v>55081</v>
      </c>
      <c r="E505" s="1">
        <f>VLOOKUP($B505,'Awards&amp;Payments_LEACode'!$A$4:$I$455,4,FALSE)</f>
        <v>233196</v>
      </c>
      <c r="F505" s="1">
        <f>VLOOKUP($B505,'Awards&amp;Payments_LEACode'!$A$4:$I$455,6,FALSE)</f>
        <v>523695</v>
      </c>
      <c r="G505" s="1">
        <f>VLOOKUP($B505,'Awards&amp;Payments_LEACode'!$A$4:$I$455,8,FALSE)</f>
        <v>0</v>
      </c>
      <c r="H505" s="3">
        <f>VLOOKUP($B505,'Awards&amp;Payments_LEACode'!$A$4:$I$455,9,FALSE)</f>
        <v>811972</v>
      </c>
      <c r="I505" s="1">
        <f>VLOOKUP($B505,'Awards&amp;Payments_LEACode'!$A$4:$Q$455,11,FALSE)</f>
        <v>54581.33</v>
      </c>
      <c r="J505" s="1">
        <f>VLOOKUP($B505,'Awards&amp;Payments_LEACode'!$A$4:$Q$455,12,FALSE)</f>
        <v>0</v>
      </c>
      <c r="K505" s="1">
        <f>VLOOKUP($B505,'Awards&amp;Payments_LEACode'!$A$4:$Q$455,14,FALSE)</f>
        <v>0</v>
      </c>
      <c r="L505" s="1">
        <f>VLOOKUP($B505,'Awards&amp;Payments_LEACode'!$A$4:$Q$455,16,FALSE)</f>
        <v>0</v>
      </c>
      <c r="M505" s="3">
        <f>VLOOKUP($B505,'Awards&amp;Payments_LEACode'!$A$4:$Q$455,17,FALSE)</f>
        <v>54581.33</v>
      </c>
    </row>
    <row r="506" spans="1:13" x14ac:dyDescent="0.35">
      <c r="A506" t="s">
        <v>339</v>
      </c>
      <c r="B506" s="118">
        <v>5278</v>
      </c>
      <c r="C506">
        <v>59</v>
      </c>
      <c r="D506" s="1">
        <f>VLOOKUP($B506,'Awards&amp;Payments_LEACode'!$A$4:$I$455,3,FALSE)</f>
        <v>96349</v>
      </c>
      <c r="E506" s="1">
        <f>VLOOKUP($B506,'Awards&amp;Payments_LEACode'!$A$4:$I$455,4,FALSE)</f>
        <v>390148</v>
      </c>
      <c r="F506" s="1">
        <f>VLOOKUP($B506,'Awards&amp;Payments_LEACode'!$A$4:$I$455,6,FALSE)</f>
        <v>876166</v>
      </c>
      <c r="G506" s="1">
        <f>VLOOKUP($B506,'Awards&amp;Payments_LEACode'!$A$4:$I$455,8,FALSE)</f>
        <v>0</v>
      </c>
      <c r="H506" s="3">
        <f>VLOOKUP($B506,'Awards&amp;Payments_LEACode'!$A$4:$I$455,9,FALSE)</f>
        <v>1362663</v>
      </c>
      <c r="I506" s="1">
        <f>VLOOKUP($B506,'Awards&amp;Payments_LEACode'!$A$4:$Q$455,11,FALSE)</f>
        <v>52505.19</v>
      </c>
      <c r="J506" s="1">
        <f>VLOOKUP($B506,'Awards&amp;Payments_LEACode'!$A$4:$Q$455,12,FALSE)</f>
        <v>0</v>
      </c>
      <c r="K506" s="1">
        <f>VLOOKUP($B506,'Awards&amp;Payments_LEACode'!$A$4:$Q$455,14,FALSE)</f>
        <v>0</v>
      </c>
      <c r="L506" s="1">
        <f>VLOOKUP($B506,'Awards&amp;Payments_LEACode'!$A$4:$Q$455,16,FALSE)</f>
        <v>0</v>
      </c>
      <c r="M506" s="3">
        <f>VLOOKUP($B506,'Awards&amp;Payments_LEACode'!$A$4:$Q$455,17,FALSE)</f>
        <v>52505.19</v>
      </c>
    </row>
    <row r="507" spans="1:13" x14ac:dyDescent="0.35">
      <c r="A507" t="s">
        <v>346</v>
      </c>
      <c r="B507" s="118">
        <v>5390</v>
      </c>
      <c r="C507">
        <v>59</v>
      </c>
      <c r="D507" s="1">
        <f>VLOOKUP($B507,'Awards&amp;Payments_LEACode'!$A$4:$I$455,3,FALSE)</f>
        <v>58966</v>
      </c>
      <c r="E507" s="1">
        <f>VLOOKUP($B507,'Awards&amp;Payments_LEACode'!$A$4:$I$455,4,FALSE)</f>
        <v>212449</v>
      </c>
      <c r="F507" s="1">
        <f>VLOOKUP($B507,'Awards&amp;Payments_LEACode'!$A$4:$I$455,6,FALSE)</f>
        <v>477101</v>
      </c>
      <c r="G507" s="1">
        <f>VLOOKUP($B507,'Awards&amp;Payments_LEACode'!$A$4:$I$455,8,FALSE)</f>
        <v>0</v>
      </c>
      <c r="H507" s="3">
        <f>VLOOKUP($B507,'Awards&amp;Payments_LEACode'!$A$4:$I$455,9,FALSE)</f>
        <v>748516</v>
      </c>
      <c r="I507" s="1">
        <f>VLOOKUP($B507,'Awards&amp;Payments_LEACode'!$A$4:$Q$455,11,FALSE)</f>
        <v>58966</v>
      </c>
      <c r="J507" s="1">
        <f>VLOOKUP($B507,'Awards&amp;Payments_LEACode'!$A$4:$Q$455,12,FALSE)</f>
        <v>0</v>
      </c>
      <c r="K507" s="1">
        <f>VLOOKUP($B507,'Awards&amp;Payments_LEACode'!$A$4:$Q$455,14,FALSE)</f>
        <v>0</v>
      </c>
      <c r="L507" s="1">
        <f>VLOOKUP($B507,'Awards&amp;Payments_LEACode'!$A$4:$Q$455,16,FALSE)</f>
        <v>0</v>
      </c>
      <c r="M507" s="3">
        <f>VLOOKUP($B507,'Awards&amp;Payments_LEACode'!$A$4:$Q$455,17,FALSE)</f>
        <v>58966</v>
      </c>
    </row>
    <row r="508" spans="1:13" x14ac:dyDescent="0.35">
      <c r="A508" t="s">
        <v>402</v>
      </c>
      <c r="B508" s="118">
        <v>6307</v>
      </c>
      <c r="C508">
        <v>59</v>
      </c>
      <c r="D508" s="1">
        <f>VLOOKUP($B508,'Awards&amp;Payments_LEACode'!$A$4:$I$455,3,FALSE)</f>
        <v>498664</v>
      </c>
      <c r="E508" s="1">
        <f>VLOOKUP($B508,'Awards&amp;Payments_LEACode'!$A$4:$I$455,4,FALSE)</f>
        <v>1816104</v>
      </c>
      <c r="F508" s="1">
        <f>VLOOKUP($B508,'Awards&amp;Payments_LEACode'!$A$4:$I$455,6,FALSE)</f>
        <v>4078471</v>
      </c>
      <c r="G508" s="1">
        <f>VLOOKUP($B508,'Awards&amp;Payments_LEACode'!$A$4:$I$455,8,FALSE)</f>
        <v>0</v>
      </c>
      <c r="H508" s="3">
        <f>VLOOKUP($B508,'Awards&amp;Payments_LEACode'!$A$4:$I$455,9,FALSE)</f>
        <v>6393239</v>
      </c>
      <c r="I508" s="1">
        <f>VLOOKUP($B508,'Awards&amp;Payments_LEACode'!$A$4:$Q$455,11,FALSE)</f>
        <v>200945.80000000002</v>
      </c>
      <c r="J508" s="1">
        <f>VLOOKUP($B508,'Awards&amp;Payments_LEACode'!$A$4:$Q$455,12,FALSE)</f>
        <v>0</v>
      </c>
      <c r="K508" s="1">
        <f>VLOOKUP($B508,'Awards&amp;Payments_LEACode'!$A$4:$Q$455,14,FALSE)</f>
        <v>0</v>
      </c>
      <c r="L508" s="1">
        <f>VLOOKUP($B508,'Awards&amp;Payments_LEACode'!$A$4:$Q$455,16,FALSE)</f>
        <v>0</v>
      </c>
      <c r="M508" s="3">
        <f>VLOOKUP($B508,'Awards&amp;Payments_LEACode'!$A$4:$Q$455,17,FALSE)</f>
        <v>200945.80000000002</v>
      </c>
    </row>
    <row r="509" spans="1:13" x14ac:dyDescent="0.35">
      <c r="A509" t="s">
        <v>67</v>
      </c>
      <c r="B509" s="118">
        <v>1029</v>
      </c>
      <c r="C509">
        <v>60</v>
      </c>
      <c r="D509" s="1">
        <f>VLOOKUP($B509,'Awards&amp;Payments_LEACode'!$A$4:$I$455,3,FALSE)</f>
        <v>56431</v>
      </c>
      <c r="E509" s="1">
        <f>VLOOKUP($B509,'Awards&amp;Payments_LEACode'!$A$4:$I$455,4,FALSE)</f>
        <v>233160</v>
      </c>
      <c r="F509" s="1">
        <f>VLOOKUP($B509,'Awards&amp;Payments_LEACode'!$A$4:$I$455,6,FALSE)</f>
        <v>523613</v>
      </c>
      <c r="G509" s="1">
        <f>VLOOKUP($B509,'Awards&amp;Payments_LEACode'!$A$4:$I$455,8,FALSE)</f>
        <v>0</v>
      </c>
      <c r="H509" s="3">
        <f>VLOOKUP($B509,'Awards&amp;Payments_LEACode'!$A$4:$I$455,9,FALSE)</f>
        <v>813204</v>
      </c>
      <c r="I509" s="1">
        <f>VLOOKUP($B509,'Awards&amp;Payments_LEACode'!$A$4:$Q$455,11,FALSE)</f>
        <v>56431</v>
      </c>
      <c r="J509" s="1">
        <f>VLOOKUP($B509,'Awards&amp;Payments_LEACode'!$A$4:$Q$455,12,FALSE)</f>
        <v>0</v>
      </c>
      <c r="K509" s="1">
        <f>VLOOKUP($B509,'Awards&amp;Payments_LEACode'!$A$4:$Q$455,14,FALSE)</f>
        <v>0</v>
      </c>
      <c r="L509" s="1">
        <f>VLOOKUP($B509,'Awards&amp;Payments_LEACode'!$A$4:$Q$455,16,FALSE)</f>
        <v>0</v>
      </c>
      <c r="M509" s="3">
        <f>VLOOKUP($B509,'Awards&amp;Payments_LEACode'!$A$4:$Q$455,17,FALSE)</f>
        <v>56431</v>
      </c>
    </row>
    <row r="510" spans="1:13" x14ac:dyDescent="0.35">
      <c r="A510" t="s">
        <v>66</v>
      </c>
      <c r="B510" s="118">
        <v>1015</v>
      </c>
      <c r="C510">
        <v>60</v>
      </c>
      <c r="D510" s="1">
        <f>VLOOKUP($B510,'Awards&amp;Payments_LEACode'!$A$4:$I$455,3,FALSE)</f>
        <v>57431</v>
      </c>
      <c r="E510" s="1">
        <f>VLOOKUP($B510,'Awards&amp;Payments_LEACode'!$A$4:$I$455,4,FALSE)</f>
        <v>212003</v>
      </c>
      <c r="F510" s="1">
        <f>VLOOKUP($B510,'Awards&amp;Payments_LEACode'!$A$4:$I$455,6,FALSE)</f>
        <v>476101</v>
      </c>
      <c r="G510" s="1">
        <f>VLOOKUP($B510,'Awards&amp;Payments_LEACode'!$A$4:$I$455,8,FALSE)</f>
        <v>0</v>
      </c>
      <c r="H510" s="3">
        <f>VLOOKUP($B510,'Awards&amp;Payments_LEACode'!$A$4:$I$455,9,FALSE)</f>
        <v>745535</v>
      </c>
      <c r="I510" s="1">
        <f>VLOOKUP($B510,'Awards&amp;Payments_LEACode'!$A$4:$Q$455,11,FALSE)</f>
        <v>56950.409999999996</v>
      </c>
      <c r="J510" s="1">
        <f>VLOOKUP($B510,'Awards&amp;Payments_LEACode'!$A$4:$Q$455,12,FALSE)</f>
        <v>0</v>
      </c>
      <c r="K510" s="1">
        <f>VLOOKUP($B510,'Awards&amp;Payments_LEACode'!$A$4:$Q$455,14,FALSE)</f>
        <v>0</v>
      </c>
      <c r="L510" s="1">
        <f>VLOOKUP($B510,'Awards&amp;Payments_LEACode'!$A$4:$Q$455,16,FALSE)</f>
        <v>0</v>
      </c>
      <c r="M510" s="3">
        <f>VLOOKUP($B510,'Awards&amp;Payments_LEACode'!$A$4:$Q$455,17,FALSE)</f>
        <v>56950.409999999996</v>
      </c>
    </row>
    <row r="511" spans="1:13" x14ac:dyDescent="0.35">
      <c r="A511" t="s">
        <v>132</v>
      </c>
      <c r="B511" s="118">
        <v>2058</v>
      </c>
      <c r="C511">
        <v>60</v>
      </c>
      <c r="D511" s="1">
        <f>VLOOKUP($B511,'Awards&amp;Payments_LEACode'!$A$4:$I$455,3,FALSE)</f>
        <v>75218</v>
      </c>
      <c r="E511" s="1">
        <f>VLOOKUP($B511,'Awards&amp;Payments_LEACode'!$A$4:$I$455,4,FALSE)</f>
        <v>296122</v>
      </c>
      <c r="F511" s="1">
        <f>VLOOKUP($B511,'Awards&amp;Payments_LEACode'!$A$4:$I$455,6,FALSE)</f>
        <v>665009</v>
      </c>
      <c r="G511" s="1">
        <f>VLOOKUP($B511,'Awards&amp;Payments_LEACode'!$A$4:$I$455,8,FALSE)</f>
        <v>0</v>
      </c>
      <c r="H511" s="3">
        <f>VLOOKUP($B511,'Awards&amp;Payments_LEACode'!$A$4:$I$455,9,FALSE)</f>
        <v>1036349</v>
      </c>
      <c r="I511" s="1">
        <f>VLOOKUP($B511,'Awards&amp;Payments_LEACode'!$A$4:$Q$455,11,FALSE)</f>
        <v>42231.42</v>
      </c>
      <c r="J511" s="1">
        <f>VLOOKUP($B511,'Awards&amp;Payments_LEACode'!$A$4:$Q$455,12,FALSE)</f>
        <v>0</v>
      </c>
      <c r="K511" s="1">
        <f>VLOOKUP($B511,'Awards&amp;Payments_LEACode'!$A$4:$Q$455,14,FALSE)</f>
        <v>0</v>
      </c>
      <c r="L511" s="1">
        <f>VLOOKUP($B511,'Awards&amp;Payments_LEACode'!$A$4:$Q$455,16,FALSE)</f>
        <v>0</v>
      </c>
      <c r="M511" s="3">
        <f>VLOOKUP($B511,'Awards&amp;Payments_LEACode'!$A$4:$Q$455,17,FALSE)</f>
        <v>42231.42</v>
      </c>
    </row>
    <row r="512" spans="1:13" x14ac:dyDescent="0.35">
      <c r="A512" t="s">
        <v>141</v>
      </c>
      <c r="B512" s="118">
        <v>2217</v>
      </c>
      <c r="C512">
        <v>60</v>
      </c>
      <c r="D512" s="1">
        <f>VLOOKUP($B512,'Awards&amp;Payments_LEACode'!$A$4:$I$455,3,FALSE)</f>
        <v>47468</v>
      </c>
      <c r="E512" s="1">
        <f>VLOOKUP($B512,'Awards&amp;Payments_LEACode'!$A$4:$I$455,4,FALSE)</f>
        <v>186693</v>
      </c>
      <c r="F512" s="1">
        <f>VLOOKUP($B512,'Awards&amp;Payments_LEACode'!$A$4:$I$455,6,FALSE)</f>
        <v>419261</v>
      </c>
      <c r="G512" s="1">
        <f>VLOOKUP($B512,'Awards&amp;Payments_LEACode'!$A$4:$I$455,8,FALSE)</f>
        <v>0</v>
      </c>
      <c r="H512" s="3">
        <f>VLOOKUP($B512,'Awards&amp;Payments_LEACode'!$A$4:$I$455,9,FALSE)</f>
        <v>653422</v>
      </c>
      <c r="I512" s="1">
        <f>VLOOKUP($B512,'Awards&amp;Payments_LEACode'!$A$4:$Q$455,11,FALSE)</f>
        <v>47308.72</v>
      </c>
      <c r="J512" s="1">
        <f>VLOOKUP($B512,'Awards&amp;Payments_LEACode'!$A$4:$Q$455,12,FALSE)</f>
        <v>0</v>
      </c>
      <c r="K512" s="1">
        <f>VLOOKUP($B512,'Awards&amp;Payments_LEACode'!$A$4:$Q$455,14,FALSE)</f>
        <v>0</v>
      </c>
      <c r="L512" s="1">
        <f>VLOOKUP($B512,'Awards&amp;Payments_LEACode'!$A$4:$Q$455,16,FALSE)</f>
        <v>0</v>
      </c>
      <c r="M512" s="3">
        <f>VLOOKUP($B512,'Awards&amp;Payments_LEACode'!$A$4:$Q$455,17,FALSE)</f>
        <v>47308.72</v>
      </c>
    </row>
    <row r="513" spans="1:13" x14ac:dyDescent="0.35">
      <c r="A513" t="s">
        <v>183</v>
      </c>
      <c r="B513" s="118">
        <v>2800</v>
      </c>
      <c r="C513">
        <v>60</v>
      </c>
      <c r="D513" s="1">
        <f>VLOOKUP($B513,'Awards&amp;Payments_LEACode'!$A$4:$I$455,3,FALSE)</f>
        <v>64781</v>
      </c>
      <c r="E513" s="1">
        <f>VLOOKUP($B513,'Awards&amp;Payments_LEACode'!$A$4:$I$455,4,FALSE)</f>
        <v>228103</v>
      </c>
      <c r="F513" s="1">
        <f>VLOOKUP($B513,'Awards&amp;Payments_LEACode'!$A$4:$I$455,6,FALSE)</f>
        <v>512256</v>
      </c>
      <c r="G513" s="1">
        <f>VLOOKUP($B513,'Awards&amp;Payments_LEACode'!$A$4:$I$455,8,FALSE)</f>
        <v>0</v>
      </c>
      <c r="H513" s="3">
        <f>VLOOKUP($B513,'Awards&amp;Payments_LEACode'!$A$4:$I$455,9,FALSE)</f>
        <v>805140</v>
      </c>
      <c r="I513" s="1">
        <f>VLOOKUP($B513,'Awards&amp;Payments_LEACode'!$A$4:$Q$455,11,FALSE)</f>
        <v>63582.91</v>
      </c>
      <c r="J513" s="1">
        <f>VLOOKUP($B513,'Awards&amp;Payments_LEACode'!$A$4:$Q$455,12,FALSE)</f>
        <v>0</v>
      </c>
      <c r="K513" s="1">
        <f>VLOOKUP($B513,'Awards&amp;Payments_LEACode'!$A$4:$Q$455,14,FALSE)</f>
        <v>0</v>
      </c>
      <c r="L513" s="1">
        <f>VLOOKUP($B513,'Awards&amp;Payments_LEACode'!$A$4:$Q$455,16,FALSE)</f>
        <v>0</v>
      </c>
      <c r="M513" s="3">
        <f>VLOOKUP($B513,'Awards&amp;Payments_LEACode'!$A$4:$Q$455,17,FALSE)</f>
        <v>63582.91</v>
      </c>
    </row>
    <row r="514" spans="1:13" x14ac:dyDescent="0.35">
      <c r="A514" t="s">
        <v>126</v>
      </c>
      <c r="B514" s="118">
        <v>1945</v>
      </c>
      <c r="C514">
        <v>60</v>
      </c>
      <c r="D514" s="1">
        <f>VLOOKUP($B514,'Awards&amp;Payments_LEACode'!$A$4:$I$455,3,FALSE)</f>
        <v>40000</v>
      </c>
      <c r="E514" s="1">
        <f>VLOOKUP($B514,'Awards&amp;Payments_LEACode'!$A$4:$I$455,4,FALSE)</f>
        <v>125443</v>
      </c>
      <c r="F514" s="1">
        <f>VLOOKUP($B514,'Awards&amp;Payments_LEACode'!$A$4:$I$455,6,FALSE)</f>
        <v>281710</v>
      </c>
      <c r="G514" s="1">
        <f>VLOOKUP($B514,'Awards&amp;Payments_LEACode'!$A$4:$I$455,8,FALSE)</f>
        <v>0</v>
      </c>
      <c r="H514" s="3">
        <f>VLOOKUP($B514,'Awards&amp;Payments_LEACode'!$A$4:$I$455,9,FALSE)</f>
        <v>447153</v>
      </c>
      <c r="I514" s="1">
        <f>VLOOKUP($B514,'Awards&amp;Payments_LEACode'!$A$4:$Q$455,11,FALSE)</f>
        <v>40000</v>
      </c>
      <c r="J514" s="1">
        <f>VLOOKUP($B514,'Awards&amp;Payments_LEACode'!$A$4:$Q$455,12,FALSE)</f>
        <v>0</v>
      </c>
      <c r="K514" s="1">
        <f>VLOOKUP($B514,'Awards&amp;Payments_LEACode'!$A$4:$Q$455,14,FALSE)</f>
        <v>0</v>
      </c>
      <c r="L514" s="1">
        <f>VLOOKUP($B514,'Awards&amp;Payments_LEACode'!$A$4:$Q$455,16,FALSE)</f>
        <v>0</v>
      </c>
      <c r="M514" s="3">
        <f>VLOOKUP($B514,'Awards&amp;Payments_LEACode'!$A$4:$Q$455,17,FALSE)</f>
        <v>40000</v>
      </c>
    </row>
    <row r="515" spans="1:13" x14ac:dyDescent="0.35">
      <c r="A515" t="s">
        <v>1155</v>
      </c>
      <c r="B515" s="118">
        <v>4515</v>
      </c>
      <c r="C515">
        <v>60</v>
      </c>
      <c r="D515" s="1">
        <f>VLOOKUP($B515,'Awards&amp;Payments_LEACode'!$A$4:$I$455,3,FALSE)</f>
        <v>152878</v>
      </c>
      <c r="E515" s="1">
        <f>VLOOKUP($B515,'Awards&amp;Payments_LEACode'!$A$4:$I$455,4,FALSE)</f>
        <v>580365</v>
      </c>
      <c r="F515" s="1">
        <f>VLOOKUP($B515,'Awards&amp;Payments_LEACode'!$A$4:$I$455,6,FALSE)</f>
        <v>1303339</v>
      </c>
      <c r="G515" s="1">
        <f>VLOOKUP($B515,'Awards&amp;Payments_LEACode'!$A$4:$I$455,8,FALSE)</f>
        <v>0</v>
      </c>
      <c r="H515" s="3">
        <f>VLOOKUP($B515,'Awards&amp;Payments_LEACode'!$A$4:$I$455,9,FALSE)</f>
        <v>2036582</v>
      </c>
      <c r="I515" s="1">
        <f>VLOOKUP($B515,'Awards&amp;Payments_LEACode'!$A$4:$Q$455,11,FALSE)</f>
        <v>152878</v>
      </c>
      <c r="J515" s="1">
        <f>VLOOKUP($B515,'Awards&amp;Payments_LEACode'!$A$4:$Q$455,12,FALSE)</f>
        <v>0</v>
      </c>
      <c r="K515" s="1">
        <f>VLOOKUP($B515,'Awards&amp;Payments_LEACode'!$A$4:$Q$455,14,FALSE)</f>
        <v>0</v>
      </c>
      <c r="L515" s="1">
        <f>VLOOKUP($B515,'Awards&amp;Payments_LEACode'!$A$4:$Q$455,16,FALSE)</f>
        <v>0</v>
      </c>
      <c r="M515" s="3">
        <f>VLOOKUP($B515,'Awards&amp;Payments_LEACode'!$A$4:$Q$455,17,FALSE)</f>
        <v>152878</v>
      </c>
    </row>
    <row r="516" spans="1:13" x14ac:dyDescent="0.35">
      <c r="A516" t="s">
        <v>312</v>
      </c>
      <c r="B516" s="118">
        <v>4641</v>
      </c>
      <c r="C516">
        <v>60</v>
      </c>
      <c r="D516" s="1">
        <f>VLOOKUP($B516,'Awards&amp;Payments_LEACode'!$A$4:$I$455,3,FALSE)</f>
        <v>55081</v>
      </c>
      <c r="E516" s="1">
        <f>VLOOKUP($B516,'Awards&amp;Payments_LEACode'!$A$4:$I$455,4,FALSE)</f>
        <v>233196</v>
      </c>
      <c r="F516" s="1">
        <f>VLOOKUP($B516,'Awards&amp;Payments_LEACode'!$A$4:$I$455,6,FALSE)</f>
        <v>523695</v>
      </c>
      <c r="G516" s="1">
        <f>VLOOKUP($B516,'Awards&amp;Payments_LEACode'!$A$4:$I$455,8,FALSE)</f>
        <v>0</v>
      </c>
      <c r="H516" s="3">
        <f>VLOOKUP($B516,'Awards&amp;Payments_LEACode'!$A$4:$I$455,9,FALSE)</f>
        <v>811972</v>
      </c>
      <c r="I516" s="1">
        <f>VLOOKUP($B516,'Awards&amp;Payments_LEACode'!$A$4:$Q$455,11,FALSE)</f>
        <v>54581.33</v>
      </c>
      <c r="J516" s="1">
        <f>VLOOKUP($B516,'Awards&amp;Payments_LEACode'!$A$4:$Q$455,12,FALSE)</f>
        <v>0</v>
      </c>
      <c r="K516" s="1">
        <f>VLOOKUP($B516,'Awards&amp;Payments_LEACode'!$A$4:$Q$455,14,FALSE)</f>
        <v>0</v>
      </c>
      <c r="L516" s="1">
        <f>VLOOKUP($B516,'Awards&amp;Payments_LEACode'!$A$4:$Q$455,16,FALSE)</f>
        <v>0</v>
      </c>
      <c r="M516" s="3">
        <f>VLOOKUP($B516,'Awards&amp;Payments_LEACode'!$A$4:$Q$455,17,FALSE)</f>
        <v>54581.33</v>
      </c>
    </row>
    <row r="517" spans="1:13" x14ac:dyDescent="0.35">
      <c r="A517" t="s">
        <v>402</v>
      </c>
      <c r="B517" s="118">
        <v>6307</v>
      </c>
      <c r="C517">
        <v>60</v>
      </c>
      <c r="D517" s="1">
        <f>VLOOKUP($B517,'Awards&amp;Payments_LEACode'!$A$4:$I$455,3,FALSE)</f>
        <v>498664</v>
      </c>
      <c r="E517" s="1">
        <f>VLOOKUP($B517,'Awards&amp;Payments_LEACode'!$A$4:$I$455,4,FALSE)</f>
        <v>1816104</v>
      </c>
      <c r="F517" s="1">
        <f>VLOOKUP($B517,'Awards&amp;Payments_LEACode'!$A$4:$I$455,6,FALSE)</f>
        <v>4078471</v>
      </c>
      <c r="G517" s="1">
        <f>VLOOKUP($B517,'Awards&amp;Payments_LEACode'!$A$4:$I$455,8,FALSE)</f>
        <v>0</v>
      </c>
      <c r="H517" s="3">
        <f>VLOOKUP($B517,'Awards&amp;Payments_LEACode'!$A$4:$I$455,9,FALSE)</f>
        <v>6393239</v>
      </c>
      <c r="I517" s="1">
        <f>VLOOKUP($B517,'Awards&amp;Payments_LEACode'!$A$4:$Q$455,11,FALSE)</f>
        <v>200945.80000000002</v>
      </c>
      <c r="J517" s="1">
        <f>VLOOKUP($B517,'Awards&amp;Payments_LEACode'!$A$4:$Q$455,12,FALSE)</f>
        <v>0</v>
      </c>
      <c r="K517" s="1">
        <f>VLOOKUP($B517,'Awards&amp;Payments_LEACode'!$A$4:$Q$455,14,FALSE)</f>
        <v>0</v>
      </c>
      <c r="L517" s="1">
        <f>VLOOKUP($B517,'Awards&amp;Payments_LEACode'!$A$4:$Q$455,16,FALSE)</f>
        <v>0</v>
      </c>
      <c r="M517" s="3">
        <f>VLOOKUP($B517,'Awards&amp;Payments_LEACode'!$A$4:$Q$455,17,FALSE)</f>
        <v>200945.80000000002</v>
      </c>
    </row>
    <row r="518" spans="1:13" x14ac:dyDescent="0.35">
      <c r="A518" t="s">
        <v>50</v>
      </c>
      <c r="B518" s="118">
        <v>657</v>
      </c>
      <c r="C518">
        <v>61</v>
      </c>
      <c r="D518" s="1">
        <f>VLOOKUP($B518,'Awards&amp;Payments_LEACode'!$A$4:$I$455,3,FALSE)</f>
        <v>40000</v>
      </c>
      <c r="E518" s="1">
        <f>VLOOKUP($B518,'Awards&amp;Payments_LEACode'!$A$4:$I$455,4,FALSE)</f>
        <v>100000</v>
      </c>
      <c r="F518" s="1">
        <f>VLOOKUP($B518,'Awards&amp;Payments_LEACode'!$A$4:$I$455,6,FALSE)</f>
        <v>121607</v>
      </c>
      <c r="G518" s="1">
        <f>VLOOKUP($B518,'Awards&amp;Payments_LEACode'!$A$4:$I$455,8,FALSE)</f>
        <v>0</v>
      </c>
      <c r="H518" s="3">
        <f>VLOOKUP($B518,'Awards&amp;Payments_LEACode'!$A$4:$I$455,9,FALSE)</f>
        <v>261607</v>
      </c>
      <c r="I518" s="1">
        <f>VLOOKUP($B518,'Awards&amp;Payments_LEACode'!$A$4:$Q$455,11,FALSE)</f>
        <v>39982.239999999998</v>
      </c>
      <c r="J518" s="1">
        <f>VLOOKUP($B518,'Awards&amp;Payments_LEACode'!$A$4:$Q$455,12,FALSE)</f>
        <v>0</v>
      </c>
      <c r="K518" s="1">
        <f>VLOOKUP($B518,'Awards&amp;Payments_LEACode'!$A$4:$Q$455,14,FALSE)</f>
        <v>0</v>
      </c>
      <c r="L518" s="1">
        <f>VLOOKUP($B518,'Awards&amp;Payments_LEACode'!$A$4:$Q$455,16,FALSE)</f>
        <v>0</v>
      </c>
      <c r="M518" s="3">
        <f>VLOOKUP($B518,'Awards&amp;Payments_LEACode'!$A$4:$Q$455,17,FALSE)</f>
        <v>39982.239999999998</v>
      </c>
    </row>
    <row r="519" spans="1:13" x14ac:dyDescent="0.35">
      <c r="A519" t="s">
        <v>52</v>
      </c>
      <c r="B519" s="118">
        <v>665</v>
      </c>
      <c r="C519">
        <v>61</v>
      </c>
      <c r="D519" s="1">
        <f>VLOOKUP($B519,'Awards&amp;Payments_LEACode'!$A$4:$I$455,3,FALSE)</f>
        <v>43771</v>
      </c>
      <c r="E519" s="1">
        <f>VLOOKUP($B519,'Awards&amp;Payments_LEACode'!$A$4:$I$455,4,FALSE)</f>
        <v>161871</v>
      </c>
      <c r="F519" s="1">
        <f>VLOOKUP($B519,'Awards&amp;Payments_LEACode'!$A$4:$I$455,6,FALSE)</f>
        <v>363518</v>
      </c>
      <c r="G519" s="1">
        <f>VLOOKUP($B519,'Awards&amp;Payments_LEACode'!$A$4:$I$455,8,FALSE)</f>
        <v>0</v>
      </c>
      <c r="H519" s="3">
        <f>VLOOKUP($B519,'Awards&amp;Payments_LEACode'!$A$4:$I$455,9,FALSE)</f>
        <v>569160</v>
      </c>
      <c r="I519" s="1">
        <f>VLOOKUP($B519,'Awards&amp;Payments_LEACode'!$A$4:$Q$455,11,FALSE)</f>
        <v>43771</v>
      </c>
      <c r="J519" s="1">
        <f>VLOOKUP($B519,'Awards&amp;Payments_LEACode'!$A$4:$Q$455,12,FALSE)</f>
        <v>0</v>
      </c>
      <c r="K519" s="1">
        <f>VLOOKUP($B519,'Awards&amp;Payments_LEACode'!$A$4:$Q$455,14,FALSE)</f>
        <v>0</v>
      </c>
      <c r="L519" s="1">
        <f>VLOOKUP($B519,'Awards&amp;Payments_LEACode'!$A$4:$Q$455,16,FALSE)</f>
        <v>0</v>
      </c>
      <c r="M519" s="3">
        <f>VLOOKUP($B519,'Awards&amp;Payments_LEACode'!$A$4:$Q$455,17,FALSE)</f>
        <v>43771</v>
      </c>
    </row>
    <row r="520" spans="1:13" x14ac:dyDescent="0.35">
      <c r="A520" t="s">
        <v>57</v>
      </c>
      <c r="B520" s="118">
        <v>777</v>
      </c>
      <c r="C520">
        <v>61</v>
      </c>
      <c r="D520" s="1">
        <f>VLOOKUP($B520,'Awards&amp;Payments_LEACode'!$A$4:$I$455,3,FALSE)</f>
        <v>384379</v>
      </c>
      <c r="E520" s="1">
        <f>VLOOKUP($B520,'Awards&amp;Payments_LEACode'!$A$4:$I$455,4,FALSE)</f>
        <v>1534075</v>
      </c>
      <c r="F520" s="1">
        <f>VLOOKUP($B520,'Awards&amp;Payments_LEACode'!$A$4:$I$455,6,FALSE)</f>
        <v>3445112</v>
      </c>
      <c r="G520" s="1">
        <f>VLOOKUP($B520,'Awards&amp;Payments_LEACode'!$A$4:$I$455,8,FALSE)</f>
        <v>0</v>
      </c>
      <c r="H520" s="3">
        <f>VLOOKUP($B520,'Awards&amp;Payments_LEACode'!$A$4:$I$455,9,FALSE)</f>
        <v>5363566</v>
      </c>
      <c r="I520" s="1">
        <f>VLOOKUP($B520,'Awards&amp;Payments_LEACode'!$A$4:$Q$455,11,FALSE)</f>
        <v>171071.2</v>
      </c>
      <c r="J520" s="1">
        <f>VLOOKUP($B520,'Awards&amp;Payments_LEACode'!$A$4:$Q$455,12,FALSE)</f>
        <v>0</v>
      </c>
      <c r="K520" s="1">
        <f>VLOOKUP($B520,'Awards&amp;Payments_LEACode'!$A$4:$Q$455,14,FALSE)</f>
        <v>0</v>
      </c>
      <c r="L520" s="1">
        <f>VLOOKUP($B520,'Awards&amp;Payments_LEACode'!$A$4:$Q$455,16,FALSE)</f>
        <v>0</v>
      </c>
      <c r="M520" s="3">
        <f>VLOOKUP($B520,'Awards&amp;Payments_LEACode'!$A$4:$Q$455,17,FALSE)</f>
        <v>171071.2</v>
      </c>
    </row>
    <row r="521" spans="1:13" x14ac:dyDescent="0.35">
      <c r="A521" t="s">
        <v>330</v>
      </c>
      <c r="B521" s="118">
        <v>5054</v>
      </c>
      <c r="C521">
        <v>61</v>
      </c>
      <c r="D521" s="1">
        <f>VLOOKUP($B521,'Awards&amp;Payments_LEACode'!$A$4:$I$455,3,FALSE)</f>
        <v>72468</v>
      </c>
      <c r="E521" s="1">
        <f>VLOOKUP($B521,'Awards&amp;Payments_LEACode'!$A$4:$I$455,4,FALSE)</f>
        <v>284457</v>
      </c>
      <c r="F521" s="1">
        <f>VLOOKUP($B521,'Awards&amp;Payments_LEACode'!$A$4:$I$455,6,FALSE)</f>
        <v>638812</v>
      </c>
      <c r="G521" s="1">
        <f>VLOOKUP($B521,'Awards&amp;Payments_LEACode'!$A$4:$I$455,8,FALSE)</f>
        <v>0</v>
      </c>
      <c r="H521" s="3">
        <f>VLOOKUP($B521,'Awards&amp;Payments_LEACode'!$A$4:$I$455,9,FALSE)</f>
        <v>995737</v>
      </c>
      <c r="I521" s="1">
        <f>VLOOKUP($B521,'Awards&amp;Payments_LEACode'!$A$4:$Q$455,11,FALSE)</f>
        <v>39633.31</v>
      </c>
      <c r="J521" s="1">
        <f>VLOOKUP($B521,'Awards&amp;Payments_LEACode'!$A$4:$Q$455,12,FALSE)</f>
        <v>0</v>
      </c>
      <c r="K521" s="1">
        <f>VLOOKUP($B521,'Awards&amp;Payments_LEACode'!$A$4:$Q$455,14,FALSE)</f>
        <v>0</v>
      </c>
      <c r="L521" s="1">
        <f>VLOOKUP($B521,'Awards&amp;Payments_LEACode'!$A$4:$Q$455,16,FALSE)</f>
        <v>0</v>
      </c>
      <c r="M521" s="3">
        <f>VLOOKUP($B521,'Awards&amp;Payments_LEACode'!$A$4:$Q$455,17,FALSE)</f>
        <v>39633.31</v>
      </c>
    </row>
    <row r="522" spans="1:13" x14ac:dyDescent="0.35">
      <c r="A522" t="s">
        <v>182</v>
      </c>
      <c r="B522" s="118">
        <v>2793</v>
      </c>
      <c r="C522">
        <v>61</v>
      </c>
      <c r="D522" s="1">
        <f>VLOOKUP($B522,'Awards&amp;Payments_LEACode'!$A$4:$I$455,3,FALSE)</f>
        <v>5057396</v>
      </c>
      <c r="E522" s="1">
        <f>VLOOKUP($B522,'Awards&amp;Payments_LEACode'!$A$4:$I$455,4,FALSE)</f>
        <v>19976130</v>
      </c>
      <c r="F522" s="1">
        <f>VLOOKUP($B522,'Awards&amp;Payments_LEACode'!$A$4:$I$455,6,FALSE)</f>
        <v>44860899</v>
      </c>
      <c r="G522" s="1">
        <f>VLOOKUP($B522,'Awards&amp;Payments_LEACode'!$A$4:$I$455,8,FALSE)</f>
        <v>3008549</v>
      </c>
      <c r="H522" s="3">
        <f>VLOOKUP($B522,'Awards&amp;Payments_LEACode'!$A$4:$I$455,9,FALSE)</f>
        <v>72902974</v>
      </c>
      <c r="I522" s="1">
        <f>VLOOKUP($B522,'Awards&amp;Payments_LEACode'!$A$4:$Q$455,11,FALSE)</f>
        <v>1740423.13</v>
      </c>
      <c r="J522" s="1">
        <f>VLOOKUP($B522,'Awards&amp;Payments_LEACode'!$A$4:$Q$455,12,FALSE)</f>
        <v>0</v>
      </c>
      <c r="K522" s="1">
        <f>VLOOKUP($B522,'Awards&amp;Payments_LEACode'!$A$4:$Q$455,14,FALSE)</f>
        <v>0</v>
      </c>
      <c r="L522" s="1">
        <f>VLOOKUP($B522,'Awards&amp;Payments_LEACode'!$A$4:$Q$455,16,FALSE)</f>
        <v>0</v>
      </c>
      <c r="M522" s="3">
        <f>VLOOKUP($B522,'Awards&amp;Payments_LEACode'!$A$4:$Q$455,17,FALSE)</f>
        <v>1740423.13</v>
      </c>
    </row>
    <row r="523" spans="1:13" x14ac:dyDescent="0.35">
      <c r="A523" t="s">
        <v>285</v>
      </c>
      <c r="B523" s="118">
        <v>4235</v>
      </c>
      <c r="C523">
        <v>61</v>
      </c>
      <c r="D523" s="1">
        <f>VLOOKUP($B523,'Awards&amp;Payments_LEACode'!$A$4:$I$455,3,FALSE)</f>
        <v>40000</v>
      </c>
      <c r="E523" s="1">
        <f>VLOOKUP($B523,'Awards&amp;Payments_LEACode'!$A$4:$I$455,4,FALSE)</f>
        <v>102148</v>
      </c>
      <c r="F523" s="1">
        <f>VLOOKUP($B523,'Awards&amp;Payments_LEACode'!$A$4:$I$455,6,FALSE)</f>
        <v>229397</v>
      </c>
      <c r="G523" s="1">
        <f>VLOOKUP($B523,'Awards&amp;Payments_LEACode'!$A$4:$I$455,8,FALSE)</f>
        <v>0</v>
      </c>
      <c r="H523" s="3">
        <f>VLOOKUP($B523,'Awards&amp;Payments_LEACode'!$A$4:$I$455,9,FALSE)</f>
        <v>371545</v>
      </c>
      <c r="I523" s="1">
        <f>VLOOKUP($B523,'Awards&amp;Payments_LEACode'!$A$4:$Q$455,11,FALSE)</f>
        <v>40000</v>
      </c>
      <c r="J523" s="1">
        <f>VLOOKUP($B523,'Awards&amp;Payments_LEACode'!$A$4:$Q$455,12,FALSE)</f>
        <v>0</v>
      </c>
      <c r="K523" s="1">
        <f>VLOOKUP($B523,'Awards&amp;Payments_LEACode'!$A$4:$Q$455,14,FALSE)</f>
        <v>0</v>
      </c>
      <c r="L523" s="1">
        <f>VLOOKUP($B523,'Awards&amp;Payments_LEACode'!$A$4:$Q$455,16,FALSE)</f>
        <v>0</v>
      </c>
      <c r="M523" s="3">
        <f>VLOOKUP($B523,'Awards&amp;Payments_LEACode'!$A$4:$Q$455,17,FALSE)</f>
        <v>40000</v>
      </c>
    </row>
    <row r="524" spans="1:13" x14ac:dyDescent="0.35">
      <c r="A524" t="s">
        <v>310</v>
      </c>
      <c r="B524" s="118">
        <v>4627</v>
      </c>
      <c r="C524">
        <v>61</v>
      </c>
      <c r="D524" s="1">
        <f>VLOOKUP($B524,'Awards&amp;Payments_LEACode'!$A$4:$I$455,3,FALSE)</f>
        <v>72222</v>
      </c>
      <c r="E524" s="1">
        <f>VLOOKUP($B524,'Awards&amp;Payments_LEACode'!$A$4:$I$455,4,FALSE)</f>
        <v>243354</v>
      </c>
      <c r="F524" s="1">
        <f>VLOOKUP($B524,'Awards&amp;Payments_LEACode'!$A$4:$I$455,6,FALSE)</f>
        <v>546506</v>
      </c>
      <c r="G524" s="1">
        <f>VLOOKUP($B524,'Awards&amp;Payments_LEACode'!$A$4:$I$455,8,FALSE)</f>
        <v>0</v>
      </c>
      <c r="H524" s="3">
        <f>VLOOKUP($B524,'Awards&amp;Payments_LEACode'!$A$4:$I$455,9,FALSE)</f>
        <v>862082</v>
      </c>
      <c r="I524" s="1">
        <f>VLOOKUP($B524,'Awards&amp;Payments_LEACode'!$A$4:$Q$455,11,FALSE)</f>
        <v>22134.379999999997</v>
      </c>
      <c r="J524" s="1">
        <f>VLOOKUP($B524,'Awards&amp;Payments_LEACode'!$A$4:$Q$455,12,FALSE)</f>
        <v>0</v>
      </c>
      <c r="K524" s="1">
        <f>VLOOKUP($B524,'Awards&amp;Payments_LEACode'!$A$4:$Q$455,14,FALSE)</f>
        <v>0</v>
      </c>
      <c r="L524" s="1">
        <f>VLOOKUP($B524,'Awards&amp;Payments_LEACode'!$A$4:$Q$455,16,FALSE)</f>
        <v>0</v>
      </c>
      <c r="M524" s="3">
        <f>VLOOKUP($B524,'Awards&amp;Payments_LEACode'!$A$4:$Q$455,17,FALSE)</f>
        <v>22134.379999999997</v>
      </c>
    </row>
    <row r="525" spans="1:13" x14ac:dyDescent="0.35">
      <c r="A525" t="s">
        <v>1171</v>
      </c>
      <c r="B525" s="118">
        <v>5068</v>
      </c>
      <c r="C525">
        <v>61</v>
      </c>
      <c r="D525" s="1">
        <f>VLOOKUP($B525,'Awards&amp;Payments_LEACode'!$A$4:$I$455,3,FALSE)</f>
        <v>110133</v>
      </c>
      <c r="E525" s="1">
        <f>VLOOKUP($B525,'Awards&amp;Payments_LEACode'!$A$4:$I$455,4,FALSE)</f>
        <v>437226</v>
      </c>
      <c r="F525" s="1">
        <f>VLOOKUP($B525,'Awards&amp;Payments_LEACode'!$A$4:$I$455,6,FALSE)</f>
        <v>981889</v>
      </c>
      <c r="G525" s="1">
        <f>VLOOKUP($B525,'Awards&amp;Payments_LEACode'!$A$4:$I$455,8,FALSE)</f>
        <v>0</v>
      </c>
      <c r="H525" s="3">
        <f>VLOOKUP($B525,'Awards&amp;Payments_LEACode'!$A$4:$I$455,9,FALSE)</f>
        <v>1529248</v>
      </c>
      <c r="I525" s="1">
        <f>VLOOKUP($B525,'Awards&amp;Payments_LEACode'!$A$4:$Q$455,11,FALSE)</f>
        <v>68480</v>
      </c>
      <c r="J525" s="1">
        <f>VLOOKUP($B525,'Awards&amp;Payments_LEACode'!$A$4:$Q$455,12,FALSE)</f>
        <v>0</v>
      </c>
      <c r="K525" s="1">
        <f>VLOOKUP($B525,'Awards&amp;Payments_LEACode'!$A$4:$Q$455,14,FALSE)</f>
        <v>0</v>
      </c>
      <c r="L525" s="1">
        <f>VLOOKUP($B525,'Awards&amp;Payments_LEACode'!$A$4:$Q$455,16,FALSE)</f>
        <v>0</v>
      </c>
      <c r="M525" s="3">
        <f>VLOOKUP($B525,'Awards&amp;Payments_LEACode'!$A$4:$Q$455,17,FALSE)</f>
        <v>68480</v>
      </c>
    </row>
    <row r="526" spans="1:13" x14ac:dyDescent="0.35">
      <c r="A526" t="s">
        <v>344</v>
      </c>
      <c r="B526" s="118">
        <v>5369</v>
      </c>
      <c r="C526">
        <v>61</v>
      </c>
      <c r="D526" s="1">
        <f>VLOOKUP($B526,'Awards&amp;Payments_LEACode'!$A$4:$I$455,3,FALSE)</f>
        <v>54734</v>
      </c>
      <c r="E526" s="1">
        <f>VLOOKUP($B526,'Awards&amp;Payments_LEACode'!$A$4:$I$455,4,FALSE)</f>
        <v>164411</v>
      </c>
      <c r="F526" s="1">
        <f>VLOOKUP($B526,'Awards&amp;Payments_LEACode'!$A$4:$I$455,6,FALSE)</f>
        <v>369222</v>
      </c>
      <c r="G526" s="1">
        <f>VLOOKUP($B526,'Awards&amp;Payments_LEACode'!$A$4:$I$455,8,FALSE)</f>
        <v>0</v>
      </c>
      <c r="H526" s="3">
        <f>VLOOKUP($B526,'Awards&amp;Payments_LEACode'!$A$4:$I$455,9,FALSE)</f>
        <v>588367</v>
      </c>
      <c r="I526" s="1">
        <f>VLOOKUP($B526,'Awards&amp;Payments_LEACode'!$A$4:$Q$455,11,FALSE)</f>
        <v>54734</v>
      </c>
      <c r="J526" s="1">
        <f>VLOOKUP($B526,'Awards&amp;Payments_LEACode'!$A$4:$Q$455,12,FALSE)</f>
        <v>0</v>
      </c>
      <c r="K526" s="1">
        <f>VLOOKUP($B526,'Awards&amp;Payments_LEACode'!$A$4:$Q$455,14,FALSE)</f>
        <v>0</v>
      </c>
      <c r="L526" s="1">
        <f>VLOOKUP($B526,'Awards&amp;Payments_LEACode'!$A$4:$Q$455,16,FALSE)</f>
        <v>0</v>
      </c>
      <c r="M526" s="3">
        <f>VLOOKUP($B526,'Awards&amp;Payments_LEACode'!$A$4:$Q$455,17,FALSE)</f>
        <v>54734</v>
      </c>
    </row>
    <row r="527" spans="1:13" x14ac:dyDescent="0.35">
      <c r="A527" t="s">
        <v>371</v>
      </c>
      <c r="B527" s="118">
        <v>5780</v>
      </c>
      <c r="C527">
        <v>61</v>
      </c>
      <c r="D527" s="1">
        <f>VLOOKUP($B527,'Awards&amp;Payments_LEACode'!$A$4:$I$455,3,FALSE)</f>
        <v>63330</v>
      </c>
      <c r="E527" s="1">
        <f>VLOOKUP($B527,'Awards&amp;Payments_LEACode'!$A$4:$I$455,4,FALSE)</f>
        <v>201453</v>
      </c>
      <c r="F527" s="1">
        <f>VLOOKUP($B527,'Awards&amp;Payments_LEACode'!$A$4:$I$455,6,FALSE)</f>
        <v>452408</v>
      </c>
      <c r="G527" s="1">
        <f>VLOOKUP($B527,'Awards&amp;Payments_LEACode'!$A$4:$I$455,8,FALSE)</f>
        <v>0</v>
      </c>
      <c r="H527" s="3">
        <f>VLOOKUP($B527,'Awards&amp;Payments_LEACode'!$A$4:$I$455,9,FALSE)</f>
        <v>717191</v>
      </c>
      <c r="I527" s="1">
        <f>VLOOKUP($B527,'Awards&amp;Payments_LEACode'!$A$4:$Q$455,11,FALSE)</f>
        <v>6327.15</v>
      </c>
      <c r="J527" s="1">
        <f>VLOOKUP($B527,'Awards&amp;Payments_LEACode'!$A$4:$Q$455,12,FALSE)</f>
        <v>0</v>
      </c>
      <c r="K527" s="1">
        <f>VLOOKUP($B527,'Awards&amp;Payments_LEACode'!$A$4:$Q$455,14,FALSE)</f>
        <v>0</v>
      </c>
      <c r="L527" s="1">
        <f>VLOOKUP($B527,'Awards&amp;Payments_LEACode'!$A$4:$Q$455,16,FALSE)</f>
        <v>0</v>
      </c>
      <c r="M527" s="3">
        <f>VLOOKUP($B527,'Awards&amp;Payments_LEACode'!$A$4:$Q$455,17,FALSE)</f>
        <v>6327.15</v>
      </c>
    </row>
    <row r="528" spans="1:13" x14ac:dyDescent="0.35">
      <c r="A528" t="s">
        <v>373</v>
      </c>
      <c r="B528" s="118">
        <v>5817</v>
      </c>
      <c r="C528">
        <v>61</v>
      </c>
      <c r="D528" s="1">
        <f>VLOOKUP($B528,'Awards&amp;Payments_LEACode'!$A$4:$I$455,3,FALSE)</f>
        <v>82809</v>
      </c>
      <c r="E528" s="1">
        <f>VLOOKUP($B528,'Awards&amp;Payments_LEACode'!$A$4:$I$455,4,FALSE)</f>
        <v>328694</v>
      </c>
      <c r="F528" s="1">
        <f>VLOOKUP($B528,'Awards&amp;Payments_LEACode'!$A$4:$I$455,6,FALSE)</f>
        <v>738156</v>
      </c>
      <c r="G528" s="1">
        <f>VLOOKUP($B528,'Awards&amp;Payments_LEACode'!$A$4:$I$455,8,FALSE)</f>
        <v>0</v>
      </c>
      <c r="H528" s="3">
        <f>VLOOKUP($B528,'Awards&amp;Payments_LEACode'!$A$4:$I$455,9,FALSE)</f>
        <v>1149659</v>
      </c>
      <c r="I528" s="1">
        <f>VLOOKUP($B528,'Awards&amp;Payments_LEACode'!$A$4:$Q$455,11,FALSE)</f>
        <v>82809</v>
      </c>
      <c r="J528" s="1">
        <f>VLOOKUP($B528,'Awards&amp;Payments_LEACode'!$A$4:$Q$455,12,FALSE)</f>
        <v>0</v>
      </c>
      <c r="K528" s="1">
        <f>VLOOKUP($B528,'Awards&amp;Payments_LEACode'!$A$4:$Q$455,14,FALSE)</f>
        <v>0</v>
      </c>
      <c r="L528" s="1">
        <f>VLOOKUP($B528,'Awards&amp;Payments_LEACode'!$A$4:$Q$455,16,FALSE)</f>
        <v>0</v>
      </c>
      <c r="M528" s="3">
        <f>VLOOKUP($B528,'Awards&amp;Payments_LEACode'!$A$4:$Q$455,17,FALSE)</f>
        <v>82809</v>
      </c>
    </row>
    <row r="529" spans="1:13" x14ac:dyDescent="0.35">
      <c r="A529" t="s">
        <v>376</v>
      </c>
      <c r="B529" s="118">
        <v>5859</v>
      </c>
      <c r="C529">
        <v>61</v>
      </c>
      <c r="D529" s="1">
        <f>VLOOKUP($B529,'Awards&amp;Payments_LEACode'!$A$4:$I$455,3,FALSE)</f>
        <v>56735</v>
      </c>
      <c r="E529" s="1">
        <f>VLOOKUP($B529,'Awards&amp;Payments_LEACode'!$A$4:$I$455,4,FALSE)</f>
        <v>240678</v>
      </c>
      <c r="F529" s="1">
        <f>VLOOKUP($B529,'Awards&amp;Payments_LEACode'!$A$4:$I$455,6,FALSE)</f>
        <v>540498</v>
      </c>
      <c r="G529" s="1">
        <f>VLOOKUP($B529,'Awards&amp;Payments_LEACode'!$A$4:$I$455,8,FALSE)</f>
        <v>0</v>
      </c>
      <c r="H529" s="3">
        <f>VLOOKUP($B529,'Awards&amp;Payments_LEACode'!$A$4:$I$455,9,FALSE)</f>
        <v>837911</v>
      </c>
      <c r="I529" s="1">
        <f>VLOOKUP($B529,'Awards&amp;Payments_LEACode'!$A$4:$Q$455,11,FALSE)</f>
        <v>56735</v>
      </c>
      <c r="J529" s="1">
        <f>VLOOKUP($B529,'Awards&amp;Payments_LEACode'!$A$4:$Q$455,12,FALSE)</f>
        <v>0</v>
      </c>
      <c r="K529" s="1">
        <f>VLOOKUP($B529,'Awards&amp;Payments_LEACode'!$A$4:$Q$455,14,FALSE)</f>
        <v>0</v>
      </c>
      <c r="L529" s="1">
        <f>VLOOKUP($B529,'Awards&amp;Payments_LEACode'!$A$4:$Q$455,16,FALSE)</f>
        <v>0</v>
      </c>
      <c r="M529" s="3">
        <f>VLOOKUP($B529,'Awards&amp;Payments_LEACode'!$A$4:$Q$455,17,FALSE)</f>
        <v>56735</v>
      </c>
    </row>
    <row r="530" spans="1:13" x14ac:dyDescent="0.35">
      <c r="A530" t="s">
        <v>375</v>
      </c>
      <c r="B530" s="118">
        <v>5852</v>
      </c>
      <c r="C530">
        <v>61</v>
      </c>
      <c r="D530" s="1">
        <f>VLOOKUP($B530,'Awards&amp;Payments_LEACode'!$A$4:$I$455,3,FALSE)</f>
        <v>40000</v>
      </c>
      <c r="E530" s="1">
        <f>VLOOKUP($B530,'Awards&amp;Payments_LEACode'!$A$4:$I$455,4,FALSE)</f>
        <v>109848</v>
      </c>
      <c r="F530" s="1">
        <f>VLOOKUP($B530,'Awards&amp;Payments_LEACode'!$A$4:$I$455,6,FALSE)</f>
        <v>246689</v>
      </c>
      <c r="G530" s="1">
        <f>VLOOKUP($B530,'Awards&amp;Payments_LEACode'!$A$4:$I$455,8,FALSE)</f>
        <v>0</v>
      </c>
      <c r="H530" s="3">
        <f>VLOOKUP($B530,'Awards&amp;Payments_LEACode'!$A$4:$I$455,9,FALSE)</f>
        <v>396537</v>
      </c>
      <c r="I530" s="1">
        <f>VLOOKUP($B530,'Awards&amp;Payments_LEACode'!$A$4:$Q$455,11,FALSE)</f>
        <v>40000</v>
      </c>
      <c r="J530" s="1">
        <f>VLOOKUP($B530,'Awards&amp;Payments_LEACode'!$A$4:$Q$455,12,FALSE)</f>
        <v>0</v>
      </c>
      <c r="K530" s="1">
        <f>VLOOKUP($B530,'Awards&amp;Payments_LEACode'!$A$4:$Q$455,14,FALSE)</f>
        <v>0</v>
      </c>
      <c r="L530" s="1">
        <f>VLOOKUP($B530,'Awards&amp;Payments_LEACode'!$A$4:$Q$455,16,FALSE)</f>
        <v>0</v>
      </c>
      <c r="M530" s="3">
        <f>VLOOKUP($B530,'Awards&amp;Payments_LEACode'!$A$4:$Q$455,17,FALSE)</f>
        <v>40000</v>
      </c>
    </row>
    <row r="531" spans="1:13" x14ac:dyDescent="0.35">
      <c r="A531" t="s">
        <v>409</v>
      </c>
      <c r="B531" s="118">
        <v>6412</v>
      </c>
      <c r="C531">
        <v>61</v>
      </c>
      <c r="D531" s="1">
        <f>VLOOKUP($B531,'Awards&amp;Payments_LEACode'!$A$4:$I$455,3,FALSE)</f>
        <v>46455</v>
      </c>
      <c r="E531" s="1">
        <f>VLOOKUP($B531,'Awards&amp;Payments_LEACode'!$A$4:$I$455,4,FALSE)</f>
        <v>169766</v>
      </c>
      <c r="F531" s="1">
        <f>VLOOKUP($B531,'Awards&amp;Payments_LEACode'!$A$4:$I$455,6,FALSE)</f>
        <v>381247</v>
      </c>
      <c r="G531" s="1">
        <f>VLOOKUP($B531,'Awards&amp;Payments_LEACode'!$A$4:$I$455,8,FALSE)</f>
        <v>0</v>
      </c>
      <c r="H531" s="3">
        <f>VLOOKUP($B531,'Awards&amp;Payments_LEACode'!$A$4:$I$455,9,FALSE)</f>
        <v>597468</v>
      </c>
      <c r="I531" s="1">
        <f>VLOOKUP($B531,'Awards&amp;Payments_LEACode'!$A$4:$Q$455,11,FALSE)</f>
        <v>46455</v>
      </c>
      <c r="J531" s="1">
        <f>VLOOKUP($B531,'Awards&amp;Payments_LEACode'!$A$4:$Q$455,12,FALSE)</f>
        <v>0</v>
      </c>
      <c r="K531" s="1">
        <f>VLOOKUP($B531,'Awards&amp;Payments_LEACode'!$A$4:$Q$455,14,FALSE)</f>
        <v>0</v>
      </c>
      <c r="L531" s="1">
        <f>VLOOKUP($B531,'Awards&amp;Payments_LEACode'!$A$4:$Q$455,16,FALSE)</f>
        <v>0</v>
      </c>
      <c r="M531" s="3">
        <f>VLOOKUP($B531,'Awards&amp;Payments_LEACode'!$A$4:$Q$455,17,FALSE)</f>
        <v>46455</v>
      </c>
    </row>
    <row r="532" spans="1:13" x14ac:dyDescent="0.35">
      <c r="A532" t="s">
        <v>1160</v>
      </c>
      <c r="B532" s="118">
        <v>6545</v>
      </c>
      <c r="C532">
        <v>61</v>
      </c>
      <c r="D532" s="1">
        <f>VLOOKUP($B532,'Awards&amp;Payments_LEACode'!$A$4:$I$455,3,FALSE)</f>
        <v>84367</v>
      </c>
      <c r="E532" s="1">
        <f>VLOOKUP($B532,'Awards&amp;Payments_LEACode'!$A$4:$I$455,4,FALSE)</f>
        <v>356115</v>
      </c>
      <c r="F532" s="1">
        <f>VLOOKUP($B532,'Awards&amp;Payments_LEACode'!$A$4:$I$455,6,FALSE)</f>
        <v>799737</v>
      </c>
      <c r="G532" s="1">
        <f>VLOOKUP($B532,'Awards&amp;Payments_LEACode'!$A$4:$I$455,8,FALSE)</f>
        <v>0</v>
      </c>
      <c r="H532" s="3">
        <f>VLOOKUP($B532,'Awards&amp;Payments_LEACode'!$A$4:$I$455,9,FALSE)</f>
        <v>1240219</v>
      </c>
      <c r="I532" s="1">
        <f>VLOOKUP($B532,'Awards&amp;Payments_LEACode'!$A$4:$Q$455,11,FALSE)</f>
        <v>84367</v>
      </c>
      <c r="J532" s="1">
        <f>VLOOKUP($B532,'Awards&amp;Payments_LEACode'!$A$4:$Q$455,12,FALSE)</f>
        <v>0</v>
      </c>
      <c r="K532" s="1">
        <f>VLOOKUP($B532,'Awards&amp;Payments_LEACode'!$A$4:$Q$455,14,FALSE)</f>
        <v>0</v>
      </c>
      <c r="L532" s="1">
        <f>VLOOKUP($B532,'Awards&amp;Payments_LEACode'!$A$4:$Q$455,16,FALSE)</f>
        <v>0</v>
      </c>
      <c r="M532" s="3">
        <f>VLOOKUP($B532,'Awards&amp;Payments_LEACode'!$A$4:$Q$455,17,FALSE)</f>
        <v>84367</v>
      </c>
    </row>
    <row r="533" spans="1:13" x14ac:dyDescent="0.35">
      <c r="A533" t="s">
        <v>251</v>
      </c>
      <c r="B533" s="118">
        <v>3857</v>
      </c>
      <c r="C533">
        <v>62</v>
      </c>
      <c r="D533" s="1">
        <f>VLOOKUP($B533,'Awards&amp;Payments_LEACode'!$A$4:$I$455,3,FALSE)</f>
        <v>113793</v>
      </c>
      <c r="E533" s="1">
        <f>VLOOKUP($B533,'Awards&amp;Payments_LEACode'!$A$4:$I$455,4,FALSE)</f>
        <v>449452</v>
      </c>
      <c r="F533" s="1">
        <f>VLOOKUP($B533,'Awards&amp;Payments_LEACode'!$A$4:$I$455,6,FALSE)</f>
        <v>1009346</v>
      </c>
      <c r="G533" s="1">
        <f>VLOOKUP($B533,'Awards&amp;Payments_LEACode'!$A$4:$I$455,8,FALSE)</f>
        <v>0</v>
      </c>
      <c r="H533" s="3">
        <f>VLOOKUP($B533,'Awards&amp;Payments_LEACode'!$A$4:$I$455,9,FALSE)</f>
        <v>1572591</v>
      </c>
      <c r="I533" s="1">
        <f>VLOOKUP($B533,'Awards&amp;Payments_LEACode'!$A$4:$Q$455,11,FALSE)</f>
        <v>0</v>
      </c>
      <c r="J533" s="1">
        <f>VLOOKUP($B533,'Awards&amp;Payments_LEACode'!$A$4:$Q$455,12,FALSE)</f>
        <v>0</v>
      </c>
      <c r="K533" s="1">
        <f>VLOOKUP($B533,'Awards&amp;Payments_LEACode'!$A$4:$Q$455,14,FALSE)</f>
        <v>0</v>
      </c>
      <c r="L533" s="1">
        <f>VLOOKUP($B533,'Awards&amp;Payments_LEACode'!$A$4:$Q$455,16,FALSE)</f>
        <v>0</v>
      </c>
      <c r="M533" s="3">
        <f>VLOOKUP($B533,'Awards&amp;Payments_LEACode'!$A$4:$Q$455,17,FALSE)</f>
        <v>0</v>
      </c>
    </row>
    <row r="534" spans="1:13" x14ac:dyDescent="0.35">
      <c r="A534" t="s">
        <v>314</v>
      </c>
      <c r="B534" s="118">
        <v>4690</v>
      </c>
      <c r="C534">
        <v>62</v>
      </c>
      <c r="D534" s="1">
        <f>VLOOKUP($B534,'Awards&amp;Payments_LEACode'!$A$4:$I$455,3,FALSE)</f>
        <v>40000</v>
      </c>
      <c r="E534" s="1">
        <f>VLOOKUP($B534,'Awards&amp;Payments_LEACode'!$A$4:$I$455,4,FALSE)</f>
        <v>100000</v>
      </c>
      <c r="F534" s="1">
        <f>VLOOKUP($B534,'Awards&amp;Payments_LEACode'!$A$4:$I$455,6,FALSE)</f>
        <v>31339</v>
      </c>
      <c r="G534" s="1">
        <f>VLOOKUP($B534,'Awards&amp;Payments_LEACode'!$A$4:$I$455,8,FALSE)</f>
        <v>0</v>
      </c>
      <c r="H534" s="3">
        <f>VLOOKUP($B534,'Awards&amp;Payments_LEACode'!$A$4:$I$455,9,FALSE)</f>
        <v>171339</v>
      </c>
      <c r="I534" s="1">
        <f>VLOOKUP($B534,'Awards&amp;Payments_LEACode'!$A$4:$Q$455,11,FALSE)</f>
        <v>40000</v>
      </c>
      <c r="J534" s="1">
        <f>VLOOKUP($B534,'Awards&amp;Payments_LEACode'!$A$4:$Q$455,12,FALSE)</f>
        <v>0</v>
      </c>
      <c r="K534" s="1">
        <f>VLOOKUP($B534,'Awards&amp;Payments_LEACode'!$A$4:$Q$455,14,FALSE)</f>
        <v>0</v>
      </c>
      <c r="L534" s="1">
        <f>VLOOKUP($B534,'Awards&amp;Payments_LEACode'!$A$4:$Q$455,16,FALSE)</f>
        <v>0</v>
      </c>
      <c r="M534" s="3">
        <f>VLOOKUP($B534,'Awards&amp;Payments_LEACode'!$A$4:$Q$455,17,FALSE)</f>
        <v>40000</v>
      </c>
    </row>
    <row r="535" spans="1:13" x14ac:dyDescent="0.35">
      <c r="A535" t="s">
        <v>268</v>
      </c>
      <c r="B535" s="118">
        <v>4011</v>
      </c>
      <c r="C535">
        <v>62</v>
      </c>
      <c r="D535" s="1">
        <f>VLOOKUP($B535,'Awards&amp;Payments_LEACode'!$A$4:$I$455,3,FALSE)</f>
        <v>40000</v>
      </c>
      <c r="E535" s="1">
        <f>VLOOKUP($B535,'Awards&amp;Payments_LEACode'!$A$4:$I$455,4,FALSE)</f>
        <v>100000</v>
      </c>
      <c r="F535" s="1">
        <f>VLOOKUP($B535,'Awards&amp;Payments_LEACode'!$A$4:$I$455,6,FALSE)</f>
        <v>0</v>
      </c>
      <c r="G535" s="1">
        <f>VLOOKUP($B535,'Awards&amp;Payments_LEACode'!$A$4:$I$455,8,FALSE)</f>
        <v>0</v>
      </c>
      <c r="H535" s="3">
        <f>VLOOKUP($B535,'Awards&amp;Payments_LEACode'!$A$4:$I$455,9,FALSE)</f>
        <v>140000</v>
      </c>
      <c r="I535" s="1">
        <f>VLOOKUP($B535,'Awards&amp;Payments_LEACode'!$A$4:$Q$455,11,FALSE)</f>
        <v>15987.2</v>
      </c>
      <c r="J535" s="1">
        <f>VLOOKUP($B535,'Awards&amp;Payments_LEACode'!$A$4:$Q$455,12,FALSE)</f>
        <v>0</v>
      </c>
      <c r="K535" s="1">
        <f>VLOOKUP($B535,'Awards&amp;Payments_LEACode'!$A$4:$Q$455,14,FALSE)</f>
        <v>0</v>
      </c>
      <c r="L535" s="1">
        <f>VLOOKUP($B535,'Awards&amp;Payments_LEACode'!$A$4:$Q$455,16,FALSE)</f>
        <v>0</v>
      </c>
      <c r="M535" s="3">
        <f>VLOOKUP($B535,'Awards&amp;Payments_LEACode'!$A$4:$Q$455,17,FALSE)</f>
        <v>15987.2</v>
      </c>
    </row>
    <row r="536" spans="1:13" x14ac:dyDescent="0.35">
      <c r="A536" t="s">
        <v>309</v>
      </c>
      <c r="B536" s="118">
        <v>4620</v>
      </c>
      <c r="C536">
        <v>62</v>
      </c>
      <c r="D536" s="1">
        <f>VLOOKUP($B536,'Awards&amp;Payments_LEACode'!$A$4:$I$455,3,FALSE)</f>
        <v>5883184</v>
      </c>
      <c r="E536" s="1">
        <f>VLOOKUP($B536,'Awards&amp;Payments_LEACode'!$A$4:$I$455,4,FALSE)</f>
        <v>23636060</v>
      </c>
      <c r="F536" s="1">
        <f>VLOOKUP($B536,'Awards&amp;Payments_LEACode'!$A$4:$I$455,6,FALSE)</f>
        <v>53080097</v>
      </c>
      <c r="G536" s="1">
        <f>VLOOKUP($B536,'Awards&amp;Payments_LEACode'!$A$4:$I$455,8,FALSE)</f>
        <v>2540433</v>
      </c>
      <c r="H536" s="3">
        <f>VLOOKUP($B536,'Awards&amp;Payments_LEACode'!$A$4:$I$455,9,FALSE)</f>
        <v>85139774</v>
      </c>
      <c r="I536" s="1">
        <f>VLOOKUP($B536,'Awards&amp;Payments_LEACode'!$A$4:$Q$455,11,FALSE)</f>
        <v>1417767.9100000001</v>
      </c>
      <c r="J536" s="1">
        <f>VLOOKUP($B536,'Awards&amp;Payments_LEACode'!$A$4:$Q$455,12,FALSE)</f>
        <v>0</v>
      </c>
      <c r="K536" s="1">
        <f>VLOOKUP($B536,'Awards&amp;Payments_LEACode'!$A$4:$Q$455,14,FALSE)</f>
        <v>0</v>
      </c>
      <c r="L536" s="1">
        <f>VLOOKUP($B536,'Awards&amp;Payments_LEACode'!$A$4:$Q$455,16,FALSE)</f>
        <v>1318922.8</v>
      </c>
      <c r="M536" s="3">
        <f>VLOOKUP($B536,'Awards&amp;Payments_LEACode'!$A$4:$Q$455,17,FALSE)</f>
        <v>2736690.71</v>
      </c>
    </row>
    <row r="537" spans="1:13" x14ac:dyDescent="0.35">
      <c r="A537" s="113" t="s">
        <v>313</v>
      </c>
      <c r="B537" s="118">
        <v>4686</v>
      </c>
      <c r="C537">
        <v>62</v>
      </c>
      <c r="D537" s="1">
        <f>VLOOKUP($B537,'Awards&amp;Payments_LEACode'!$A$4:$I$455,3,FALSE)</f>
        <v>40000</v>
      </c>
      <c r="E537" s="1">
        <f>VLOOKUP($B537,'Awards&amp;Payments_LEACode'!$A$4:$I$455,4,FALSE)</f>
        <v>100000</v>
      </c>
      <c r="F537" s="1">
        <f>VLOOKUP($B537,'Awards&amp;Payments_LEACode'!$A$4:$I$455,6,FALSE)</f>
        <v>125667</v>
      </c>
      <c r="G537" s="1">
        <f>VLOOKUP($B537,'Awards&amp;Payments_LEACode'!$A$4:$I$455,8,FALSE)</f>
        <v>0</v>
      </c>
      <c r="H537" s="3">
        <f>VLOOKUP($B537,'Awards&amp;Payments_LEACode'!$A$4:$I$455,9,FALSE)</f>
        <v>265667</v>
      </c>
      <c r="I537" s="1">
        <f>VLOOKUP($B537,'Awards&amp;Payments_LEACode'!$A$4:$Q$455,11,FALSE)</f>
        <v>40000</v>
      </c>
      <c r="J537" s="1">
        <f>VLOOKUP($B537,'Awards&amp;Payments_LEACode'!$A$4:$Q$455,12,FALSE)</f>
        <v>0</v>
      </c>
      <c r="K537" s="1">
        <f>VLOOKUP($B537,'Awards&amp;Payments_LEACode'!$A$4:$Q$455,14,FALSE)</f>
        <v>0</v>
      </c>
      <c r="L537" s="1">
        <f>VLOOKUP($B537,'Awards&amp;Payments_LEACode'!$A$4:$Q$455,16,FALSE)</f>
        <v>0</v>
      </c>
      <c r="M537" s="3">
        <f>VLOOKUP($B537,'Awards&amp;Payments_LEACode'!$A$4:$Q$455,17,FALSE)</f>
        <v>40000</v>
      </c>
    </row>
    <row r="538" spans="1:13" x14ac:dyDescent="0.35">
      <c r="A538" t="s">
        <v>375</v>
      </c>
      <c r="B538" s="118">
        <v>5852</v>
      </c>
      <c r="C538">
        <v>62</v>
      </c>
      <c r="D538" s="1">
        <f>VLOOKUP($B538,'Awards&amp;Payments_LEACode'!$A$4:$I$455,3,FALSE)</f>
        <v>40000</v>
      </c>
      <c r="E538" s="1">
        <f>VLOOKUP($B538,'Awards&amp;Payments_LEACode'!$A$4:$I$455,4,FALSE)</f>
        <v>109848</v>
      </c>
      <c r="F538" s="1">
        <f>VLOOKUP($B538,'Awards&amp;Payments_LEACode'!$A$4:$I$455,6,FALSE)</f>
        <v>246689</v>
      </c>
      <c r="G538" s="1">
        <f>VLOOKUP($B538,'Awards&amp;Payments_LEACode'!$A$4:$I$455,8,FALSE)</f>
        <v>0</v>
      </c>
      <c r="H538" s="3">
        <f>VLOOKUP($B538,'Awards&amp;Payments_LEACode'!$A$4:$I$455,9,FALSE)</f>
        <v>396537</v>
      </c>
      <c r="I538" s="1">
        <f>VLOOKUP($B538,'Awards&amp;Payments_LEACode'!$A$4:$Q$455,11,FALSE)</f>
        <v>40000</v>
      </c>
      <c r="J538" s="1">
        <f>VLOOKUP($B538,'Awards&amp;Payments_LEACode'!$A$4:$Q$455,12,FALSE)</f>
        <v>0</v>
      </c>
      <c r="K538" s="1">
        <f>VLOOKUP($B538,'Awards&amp;Payments_LEACode'!$A$4:$Q$455,14,FALSE)</f>
        <v>0</v>
      </c>
      <c r="L538" s="1">
        <f>VLOOKUP($B538,'Awards&amp;Payments_LEACode'!$A$4:$Q$455,16,FALSE)</f>
        <v>0</v>
      </c>
      <c r="M538" s="3">
        <f>VLOOKUP($B538,'Awards&amp;Payments_LEACode'!$A$4:$Q$455,17,FALSE)</f>
        <v>40000</v>
      </c>
    </row>
    <row r="539" spans="1:13" x14ac:dyDescent="0.35">
      <c r="A539" t="s">
        <v>387</v>
      </c>
      <c r="B539" s="118">
        <v>6104</v>
      </c>
      <c r="C539">
        <v>62</v>
      </c>
      <c r="D539" s="1">
        <f>VLOOKUP($B539,'Awards&amp;Payments_LEACode'!$A$4:$I$455,3,FALSE)</f>
        <v>40000</v>
      </c>
      <c r="E539" s="1">
        <f>VLOOKUP($B539,'Awards&amp;Payments_LEACode'!$A$4:$I$455,4,FALSE)</f>
        <v>100000</v>
      </c>
      <c r="F539" s="1">
        <f>VLOOKUP($B539,'Awards&amp;Payments_LEACode'!$A$4:$I$455,6,FALSE)</f>
        <v>0</v>
      </c>
      <c r="G539" s="1">
        <f>VLOOKUP($B539,'Awards&amp;Payments_LEACode'!$A$4:$I$455,8,FALSE)</f>
        <v>0</v>
      </c>
      <c r="H539" s="3">
        <f>VLOOKUP($B539,'Awards&amp;Payments_LEACode'!$A$4:$I$455,9,FALSE)</f>
        <v>140000</v>
      </c>
      <c r="I539" s="1">
        <f>VLOOKUP($B539,'Awards&amp;Payments_LEACode'!$A$4:$Q$455,11,FALSE)</f>
        <v>23742.36</v>
      </c>
      <c r="J539" s="1">
        <f>VLOOKUP($B539,'Awards&amp;Payments_LEACode'!$A$4:$Q$455,12,FALSE)</f>
        <v>0</v>
      </c>
      <c r="K539" s="1">
        <f>VLOOKUP($B539,'Awards&amp;Payments_LEACode'!$A$4:$Q$455,14,FALSE)</f>
        <v>0</v>
      </c>
      <c r="L539" s="1">
        <f>VLOOKUP($B539,'Awards&amp;Payments_LEACode'!$A$4:$Q$455,16,FALSE)</f>
        <v>0</v>
      </c>
      <c r="M539" s="3">
        <f>VLOOKUP($B539,'Awards&amp;Payments_LEACode'!$A$4:$Q$455,17,FALSE)</f>
        <v>23742.36</v>
      </c>
    </row>
    <row r="540" spans="1:13" x14ac:dyDescent="0.35">
      <c r="A540" t="s">
        <v>388</v>
      </c>
      <c r="B540" s="118">
        <v>6113</v>
      </c>
      <c r="C540">
        <v>62</v>
      </c>
      <c r="D540" s="1">
        <f>VLOOKUP($B540,'Awards&amp;Payments_LEACode'!$A$4:$I$455,3,FALSE)</f>
        <v>103067</v>
      </c>
      <c r="E540" s="1">
        <f>VLOOKUP($B540,'Awards&amp;Payments_LEACode'!$A$4:$I$455,4,FALSE)</f>
        <v>363221</v>
      </c>
      <c r="F540" s="1">
        <f>VLOOKUP($B540,'Awards&amp;Payments_LEACode'!$A$4:$I$455,6,FALSE)</f>
        <v>815696</v>
      </c>
      <c r="G540" s="1">
        <f>VLOOKUP($B540,'Awards&amp;Payments_LEACode'!$A$4:$I$455,8,FALSE)</f>
        <v>0</v>
      </c>
      <c r="H540" s="3">
        <f>VLOOKUP($B540,'Awards&amp;Payments_LEACode'!$A$4:$I$455,9,FALSE)</f>
        <v>1281984</v>
      </c>
      <c r="I540" s="1">
        <f>VLOOKUP($B540,'Awards&amp;Payments_LEACode'!$A$4:$Q$455,11,FALSE)</f>
        <v>103067</v>
      </c>
      <c r="J540" s="1">
        <f>VLOOKUP($B540,'Awards&amp;Payments_LEACode'!$A$4:$Q$455,12,FALSE)</f>
        <v>0</v>
      </c>
      <c r="K540" s="1">
        <f>VLOOKUP($B540,'Awards&amp;Payments_LEACode'!$A$4:$Q$455,14,FALSE)</f>
        <v>0</v>
      </c>
      <c r="L540" s="1">
        <f>VLOOKUP($B540,'Awards&amp;Payments_LEACode'!$A$4:$Q$455,16,FALSE)</f>
        <v>0</v>
      </c>
      <c r="M540" s="3">
        <f>VLOOKUP($B540,'Awards&amp;Payments_LEACode'!$A$4:$Q$455,17,FALSE)</f>
        <v>103067</v>
      </c>
    </row>
    <row r="541" spans="1:13" x14ac:dyDescent="0.35">
      <c r="A541" t="s">
        <v>386</v>
      </c>
      <c r="B541" s="118">
        <v>6083</v>
      </c>
      <c r="C541">
        <v>62</v>
      </c>
      <c r="D541" s="1">
        <f>VLOOKUP($B541,'Awards&amp;Payments_LEACode'!$A$4:$I$455,3,FALSE)</f>
        <v>40000</v>
      </c>
      <c r="E541" s="1">
        <f>VLOOKUP($B541,'Awards&amp;Payments_LEACode'!$A$4:$I$455,4,FALSE)</f>
        <v>100000</v>
      </c>
      <c r="F541" s="1">
        <f>VLOOKUP($B541,'Awards&amp;Payments_LEACode'!$A$4:$I$455,6,FALSE)</f>
        <v>190842</v>
      </c>
      <c r="G541" s="1">
        <f>VLOOKUP($B541,'Awards&amp;Payments_LEACode'!$A$4:$I$455,8,FALSE)</f>
        <v>0</v>
      </c>
      <c r="H541" s="3">
        <f>VLOOKUP($B541,'Awards&amp;Payments_LEACode'!$A$4:$I$455,9,FALSE)</f>
        <v>330842</v>
      </c>
      <c r="I541" s="1">
        <f>VLOOKUP($B541,'Awards&amp;Payments_LEACode'!$A$4:$Q$455,11,FALSE)</f>
        <v>40000</v>
      </c>
      <c r="J541" s="1">
        <f>VLOOKUP($B541,'Awards&amp;Payments_LEACode'!$A$4:$Q$455,12,FALSE)</f>
        <v>100000</v>
      </c>
      <c r="K541" s="1">
        <f>VLOOKUP($B541,'Awards&amp;Payments_LEACode'!$A$4:$Q$455,14,FALSE)</f>
        <v>0</v>
      </c>
      <c r="L541" s="1">
        <f>VLOOKUP($B541,'Awards&amp;Payments_LEACode'!$A$4:$Q$455,16,FALSE)</f>
        <v>0</v>
      </c>
      <c r="M541" s="3">
        <f>VLOOKUP($B541,'Awards&amp;Payments_LEACode'!$A$4:$Q$455,17,FALSE)</f>
        <v>140000</v>
      </c>
    </row>
    <row r="542" spans="1:13" x14ac:dyDescent="0.35">
      <c r="A542" t="s">
        <v>426</v>
      </c>
      <c r="B542" s="118">
        <v>6748</v>
      </c>
      <c r="C542">
        <v>62</v>
      </c>
      <c r="D542" s="1">
        <f>VLOOKUP($B542,'Awards&amp;Payments_LEACode'!$A$4:$I$455,3,FALSE)</f>
        <v>40000</v>
      </c>
      <c r="E542" s="1">
        <f>VLOOKUP($B542,'Awards&amp;Payments_LEACode'!$A$4:$I$455,4,FALSE)</f>
        <v>100000</v>
      </c>
      <c r="F542" s="1">
        <f>VLOOKUP($B542,'Awards&amp;Payments_LEACode'!$A$4:$I$455,6,FALSE)</f>
        <v>153354</v>
      </c>
      <c r="G542" s="1">
        <f>VLOOKUP($B542,'Awards&amp;Payments_LEACode'!$A$4:$I$455,8,FALSE)</f>
        <v>0</v>
      </c>
      <c r="H542" s="3">
        <f>VLOOKUP($B542,'Awards&amp;Payments_LEACode'!$A$4:$I$455,9,FALSE)</f>
        <v>293354</v>
      </c>
      <c r="I542" s="1">
        <f>VLOOKUP($B542,'Awards&amp;Payments_LEACode'!$A$4:$Q$455,11,FALSE)</f>
        <v>40000</v>
      </c>
      <c r="J542" s="1">
        <f>VLOOKUP($B542,'Awards&amp;Payments_LEACode'!$A$4:$Q$455,12,FALSE)</f>
        <v>0</v>
      </c>
      <c r="K542" s="1">
        <f>VLOOKUP($B542,'Awards&amp;Payments_LEACode'!$A$4:$Q$455,14,FALSE)</f>
        <v>0</v>
      </c>
      <c r="L542" s="1">
        <f>VLOOKUP($B542,'Awards&amp;Payments_LEACode'!$A$4:$Q$455,16,FALSE)</f>
        <v>0</v>
      </c>
      <c r="M542" s="3">
        <f>VLOOKUP($B542,'Awards&amp;Payments_LEACode'!$A$4:$Q$455,17,FALSE)</f>
        <v>40000</v>
      </c>
    </row>
    <row r="543" spans="1:13" x14ac:dyDescent="0.35">
      <c r="A543" t="s">
        <v>57</v>
      </c>
      <c r="B543" s="118">
        <v>777</v>
      </c>
      <c r="C543">
        <v>63</v>
      </c>
      <c r="D543" s="1">
        <f>VLOOKUP($B543,'Awards&amp;Payments_LEACode'!$A$4:$I$455,3,FALSE)</f>
        <v>384379</v>
      </c>
      <c r="E543" s="1">
        <f>VLOOKUP($B543,'Awards&amp;Payments_LEACode'!$A$4:$I$455,4,FALSE)</f>
        <v>1534075</v>
      </c>
      <c r="F543" s="1">
        <f>VLOOKUP($B543,'Awards&amp;Payments_LEACode'!$A$4:$I$455,6,FALSE)</f>
        <v>3445112</v>
      </c>
      <c r="G543" s="1">
        <f>VLOOKUP($B543,'Awards&amp;Payments_LEACode'!$A$4:$I$455,8,FALSE)</f>
        <v>0</v>
      </c>
      <c r="H543" s="3">
        <f>VLOOKUP($B543,'Awards&amp;Payments_LEACode'!$A$4:$I$455,9,FALSE)</f>
        <v>5363566</v>
      </c>
      <c r="I543" s="1">
        <f>VLOOKUP($B543,'Awards&amp;Payments_LEACode'!$A$4:$Q$455,11,FALSE)</f>
        <v>171071.2</v>
      </c>
      <c r="J543" s="1">
        <f>VLOOKUP($B543,'Awards&amp;Payments_LEACode'!$A$4:$Q$455,12,FALSE)</f>
        <v>0</v>
      </c>
      <c r="K543" s="1">
        <f>VLOOKUP($B543,'Awards&amp;Payments_LEACode'!$A$4:$Q$455,14,FALSE)</f>
        <v>0</v>
      </c>
      <c r="L543" s="1">
        <f>VLOOKUP($B543,'Awards&amp;Payments_LEACode'!$A$4:$Q$455,16,FALSE)</f>
        <v>0</v>
      </c>
      <c r="M543" s="3">
        <f>VLOOKUP($B543,'Awards&amp;Payments_LEACode'!$A$4:$Q$455,17,FALSE)</f>
        <v>171071.2</v>
      </c>
    </row>
    <row r="544" spans="1:13" x14ac:dyDescent="0.35">
      <c r="A544" t="s">
        <v>96</v>
      </c>
      <c r="B544" s="118">
        <v>1449</v>
      </c>
      <c r="C544">
        <v>63</v>
      </c>
      <c r="D544" s="1">
        <f>VLOOKUP($B544,'Awards&amp;Payments_LEACode'!$A$4:$I$455,3,FALSE)</f>
        <v>40000</v>
      </c>
      <c r="E544" s="1">
        <f>VLOOKUP($B544,'Awards&amp;Payments_LEACode'!$A$4:$I$455,4,FALSE)</f>
        <v>100000</v>
      </c>
      <c r="F544" s="1">
        <f>VLOOKUP($B544,'Awards&amp;Payments_LEACode'!$A$4:$I$455,6,FALSE)</f>
        <v>0</v>
      </c>
      <c r="G544" s="1">
        <f>VLOOKUP($B544,'Awards&amp;Payments_LEACode'!$A$4:$I$455,8,FALSE)</f>
        <v>0</v>
      </c>
      <c r="H544" s="3">
        <f>VLOOKUP($B544,'Awards&amp;Payments_LEACode'!$A$4:$I$455,9,FALSE)</f>
        <v>140000</v>
      </c>
      <c r="I544" s="1">
        <f>VLOOKUP($B544,'Awards&amp;Payments_LEACode'!$A$4:$Q$455,11,FALSE)</f>
        <v>12277.16</v>
      </c>
      <c r="J544" s="1">
        <f>VLOOKUP($B544,'Awards&amp;Payments_LEACode'!$A$4:$Q$455,12,FALSE)</f>
        <v>0</v>
      </c>
      <c r="K544" s="1">
        <f>VLOOKUP($B544,'Awards&amp;Payments_LEACode'!$A$4:$Q$455,14,FALSE)</f>
        <v>0</v>
      </c>
      <c r="L544" s="1">
        <f>VLOOKUP($B544,'Awards&amp;Payments_LEACode'!$A$4:$Q$455,16,FALSE)</f>
        <v>0</v>
      </c>
      <c r="M544" s="3">
        <f>VLOOKUP($B544,'Awards&amp;Payments_LEACode'!$A$4:$Q$455,17,FALSE)</f>
        <v>12277.16</v>
      </c>
    </row>
    <row r="545" spans="1:13" x14ac:dyDescent="0.35">
      <c r="A545" t="s">
        <v>314</v>
      </c>
      <c r="B545" s="118">
        <v>4690</v>
      </c>
      <c r="C545">
        <v>63</v>
      </c>
      <c r="D545" s="1">
        <f>VLOOKUP($B545,'Awards&amp;Payments_LEACode'!$A$4:$I$455,3,FALSE)</f>
        <v>40000</v>
      </c>
      <c r="E545" s="1">
        <f>VLOOKUP($B545,'Awards&amp;Payments_LEACode'!$A$4:$I$455,4,FALSE)</f>
        <v>100000</v>
      </c>
      <c r="F545" s="1">
        <f>VLOOKUP($B545,'Awards&amp;Payments_LEACode'!$A$4:$I$455,6,FALSE)</f>
        <v>31339</v>
      </c>
      <c r="G545" s="1">
        <f>VLOOKUP($B545,'Awards&amp;Payments_LEACode'!$A$4:$I$455,8,FALSE)</f>
        <v>0</v>
      </c>
      <c r="H545" s="3">
        <f>VLOOKUP($B545,'Awards&amp;Payments_LEACode'!$A$4:$I$455,9,FALSE)</f>
        <v>171339</v>
      </c>
      <c r="I545" s="1">
        <f>VLOOKUP($B545,'Awards&amp;Payments_LEACode'!$A$4:$Q$455,11,FALSE)</f>
        <v>40000</v>
      </c>
      <c r="J545" s="1">
        <f>VLOOKUP($B545,'Awards&amp;Payments_LEACode'!$A$4:$Q$455,12,FALSE)</f>
        <v>0</v>
      </c>
      <c r="K545" s="1">
        <f>VLOOKUP($B545,'Awards&amp;Payments_LEACode'!$A$4:$Q$455,14,FALSE)</f>
        <v>0</v>
      </c>
      <c r="L545" s="1">
        <f>VLOOKUP($B545,'Awards&amp;Payments_LEACode'!$A$4:$Q$455,16,FALSE)</f>
        <v>0</v>
      </c>
      <c r="M545" s="3">
        <f>VLOOKUP($B545,'Awards&amp;Payments_LEACode'!$A$4:$Q$455,17,FALSE)</f>
        <v>40000</v>
      </c>
    </row>
    <row r="546" spans="1:13" x14ac:dyDescent="0.35">
      <c r="A546" t="s">
        <v>309</v>
      </c>
      <c r="B546" s="118">
        <v>4620</v>
      </c>
      <c r="C546">
        <v>63</v>
      </c>
      <c r="D546" s="1">
        <f>VLOOKUP($B546,'Awards&amp;Payments_LEACode'!$A$4:$I$455,3,FALSE)</f>
        <v>5883184</v>
      </c>
      <c r="E546" s="1">
        <f>VLOOKUP($B546,'Awards&amp;Payments_LEACode'!$A$4:$I$455,4,FALSE)</f>
        <v>23636060</v>
      </c>
      <c r="F546" s="1">
        <f>VLOOKUP($B546,'Awards&amp;Payments_LEACode'!$A$4:$I$455,6,FALSE)</f>
        <v>53080097</v>
      </c>
      <c r="G546" s="1">
        <f>VLOOKUP($B546,'Awards&amp;Payments_LEACode'!$A$4:$I$455,8,FALSE)</f>
        <v>2540433</v>
      </c>
      <c r="H546" s="3">
        <f>VLOOKUP($B546,'Awards&amp;Payments_LEACode'!$A$4:$I$455,9,FALSE)</f>
        <v>85139774</v>
      </c>
      <c r="I546" s="1">
        <f>VLOOKUP($B546,'Awards&amp;Payments_LEACode'!$A$4:$Q$455,11,FALSE)</f>
        <v>1417767.9100000001</v>
      </c>
      <c r="J546" s="1">
        <f>VLOOKUP($B546,'Awards&amp;Payments_LEACode'!$A$4:$Q$455,12,FALSE)</f>
        <v>0</v>
      </c>
      <c r="K546" s="1">
        <f>VLOOKUP($B546,'Awards&amp;Payments_LEACode'!$A$4:$Q$455,14,FALSE)</f>
        <v>0</v>
      </c>
      <c r="L546" s="1">
        <f>VLOOKUP($B546,'Awards&amp;Payments_LEACode'!$A$4:$Q$455,16,FALSE)</f>
        <v>1318922.8</v>
      </c>
      <c r="M546" s="3">
        <f>VLOOKUP($B546,'Awards&amp;Payments_LEACode'!$A$4:$Q$455,17,FALSE)</f>
        <v>2736690.71</v>
      </c>
    </row>
    <row r="547" spans="1:13" x14ac:dyDescent="0.35">
      <c r="A547" s="113" t="s">
        <v>376</v>
      </c>
      <c r="B547" s="118">
        <v>5859</v>
      </c>
      <c r="C547">
        <v>63</v>
      </c>
      <c r="D547" s="1">
        <f>VLOOKUP($B547,'Awards&amp;Payments_LEACode'!$A$4:$I$455,3,FALSE)</f>
        <v>56735</v>
      </c>
      <c r="E547" s="1">
        <f>VLOOKUP($B547,'Awards&amp;Payments_LEACode'!$A$4:$I$455,4,FALSE)</f>
        <v>240678</v>
      </c>
      <c r="F547" s="1">
        <f>VLOOKUP($B547,'Awards&amp;Payments_LEACode'!$A$4:$I$455,6,FALSE)</f>
        <v>540498</v>
      </c>
      <c r="G547" s="1">
        <f>VLOOKUP($B547,'Awards&amp;Payments_LEACode'!$A$4:$I$455,8,FALSE)</f>
        <v>0</v>
      </c>
      <c r="H547" s="3">
        <f>VLOOKUP($B547,'Awards&amp;Payments_LEACode'!$A$4:$I$455,9,FALSE)</f>
        <v>837911</v>
      </c>
      <c r="I547" s="1">
        <f>VLOOKUP($B547,'Awards&amp;Payments_LEACode'!$A$4:$Q$455,11,FALSE)</f>
        <v>56735</v>
      </c>
      <c r="J547" s="1">
        <f>VLOOKUP($B547,'Awards&amp;Payments_LEACode'!$A$4:$Q$455,12,FALSE)</f>
        <v>0</v>
      </c>
      <c r="K547" s="1">
        <f>VLOOKUP($B547,'Awards&amp;Payments_LEACode'!$A$4:$Q$455,14,FALSE)</f>
        <v>0</v>
      </c>
      <c r="L547" s="1">
        <f>VLOOKUP($B547,'Awards&amp;Payments_LEACode'!$A$4:$Q$455,16,FALSE)</f>
        <v>0</v>
      </c>
      <c r="M547" s="3">
        <f>VLOOKUP($B547,'Awards&amp;Payments_LEACode'!$A$4:$Q$455,17,FALSE)</f>
        <v>56735</v>
      </c>
    </row>
    <row r="548" spans="1:13" x14ac:dyDescent="0.35">
      <c r="A548" t="s">
        <v>375</v>
      </c>
      <c r="B548" s="118">
        <v>5852</v>
      </c>
      <c r="C548">
        <v>63</v>
      </c>
      <c r="D548" s="1">
        <f>VLOOKUP($B548,'Awards&amp;Payments_LEACode'!$A$4:$I$455,3,FALSE)</f>
        <v>40000</v>
      </c>
      <c r="E548" s="1">
        <f>VLOOKUP($B548,'Awards&amp;Payments_LEACode'!$A$4:$I$455,4,FALSE)</f>
        <v>109848</v>
      </c>
      <c r="F548" s="1">
        <f>VLOOKUP($B548,'Awards&amp;Payments_LEACode'!$A$4:$I$455,6,FALSE)</f>
        <v>246689</v>
      </c>
      <c r="G548" s="1">
        <f>VLOOKUP($B548,'Awards&amp;Payments_LEACode'!$A$4:$I$455,8,FALSE)</f>
        <v>0</v>
      </c>
      <c r="H548" s="3">
        <f>VLOOKUP($B548,'Awards&amp;Payments_LEACode'!$A$4:$I$455,9,FALSE)</f>
        <v>396537</v>
      </c>
      <c r="I548" s="1">
        <f>VLOOKUP($B548,'Awards&amp;Payments_LEACode'!$A$4:$Q$455,11,FALSE)</f>
        <v>40000</v>
      </c>
      <c r="J548" s="1">
        <f>VLOOKUP($B548,'Awards&amp;Payments_LEACode'!$A$4:$Q$455,12,FALSE)</f>
        <v>0</v>
      </c>
      <c r="K548" s="1">
        <f>VLOOKUP($B548,'Awards&amp;Payments_LEACode'!$A$4:$Q$455,14,FALSE)</f>
        <v>0</v>
      </c>
      <c r="L548" s="1">
        <f>VLOOKUP($B548,'Awards&amp;Payments_LEACode'!$A$4:$Q$455,16,FALSE)</f>
        <v>0</v>
      </c>
      <c r="M548" s="3">
        <f>VLOOKUP($B548,'Awards&amp;Payments_LEACode'!$A$4:$Q$455,17,FALSE)</f>
        <v>40000</v>
      </c>
    </row>
    <row r="549" spans="1:13" x14ac:dyDescent="0.35">
      <c r="A549" t="s">
        <v>388</v>
      </c>
      <c r="B549" s="118">
        <v>6113</v>
      </c>
      <c r="C549">
        <v>63</v>
      </c>
      <c r="D549" s="1">
        <f>VLOOKUP($B549,'Awards&amp;Payments_LEACode'!$A$4:$I$455,3,FALSE)</f>
        <v>103067</v>
      </c>
      <c r="E549" s="1">
        <f>VLOOKUP($B549,'Awards&amp;Payments_LEACode'!$A$4:$I$455,4,FALSE)</f>
        <v>363221</v>
      </c>
      <c r="F549" s="1">
        <f>VLOOKUP($B549,'Awards&amp;Payments_LEACode'!$A$4:$I$455,6,FALSE)</f>
        <v>815696</v>
      </c>
      <c r="G549" s="1">
        <f>VLOOKUP($B549,'Awards&amp;Payments_LEACode'!$A$4:$I$455,8,FALSE)</f>
        <v>0</v>
      </c>
      <c r="H549" s="3">
        <f>VLOOKUP($B549,'Awards&amp;Payments_LEACode'!$A$4:$I$455,9,FALSE)</f>
        <v>1281984</v>
      </c>
      <c r="I549" s="1">
        <f>VLOOKUP($B549,'Awards&amp;Payments_LEACode'!$A$4:$Q$455,11,FALSE)</f>
        <v>103067</v>
      </c>
      <c r="J549" s="1">
        <f>VLOOKUP($B549,'Awards&amp;Payments_LEACode'!$A$4:$Q$455,12,FALSE)</f>
        <v>0</v>
      </c>
      <c r="K549" s="1">
        <f>VLOOKUP($B549,'Awards&amp;Payments_LEACode'!$A$4:$Q$455,14,FALSE)</f>
        <v>0</v>
      </c>
      <c r="L549" s="1">
        <f>VLOOKUP($B549,'Awards&amp;Payments_LEACode'!$A$4:$Q$455,16,FALSE)</f>
        <v>0</v>
      </c>
      <c r="M549" s="3">
        <f>VLOOKUP($B549,'Awards&amp;Payments_LEACode'!$A$4:$Q$455,17,FALSE)</f>
        <v>103067</v>
      </c>
    </row>
    <row r="550" spans="1:13" x14ac:dyDescent="0.35">
      <c r="A550" t="s">
        <v>386</v>
      </c>
      <c r="B550" s="118">
        <v>6083</v>
      </c>
      <c r="C550">
        <v>63</v>
      </c>
      <c r="D550" s="1">
        <f>VLOOKUP($B550,'Awards&amp;Payments_LEACode'!$A$4:$I$455,3,FALSE)</f>
        <v>40000</v>
      </c>
      <c r="E550" s="1">
        <f>VLOOKUP($B550,'Awards&amp;Payments_LEACode'!$A$4:$I$455,4,FALSE)</f>
        <v>100000</v>
      </c>
      <c r="F550" s="1">
        <f>VLOOKUP($B550,'Awards&amp;Payments_LEACode'!$A$4:$I$455,6,FALSE)</f>
        <v>190842</v>
      </c>
      <c r="G550" s="1">
        <f>VLOOKUP($B550,'Awards&amp;Payments_LEACode'!$A$4:$I$455,8,FALSE)</f>
        <v>0</v>
      </c>
      <c r="H550" s="3">
        <f>VLOOKUP($B550,'Awards&amp;Payments_LEACode'!$A$4:$I$455,9,FALSE)</f>
        <v>330842</v>
      </c>
      <c r="I550" s="1">
        <f>VLOOKUP($B550,'Awards&amp;Payments_LEACode'!$A$4:$Q$455,11,FALSE)</f>
        <v>40000</v>
      </c>
      <c r="J550" s="1">
        <f>VLOOKUP($B550,'Awards&amp;Payments_LEACode'!$A$4:$Q$455,12,FALSE)</f>
        <v>100000</v>
      </c>
      <c r="K550" s="1">
        <f>VLOOKUP($B550,'Awards&amp;Payments_LEACode'!$A$4:$Q$455,14,FALSE)</f>
        <v>0</v>
      </c>
      <c r="L550" s="1">
        <f>VLOOKUP($B550,'Awards&amp;Payments_LEACode'!$A$4:$Q$455,16,FALSE)</f>
        <v>0</v>
      </c>
      <c r="M550" s="3">
        <f>VLOOKUP($B550,'Awards&amp;Payments_LEACode'!$A$4:$Q$455,17,FALSE)</f>
        <v>140000</v>
      </c>
    </row>
    <row r="551" spans="1:13" x14ac:dyDescent="0.35">
      <c r="A551" t="s">
        <v>426</v>
      </c>
      <c r="B551" s="118">
        <v>6748</v>
      </c>
      <c r="C551">
        <v>63</v>
      </c>
      <c r="D551" s="1">
        <f>VLOOKUP($B551,'Awards&amp;Payments_LEACode'!$A$4:$I$455,3,FALSE)</f>
        <v>40000</v>
      </c>
      <c r="E551" s="1">
        <f>VLOOKUP($B551,'Awards&amp;Payments_LEACode'!$A$4:$I$455,4,FALSE)</f>
        <v>100000</v>
      </c>
      <c r="F551" s="1">
        <f>VLOOKUP($B551,'Awards&amp;Payments_LEACode'!$A$4:$I$455,6,FALSE)</f>
        <v>153354</v>
      </c>
      <c r="G551" s="1">
        <f>VLOOKUP($B551,'Awards&amp;Payments_LEACode'!$A$4:$I$455,8,FALSE)</f>
        <v>0</v>
      </c>
      <c r="H551" s="3">
        <f>VLOOKUP($B551,'Awards&amp;Payments_LEACode'!$A$4:$I$455,9,FALSE)</f>
        <v>293354</v>
      </c>
      <c r="I551" s="1">
        <f>VLOOKUP($B551,'Awards&amp;Payments_LEACode'!$A$4:$Q$455,11,FALSE)</f>
        <v>40000</v>
      </c>
      <c r="J551" s="1">
        <f>VLOOKUP($B551,'Awards&amp;Payments_LEACode'!$A$4:$Q$455,12,FALSE)</f>
        <v>0</v>
      </c>
      <c r="K551" s="1">
        <f>VLOOKUP($B551,'Awards&amp;Payments_LEACode'!$A$4:$Q$455,14,FALSE)</f>
        <v>0</v>
      </c>
      <c r="L551" s="1">
        <f>VLOOKUP($B551,'Awards&amp;Payments_LEACode'!$A$4:$Q$455,16,FALSE)</f>
        <v>0</v>
      </c>
      <c r="M551" s="3">
        <f>VLOOKUP($B551,'Awards&amp;Payments_LEACode'!$A$4:$Q$455,17,FALSE)</f>
        <v>40000</v>
      </c>
    </row>
    <row r="552" spans="1:13" x14ac:dyDescent="0.35">
      <c r="A552" t="s">
        <v>52</v>
      </c>
      <c r="B552" s="118">
        <v>665</v>
      </c>
      <c r="C552">
        <v>64</v>
      </c>
      <c r="D552" s="1">
        <f>VLOOKUP($B552,'Awards&amp;Payments_LEACode'!$A$4:$I$455,3,FALSE)</f>
        <v>43771</v>
      </c>
      <c r="E552" s="1">
        <f>VLOOKUP($B552,'Awards&amp;Payments_LEACode'!$A$4:$I$455,4,FALSE)</f>
        <v>161871</v>
      </c>
      <c r="F552" s="1">
        <f>VLOOKUP($B552,'Awards&amp;Payments_LEACode'!$A$4:$I$455,6,FALSE)</f>
        <v>363518</v>
      </c>
      <c r="G552" s="1">
        <f>VLOOKUP($B552,'Awards&amp;Payments_LEACode'!$A$4:$I$455,8,FALSE)</f>
        <v>0</v>
      </c>
      <c r="H552" s="3">
        <f>VLOOKUP($B552,'Awards&amp;Payments_LEACode'!$A$4:$I$455,9,FALSE)</f>
        <v>569160</v>
      </c>
      <c r="I552" s="1">
        <f>VLOOKUP($B552,'Awards&amp;Payments_LEACode'!$A$4:$Q$455,11,FALSE)</f>
        <v>43771</v>
      </c>
      <c r="J552" s="1">
        <f>VLOOKUP($B552,'Awards&amp;Payments_LEACode'!$A$4:$Q$455,12,FALSE)</f>
        <v>0</v>
      </c>
      <c r="K552" s="1">
        <f>VLOOKUP($B552,'Awards&amp;Payments_LEACode'!$A$4:$Q$455,14,FALSE)</f>
        <v>0</v>
      </c>
      <c r="L552" s="1">
        <f>VLOOKUP($B552,'Awards&amp;Payments_LEACode'!$A$4:$Q$455,16,FALSE)</f>
        <v>0</v>
      </c>
      <c r="M552" s="3">
        <f>VLOOKUP($B552,'Awards&amp;Payments_LEACode'!$A$4:$Q$455,17,FALSE)</f>
        <v>43771</v>
      </c>
    </row>
    <row r="553" spans="1:13" x14ac:dyDescent="0.35">
      <c r="A553" t="s">
        <v>330</v>
      </c>
      <c r="B553" s="118">
        <v>5054</v>
      </c>
      <c r="C553">
        <v>64</v>
      </c>
      <c r="D553" s="1">
        <f>VLOOKUP($B553,'Awards&amp;Payments_LEACode'!$A$4:$I$455,3,FALSE)</f>
        <v>72468</v>
      </c>
      <c r="E553" s="1">
        <f>VLOOKUP($B553,'Awards&amp;Payments_LEACode'!$A$4:$I$455,4,FALSE)</f>
        <v>284457</v>
      </c>
      <c r="F553" s="1">
        <f>VLOOKUP($B553,'Awards&amp;Payments_LEACode'!$A$4:$I$455,6,FALSE)</f>
        <v>638812</v>
      </c>
      <c r="G553" s="1">
        <f>VLOOKUP($B553,'Awards&amp;Payments_LEACode'!$A$4:$I$455,8,FALSE)</f>
        <v>0</v>
      </c>
      <c r="H553" s="3">
        <f>VLOOKUP($B553,'Awards&amp;Payments_LEACode'!$A$4:$I$455,9,FALSE)</f>
        <v>995737</v>
      </c>
      <c r="I553" s="1">
        <f>VLOOKUP($B553,'Awards&amp;Payments_LEACode'!$A$4:$Q$455,11,FALSE)</f>
        <v>39633.31</v>
      </c>
      <c r="J553" s="1">
        <f>VLOOKUP($B553,'Awards&amp;Payments_LEACode'!$A$4:$Q$455,12,FALSE)</f>
        <v>0</v>
      </c>
      <c r="K553" s="1">
        <f>VLOOKUP($B553,'Awards&amp;Payments_LEACode'!$A$4:$Q$455,14,FALSE)</f>
        <v>0</v>
      </c>
      <c r="L553" s="1">
        <f>VLOOKUP($B553,'Awards&amp;Payments_LEACode'!$A$4:$Q$455,16,FALSE)</f>
        <v>0</v>
      </c>
      <c r="M553" s="3">
        <f>VLOOKUP($B553,'Awards&amp;Payments_LEACode'!$A$4:$Q$455,17,FALSE)</f>
        <v>39633.31</v>
      </c>
    </row>
    <row r="554" spans="1:13" x14ac:dyDescent="0.35">
      <c r="A554" t="s">
        <v>182</v>
      </c>
      <c r="B554" s="118">
        <v>2793</v>
      </c>
      <c r="C554">
        <v>64</v>
      </c>
      <c r="D554" s="1">
        <f>VLOOKUP($B554,'Awards&amp;Payments_LEACode'!$A$4:$I$455,3,FALSE)</f>
        <v>5057396</v>
      </c>
      <c r="E554" s="1">
        <f>VLOOKUP($B554,'Awards&amp;Payments_LEACode'!$A$4:$I$455,4,FALSE)</f>
        <v>19976130</v>
      </c>
      <c r="F554" s="1">
        <f>VLOOKUP($B554,'Awards&amp;Payments_LEACode'!$A$4:$I$455,6,FALSE)</f>
        <v>44860899</v>
      </c>
      <c r="G554" s="1">
        <f>VLOOKUP($B554,'Awards&amp;Payments_LEACode'!$A$4:$I$455,8,FALSE)</f>
        <v>3008549</v>
      </c>
      <c r="H554" s="3">
        <f>VLOOKUP($B554,'Awards&amp;Payments_LEACode'!$A$4:$I$455,9,FALSE)</f>
        <v>72902974</v>
      </c>
      <c r="I554" s="1">
        <f>VLOOKUP($B554,'Awards&amp;Payments_LEACode'!$A$4:$Q$455,11,FALSE)</f>
        <v>1740423.13</v>
      </c>
      <c r="J554" s="1">
        <f>VLOOKUP($B554,'Awards&amp;Payments_LEACode'!$A$4:$Q$455,12,FALSE)</f>
        <v>0</v>
      </c>
      <c r="K554" s="1">
        <f>VLOOKUP($B554,'Awards&amp;Payments_LEACode'!$A$4:$Q$455,14,FALSE)</f>
        <v>0</v>
      </c>
      <c r="L554" s="1">
        <f>VLOOKUP($B554,'Awards&amp;Payments_LEACode'!$A$4:$Q$455,16,FALSE)</f>
        <v>0</v>
      </c>
      <c r="M554" s="3">
        <f>VLOOKUP($B554,'Awards&amp;Payments_LEACode'!$A$4:$Q$455,17,FALSE)</f>
        <v>1740423.13</v>
      </c>
    </row>
    <row r="555" spans="1:13" x14ac:dyDescent="0.35">
      <c r="A555" t="s">
        <v>285</v>
      </c>
      <c r="B555" s="118">
        <v>4235</v>
      </c>
      <c r="C555">
        <v>64</v>
      </c>
      <c r="D555" s="1">
        <f>VLOOKUP($B555,'Awards&amp;Payments_LEACode'!$A$4:$I$455,3,FALSE)</f>
        <v>40000</v>
      </c>
      <c r="E555" s="1">
        <f>VLOOKUP($B555,'Awards&amp;Payments_LEACode'!$A$4:$I$455,4,FALSE)</f>
        <v>102148</v>
      </c>
      <c r="F555" s="1">
        <f>VLOOKUP($B555,'Awards&amp;Payments_LEACode'!$A$4:$I$455,6,FALSE)</f>
        <v>229397</v>
      </c>
      <c r="G555" s="1">
        <f>VLOOKUP($B555,'Awards&amp;Payments_LEACode'!$A$4:$I$455,8,FALSE)</f>
        <v>0</v>
      </c>
      <c r="H555" s="3">
        <f>VLOOKUP($B555,'Awards&amp;Payments_LEACode'!$A$4:$I$455,9,FALSE)</f>
        <v>371545</v>
      </c>
      <c r="I555" s="1">
        <f>VLOOKUP($B555,'Awards&amp;Payments_LEACode'!$A$4:$Q$455,11,FALSE)</f>
        <v>40000</v>
      </c>
      <c r="J555" s="1">
        <f>VLOOKUP($B555,'Awards&amp;Payments_LEACode'!$A$4:$Q$455,12,FALSE)</f>
        <v>0</v>
      </c>
      <c r="K555" s="1">
        <f>VLOOKUP($B555,'Awards&amp;Payments_LEACode'!$A$4:$Q$455,14,FALSE)</f>
        <v>0</v>
      </c>
      <c r="L555" s="1">
        <f>VLOOKUP($B555,'Awards&amp;Payments_LEACode'!$A$4:$Q$455,16,FALSE)</f>
        <v>0</v>
      </c>
      <c r="M555" s="3">
        <f>VLOOKUP($B555,'Awards&amp;Payments_LEACode'!$A$4:$Q$455,17,FALSE)</f>
        <v>40000</v>
      </c>
    </row>
    <row r="556" spans="1:13" x14ac:dyDescent="0.35">
      <c r="A556" t="s">
        <v>309</v>
      </c>
      <c r="B556" s="118">
        <v>4620</v>
      </c>
      <c r="C556">
        <v>64</v>
      </c>
      <c r="D556" s="1">
        <f>VLOOKUP($B556,'Awards&amp;Payments_LEACode'!$A$4:$I$455,3,FALSE)</f>
        <v>5883184</v>
      </c>
      <c r="E556" s="1">
        <f>VLOOKUP($B556,'Awards&amp;Payments_LEACode'!$A$4:$I$455,4,FALSE)</f>
        <v>23636060</v>
      </c>
      <c r="F556" s="1">
        <f>VLOOKUP($B556,'Awards&amp;Payments_LEACode'!$A$4:$I$455,6,FALSE)</f>
        <v>53080097</v>
      </c>
      <c r="G556" s="1">
        <f>VLOOKUP($B556,'Awards&amp;Payments_LEACode'!$A$4:$I$455,8,FALSE)</f>
        <v>2540433</v>
      </c>
      <c r="H556" s="3">
        <f>VLOOKUP($B556,'Awards&amp;Payments_LEACode'!$A$4:$I$455,9,FALSE)</f>
        <v>85139774</v>
      </c>
      <c r="I556" s="1">
        <f>VLOOKUP($B556,'Awards&amp;Payments_LEACode'!$A$4:$Q$455,11,FALSE)</f>
        <v>1417767.9100000001</v>
      </c>
      <c r="J556" s="1">
        <f>VLOOKUP($B556,'Awards&amp;Payments_LEACode'!$A$4:$Q$455,12,FALSE)</f>
        <v>0</v>
      </c>
      <c r="K556" s="1">
        <f>VLOOKUP($B556,'Awards&amp;Payments_LEACode'!$A$4:$Q$455,14,FALSE)</f>
        <v>0</v>
      </c>
      <c r="L556" s="1">
        <f>VLOOKUP($B556,'Awards&amp;Payments_LEACode'!$A$4:$Q$455,16,FALSE)</f>
        <v>1318922.8</v>
      </c>
      <c r="M556" s="3">
        <f>VLOOKUP($B556,'Awards&amp;Payments_LEACode'!$A$4:$Q$455,17,FALSE)</f>
        <v>2736690.71</v>
      </c>
    </row>
    <row r="557" spans="1:13" x14ac:dyDescent="0.35">
      <c r="A557" t="s">
        <v>182</v>
      </c>
      <c r="B557" s="118">
        <v>2793</v>
      </c>
      <c r="C557">
        <v>65</v>
      </c>
      <c r="D557" s="1">
        <f>VLOOKUP($B557,'Awards&amp;Payments_LEACode'!$A$4:$I$455,3,FALSE)</f>
        <v>5057396</v>
      </c>
      <c r="E557" s="1">
        <f>VLOOKUP($B557,'Awards&amp;Payments_LEACode'!$A$4:$I$455,4,FALSE)</f>
        <v>19976130</v>
      </c>
      <c r="F557" s="1">
        <f>VLOOKUP($B557,'Awards&amp;Payments_LEACode'!$A$4:$I$455,6,FALSE)</f>
        <v>44860899</v>
      </c>
      <c r="G557" s="1">
        <f>VLOOKUP($B557,'Awards&amp;Payments_LEACode'!$A$4:$I$455,8,FALSE)</f>
        <v>3008549</v>
      </c>
      <c r="H557" s="3">
        <f>VLOOKUP($B557,'Awards&amp;Payments_LEACode'!$A$4:$I$455,9,FALSE)</f>
        <v>72902974</v>
      </c>
      <c r="I557" s="1">
        <f>VLOOKUP($B557,'Awards&amp;Payments_LEACode'!$A$4:$Q$455,11,FALSE)</f>
        <v>1740423.13</v>
      </c>
      <c r="J557" s="1">
        <f>VLOOKUP($B557,'Awards&amp;Payments_LEACode'!$A$4:$Q$455,12,FALSE)</f>
        <v>0</v>
      </c>
      <c r="K557" s="1">
        <f>VLOOKUP($B557,'Awards&amp;Payments_LEACode'!$A$4:$Q$455,14,FALSE)</f>
        <v>0</v>
      </c>
      <c r="L557" s="1">
        <f>VLOOKUP($B557,'Awards&amp;Payments_LEACode'!$A$4:$Q$455,16,FALSE)</f>
        <v>0</v>
      </c>
      <c r="M557" s="3">
        <f>VLOOKUP($B557,'Awards&amp;Payments_LEACode'!$A$4:$Q$455,17,FALSE)</f>
        <v>1740423.13</v>
      </c>
    </row>
    <row r="558" spans="1:13" x14ac:dyDescent="0.35">
      <c r="A558" t="s">
        <v>309</v>
      </c>
      <c r="B558" s="118">
        <v>4620</v>
      </c>
      <c r="C558">
        <v>66</v>
      </c>
      <c r="D558" s="1">
        <f>VLOOKUP($B558,'Awards&amp;Payments_LEACode'!$A$4:$I$455,3,FALSE)</f>
        <v>5883184</v>
      </c>
      <c r="E558" s="1">
        <f>VLOOKUP($B558,'Awards&amp;Payments_LEACode'!$A$4:$I$455,4,FALSE)</f>
        <v>23636060</v>
      </c>
      <c r="F558" s="1">
        <f>VLOOKUP($B558,'Awards&amp;Payments_LEACode'!$A$4:$I$455,6,FALSE)</f>
        <v>53080097</v>
      </c>
      <c r="G558" s="1">
        <f>VLOOKUP($B558,'Awards&amp;Payments_LEACode'!$A$4:$I$455,8,FALSE)</f>
        <v>2540433</v>
      </c>
      <c r="H558" s="3">
        <f>VLOOKUP($B558,'Awards&amp;Payments_LEACode'!$A$4:$I$455,9,FALSE)</f>
        <v>85139774</v>
      </c>
      <c r="I558" s="1">
        <f>VLOOKUP($B558,'Awards&amp;Payments_LEACode'!$A$4:$Q$455,11,FALSE)</f>
        <v>1417767.9100000001</v>
      </c>
      <c r="J558" s="1">
        <f>VLOOKUP($B558,'Awards&amp;Payments_LEACode'!$A$4:$Q$455,12,FALSE)</f>
        <v>0</v>
      </c>
      <c r="K558" s="1">
        <f>VLOOKUP($B558,'Awards&amp;Payments_LEACode'!$A$4:$Q$455,14,FALSE)</f>
        <v>0</v>
      </c>
      <c r="L558" s="1">
        <f>VLOOKUP($B558,'Awards&amp;Payments_LEACode'!$A$4:$Q$455,16,FALSE)</f>
        <v>1318922.8</v>
      </c>
      <c r="M558" s="3">
        <f>VLOOKUP($B558,'Awards&amp;Payments_LEACode'!$A$4:$Q$455,17,FALSE)</f>
        <v>2736690.71</v>
      </c>
    </row>
    <row r="559" spans="1:13" x14ac:dyDescent="0.35">
      <c r="A559" t="s">
        <v>30</v>
      </c>
      <c r="B559" s="118">
        <v>308</v>
      </c>
      <c r="C559">
        <v>67</v>
      </c>
      <c r="D559" s="1">
        <f>VLOOKUP($B559,'Awards&amp;Payments_LEACode'!$A$4:$I$455,3,FALSE)</f>
        <v>244044</v>
      </c>
      <c r="E559" s="1">
        <f>VLOOKUP($B559,'Awards&amp;Payments_LEACode'!$A$4:$I$455,4,FALSE)</f>
        <v>968962</v>
      </c>
      <c r="F559" s="1">
        <f>VLOOKUP($B559,'Awards&amp;Payments_LEACode'!$A$4:$I$455,6,FALSE)</f>
        <v>2176023</v>
      </c>
      <c r="G559" s="1">
        <f>VLOOKUP($B559,'Awards&amp;Payments_LEACode'!$A$4:$I$455,8,FALSE)</f>
        <v>175072</v>
      </c>
      <c r="H559" s="3">
        <f>VLOOKUP($B559,'Awards&amp;Payments_LEACode'!$A$4:$I$455,9,FALSE)</f>
        <v>3564101</v>
      </c>
      <c r="I559" s="1">
        <f>VLOOKUP($B559,'Awards&amp;Payments_LEACode'!$A$4:$Q$455,11,FALSE)</f>
        <v>179175.39</v>
      </c>
      <c r="J559" s="1">
        <f>VLOOKUP($B559,'Awards&amp;Payments_LEACode'!$A$4:$Q$455,12,FALSE)</f>
        <v>0</v>
      </c>
      <c r="K559" s="1">
        <f>VLOOKUP($B559,'Awards&amp;Payments_LEACode'!$A$4:$Q$455,14,FALSE)</f>
        <v>0</v>
      </c>
      <c r="L559" s="1">
        <f>VLOOKUP($B559,'Awards&amp;Payments_LEACode'!$A$4:$Q$455,16,FALSE)</f>
        <v>132211.43</v>
      </c>
      <c r="M559" s="3">
        <f>VLOOKUP($B559,'Awards&amp;Payments_LEACode'!$A$4:$Q$455,17,FALSE)</f>
        <v>311386.82</v>
      </c>
    </row>
    <row r="560" spans="1:13" x14ac:dyDescent="0.35">
      <c r="A560" t="s">
        <v>44</v>
      </c>
      <c r="B560" s="118">
        <v>497</v>
      </c>
      <c r="C560">
        <v>67</v>
      </c>
      <c r="D560" s="1">
        <f>VLOOKUP($B560,'Awards&amp;Payments_LEACode'!$A$4:$I$455,3,FALSE)</f>
        <v>124102</v>
      </c>
      <c r="E560" s="1">
        <f>VLOOKUP($B560,'Awards&amp;Payments_LEACode'!$A$4:$I$455,4,FALSE)</f>
        <v>493620</v>
      </c>
      <c r="F560" s="1">
        <f>VLOOKUP($B560,'Awards&amp;Payments_LEACode'!$A$4:$I$455,6,FALSE)</f>
        <v>1108534</v>
      </c>
      <c r="G560" s="1">
        <f>VLOOKUP($B560,'Awards&amp;Payments_LEACode'!$A$4:$I$455,8,FALSE)</f>
        <v>0</v>
      </c>
      <c r="H560" s="3">
        <f>VLOOKUP($B560,'Awards&amp;Payments_LEACode'!$A$4:$I$455,9,FALSE)</f>
        <v>1726256</v>
      </c>
      <c r="I560" s="1">
        <f>VLOOKUP($B560,'Awards&amp;Payments_LEACode'!$A$4:$Q$455,11,FALSE)</f>
        <v>115954.06</v>
      </c>
      <c r="J560" s="1">
        <f>VLOOKUP($B560,'Awards&amp;Payments_LEACode'!$A$4:$Q$455,12,FALSE)</f>
        <v>0</v>
      </c>
      <c r="K560" s="1">
        <f>VLOOKUP($B560,'Awards&amp;Payments_LEACode'!$A$4:$Q$455,14,FALSE)</f>
        <v>0</v>
      </c>
      <c r="L560" s="1">
        <f>VLOOKUP($B560,'Awards&amp;Payments_LEACode'!$A$4:$Q$455,16,FALSE)</f>
        <v>0</v>
      </c>
      <c r="M560" s="3">
        <f>VLOOKUP($B560,'Awards&amp;Payments_LEACode'!$A$4:$Q$455,17,FALSE)</f>
        <v>115954.06</v>
      </c>
    </row>
    <row r="561" spans="1:13" x14ac:dyDescent="0.35">
      <c r="A561" t="s">
        <v>49</v>
      </c>
      <c r="B561" s="118">
        <v>637</v>
      </c>
      <c r="C561">
        <v>67</v>
      </c>
      <c r="D561" s="1">
        <f>VLOOKUP($B561,'Awards&amp;Payments_LEACode'!$A$4:$I$455,3,FALSE)</f>
        <v>97723</v>
      </c>
      <c r="E561" s="1">
        <f>VLOOKUP($B561,'Awards&amp;Payments_LEACode'!$A$4:$I$455,4,FALSE)</f>
        <v>387281</v>
      </c>
      <c r="F561" s="1">
        <f>VLOOKUP($B561,'Awards&amp;Payments_LEACode'!$A$4:$I$455,6,FALSE)</f>
        <v>869728</v>
      </c>
      <c r="G561" s="1">
        <f>VLOOKUP($B561,'Awards&amp;Payments_LEACode'!$A$4:$I$455,8,FALSE)</f>
        <v>0</v>
      </c>
      <c r="H561" s="3">
        <f>VLOOKUP($B561,'Awards&amp;Payments_LEACode'!$A$4:$I$455,9,FALSE)</f>
        <v>1354732</v>
      </c>
      <c r="I561" s="1">
        <f>VLOOKUP($B561,'Awards&amp;Payments_LEACode'!$A$4:$Q$455,11,FALSE)</f>
        <v>97723</v>
      </c>
      <c r="J561" s="1">
        <f>VLOOKUP($B561,'Awards&amp;Payments_LEACode'!$A$4:$Q$455,12,FALSE)</f>
        <v>0</v>
      </c>
      <c r="K561" s="1">
        <f>VLOOKUP($B561,'Awards&amp;Payments_LEACode'!$A$4:$Q$455,14,FALSE)</f>
        <v>0</v>
      </c>
      <c r="L561" s="1">
        <f>VLOOKUP($B561,'Awards&amp;Payments_LEACode'!$A$4:$Q$455,16,FALSE)</f>
        <v>0</v>
      </c>
      <c r="M561" s="3">
        <f>VLOOKUP($B561,'Awards&amp;Payments_LEACode'!$A$4:$Q$455,17,FALSE)</f>
        <v>97723</v>
      </c>
    </row>
    <row r="562" spans="1:13" x14ac:dyDescent="0.35">
      <c r="A562" t="s">
        <v>59</v>
      </c>
      <c r="B562" s="118">
        <v>870</v>
      </c>
      <c r="C562">
        <v>67</v>
      </c>
      <c r="D562" s="1">
        <f>VLOOKUP($B562,'Awards&amp;Payments_LEACode'!$A$4:$I$455,3,FALSE)</f>
        <v>116141</v>
      </c>
      <c r="E562" s="1">
        <f>VLOOKUP($B562,'Awards&amp;Payments_LEACode'!$A$4:$I$455,4,FALSE)</f>
        <v>483425</v>
      </c>
      <c r="F562" s="1">
        <f>VLOOKUP($B562,'Awards&amp;Payments_LEACode'!$A$4:$I$455,6,FALSE)</f>
        <v>1085641</v>
      </c>
      <c r="G562" s="1">
        <f>VLOOKUP($B562,'Awards&amp;Payments_LEACode'!$A$4:$I$455,8,FALSE)</f>
        <v>120580</v>
      </c>
      <c r="H562" s="3">
        <f>VLOOKUP($B562,'Awards&amp;Payments_LEACode'!$A$4:$I$455,9,FALSE)</f>
        <v>1805787</v>
      </c>
      <c r="I562" s="1">
        <f>VLOOKUP($B562,'Awards&amp;Payments_LEACode'!$A$4:$Q$455,11,FALSE)</f>
        <v>59533.53</v>
      </c>
      <c r="J562" s="1">
        <f>VLOOKUP($B562,'Awards&amp;Payments_LEACode'!$A$4:$Q$455,12,FALSE)</f>
        <v>0</v>
      </c>
      <c r="K562" s="1">
        <f>VLOOKUP($B562,'Awards&amp;Payments_LEACode'!$A$4:$Q$455,14,FALSE)</f>
        <v>0</v>
      </c>
      <c r="L562" s="1">
        <f>VLOOKUP($B562,'Awards&amp;Payments_LEACode'!$A$4:$Q$455,16,FALSE)</f>
        <v>30341.38</v>
      </c>
      <c r="M562" s="3">
        <f>VLOOKUP($B562,'Awards&amp;Payments_LEACode'!$A$4:$Q$455,17,FALSE)</f>
        <v>89874.91</v>
      </c>
    </row>
    <row r="563" spans="1:13" x14ac:dyDescent="0.35">
      <c r="A563" t="s">
        <v>1156</v>
      </c>
      <c r="B563" s="118">
        <v>1080</v>
      </c>
      <c r="C563">
        <v>67</v>
      </c>
      <c r="D563" s="1">
        <f>VLOOKUP($B563,'Awards&amp;Payments_LEACode'!$A$4:$I$455,3,FALSE)</f>
        <v>211901</v>
      </c>
      <c r="E563" s="1">
        <f>VLOOKUP($B563,'Awards&amp;Payments_LEACode'!$A$4:$I$455,4,FALSE)</f>
        <v>832850</v>
      </c>
      <c r="F563" s="1">
        <f>VLOOKUP($B563,'Awards&amp;Payments_LEACode'!$A$4:$I$455,6,FALSE)</f>
        <v>1870353</v>
      </c>
      <c r="G563" s="1">
        <f>VLOOKUP($B563,'Awards&amp;Payments_LEACode'!$A$4:$I$455,8,FALSE)</f>
        <v>142174</v>
      </c>
      <c r="H563" s="3">
        <f>VLOOKUP($B563,'Awards&amp;Payments_LEACode'!$A$4:$I$455,9,FALSE)</f>
        <v>3057278</v>
      </c>
      <c r="I563" s="1">
        <f>VLOOKUP($B563,'Awards&amp;Payments_LEACode'!$A$4:$Q$455,11,FALSE)</f>
        <v>151483.67000000001</v>
      </c>
      <c r="J563" s="1">
        <f>VLOOKUP($B563,'Awards&amp;Payments_LEACode'!$A$4:$Q$455,12,FALSE)</f>
        <v>0</v>
      </c>
      <c r="K563" s="1">
        <f>VLOOKUP($B563,'Awards&amp;Payments_LEACode'!$A$4:$Q$455,14,FALSE)</f>
        <v>0</v>
      </c>
      <c r="L563" s="1">
        <f>VLOOKUP($B563,'Awards&amp;Payments_LEACode'!$A$4:$Q$455,16,FALSE)</f>
        <v>22965.42</v>
      </c>
      <c r="M563" s="3">
        <f>VLOOKUP($B563,'Awards&amp;Payments_LEACode'!$A$4:$Q$455,17,FALSE)</f>
        <v>174449.09000000003</v>
      </c>
    </row>
    <row r="564" spans="1:13" x14ac:dyDescent="0.35">
      <c r="A564" t="s">
        <v>71</v>
      </c>
      <c r="B564" s="118">
        <v>1092</v>
      </c>
      <c r="C564">
        <v>67</v>
      </c>
      <c r="D564" s="1">
        <f>VLOOKUP($B564,'Awards&amp;Payments_LEACode'!$A$4:$I$455,3,FALSE)</f>
        <v>586136</v>
      </c>
      <c r="E564" s="1">
        <f>VLOOKUP($B564,'Awards&amp;Payments_LEACode'!$A$4:$I$455,4,FALSE)</f>
        <v>2348491</v>
      </c>
      <c r="F564" s="1">
        <f>VLOOKUP($B564,'Awards&amp;Payments_LEACode'!$A$4:$I$455,6,FALSE)</f>
        <v>5274065</v>
      </c>
      <c r="G564" s="1">
        <f>VLOOKUP($B564,'Awards&amp;Payments_LEACode'!$A$4:$I$455,8,FALSE)</f>
        <v>0</v>
      </c>
      <c r="H564" s="3">
        <f>VLOOKUP($B564,'Awards&amp;Payments_LEACode'!$A$4:$I$455,9,FALSE)</f>
        <v>8208692</v>
      </c>
      <c r="I564" s="1">
        <f>VLOOKUP($B564,'Awards&amp;Payments_LEACode'!$A$4:$Q$455,11,FALSE)</f>
        <v>354742.69000000006</v>
      </c>
      <c r="J564" s="1">
        <f>VLOOKUP($B564,'Awards&amp;Payments_LEACode'!$A$4:$Q$455,12,FALSE)</f>
        <v>0</v>
      </c>
      <c r="K564" s="1">
        <f>VLOOKUP($B564,'Awards&amp;Payments_LEACode'!$A$4:$Q$455,14,FALSE)</f>
        <v>0</v>
      </c>
      <c r="L564" s="1">
        <f>VLOOKUP($B564,'Awards&amp;Payments_LEACode'!$A$4:$Q$455,16,FALSE)</f>
        <v>0</v>
      </c>
      <c r="M564" s="3">
        <f>VLOOKUP($B564,'Awards&amp;Payments_LEACode'!$A$4:$Q$455,17,FALSE)</f>
        <v>354742.69000000006</v>
      </c>
    </row>
    <row r="565" spans="1:13" x14ac:dyDescent="0.35">
      <c r="A565" t="s">
        <v>79</v>
      </c>
      <c r="B565" s="118">
        <v>1176</v>
      </c>
      <c r="C565">
        <v>67</v>
      </c>
      <c r="D565" s="1">
        <f>VLOOKUP($B565,'Awards&amp;Payments_LEACode'!$A$4:$I$455,3,FALSE)</f>
        <v>84243</v>
      </c>
      <c r="E565" s="1">
        <f>VLOOKUP($B565,'Awards&amp;Payments_LEACode'!$A$4:$I$455,4,FALSE)</f>
        <v>347723</v>
      </c>
      <c r="F565" s="1">
        <f>VLOOKUP($B565,'Awards&amp;Payments_LEACode'!$A$4:$I$455,6,FALSE)</f>
        <v>780889</v>
      </c>
      <c r="G565" s="1">
        <f>VLOOKUP($B565,'Awards&amp;Payments_LEACode'!$A$4:$I$455,8,FALSE)</f>
        <v>0</v>
      </c>
      <c r="H565" s="3">
        <f>VLOOKUP($B565,'Awards&amp;Payments_LEACode'!$A$4:$I$455,9,FALSE)</f>
        <v>1212855</v>
      </c>
      <c r="I565" s="1">
        <f>VLOOKUP($B565,'Awards&amp;Payments_LEACode'!$A$4:$Q$455,11,FALSE)</f>
        <v>84243</v>
      </c>
      <c r="J565" s="1">
        <f>VLOOKUP($B565,'Awards&amp;Payments_LEACode'!$A$4:$Q$455,12,FALSE)</f>
        <v>281311.77999999997</v>
      </c>
      <c r="K565" s="1">
        <f>VLOOKUP($B565,'Awards&amp;Payments_LEACode'!$A$4:$Q$455,14,FALSE)</f>
        <v>0</v>
      </c>
      <c r="L565" s="1">
        <f>VLOOKUP($B565,'Awards&amp;Payments_LEACode'!$A$4:$Q$455,16,FALSE)</f>
        <v>0</v>
      </c>
      <c r="M565" s="3">
        <f>VLOOKUP($B565,'Awards&amp;Payments_LEACode'!$A$4:$Q$455,17,FALSE)</f>
        <v>365554.77999999997</v>
      </c>
    </row>
    <row r="566" spans="1:13" x14ac:dyDescent="0.35">
      <c r="A566" t="s">
        <v>81</v>
      </c>
      <c r="B566" s="118">
        <v>1204</v>
      </c>
      <c r="C566">
        <v>67</v>
      </c>
      <c r="D566" s="1">
        <f>VLOOKUP($B566,'Awards&amp;Payments_LEACode'!$A$4:$I$455,3,FALSE)</f>
        <v>104528</v>
      </c>
      <c r="E566" s="1">
        <f>VLOOKUP($B566,'Awards&amp;Payments_LEACode'!$A$4:$I$455,4,FALSE)</f>
        <v>424627</v>
      </c>
      <c r="F566" s="1">
        <f>VLOOKUP($B566,'Awards&amp;Payments_LEACode'!$A$4:$I$455,6,FALSE)</f>
        <v>953595</v>
      </c>
      <c r="G566" s="1">
        <f>VLOOKUP($B566,'Awards&amp;Payments_LEACode'!$A$4:$I$455,8,FALSE)</f>
        <v>58406</v>
      </c>
      <c r="H566" s="3">
        <f>VLOOKUP($B566,'Awards&amp;Payments_LEACode'!$A$4:$I$455,9,FALSE)</f>
        <v>1541156</v>
      </c>
      <c r="I566" s="1">
        <f>VLOOKUP($B566,'Awards&amp;Payments_LEACode'!$A$4:$Q$455,11,FALSE)</f>
        <v>104528</v>
      </c>
      <c r="J566" s="1">
        <f>VLOOKUP($B566,'Awards&amp;Payments_LEACode'!$A$4:$Q$455,12,FALSE)</f>
        <v>0</v>
      </c>
      <c r="K566" s="1">
        <f>VLOOKUP($B566,'Awards&amp;Payments_LEACode'!$A$4:$Q$455,14,FALSE)</f>
        <v>0</v>
      </c>
      <c r="L566" s="1">
        <f>VLOOKUP($B566,'Awards&amp;Payments_LEACode'!$A$4:$Q$455,16,FALSE)</f>
        <v>26157.35</v>
      </c>
      <c r="M566" s="3">
        <f>VLOOKUP($B566,'Awards&amp;Payments_LEACode'!$A$4:$Q$455,17,FALSE)</f>
        <v>130685.35</v>
      </c>
    </row>
    <row r="567" spans="1:13" x14ac:dyDescent="0.35">
      <c r="A567" t="s">
        <v>101</v>
      </c>
      <c r="B567" s="118">
        <v>1554</v>
      </c>
      <c r="C567">
        <v>67</v>
      </c>
      <c r="D567" s="1">
        <f>VLOOKUP($B567,'Awards&amp;Payments_LEACode'!$A$4:$I$455,3,FALSE)</f>
        <v>1510209</v>
      </c>
      <c r="E567" s="1">
        <f>VLOOKUP($B567,'Awards&amp;Payments_LEACode'!$A$4:$I$455,4,FALSE)</f>
        <v>5672908</v>
      </c>
      <c r="F567" s="1">
        <f>VLOOKUP($B567,'Awards&amp;Payments_LEACode'!$A$4:$I$455,6,FALSE)</f>
        <v>12739793</v>
      </c>
      <c r="G567" s="1">
        <f>VLOOKUP($B567,'Awards&amp;Payments_LEACode'!$A$4:$I$455,8,FALSE)</f>
        <v>0</v>
      </c>
      <c r="H567" s="3">
        <f>VLOOKUP($B567,'Awards&amp;Payments_LEACode'!$A$4:$I$455,9,FALSE)</f>
        <v>19922910</v>
      </c>
      <c r="I567" s="1">
        <f>VLOOKUP($B567,'Awards&amp;Payments_LEACode'!$A$4:$Q$455,11,FALSE)</f>
        <v>1074882.4099999999</v>
      </c>
      <c r="J567" s="1">
        <f>VLOOKUP($B567,'Awards&amp;Payments_LEACode'!$A$4:$Q$455,12,FALSE)</f>
        <v>0</v>
      </c>
      <c r="K567" s="1">
        <f>VLOOKUP($B567,'Awards&amp;Payments_LEACode'!$A$4:$Q$455,14,FALSE)</f>
        <v>0</v>
      </c>
      <c r="L567" s="1">
        <f>VLOOKUP($B567,'Awards&amp;Payments_LEACode'!$A$4:$Q$455,16,FALSE)</f>
        <v>0</v>
      </c>
      <c r="M567" s="3">
        <f>VLOOKUP($B567,'Awards&amp;Payments_LEACode'!$A$4:$Q$455,17,FALSE)</f>
        <v>1074882.4099999999</v>
      </c>
    </row>
    <row r="568" spans="1:13" x14ac:dyDescent="0.35">
      <c r="A568" t="s">
        <v>108</v>
      </c>
      <c r="B568" s="118">
        <v>1645</v>
      </c>
      <c r="C568">
        <v>67</v>
      </c>
      <c r="D568" s="1">
        <f>VLOOKUP($B568,'Awards&amp;Payments_LEACode'!$A$4:$I$455,3,FALSE)</f>
        <v>93636</v>
      </c>
      <c r="E568" s="1">
        <f>VLOOKUP($B568,'Awards&amp;Payments_LEACode'!$A$4:$I$455,4,FALSE)</f>
        <v>377094</v>
      </c>
      <c r="F568" s="1">
        <f>VLOOKUP($B568,'Awards&amp;Payments_LEACode'!$A$4:$I$455,6,FALSE)</f>
        <v>846849</v>
      </c>
      <c r="G568" s="1">
        <f>VLOOKUP($B568,'Awards&amp;Payments_LEACode'!$A$4:$I$455,8,FALSE)</f>
        <v>0</v>
      </c>
      <c r="H568" s="3">
        <f>VLOOKUP($B568,'Awards&amp;Payments_LEACode'!$A$4:$I$455,9,FALSE)</f>
        <v>1317579</v>
      </c>
      <c r="I568" s="1">
        <f>VLOOKUP($B568,'Awards&amp;Payments_LEACode'!$A$4:$Q$455,11,FALSE)</f>
        <v>93636</v>
      </c>
      <c r="J568" s="1">
        <f>VLOOKUP($B568,'Awards&amp;Payments_LEACode'!$A$4:$Q$455,12,FALSE)</f>
        <v>0</v>
      </c>
      <c r="K568" s="1">
        <f>VLOOKUP($B568,'Awards&amp;Payments_LEACode'!$A$4:$Q$455,14,FALSE)</f>
        <v>0</v>
      </c>
      <c r="L568" s="1">
        <f>VLOOKUP($B568,'Awards&amp;Payments_LEACode'!$A$4:$Q$455,16,FALSE)</f>
        <v>0</v>
      </c>
      <c r="M568" s="3">
        <f>VLOOKUP($B568,'Awards&amp;Payments_LEACode'!$A$4:$Q$455,17,FALSE)</f>
        <v>93636</v>
      </c>
    </row>
    <row r="569" spans="1:13" x14ac:dyDescent="0.35">
      <c r="A569" t="s">
        <v>370</v>
      </c>
      <c r="B569" s="118">
        <v>5757</v>
      </c>
      <c r="C569">
        <v>67</v>
      </c>
      <c r="D569" s="1">
        <f>VLOOKUP($B569,'Awards&amp;Payments_LEACode'!$A$4:$I$455,3,FALSE)</f>
        <v>192256</v>
      </c>
      <c r="E569" s="1">
        <f>VLOOKUP($B569,'Awards&amp;Payments_LEACode'!$A$4:$I$455,4,FALSE)</f>
        <v>804983</v>
      </c>
      <c r="F569" s="1">
        <f>VLOOKUP($B569,'Awards&amp;Payments_LEACode'!$A$4:$I$455,6,FALSE)</f>
        <v>1807771</v>
      </c>
      <c r="G569" s="1">
        <f>VLOOKUP($B569,'Awards&amp;Payments_LEACode'!$A$4:$I$455,8,FALSE)</f>
        <v>77826</v>
      </c>
      <c r="H569" s="3">
        <f>VLOOKUP($B569,'Awards&amp;Payments_LEACode'!$A$4:$I$455,9,FALSE)</f>
        <v>2882836</v>
      </c>
      <c r="I569" s="1">
        <f>VLOOKUP($B569,'Awards&amp;Payments_LEACode'!$A$4:$Q$455,11,FALSE)</f>
        <v>129724.11</v>
      </c>
      <c r="J569" s="1">
        <f>VLOOKUP($B569,'Awards&amp;Payments_LEACode'!$A$4:$Q$455,12,FALSE)</f>
        <v>0</v>
      </c>
      <c r="K569" s="1">
        <f>VLOOKUP($B569,'Awards&amp;Payments_LEACode'!$A$4:$Q$455,14,FALSE)</f>
        <v>0</v>
      </c>
      <c r="L569" s="1">
        <f>VLOOKUP($B569,'Awards&amp;Payments_LEACode'!$A$4:$Q$455,16,FALSE)</f>
        <v>42397.8</v>
      </c>
      <c r="M569" s="3">
        <f>VLOOKUP($B569,'Awards&amp;Payments_LEACode'!$A$4:$Q$455,17,FALSE)</f>
        <v>172121.91</v>
      </c>
    </row>
    <row r="570" spans="1:13" x14ac:dyDescent="0.35">
      <c r="A570" s="113" t="s">
        <v>135</v>
      </c>
      <c r="B570" s="118">
        <v>2135</v>
      </c>
      <c r="C570">
        <v>67</v>
      </c>
      <c r="D570" s="1">
        <f>VLOOKUP($B570,'Awards&amp;Payments_LEACode'!$A$4:$I$455,3,FALSE)</f>
        <v>168546</v>
      </c>
      <c r="E570" s="1">
        <f>VLOOKUP($B570,'Awards&amp;Payments_LEACode'!$A$4:$I$455,4,FALSE)</f>
        <v>689071</v>
      </c>
      <c r="F570" s="1">
        <f>VLOOKUP($B570,'Awards&amp;Payments_LEACode'!$A$4:$I$455,6,FALSE)</f>
        <v>1547465</v>
      </c>
      <c r="G570" s="1">
        <f>VLOOKUP($B570,'Awards&amp;Payments_LEACode'!$A$4:$I$455,8,FALSE)</f>
        <v>45072</v>
      </c>
      <c r="H570" s="3">
        <f>VLOOKUP($B570,'Awards&amp;Payments_LEACode'!$A$4:$I$455,9,FALSE)</f>
        <v>2450154</v>
      </c>
      <c r="I570" s="1">
        <f>VLOOKUP($B570,'Awards&amp;Payments_LEACode'!$A$4:$Q$455,11,FALSE)</f>
        <v>67426.790000000008</v>
      </c>
      <c r="J570" s="1">
        <f>VLOOKUP($B570,'Awards&amp;Payments_LEACode'!$A$4:$Q$455,12,FALSE)</f>
        <v>0</v>
      </c>
      <c r="K570" s="1">
        <f>VLOOKUP($B570,'Awards&amp;Payments_LEACode'!$A$4:$Q$455,14,FALSE)</f>
        <v>0</v>
      </c>
      <c r="L570" s="1">
        <f>VLOOKUP($B570,'Awards&amp;Payments_LEACode'!$A$4:$Q$455,16,FALSE)</f>
        <v>27389.89</v>
      </c>
      <c r="M570" s="3">
        <f>VLOOKUP($B570,'Awards&amp;Payments_LEACode'!$A$4:$Q$455,17,FALSE)</f>
        <v>94816.680000000008</v>
      </c>
    </row>
    <row r="571" spans="1:13" x14ac:dyDescent="0.35">
      <c r="A571" t="s">
        <v>193</v>
      </c>
      <c r="B571" s="118">
        <v>2891</v>
      </c>
      <c r="C571">
        <v>67</v>
      </c>
      <c r="D571" s="1">
        <f>VLOOKUP($B571,'Awards&amp;Payments_LEACode'!$A$4:$I$455,3,FALSE)</f>
        <v>103115</v>
      </c>
      <c r="E571" s="1">
        <f>VLOOKUP($B571,'Awards&amp;Payments_LEACode'!$A$4:$I$455,4,FALSE)</f>
        <v>347445</v>
      </c>
      <c r="F571" s="1">
        <f>VLOOKUP($B571,'Awards&amp;Payments_LEACode'!$A$4:$I$455,6,FALSE)</f>
        <v>780267</v>
      </c>
      <c r="G571" s="1">
        <f>VLOOKUP($B571,'Awards&amp;Payments_LEACode'!$A$4:$I$455,8,FALSE)</f>
        <v>44928</v>
      </c>
      <c r="H571" s="3">
        <f>VLOOKUP($B571,'Awards&amp;Payments_LEACode'!$A$4:$I$455,9,FALSE)</f>
        <v>1275755</v>
      </c>
      <c r="I571" s="1">
        <f>VLOOKUP($B571,'Awards&amp;Payments_LEACode'!$A$4:$Q$455,11,FALSE)</f>
        <v>103115</v>
      </c>
      <c r="J571" s="1">
        <f>VLOOKUP($B571,'Awards&amp;Payments_LEACode'!$A$4:$Q$455,12,FALSE)</f>
        <v>0</v>
      </c>
      <c r="K571" s="1">
        <f>VLOOKUP($B571,'Awards&amp;Payments_LEACode'!$A$4:$Q$455,14,FALSE)</f>
        <v>0</v>
      </c>
      <c r="L571" s="1">
        <f>VLOOKUP($B571,'Awards&amp;Payments_LEACode'!$A$4:$Q$455,16,FALSE)</f>
        <v>44928</v>
      </c>
      <c r="M571" s="3">
        <f>VLOOKUP($B571,'Awards&amp;Payments_LEACode'!$A$4:$Q$455,17,FALSE)</f>
        <v>148043</v>
      </c>
    </row>
    <row r="572" spans="1:13" x14ac:dyDescent="0.35">
      <c r="A572" t="s">
        <v>226</v>
      </c>
      <c r="B572" s="118">
        <v>3444</v>
      </c>
      <c r="C572">
        <v>67</v>
      </c>
      <c r="D572" s="1">
        <f>VLOOKUP($B572,'Awards&amp;Payments_LEACode'!$A$4:$I$455,3,FALSE)</f>
        <v>482931</v>
      </c>
      <c r="E572" s="1">
        <f>VLOOKUP($B572,'Awards&amp;Payments_LEACode'!$A$4:$I$455,4,FALSE)</f>
        <v>1726644</v>
      </c>
      <c r="F572" s="1">
        <f>VLOOKUP($B572,'Awards&amp;Payments_LEACode'!$A$4:$I$455,6,FALSE)</f>
        <v>3877568</v>
      </c>
      <c r="G572" s="1">
        <f>VLOOKUP($B572,'Awards&amp;Payments_LEACode'!$A$4:$I$455,8,FALSE)</f>
        <v>0</v>
      </c>
      <c r="H572" s="3">
        <f>VLOOKUP($B572,'Awards&amp;Payments_LEACode'!$A$4:$I$455,9,FALSE)</f>
        <v>6087143</v>
      </c>
      <c r="I572" s="1">
        <f>VLOOKUP($B572,'Awards&amp;Payments_LEACode'!$A$4:$Q$455,11,FALSE)</f>
        <v>320710.64</v>
      </c>
      <c r="J572" s="1">
        <f>VLOOKUP($B572,'Awards&amp;Payments_LEACode'!$A$4:$Q$455,12,FALSE)</f>
        <v>0</v>
      </c>
      <c r="K572" s="1">
        <f>VLOOKUP($B572,'Awards&amp;Payments_LEACode'!$A$4:$Q$455,14,FALSE)</f>
        <v>0</v>
      </c>
      <c r="L572" s="1">
        <f>VLOOKUP($B572,'Awards&amp;Payments_LEACode'!$A$4:$Q$455,16,FALSE)</f>
        <v>0</v>
      </c>
      <c r="M572" s="3">
        <f>VLOOKUP($B572,'Awards&amp;Payments_LEACode'!$A$4:$Q$455,17,FALSE)</f>
        <v>320710.64</v>
      </c>
    </row>
    <row r="573" spans="1:13" x14ac:dyDescent="0.35">
      <c r="A573" t="s">
        <v>257</v>
      </c>
      <c r="B573" s="118">
        <v>3920</v>
      </c>
      <c r="C573">
        <v>67</v>
      </c>
      <c r="D573" s="1">
        <f>VLOOKUP($B573,'Awards&amp;Payments_LEACode'!$A$4:$I$455,3,FALSE)</f>
        <v>62367</v>
      </c>
      <c r="E573" s="1">
        <f>VLOOKUP($B573,'Awards&amp;Payments_LEACode'!$A$4:$I$455,4,FALSE)</f>
        <v>266583</v>
      </c>
      <c r="F573" s="1">
        <f>VLOOKUP($B573,'Awards&amp;Payments_LEACode'!$A$4:$I$455,6,FALSE)</f>
        <v>598671</v>
      </c>
      <c r="G573" s="1">
        <f>VLOOKUP($B573,'Awards&amp;Payments_LEACode'!$A$4:$I$455,8,FALSE)</f>
        <v>44783</v>
      </c>
      <c r="H573" s="3">
        <f>VLOOKUP($B573,'Awards&amp;Payments_LEACode'!$A$4:$I$455,9,FALSE)</f>
        <v>972404</v>
      </c>
      <c r="I573" s="1">
        <f>VLOOKUP($B573,'Awards&amp;Payments_LEACode'!$A$4:$Q$455,11,FALSE)</f>
        <v>40341.89</v>
      </c>
      <c r="J573" s="1">
        <f>VLOOKUP($B573,'Awards&amp;Payments_LEACode'!$A$4:$Q$455,12,FALSE)</f>
        <v>0</v>
      </c>
      <c r="K573" s="1">
        <f>VLOOKUP($B573,'Awards&amp;Payments_LEACode'!$A$4:$Q$455,14,FALSE)</f>
        <v>0</v>
      </c>
      <c r="L573" s="1">
        <f>VLOOKUP($B573,'Awards&amp;Payments_LEACode'!$A$4:$Q$455,16,FALSE)</f>
        <v>26228.36</v>
      </c>
      <c r="M573" s="3">
        <f>VLOOKUP($B573,'Awards&amp;Payments_LEACode'!$A$4:$Q$455,17,FALSE)</f>
        <v>66570.25</v>
      </c>
    </row>
    <row r="574" spans="1:13" x14ac:dyDescent="0.35">
      <c r="A574" t="s">
        <v>1172</v>
      </c>
      <c r="B574" s="118">
        <v>4557</v>
      </c>
      <c r="C574">
        <v>67</v>
      </c>
      <c r="D574" s="1">
        <f>VLOOKUP($B574,'Awards&amp;Payments_LEACode'!$A$4:$I$455,3,FALSE)</f>
        <v>41217</v>
      </c>
      <c r="E574" s="1">
        <f>VLOOKUP($B574,'Awards&amp;Payments_LEACode'!$A$4:$I$455,4,FALSE)</f>
        <v>166133</v>
      </c>
      <c r="F574" s="1">
        <f>VLOOKUP($B574,'Awards&amp;Payments_LEACode'!$A$4:$I$455,6,FALSE)</f>
        <v>373090</v>
      </c>
      <c r="G574" s="1">
        <f>VLOOKUP($B574,'Awards&amp;Payments_LEACode'!$A$4:$I$455,8,FALSE)</f>
        <v>0</v>
      </c>
      <c r="H574" s="3">
        <f>VLOOKUP($B574,'Awards&amp;Payments_LEACode'!$A$4:$I$455,9,FALSE)</f>
        <v>580440</v>
      </c>
      <c r="I574" s="1">
        <f>VLOOKUP($B574,'Awards&amp;Payments_LEACode'!$A$4:$Q$455,11,FALSE)</f>
        <v>41217</v>
      </c>
      <c r="J574" s="1">
        <f>VLOOKUP($B574,'Awards&amp;Payments_LEACode'!$A$4:$Q$455,12,FALSE)</f>
        <v>0</v>
      </c>
      <c r="K574" s="1">
        <f>VLOOKUP($B574,'Awards&amp;Payments_LEACode'!$A$4:$Q$455,14,FALSE)</f>
        <v>0</v>
      </c>
      <c r="L574" s="1">
        <f>VLOOKUP($B574,'Awards&amp;Payments_LEACode'!$A$4:$Q$455,16,FALSE)</f>
        <v>0</v>
      </c>
      <c r="M574" s="3">
        <f>VLOOKUP($B574,'Awards&amp;Payments_LEACode'!$A$4:$Q$455,17,FALSE)</f>
        <v>41217</v>
      </c>
    </row>
    <row r="575" spans="1:13" x14ac:dyDescent="0.35">
      <c r="A575" t="s">
        <v>356</v>
      </c>
      <c r="B575" s="118">
        <v>5593</v>
      </c>
      <c r="C575">
        <v>67</v>
      </c>
      <c r="D575" s="1">
        <f>VLOOKUP($B575,'Awards&amp;Payments_LEACode'!$A$4:$I$455,3,FALSE)</f>
        <v>186717</v>
      </c>
      <c r="E575" s="1">
        <f>VLOOKUP($B575,'Awards&amp;Payments_LEACode'!$A$4:$I$455,4,FALSE)</f>
        <v>772983</v>
      </c>
      <c r="F575" s="1">
        <f>VLOOKUP($B575,'Awards&amp;Payments_LEACode'!$A$4:$I$455,6,FALSE)</f>
        <v>1735907</v>
      </c>
      <c r="G575" s="1">
        <f>VLOOKUP($B575,'Awards&amp;Payments_LEACode'!$A$4:$I$455,8,FALSE)</f>
        <v>160000</v>
      </c>
      <c r="H575" s="3">
        <f>VLOOKUP($B575,'Awards&amp;Payments_LEACode'!$A$4:$I$455,9,FALSE)</f>
        <v>2855607</v>
      </c>
      <c r="I575" s="1">
        <f>VLOOKUP($B575,'Awards&amp;Payments_LEACode'!$A$4:$Q$455,11,FALSE)</f>
        <v>95269.36</v>
      </c>
      <c r="J575" s="1">
        <f>VLOOKUP($B575,'Awards&amp;Payments_LEACode'!$A$4:$Q$455,12,FALSE)</f>
        <v>0</v>
      </c>
      <c r="K575" s="1">
        <f>VLOOKUP($B575,'Awards&amp;Payments_LEACode'!$A$4:$Q$455,14,FALSE)</f>
        <v>0</v>
      </c>
      <c r="L575" s="1">
        <f>VLOOKUP($B575,'Awards&amp;Payments_LEACode'!$A$4:$Q$455,16,FALSE)</f>
        <v>156298.93</v>
      </c>
      <c r="M575" s="3">
        <f>VLOOKUP($B575,'Awards&amp;Payments_LEACode'!$A$4:$Q$455,17,FALSE)</f>
        <v>251568.28999999998</v>
      </c>
    </row>
    <row r="576" spans="1:13" x14ac:dyDescent="0.35">
      <c r="A576" t="s">
        <v>11</v>
      </c>
      <c r="B576" s="118">
        <v>91</v>
      </c>
      <c r="C576">
        <v>68</v>
      </c>
      <c r="D576" s="1">
        <f>VLOOKUP($B576,'Awards&amp;Payments_LEACode'!$A$4:$I$455,3,FALSE)</f>
        <v>99693</v>
      </c>
      <c r="E576" s="1">
        <f>VLOOKUP($B576,'Awards&amp;Payments_LEACode'!$A$4:$I$455,4,FALSE)</f>
        <v>396525</v>
      </c>
      <c r="F576" s="1">
        <f>VLOOKUP($B576,'Awards&amp;Payments_LEACode'!$A$4:$I$455,6,FALSE)</f>
        <v>890487</v>
      </c>
      <c r="G576" s="1">
        <f>VLOOKUP($B576,'Awards&amp;Payments_LEACode'!$A$4:$I$455,8,FALSE)</f>
        <v>86667</v>
      </c>
      <c r="H576" s="3">
        <f>VLOOKUP($B576,'Awards&amp;Payments_LEACode'!$A$4:$I$455,9,FALSE)</f>
        <v>1473372</v>
      </c>
      <c r="I576" s="1">
        <f>VLOOKUP($B576,'Awards&amp;Payments_LEACode'!$A$4:$Q$455,11,FALSE)</f>
        <v>80493.290000000008</v>
      </c>
      <c r="J576" s="1">
        <f>VLOOKUP($B576,'Awards&amp;Payments_LEACode'!$A$4:$Q$455,12,FALSE)</f>
        <v>0</v>
      </c>
      <c r="K576" s="1">
        <f>VLOOKUP($B576,'Awards&amp;Payments_LEACode'!$A$4:$Q$455,14,FALSE)</f>
        <v>0</v>
      </c>
      <c r="L576" s="1">
        <f>VLOOKUP($B576,'Awards&amp;Payments_LEACode'!$A$4:$Q$455,16,FALSE)</f>
        <v>61169.18</v>
      </c>
      <c r="M576" s="3">
        <f>VLOOKUP($B576,'Awards&amp;Payments_LEACode'!$A$4:$Q$455,17,FALSE)</f>
        <v>141662.47</v>
      </c>
    </row>
    <row r="577" spans="1:13" x14ac:dyDescent="0.35">
      <c r="A577" t="s">
        <v>13</v>
      </c>
      <c r="B577" s="118">
        <v>112</v>
      </c>
      <c r="C577">
        <v>68</v>
      </c>
      <c r="D577" s="1">
        <f>VLOOKUP($B577,'Awards&amp;Payments_LEACode'!$A$4:$I$455,3,FALSE)</f>
        <v>177716</v>
      </c>
      <c r="E577" s="1">
        <f>VLOOKUP($B577,'Awards&amp;Payments_LEACode'!$A$4:$I$455,4,FALSE)</f>
        <v>667222</v>
      </c>
      <c r="F577" s="1">
        <f>VLOOKUP($B577,'Awards&amp;Payments_LEACode'!$A$4:$I$455,6,FALSE)</f>
        <v>1498397</v>
      </c>
      <c r="G577" s="1">
        <f>VLOOKUP($B577,'Awards&amp;Payments_LEACode'!$A$4:$I$455,8,FALSE)</f>
        <v>0</v>
      </c>
      <c r="H577" s="3">
        <f>VLOOKUP($B577,'Awards&amp;Payments_LEACode'!$A$4:$I$455,9,FALSE)</f>
        <v>2343335</v>
      </c>
      <c r="I577" s="1">
        <f>VLOOKUP($B577,'Awards&amp;Payments_LEACode'!$A$4:$Q$455,11,FALSE)</f>
        <v>134906.91999999998</v>
      </c>
      <c r="J577" s="1">
        <f>VLOOKUP($B577,'Awards&amp;Payments_LEACode'!$A$4:$Q$455,12,FALSE)</f>
        <v>0</v>
      </c>
      <c r="K577" s="1">
        <f>VLOOKUP($B577,'Awards&amp;Payments_LEACode'!$A$4:$Q$455,14,FALSE)</f>
        <v>0</v>
      </c>
      <c r="L577" s="1">
        <f>VLOOKUP($B577,'Awards&amp;Payments_LEACode'!$A$4:$Q$455,16,FALSE)</f>
        <v>0</v>
      </c>
      <c r="M577" s="3">
        <f>VLOOKUP($B577,'Awards&amp;Payments_LEACode'!$A$4:$Q$455,17,FALSE)</f>
        <v>134906.91999999998</v>
      </c>
    </row>
    <row r="578" spans="1:13" x14ac:dyDescent="0.35">
      <c r="A578" t="s">
        <v>24</v>
      </c>
      <c r="B578" s="118">
        <v>217</v>
      </c>
      <c r="C578">
        <v>68</v>
      </c>
      <c r="D578" s="1">
        <f>VLOOKUP($B578,'Awards&amp;Payments_LEACode'!$A$4:$I$455,3,FALSE)</f>
        <v>283700</v>
      </c>
      <c r="E578" s="1">
        <f>VLOOKUP($B578,'Awards&amp;Payments_LEACode'!$A$4:$I$455,4,FALSE)</f>
        <v>1154355</v>
      </c>
      <c r="F578" s="1">
        <f>VLOOKUP($B578,'Awards&amp;Payments_LEACode'!$A$4:$I$455,6,FALSE)</f>
        <v>2592365</v>
      </c>
      <c r="G578" s="1">
        <f>VLOOKUP($B578,'Awards&amp;Payments_LEACode'!$A$4:$I$455,8,FALSE)</f>
        <v>90870</v>
      </c>
      <c r="H578" s="3">
        <f>VLOOKUP($B578,'Awards&amp;Payments_LEACode'!$A$4:$I$455,9,FALSE)</f>
        <v>4121290</v>
      </c>
      <c r="I578" s="1">
        <f>VLOOKUP($B578,'Awards&amp;Payments_LEACode'!$A$4:$Q$455,11,FALSE)</f>
        <v>190203.04</v>
      </c>
      <c r="J578" s="1">
        <f>VLOOKUP($B578,'Awards&amp;Payments_LEACode'!$A$4:$Q$455,12,FALSE)</f>
        <v>0</v>
      </c>
      <c r="K578" s="1">
        <f>VLOOKUP($B578,'Awards&amp;Payments_LEACode'!$A$4:$Q$455,14,FALSE)</f>
        <v>0</v>
      </c>
      <c r="L578" s="1">
        <f>VLOOKUP($B578,'Awards&amp;Payments_LEACode'!$A$4:$Q$455,16,FALSE)</f>
        <v>16425.28</v>
      </c>
      <c r="M578" s="3">
        <f>VLOOKUP($B578,'Awards&amp;Payments_LEACode'!$A$4:$Q$455,17,FALSE)</f>
        <v>206628.32</v>
      </c>
    </row>
    <row r="579" spans="1:13" x14ac:dyDescent="0.35">
      <c r="A579" t="s">
        <v>59</v>
      </c>
      <c r="B579" s="118">
        <v>870</v>
      </c>
      <c r="C579">
        <v>68</v>
      </c>
      <c r="D579" s="1">
        <f>VLOOKUP($B579,'Awards&amp;Payments_LEACode'!$A$4:$I$455,3,FALSE)</f>
        <v>116141</v>
      </c>
      <c r="E579" s="1">
        <f>VLOOKUP($B579,'Awards&amp;Payments_LEACode'!$A$4:$I$455,4,FALSE)</f>
        <v>483425</v>
      </c>
      <c r="F579" s="1">
        <f>VLOOKUP($B579,'Awards&amp;Payments_LEACode'!$A$4:$I$455,6,FALSE)</f>
        <v>1085641</v>
      </c>
      <c r="G579" s="1">
        <f>VLOOKUP($B579,'Awards&amp;Payments_LEACode'!$A$4:$I$455,8,FALSE)</f>
        <v>120580</v>
      </c>
      <c r="H579" s="3">
        <f>VLOOKUP($B579,'Awards&amp;Payments_LEACode'!$A$4:$I$455,9,FALSE)</f>
        <v>1805787</v>
      </c>
      <c r="I579" s="1">
        <f>VLOOKUP($B579,'Awards&amp;Payments_LEACode'!$A$4:$Q$455,11,FALSE)</f>
        <v>59533.53</v>
      </c>
      <c r="J579" s="1">
        <f>VLOOKUP($B579,'Awards&amp;Payments_LEACode'!$A$4:$Q$455,12,FALSE)</f>
        <v>0</v>
      </c>
      <c r="K579" s="1">
        <f>VLOOKUP($B579,'Awards&amp;Payments_LEACode'!$A$4:$Q$455,14,FALSE)</f>
        <v>0</v>
      </c>
      <c r="L579" s="1">
        <f>VLOOKUP($B579,'Awards&amp;Payments_LEACode'!$A$4:$Q$455,16,FALSE)</f>
        <v>30341.38</v>
      </c>
      <c r="M579" s="3">
        <f>VLOOKUP($B579,'Awards&amp;Payments_LEACode'!$A$4:$Q$455,17,FALSE)</f>
        <v>89874.91</v>
      </c>
    </row>
    <row r="580" spans="1:13" x14ac:dyDescent="0.35">
      <c r="A580" t="s">
        <v>71</v>
      </c>
      <c r="B580" s="118">
        <v>1092</v>
      </c>
      <c r="C580">
        <v>68</v>
      </c>
      <c r="D580" s="1">
        <f>VLOOKUP($B580,'Awards&amp;Payments_LEACode'!$A$4:$I$455,3,FALSE)</f>
        <v>586136</v>
      </c>
      <c r="E580" s="1">
        <f>VLOOKUP($B580,'Awards&amp;Payments_LEACode'!$A$4:$I$455,4,FALSE)</f>
        <v>2348491</v>
      </c>
      <c r="F580" s="1">
        <f>VLOOKUP($B580,'Awards&amp;Payments_LEACode'!$A$4:$I$455,6,FALSE)</f>
        <v>5274065</v>
      </c>
      <c r="G580" s="1">
        <f>VLOOKUP($B580,'Awards&amp;Payments_LEACode'!$A$4:$I$455,8,FALSE)</f>
        <v>0</v>
      </c>
      <c r="H580" s="3">
        <f>VLOOKUP($B580,'Awards&amp;Payments_LEACode'!$A$4:$I$455,9,FALSE)</f>
        <v>8208692</v>
      </c>
      <c r="I580" s="1">
        <f>VLOOKUP($B580,'Awards&amp;Payments_LEACode'!$A$4:$Q$455,11,FALSE)</f>
        <v>354742.69000000006</v>
      </c>
      <c r="J580" s="1">
        <f>VLOOKUP($B580,'Awards&amp;Payments_LEACode'!$A$4:$Q$455,12,FALSE)</f>
        <v>0</v>
      </c>
      <c r="K580" s="1">
        <f>VLOOKUP($B580,'Awards&amp;Payments_LEACode'!$A$4:$Q$455,14,FALSE)</f>
        <v>0</v>
      </c>
      <c r="L580" s="1">
        <f>VLOOKUP($B580,'Awards&amp;Payments_LEACode'!$A$4:$Q$455,16,FALSE)</f>
        <v>0</v>
      </c>
      <c r="M580" s="3">
        <f>VLOOKUP($B580,'Awards&amp;Payments_LEACode'!$A$4:$Q$455,17,FALSE)</f>
        <v>354742.69000000006</v>
      </c>
    </row>
    <row r="581" spans="1:13" x14ac:dyDescent="0.35">
      <c r="A581" t="s">
        <v>101</v>
      </c>
      <c r="B581" s="118">
        <v>1554</v>
      </c>
      <c r="C581">
        <v>68</v>
      </c>
      <c r="D581" s="1">
        <f>VLOOKUP($B581,'Awards&amp;Payments_LEACode'!$A$4:$I$455,3,FALSE)</f>
        <v>1510209</v>
      </c>
      <c r="E581" s="1">
        <f>VLOOKUP($B581,'Awards&amp;Payments_LEACode'!$A$4:$I$455,4,FALSE)</f>
        <v>5672908</v>
      </c>
      <c r="F581" s="1">
        <f>VLOOKUP($B581,'Awards&amp;Payments_LEACode'!$A$4:$I$455,6,FALSE)</f>
        <v>12739793</v>
      </c>
      <c r="G581" s="1">
        <f>VLOOKUP($B581,'Awards&amp;Payments_LEACode'!$A$4:$I$455,8,FALSE)</f>
        <v>0</v>
      </c>
      <c r="H581" s="3">
        <f>VLOOKUP($B581,'Awards&amp;Payments_LEACode'!$A$4:$I$455,9,FALSE)</f>
        <v>19922910</v>
      </c>
      <c r="I581" s="1">
        <f>VLOOKUP($B581,'Awards&amp;Payments_LEACode'!$A$4:$Q$455,11,FALSE)</f>
        <v>1074882.4099999999</v>
      </c>
      <c r="J581" s="1">
        <f>VLOOKUP($B581,'Awards&amp;Payments_LEACode'!$A$4:$Q$455,12,FALSE)</f>
        <v>0</v>
      </c>
      <c r="K581" s="1">
        <f>VLOOKUP($B581,'Awards&amp;Payments_LEACode'!$A$4:$Q$455,14,FALSE)</f>
        <v>0</v>
      </c>
      <c r="L581" s="1">
        <f>VLOOKUP($B581,'Awards&amp;Payments_LEACode'!$A$4:$Q$455,16,FALSE)</f>
        <v>0</v>
      </c>
      <c r="M581" s="3">
        <f>VLOOKUP($B581,'Awards&amp;Payments_LEACode'!$A$4:$Q$455,17,FALSE)</f>
        <v>1074882.4099999999</v>
      </c>
    </row>
    <row r="582" spans="1:13" x14ac:dyDescent="0.35">
      <c r="A582" t="s">
        <v>101</v>
      </c>
      <c r="B582" s="118">
        <v>1554</v>
      </c>
      <c r="C582">
        <v>68</v>
      </c>
      <c r="D582" s="1">
        <f>VLOOKUP($B582,'Awards&amp;Payments_LEACode'!$A$4:$I$455,3,FALSE)</f>
        <v>1510209</v>
      </c>
      <c r="E582" s="1">
        <f>VLOOKUP($B582,'Awards&amp;Payments_LEACode'!$A$4:$I$455,4,FALSE)</f>
        <v>5672908</v>
      </c>
      <c r="F582" s="1">
        <f>VLOOKUP($B582,'Awards&amp;Payments_LEACode'!$A$4:$I$455,6,FALSE)</f>
        <v>12739793</v>
      </c>
      <c r="G582" s="1">
        <f>VLOOKUP($B582,'Awards&amp;Payments_LEACode'!$A$4:$I$455,8,FALSE)</f>
        <v>0</v>
      </c>
      <c r="H582" s="3">
        <f>VLOOKUP($B582,'Awards&amp;Payments_LEACode'!$A$4:$I$455,9,FALSE)</f>
        <v>19922910</v>
      </c>
      <c r="I582" s="1">
        <f>VLOOKUP($B582,'Awards&amp;Payments_LEACode'!$A$4:$Q$455,11,FALSE)</f>
        <v>1074882.4099999999</v>
      </c>
      <c r="J582" s="1">
        <f>VLOOKUP($B582,'Awards&amp;Payments_LEACode'!$A$4:$Q$455,12,FALSE)</f>
        <v>0</v>
      </c>
      <c r="K582" s="1">
        <f>VLOOKUP($B582,'Awards&amp;Payments_LEACode'!$A$4:$Q$455,14,FALSE)</f>
        <v>0</v>
      </c>
      <c r="L582" s="1">
        <f>VLOOKUP($B582,'Awards&amp;Payments_LEACode'!$A$4:$Q$455,16,FALSE)</f>
        <v>0</v>
      </c>
      <c r="M582" s="3">
        <f>VLOOKUP($B582,'Awards&amp;Payments_LEACode'!$A$4:$Q$455,17,FALSE)</f>
        <v>1074882.4099999999</v>
      </c>
    </row>
    <row r="583" spans="1:13" x14ac:dyDescent="0.35">
      <c r="A583" t="s">
        <v>105</v>
      </c>
      <c r="B583" s="118">
        <v>1600</v>
      </c>
      <c r="C583">
        <v>68</v>
      </c>
      <c r="D583" s="1">
        <f>VLOOKUP($B583,'Awards&amp;Payments_LEACode'!$A$4:$I$455,3,FALSE)</f>
        <v>62866</v>
      </c>
      <c r="E583" s="1">
        <f>VLOOKUP($B583,'Awards&amp;Payments_LEACode'!$A$4:$I$455,4,FALSE)</f>
        <v>258144</v>
      </c>
      <c r="F583" s="1">
        <f>VLOOKUP($B583,'Awards&amp;Payments_LEACode'!$A$4:$I$455,6,FALSE)</f>
        <v>579720</v>
      </c>
      <c r="G583" s="1">
        <f>VLOOKUP($B583,'Awards&amp;Payments_LEACode'!$A$4:$I$455,8,FALSE)</f>
        <v>0</v>
      </c>
      <c r="H583" s="3">
        <f>VLOOKUP($B583,'Awards&amp;Payments_LEACode'!$A$4:$I$455,9,FALSE)</f>
        <v>900730</v>
      </c>
      <c r="I583" s="1">
        <f>VLOOKUP($B583,'Awards&amp;Payments_LEACode'!$A$4:$Q$455,11,FALSE)</f>
        <v>62866</v>
      </c>
      <c r="J583" s="1">
        <f>VLOOKUP($B583,'Awards&amp;Payments_LEACode'!$A$4:$Q$455,12,FALSE)</f>
        <v>0</v>
      </c>
      <c r="K583" s="1">
        <f>VLOOKUP($B583,'Awards&amp;Payments_LEACode'!$A$4:$Q$455,14,FALSE)</f>
        <v>0</v>
      </c>
      <c r="L583" s="1">
        <f>VLOOKUP($B583,'Awards&amp;Payments_LEACode'!$A$4:$Q$455,16,FALSE)</f>
        <v>0</v>
      </c>
      <c r="M583" s="3">
        <f>VLOOKUP($B583,'Awards&amp;Payments_LEACode'!$A$4:$Q$455,17,FALSE)</f>
        <v>62866</v>
      </c>
    </row>
    <row r="584" spans="1:13" x14ac:dyDescent="0.35">
      <c r="A584" s="113" t="s">
        <v>114</v>
      </c>
      <c r="B584" s="118">
        <v>1729</v>
      </c>
      <c r="C584">
        <v>68</v>
      </c>
      <c r="D584" s="1">
        <f>VLOOKUP($B584,'Awards&amp;Payments_LEACode'!$A$4:$I$455,3,FALSE)</f>
        <v>66735</v>
      </c>
      <c r="E584" s="1">
        <f>VLOOKUP($B584,'Awards&amp;Payments_LEACode'!$A$4:$I$455,4,FALSE)</f>
        <v>268361</v>
      </c>
      <c r="F584" s="1">
        <f>VLOOKUP($B584,'Awards&amp;Payments_LEACode'!$A$4:$I$455,6,FALSE)</f>
        <v>602665</v>
      </c>
      <c r="G584" s="1">
        <f>VLOOKUP($B584,'Awards&amp;Payments_LEACode'!$A$4:$I$455,8,FALSE)</f>
        <v>0</v>
      </c>
      <c r="H584" s="3">
        <f>VLOOKUP($B584,'Awards&amp;Payments_LEACode'!$A$4:$I$455,9,FALSE)</f>
        <v>937761</v>
      </c>
      <c r="I584" s="1">
        <f>VLOOKUP($B584,'Awards&amp;Payments_LEACode'!$A$4:$Q$455,11,FALSE)</f>
        <v>66735</v>
      </c>
      <c r="J584" s="1">
        <f>VLOOKUP($B584,'Awards&amp;Payments_LEACode'!$A$4:$Q$455,12,FALSE)</f>
        <v>0</v>
      </c>
      <c r="K584" s="1">
        <f>VLOOKUP($B584,'Awards&amp;Payments_LEACode'!$A$4:$Q$455,14,FALSE)</f>
        <v>0</v>
      </c>
      <c r="L584" s="1">
        <f>VLOOKUP($B584,'Awards&amp;Payments_LEACode'!$A$4:$Q$455,16,FALSE)</f>
        <v>0</v>
      </c>
      <c r="M584" s="3">
        <f>VLOOKUP($B584,'Awards&amp;Payments_LEACode'!$A$4:$Q$455,17,FALSE)</f>
        <v>66735</v>
      </c>
    </row>
    <row r="585" spans="1:13" x14ac:dyDescent="0.35">
      <c r="A585" t="s">
        <v>149</v>
      </c>
      <c r="B585" s="118">
        <v>2394</v>
      </c>
      <c r="C585">
        <v>68</v>
      </c>
      <c r="D585" s="1">
        <f>VLOOKUP($B585,'Awards&amp;Payments_LEACode'!$A$4:$I$455,3,FALSE)</f>
        <v>198028</v>
      </c>
      <c r="E585" s="1">
        <f>VLOOKUP($B585,'Awards&amp;Payments_LEACode'!$A$4:$I$455,4,FALSE)</f>
        <v>718525</v>
      </c>
      <c r="F585" s="1">
        <f>VLOOKUP($B585,'Awards&amp;Payments_LEACode'!$A$4:$I$455,6,FALSE)</f>
        <v>1613610</v>
      </c>
      <c r="G585" s="1">
        <f>VLOOKUP($B585,'Awards&amp;Payments_LEACode'!$A$4:$I$455,8,FALSE)</f>
        <v>51884</v>
      </c>
      <c r="H585" s="3">
        <f>VLOOKUP($B585,'Awards&amp;Payments_LEACode'!$A$4:$I$455,9,FALSE)</f>
        <v>2582047</v>
      </c>
      <c r="I585" s="1">
        <f>VLOOKUP($B585,'Awards&amp;Payments_LEACode'!$A$4:$Q$455,11,FALSE)</f>
        <v>0</v>
      </c>
      <c r="J585" s="1">
        <f>VLOOKUP($B585,'Awards&amp;Payments_LEACode'!$A$4:$Q$455,12,FALSE)</f>
        <v>0</v>
      </c>
      <c r="K585" s="1">
        <f>VLOOKUP($B585,'Awards&amp;Payments_LEACode'!$A$4:$Q$455,14,FALSE)</f>
        <v>0</v>
      </c>
      <c r="L585" s="1">
        <f>VLOOKUP($B585,'Awards&amp;Payments_LEACode'!$A$4:$Q$455,16,FALSE)</f>
        <v>0</v>
      </c>
      <c r="M585" s="3">
        <f>VLOOKUP($B585,'Awards&amp;Payments_LEACode'!$A$4:$Q$455,17,FALSE)</f>
        <v>0</v>
      </c>
    </row>
    <row r="586" spans="1:13" x14ac:dyDescent="0.35">
      <c r="A586" t="s">
        <v>204</v>
      </c>
      <c r="B586" s="118">
        <v>3206</v>
      </c>
      <c r="C586">
        <v>68</v>
      </c>
      <c r="D586" s="1">
        <f>VLOOKUP($B586,'Awards&amp;Payments_LEACode'!$A$4:$I$455,3,FALSE)</f>
        <v>204147</v>
      </c>
      <c r="E586" s="1">
        <f>VLOOKUP($B586,'Awards&amp;Payments_LEACode'!$A$4:$I$455,4,FALSE)</f>
        <v>844707</v>
      </c>
      <c r="F586" s="1">
        <f>VLOOKUP($B586,'Awards&amp;Payments_LEACode'!$A$4:$I$455,6,FALSE)</f>
        <v>1896980</v>
      </c>
      <c r="G586" s="1">
        <f>VLOOKUP($B586,'Awards&amp;Payments_LEACode'!$A$4:$I$455,8,FALSE)</f>
        <v>71304</v>
      </c>
      <c r="H586" s="3">
        <f>VLOOKUP($B586,'Awards&amp;Payments_LEACode'!$A$4:$I$455,9,FALSE)</f>
        <v>3017138</v>
      </c>
      <c r="I586" s="1">
        <f>VLOOKUP($B586,'Awards&amp;Payments_LEACode'!$A$4:$Q$455,11,FALSE)</f>
        <v>0</v>
      </c>
      <c r="J586" s="1">
        <f>VLOOKUP($B586,'Awards&amp;Payments_LEACode'!$A$4:$Q$455,12,FALSE)</f>
        <v>0</v>
      </c>
      <c r="K586" s="1">
        <f>VLOOKUP($B586,'Awards&amp;Payments_LEACode'!$A$4:$Q$455,14,FALSE)</f>
        <v>0</v>
      </c>
      <c r="L586" s="1">
        <f>VLOOKUP($B586,'Awards&amp;Payments_LEACode'!$A$4:$Q$455,16,FALSE)</f>
        <v>0</v>
      </c>
      <c r="M586" s="3">
        <f>VLOOKUP($B586,'Awards&amp;Payments_LEACode'!$A$4:$Q$455,17,FALSE)</f>
        <v>0</v>
      </c>
    </row>
    <row r="587" spans="1:13" x14ac:dyDescent="0.35">
      <c r="A587" t="s">
        <v>255</v>
      </c>
      <c r="B587" s="118">
        <v>3899</v>
      </c>
      <c r="C587">
        <v>68</v>
      </c>
      <c r="D587" s="1">
        <f>VLOOKUP($B587,'Awards&amp;Payments_LEACode'!$A$4:$I$455,3,FALSE)</f>
        <v>170098</v>
      </c>
      <c r="E587" s="1">
        <f>VLOOKUP($B587,'Awards&amp;Payments_LEACode'!$A$4:$I$455,4,FALSE)</f>
        <v>655471</v>
      </c>
      <c r="F587" s="1">
        <f>VLOOKUP($B587,'Awards&amp;Payments_LEACode'!$A$4:$I$455,6,FALSE)</f>
        <v>1472007</v>
      </c>
      <c r="G587" s="1">
        <f>VLOOKUP($B587,'Awards&amp;Payments_LEACode'!$A$4:$I$455,8,FALSE)</f>
        <v>134638</v>
      </c>
      <c r="H587" s="3">
        <f>VLOOKUP($B587,'Awards&amp;Payments_LEACode'!$A$4:$I$455,9,FALSE)</f>
        <v>2432214</v>
      </c>
      <c r="I587" s="1">
        <f>VLOOKUP($B587,'Awards&amp;Payments_LEACode'!$A$4:$Q$455,11,FALSE)</f>
        <v>0</v>
      </c>
      <c r="J587" s="1">
        <f>VLOOKUP($B587,'Awards&amp;Payments_LEACode'!$A$4:$Q$455,12,FALSE)</f>
        <v>0</v>
      </c>
      <c r="K587" s="1">
        <f>VLOOKUP($B587,'Awards&amp;Payments_LEACode'!$A$4:$Q$455,14,FALSE)</f>
        <v>0</v>
      </c>
      <c r="L587" s="1">
        <f>VLOOKUP($B587,'Awards&amp;Payments_LEACode'!$A$4:$Q$455,16,FALSE)</f>
        <v>43810.39</v>
      </c>
      <c r="M587" s="3">
        <f>VLOOKUP($B587,'Awards&amp;Payments_LEACode'!$A$4:$Q$455,17,FALSE)</f>
        <v>43810.39</v>
      </c>
    </row>
    <row r="588" spans="1:13" x14ac:dyDescent="0.35">
      <c r="A588" t="s">
        <v>281</v>
      </c>
      <c r="B588" s="118">
        <v>4186</v>
      </c>
      <c r="C588">
        <v>68</v>
      </c>
      <c r="D588" s="1">
        <f>VLOOKUP($B588,'Awards&amp;Payments_LEACode'!$A$4:$I$455,3,FALSE)</f>
        <v>171569</v>
      </c>
      <c r="E588" s="1">
        <f>VLOOKUP($B588,'Awards&amp;Payments_LEACode'!$A$4:$I$455,4,FALSE)</f>
        <v>691951</v>
      </c>
      <c r="F588" s="1">
        <f>VLOOKUP($B588,'Awards&amp;Payments_LEACode'!$A$4:$I$455,6,FALSE)</f>
        <v>1553933</v>
      </c>
      <c r="G588" s="1">
        <f>VLOOKUP($B588,'Awards&amp;Payments_LEACode'!$A$4:$I$455,8,FALSE)</f>
        <v>118985</v>
      </c>
      <c r="H588" s="3">
        <f>VLOOKUP($B588,'Awards&amp;Payments_LEACode'!$A$4:$I$455,9,FALSE)</f>
        <v>2536438</v>
      </c>
      <c r="I588" s="1">
        <f>VLOOKUP($B588,'Awards&amp;Payments_LEACode'!$A$4:$Q$455,11,FALSE)</f>
        <v>50785.54</v>
      </c>
      <c r="J588" s="1">
        <f>VLOOKUP($B588,'Awards&amp;Payments_LEACode'!$A$4:$Q$455,12,FALSE)</f>
        <v>0</v>
      </c>
      <c r="K588" s="1">
        <f>VLOOKUP($B588,'Awards&amp;Payments_LEACode'!$A$4:$Q$455,14,FALSE)</f>
        <v>0</v>
      </c>
      <c r="L588" s="1">
        <f>VLOOKUP($B588,'Awards&amp;Payments_LEACode'!$A$4:$Q$455,16,FALSE)</f>
        <v>118985</v>
      </c>
      <c r="M588" s="3">
        <f>VLOOKUP($B588,'Awards&amp;Payments_LEACode'!$A$4:$Q$455,17,FALSE)</f>
        <v>169770.54</v>
      </c>
    </row>
    <row r="589" spans="1:13" x14ac:dyDescent="0.35">
      <c r="A589" t="s">
        <v>282</v>
      </c>
      <c r="B589" s="118">
        <v>4207</v>
      </c>
      <c r="C589">
        <v>68</v>
      </c>
      <c r="D589" s="1">
        <f>VLOOKUP($B589,'Awards&amp;Payments_LEACode'!$A$4:$I$455,3,FALSE)</f>
        <v>198291</v>
      </c>
      <c r="E589" s="1">
        <f>VLOOKUP($B589,'Awards&amp;Payments_LEACode'!$A$4:$I$455,4,FALSE)</f>
        <v>792437</v>
      </c>
      <c r="F589" s="1">
        <f>VLOOKUP($B589,'Awards&amp;Payments_LEACode'!$A$4:$I$455,6,FALSE)</f>
        <v>1779596</v>
      </c>
      <c r="G589" s="1">
        <f>VLOOKUP($B589,'Awards&amp;Payments_LEACode'!$A$4:$I$455,8,FALSE)</f>
        <v>73333</v>
      </c>
      <c r="H589" s="3">
        <f>VLOOKUP($B589,'Awards&amp;Payments_LEACode'!$A$4:$I$455,9,FALSE)</f>
        <v>2843657</v>
      </c>
      <c r="I589" s="1">
        <f>VLOOKUP($B589,'Awards&amp;Payments_LEACode'!$A$4:$Q$455,11,FALSE)</f>
        <v>163230.48000000001</v>
      </c>
      <c r="J589" s="1">
        <f>VLOOKUP($B589,'Awards&amp;Payments_LEACode'!$A$4:$Q$455,12,FALSE)</f>
        <v>0</v>
      </c>
      <c r="K589" s="1">
        <f>VLOOKUP($B589,'Awards&amp;Payments_LEACode'!$A$4:$Q$455,14,FALSE)</f>
        <v>0</v>
      </c>
      <c r="L589" s="1">
        <f>VLOOKUP($B589,'Awards&amp;Payments_LEACode'!$A$4:$Q$455,16,FALSE)</f>
        <v>73333</v>
      </c>
      <c r="M589" s="3">
        <f>VLOOKUP($B589,'Awards&amp;Payments_LEACode'!$A$4:$Q$455,17,FALSE)</f>
        <v>236563.48</v>
      </c>
    </row>
    <row r="590" spans="1:13" x14ac:dyDescent="0.35">
      <c r="A590" t="s">
        <v>356</v>
      </c>
      <c r="B590" s="118">
        <v>5593</v>
      </c>
      <c r="C590">
        <v>68</v>
      </c>
      <c r="D590" s="1">
        <f>VLOOKUP($B590,'Awards&amp;Payments_LEACode'!$A$4:$I$455,3,FALSE)</f>
        <v>186717</v>
      </c>
      <c r="E590" s="1">
        <f>VLOOKUP($B590,'Awards&amp;Payments_LEACode'!$A$4:$I$455,4,FALSE)</f>
        <v>772983</v>
      </c>
      <c r="F590" s="1">
        <f>VLOOKUP($B590,'Awards&amp;Payments_LEACode'!$A$4:$I$455,6,FALSE)</f>
        <v>1735907</v>
      </c>
      <c r="G590" s="1">
        <f>VLOOKUP($B590,'Awards&amp;Payments_LEACode'!$A$4:$I$455,8,FALSE)</f>
        <v>160000</v>
      </c>
      <c r="H590" s="3">
        <f>VLOOKUP($B590,'Awards&amp;Payments_LEACode'!$A$4:$I$455,9,FALSE)</f>
        <v>2855607</v>
      </c>
      <c r="I590" s="1">
        <f>VLOOKUP($B590,'Awards&amp;Payments_LEACode'!$A$4:$Q$455,11,FALSE)</f>
        <v>95269.36</v>
      </c>
      <c r="J590" s="1">
        <f>VLOOKUP($B590,'Awards&amp;Payments_LEACode'!$A$4:$Q$455,12,FALSE)</f>
        <v>0</v>
      </c>
      <c r="K590" s="1">
        <f>VLOOKUP($B590,'Awards&amp;Payments_LEACode'!$A$4:$Q$455,14,FALSE)</f>
        <v>0</v>
      </c>
      <c r="L590" s="1">
        <f>VLOOKUP($B590,'Awards&amp;Payments_LEACode'!$A$4:$Q$455,16,FALSE)</f>
        <v>156298.93</v>
      </c>
      <c r="M590" s="3">
        <f>VLOOKUP($B590,'Awards&amp;Payments_LEACode'!$A$4:$Q$455,17,FALSE)</f>
        <v>251568.28999999998</v>
      </c>
    </row>
    <row r="591" spans="1:13" x14ac:dyDescent="0.35">
      <c r="A591" t="s">
        <v>365</v>
      </c>
      <c r="B591" s="118">
        <v>5726</v>
      </c>
      <c r="C591">
        <v>68</v>
      </c>
      <c r="D591" s="1">
        <f>VLOOKUP($B591,'Awards&amp;Payments_LEACode'!$A$4:$I$455,3,FALSE)</f>
        <v>192978</v>
      </c>
      <c r="E591" s="1">
        <f>VLOOKUP($B591,'Awards&amp;Payments_LEACode'!$A$4:$I$455,4,FALSE)</f>
        <v>760153</v>
      </c>
      <c r="F591" s="1">
        <f>VLOOKUP($B591,'Awards&amp;Payments_LEACode'!$A$4:$I$455,6,FALSE)</f>
        <v>1707094</v>
      </c>
      <c r="G591" s="1">
        <f>VLOOKUP($B591,'Awards&amp;Payments_LEACode'!$A$4:$I$455,8,FALSE)</f>
        <v>88985</v>
      </c>
      <c r="H591" s="3">
        <f>VLOOKUP($B591,'Awards&amp;Payments_LEACode'!$A$4:$I$455,9,FALSE)</f>
        <v>2749210</v>
      </c>
      <c r="I591" s="1">
        <f>VLOOKUP($B591,'Awards&amp;Payments_LEACode'!$A$4:$Q$455,11,FALSE)</f>
        <v>119791.35999999999</v>
      </c>
      <c r="J591" s="1">
        <f>VLOOKUP($B591,'Awards&amp;Payments_LEACode'!$A$4:$Q$455,12,FALSE)</f>
        <v>0</v>
      </c>
      <c r="K591" s="1">
        <f>VLOOKUP($B591,'Awards&amp;Payments_LEACode'!$A$4:$Q$455,14,FALSE)</f>
        <v>0</v>
      </c>
      <c r="L591" s="1">
        <f>VLOOKUP($B591,'Awards&amp;Payments_LEACode'!$A$4:$Q$455,16,FALSE)</f>
        <v>85066.09</v>
      </c>
      <c r="M591" s="3">
        <f>VLOOKUP($B591,'Awards&amp;Payments_LEACode'!$A$4:$Q$455,17,FALSE)</f>
        <v>204857.44999999998</v>
      </c>
    </row>
    <row r="592" spans="1:13" x14ac:dyDescent="0.35">
      <c r="A592" t="s">
        <v>6</v>
      </c>
      <c r="B592" s="118">
        <v>7</v>
      </c>
      <c r="C592">
        <v>69</v>
      </c>
      <c r="D592" s="1">
        <f>VLOOKUP($B592,'Awards&amp;Payments_LEACode'!$A$4:$I$455,3,FALSE)</f>
        <v>127568</v>
      </c>
      <c r="E592" s="1">
        <f>VLOOKUP($B592,'Awards&amp;Payments_LEACode'!$A$4:$I$455,4,FALSE)</f>
        <v>461352</v>
      </c>
      <c r="F592" s="1">
        <f>VLOOKUP($B592,'Awards&amp;Payments_LEACode'!$A$4:$I$455,6,FALSE)</f>
        <v>1036069</v>
      </c>
      <c r="G592" s="1">
        <f>VLOOKUP($B592,'Awards&amp;Payments_LEACode'!$A$4:$I$455,8,FALSE)</f>
        <v>108261</v>
      </c>
      <c r="H592" s="3">
        <f>VLOOKUP($B592,'Awards&amp;Payments_LEACode'!$A$4:$I$455,9,FALSE)</f>
        <v>1733250</v>
      </c>
      <c r="I592" s="1">
        <f>VLOOKUP($B592,'Awards&amp;Payments_LEACode'!$A$4:$Q$455,11,FALSE)</f>
        <v>127568</v>
      </c>
      <c r="J592" s="1">
        <f>VLOOKUP($B592,'Awards&amp;Payments_LEACode'!$A$4:$Q$455,12,FALSE)</f>
        <v>0</v>
      </c>
      <c r="K592" s="1">
        <f>VLOOKUP($B592,'Awards&amp;Payments_LEACode'!$A$4:$Q$455,14,FALSE)</f>
        <v>0</v>
      </c>
      <c r="L592" s="1">
        <f>VLOOKUP($B592,'Awards&amp;Payments_LEACode'!$A$4:$Q$455,16,FALSE)</f>
        <v>0</v>
      </c>
      <c r="M592" s="3">
        <f>VLOOKUP($B592,'Awards&amp;Payments_LEACode'!$A$4:$Q$455,17,FALSE)</f>
        <v>127568</v>
      </c>
    </row>
    <row r="593" spans="1:13" x14ac:dyDescent="0.35">
      <c r="A593" t="s">
        <v>22</v>
      </c>
      <c r="B593" s="118">
        <v>196</v>
      </c>
      <c r="C593">
        <v>69</v>
      </c>
      <c r="D593" s="1">
        <f>VLOOKUP($B593,'Awards&amp;Payments_LEACode'!$A$4:$I$455,3,FALSE)</f>
        <v>162795</v>
      </c>
      <c r="E593" s="1">
        <f>VLOOKUP($B593,'Awards&amp;Payments_LEACode'!$A$4:$I$455,4,FALSE)</f>
        <v>555533</v>
      </c>
      <c r="F593" s="1">
        <f>VLOOKUP($B593,'Awards&amp;Payments_LEACode'!$A$4:$I$455,6,FALSE)</f>
        <v>1247574</v>
      </c>
      <c r="G593" s="1">
        <f>VLOOKUP($B593,'Awards&amp;Payments_LEACode'!$A$4:$I$455,8,FALSE)</f>
        <v>58985</v>
      </c>
      <c r="H593" s="3">
        <f>VLOOKUP($B593,'Awards&amp;Payments_LEACode'!$A$4:$I$455,9,FALSE)</f>
        <v>2024887</v>
      </c>
      <c r="I593" s="1">
        <f>VLOOKUP($B593,'Awards&amp;Payments_LEACode'!$A$4:$Q$455,11,FALSE)</f>
        <v>155801.87</v>
      </c>
      <c r="J593" s="1">
        <f>VLOOKUP($B593,'Awards&amp;Payments_LEACode'!$A$4:$Q$455,12,FALSE)</f>
        <v>0</v>
      </c>
      <c r="K593" s="1">
        <f>VLOOKUP($B593,'Awards&amp;Payments_LEACode'!$A$4:$Q$455,14,FALSE)</f>
        <v>0</v>
      </c>
      <c r="L593" s="1">
        <f>VLOOKUP($B593,'Awards&amp;Payments_LEACode'!$A$4:$Q$455,16,FALSE)</f>
        <v>19468.14</v>
      </c>
      <c r="M593" s="3">
        <f>VLOOKUP($B593,'Awards&amp;Payments_LEACode'!$A$4:$Q$455,17,FALSE)</f>
        <v>175270.01</v>
      </c>
    </row>
    <row r="594" spans="1:13" x14ac:dyDescent="0.35">
      <c r="A594" t="s">
        <v>41</v>
      </c>
      <c r="B594" s="118">
        <v>476</v>
      </c>
      <c r="C594">
        <v>69</v>
      </c>
      <c r="D594" s="1">
        <f>VLOOKUP($B594,'Awards&amp;Payments_LEACode'!$A$4:$I$455,3,FALSE)</f>
        <v>313840</v>
      </c>
      <c r="E594" s="1">
        <f>VLOOKUP($B594,'Awards&amp;Payments_LEACode'!$A$4:$I$455,4,FALSE)</f>
        <v>1243027</v>
      </c>
      <c r="F594" s="1">
        <f>VLOOKUP($B594,'Awards&amp;Payments_LEACode'!$A$4:$I$455,6,FALSE)</f>
        <v>2791497</v>
      </c>
      <c r="G594" s="1">
        <f>VLOOKUP($B594,'Awards&amp;Payments_LEACode'!$A$4:$I$455,8,FALSE)</f>
        <v>248406</v>
      </c>
      <c r="H594" s="3">
        <f>VLOOKUP($B594,'Awards&amp;Payments_LEACode'!$A$4:$I$455,9,FALSE)</f>
        <v>4596770</v>
      </c>
      <c r="I594" s="1">
        <f>VLOOKUP($B594,'Awards&amp;Payments_LEACode'!$A$4:$Q$455,11,FALSE)</f>
        <v>277871.07</v>
      </c>
      <c r="J594" s="1">
        <f>VLOOKUP($B594,'Awards&amp;Payments_LEACode'!$A$4:$Q$455,12,FALSE)</f>
        <v>0</v>
      </c>
      <c r="K594" s="1">
        <f>VLOOKUP($B594,'Awards&amp;Payments_LEACode'!$A$4:$Q$455,14,FALSE)</f>
        <v>0</v>
      </c>
      <c r="L594" s="1">
        <f>VLOOKUP($B594,'Awards&amp;Payments_LEACode'!$A$4:$Q$455,16,FALSE)</f>
        <v>122052.40000000001</v>
      </c>
      <c r="M594" s="3">
        <f>VLOOKUP($B594,'Awards&amp;Payments_LEACode'!$A$4:$Q$455,17,FALSE)</f>
        <v>399923.47000000003</v>
      </c>
    </row>
    <row r="595" spans="1:13" x14ac:dyDescent="0.35">
      <c r="A595" t="s">
        <v>77</v>
      </c>
      <c r="B595" s="118">
        <v>1162</v>
      </c>
      <c r="C595">
        <v>69</v>
      </c>
      <c r="D595" s="1">
        <f>VLOOKUP($B595,'Awards&amp;Payments_LEACode'!$A$4:$I$455,3,FALSE)</f>
        <v>209616</v>
      </c>
      <c r="E595" s="1">
        <f>VLOOKUP($B595,'Awards&amp;Payments_LEACode'!$A$4:$I$455,4,FALSE)</f>
        <v>830218</v>
      </c>
      <c r="F595" s="1">
        <f>VLOOKUP($B595,'Awards&amp;Payments_LEACode'!$A$4:$I$455,6,FALSE)</f>
        <v>1864441</v>
      </c>
      <c r="G595" s="1">
        <f>VLOOKUP($B595,'Awards&amp;Payments_LEACode'!$A$4:$I$455,8,FALSE)</f>
        <v>138841</v>
      </c>
      <c r="H595" s="3">
        <f>VLOOKUP($B595,'Awards&amp;Payments_LEACode'!$A$4:$I$455,9,FALSE)</f>
        <v>3043116</v>
      </c>
      <c r="I595" s="1">
        <f>VLOOKUP($B595,'Awards&amp;Payments_LEACode'!$A$4:$Q$455,11,FALSE)</f>
        <v>0</v>
      </c>
      <c r="J595" s="1">
        <f>VLOOKUP($B595,'Awards&amp;Payments_LEACode'!$A$4:$Q$455,12,FALSE)</f>
        <v>0</v>
      </c>
      <c r="K595" s="1">
        <f>VLOOKUP($B595,'Awards&amp;Payments_LEACode'!$A$4:$Q$455,14,FALSE)</f>
        <v>0</v>
      </c>
      <c r="L595" s="1">
        <f>VLOOKUP($B595,'Awards&amp;Payments_LEACode'!$A$4:$Q$455,16,FALSE)</f>
        <v>0</v>
      </c>
      <c r="M595" s="3">
        <f>VLOOKUP($B595,'Awards&amp;Payments_LEACode'!$A$4:$Q$455,17,FALSE)</f>
        <v>0</v>
      </c>
    </row>
    <row r="596" spans="1:13" x14ac:dyDescent="0.35">
      <c r="A596" t="s">
        <v>102</v>
      </c>
      <c r="B596" s="118">
        <v>1561</v>
      </c>
      <c r="C596">
        <v>69</v>
      </c>
      <c r="D596" s="1">
        <f>VLOOKUP($B596,'Awards&amp;Payments_LEACode'!$A$4:$I$455,3,FALSE)</f>
        <v>91500</v>
      </c>
      <c r="E596" s="1">
        <f>VLOOKUP($B596,'Awards&amp;Payments_LEACode'!$A$4:$I$455,4,FALSE)</f>
        <v>308309</v>
      </c>
      <c r="F596" s="1">
        <f>VLOOKUP($B596,'Awards&amp;Payments_LEACode'!$A$4:$I$455,6,FALSE)</f>
        <v>692377</v>
      </c>
      <c r="G596" s="1">
        <f>VLOOKUP($B596,'Awards&amp;Payments_LEACode'!$A$4:$I$455,8,FALSE)</f>
        <v>0</v>
      </c>
      <c r="H596" s="3">
        <f>VLOOKUP($B596,'Awards&amp;Payments_LEACode'!$A$4:$I$455,9,FALSE)</f>
        <v>1092186</v>
      </c>
      <c r="I596" s="1">
        <f>VLOOKUP($B596,'Awards&amp;Payments_LEACode'!$A$4:$Q$455,11,FALSE)</f>
        <v>76963.69</v>
      </c>
      <c r="J596" s="1">
        <f>VLOOKUP($B596,'Awards&amp;Payments_LEACode'!$A$4:$Q$455,12,FALSE)</f>
        <v>0</v>
      </c>
      <c r="K596" s="1">
        <f>VLOOKUP($B596,'Awards&amp;Payments_LEACode'!$A$4:$Q$455,14,FALSE)</f>
        <v>0</v>
      </c>
      <c r="L596" s="1">
        <f>VLOOKUP($B596,'Awards&amp;Payments_LEACode'!$A$4:$Q$455,16,FALSE)</f>
        <v>0</v>
      </c>
      <c r="M596" s="3">
        <f>VLOOKUP($B596,'Awards&amp;Payments_LEACode'!$A$4:$Q$455,17,FALSE)</f>
        <v>76963.69</v>
      </c>
    </row>
    <row r="597" spans="1:13" x14ac:dyDescent="0.35">
      <c r="A597" t="s">
        <v>142</v>
      </c>
      <c r="B597" s="118">
        <v>2226</v>
      </c>
      <c r="C597">
        <v>69</v>
      </c>
      <c r="D597" s="1">
        <f>VLOOKUP($B597,'Awards&amp;Payments_LEACode'!$A$4:$I$455,3,FALSE)</f>
        <v>227285</v>
      </c>
      <c r="E597" s="1">
        <f>VLOOKUP($B597,'Awards&amp;Payments_LEACode'!$A$4:$I$455,4,FALSE)</f>
        <v>894424</v>
      </c>
      <c r="F597" s="1">
        <f>VLOOKUP($B597,'Awards&amp;Payments_LEACode'!$A$4:$I$455,6,FALSE)</f>
        <v>2008630</v>
      </c>
      <c r="G597" s="1">
        <f>VLOOKUP($B597,'Awards&amp;Payments_LEACode'!$A$4:$I$455,8,FALSE)</f>
        <v>32754</v>
      </c>
      <c r="H597" s="3">
        <f>VLOOKUP($B597,'Awards&amp;Payments_LEACode'!$A$4:$I$455,9,FALSE)</f>
        <v>3163093</v>
      </c>
      <c r="I597" s="1">
        <f>VLOOKUP($B597,'Awards&amp;Payments_LEACode'!$A$4:$Q$455,11,FALSE)</f>
        <v>148329.23000000001</v>
      </c>
      <c r="J597" s="1">
        <f>VLOOKUP($B597,'Awards&amp;Payments_LEACode'!$A$4:$Q$455,12,FALSE)</f>
        <v>0</v>
      </c>
      <c r="K597" s="1">
        <f>VLOOKUP($B597,'Awards&amp;Payments_LEACode'!$A$4:$Q$455,14,FALSE)</f>
        <v>0</v>
      </c>
      <c r="L597" s="1">
        <f>VLOOKUP($B597,'Awards&amp;Payments_LEACode'!$A$4:$Q$455,16,FALSE)</f>
        <v>0</v>
      </c>
      <c r="M597" s="3">
        <f>VLOOKUP($B597,'Awards&amp;Payments_LEACode'!$A$4:$Q$455,17,FALSE)</f>
        <v>148329.23000000001</v>
      </c>
    </row>
    <row r="598" spans="1:13" x14ac:dyDescent="0.35">
      <c r="A598" t="s">
        <v>149</v>
      </c>
      <c r="B598" s="118">
        <v>2394</v>
      </c>
      <c r="C598">
        <v>69</v>
      </c>
      <c r="D598" s="1">
        <f>VLOOKUP($B598,'Awards&amp;Payments_LEACode'!$A$4:$I$455,3,FALSE)</f>
        <v>198028</v>
      </c>
      <c r="E598" s="1">
        <f>VLOOKUP($B598,'Awards&amp;Payments_LEACode'!$A$4:$I$455,4,FALSE)</f>
        <v>718525</v>
      </c>
      <c r="F598" s="1">
        <f>VLOOKUP($B598,'Awards&amp;Payments_LEACode'!$A$4:$I$455,6,FALSE)</f>
        <v>1613610</v>
      </c>
      <c r="G598" s="1">
        <f>VLOOKUP($B598,'Awards&amp;Payments_LEACode'!$A$4:$I$455,8,FALSE)</f>
        <v>51884</v>
      </c>
      <c r="H598" s="3">
        <f>VLOOKUP($B598,'Awards&amp;Payments_LEACode'!$A$4:$I$455,9,FALSE)</f>
        <v>2582047</v>
      </c>
      <c r="I598" s="1">
        <f>VLOOKUP($B598,'Awards&amp;Payments_LEACode'!$A$4:$Q$455,11,FALSE)</f>
        <v>0</v>
      </c>
      <c r="J598" s="1">
        <f>VLOOKUP($B598,'Awards&amp;Payments_LEACode'!$A$4:$Q$455,12,FALSE)</f>
        <v>0</v>
      </c>
      <c r="K598" s="1">
        <f>VLOOKUP($B598,'Awards&amp;Payments_LEACode'!$A$4:$Q$455,14,FALSE)</f>
        <v>0</v>
      </c>
      <c r="L598" s="1">
        <f>VLOOKUP($B598,'Awards&amp;Payments_LEACode'!$A$4:$Q$455,16,FALSE)</f>
        <v>0</v>
      </c>
      <c r="M598" s="3">
        <f>VLOOKUP($B598,'Awards&amp;Payments_LEACode'!$A$4:$Q$455,17,FALSE)</f>
        <v>0</v>
      </c>
    </row>
    <row r="599" spans="1:13" x14ac:dyDescent="0.35">
      <c r="A599" t="s">
        <v>204</v>
      </c>
      <c r="B599" s="118">
        <v>3206</v>
      </c>
      <c r="C599">
        <v>69</v>
      </c>
      <c r="D599" s="1">
        <f>VLOOKUP($B599,'Awards&amp;Payments_LEACode'!$A$4:$I$455,3,FALSE)</f>
        <v>204147</v>
      </c>
      <c r="E599" s="1">
        <f>VLOOKUP($B599,'Awards&amp;Payments_LEACode'!$A$4:$I$455,4,FALSE)</f>
        <v>844707</v>
      </c>
      <c r="F599" s="1">
        <f>VLOOKUP($B599,'Awards&amp;Payments_LEACode'!$A$4:$I$455,6,FALSE)</f>
        <v>1896980</v>
      </c>
      <c r="G599" s="1">
        <f>VLOOKUP($B599,'Awards&amp;Payments_LEACode'!$A$4:$I$455,8,FALSE)</f>
        <v>71304</v>
      </c>
      <c r="H599" s="3">
        <f>VLOOKUP($B599,'Awards&amp;Payments_LEACode'!$A$4:$I$455,9,FALSE)</f>
        <v>3017138</v>
      </c>
      <c r="I599" s="1">
        <f>VLOOKUP($B599,'Awards&amp;Payments_LEACode'!$A$4:$Q$455,11,FALSE)</f>
        <v>0</v>
      </c>
      <c r="J599" s="1">
        <f>VLOOKUP($B599,'Awards&amp;Payments_LEACode'!$A$4:$Q$455,12,FALSE)</f>
        <v>0</v>
      </c>
      <c r="K599" s="1">
        <f>VLOOKUP($B599,'Awards&amp;Payments_LEACode'!$A$4:$Q$455,14,FALSE)</f>
        <v>0</v>
      </c>
      <c r="L599" s="1">
        <f>VLOOKUP($B599,'Awards&amp;Payments_LEACode'!$A$4:$Q$455,16,FALSE)</f>
        <v>0</v>
      </c>
      <c r="M599" s="3">
        <f>VLOOKUP($B599,'Awards&amp;Payments_LEACode'!$A$4:$Q$455,17,FALSE)</f>
        <v>0</v>
      </c>
    </row>
    <row r="600" spans="1:13" x14ac:dyDescent="0.35">
      <c r="A600" t="s">
        <v>216</v>
      </c>
      <c r="B600" s="118">
        <v>3339</v>
      </c>
      <c r="C600">
        <v>69</v>
      </c>
      <c r="D600" s="1">
        <f>VLOOKUP($B600,'Awards&amp;Payments_LEACode'!$A$4:$I$455,3,FALSE)</f>
        <v>374599</v>
      </c>
      <c r="E600" s="1">
        <f>VLOOKUP($B600,'Awards&amp;Payments_LEACode'!$A$4:$I$455,4,FALSE)</f>
        <v>1479480</v>
      </c>
      <c r="F600" s="1">
        <f>VLOOKUP($B600,'Awards&amp;Payments_LEACode'!$A$4:$I$455,6,FALSE)</f>
        <v>3322505</v>
      </c>
      <c r="G600" s="1">
        <f>VLOOKUP($B600,'Awards&amp;Payments_LEACode'!$A$4:$I$455,8,FALSE)</f>
        <v>0</v>
      </c>
      <c r="H600" s="3">
        <f>VLOOKUP($B600,'Awards&amp;Payments_LEACode'!$A$4:$I$455,9,FALSE)</f>
        <v>5176584</v>
      </c>
      <c r="I600" s="1">
        <f>VLOOKUP($B600,'Awards&amp;Payments_LEACode'!$A$4:$Q$455,11,FALSE)</f>
        <v>333168.39999999997</v>
      </c>
      <c r="J600" s="1">
        <f>VLOOKUP($B600,'Awards&amp;Payments_LEACode'!$A$4:$Q$455,12,FALSE)</f>
        <v>0</v>
      </c>
      <c r="K600" s="1">
        <f>VLOOKUP($B600,'Awards&amp;Payments_LEACode'!$A$4:$Q$455,14,FALSE)</f>
        <v>0</v>
      </c>
      <c r="L600" s="1">
        <f>VLOOKUP($B600,'Awards&amp;Payments_LEACode'!$A$4:$Q$455,16,FALSE)</f>
        <v>0</v>
      </c>
      <c r="M600" s="3">
        <f>VLOOKUP($B600,'Awards&amp;Payments_LEACode'!$A$4:$Q$455,17,FALSE)</f>
        <v>333168.39999999997</v>
      </c>
    </row>
    <row r="601" spans="1:13" x14ac:dyDescent="0.35">
      <c r="A601" t="s">
        <v>255</v>
      </c>
      <c r="B601" s="118">
        <v>3899</v>
      </c>
      <c r="C601">
        <v>69</v>
      </c>
      <c r="D601" s="1">
        <f>VLOOKUP($B601,'Awards&amp;Payments_LEACode'!$A$4:$I$455,3,FALSE)</f>
        <v>170098</v>
      </c>
      <c r="E601" s="1">
        <f>VLOOKUP($B601,'Awards&amp;Payments_LEACode'!$A$4:$I$455,4,FALSE)</f>
        <v>655471</v>
      </c>
      <c r="F601" s="1">
        <f>VLOOKUP($B601,'Awards&amp;Payments_LEACode'!$A$4:$I$455,6,FALSE)</f>
        <v>1472007</v>
      </c>
      <c r="G601" s="1">
        <f>VLOOKUP($B601,'Awards&amp;Payments_LEACode'!$A$4:$I$455,8,FALSE)</f>
        <v>134638</v>
      </c>
      <c r="H601" s="3">
        <f>VLOOKUP($B601,'Awards&amp;Payments_LEACode'!$A$4:$I$455,9,FALSE)</f>
        <v>2432214</v>
      </c>
      <c r="I601" s="1">
        <f>VLOOKUP($B601,'Awards&amp;Payments_LEACode'!$A$4:$Q$455,11,FALSE)</f>
        <v>0</v>
      </c>
      <c r="J601" s="1">
        <f>VLOOKUP($B601,'Awards&amp;Payments_LEACode'!$A$4:$Q$455,12,FALSE)</f>
        <v>0</v>
      </c>
      <c r="K601" s="1">
        <f>VLOOKUP($B601,'Awards&amp;Payments_LEACode'!$A$4:$Q$455,14,FALSE)</f>
        <v>0</v>
      </c>
      <c r="L601" s="1">
        <f>VLOOKUP($B601,'Awards&amp;Payments_LEACode'!$A$4:$Q$455,16,FALSE)</f>
        <v>43810.39</v>
      </c>
      <c r="M601" s="3">
        <f>VLOOKUP($B601,'Awards&amp;Payments_LEACode'!$A$4:$Q$455,17,FALSE)</f>
        <v>43810.39</v>
      </c>
    </row>
    <row r="602" spans="1:13" x14ac:dyDescent="0.35">
      <c r="A602" t="s">
        <v>282</v>
      </c>
      <c r="B602" s="118">
        <v>4207</v>
      </c>
      <c r="C602">
        <v>69</v>
      </c>
      <c r="D602" s="1">
        <f>VLOOKUP($B602,'Awards&amp;Payments_LEACode'!$A$4:$I$455,3,FALSE)</f>
        <v>198291</v>
      </c>
      <c r="E602" s="1">
        <f>VLOOKUP($B602,'Awards&amp;Payments_LEACode'!$A$4:$I$455,4,FALSE)</f>
        <v>792437</v>
      </c>
      <c r="F602" s="1">
        <f>VLOOKUP($B602,'Awards&amp;Payments_LEACode'!$A$4:$I$455,6,FALSE)</f>
        <v>1779596</v>
      </c>
      <c r="G602" s="1">
        <f>VLOOKUP($B602,'Awards&amp;Payments_LEACode'!$A$4:$I$455,8,FALSE)</f>
        <v>73333</v>
      </c>
      <c r="H602" s="3">
        <f>VLOOKUP($B602,'Awards&amp;Payments_LEACode'!$A$4:$I$455,9,FALSE)</f>
        <v>2843657</v>
      </c>
      <c r="I602" s="1">
        <f>VLOOKUP($B602,'Awards&amp;Payments_LEACode'!$A$4:$Q$455,11,FALSE)</f>
        <v>163230.48000000001</v>
      </c>
      <c r="J602" s="1">
        <f>VLOOKUP($B602,'Awards&amp;Payments_LEACode'!$A$4:$Q$455,12,FALSE)</f>
        <v>0</v>
      </c>
      <c r="K602" s="1">
        <f>VLOOKUP($B602,'Awards&amp;Payments_LEACode'!$A$4:$Q$455,14,FALSE)</f>
        <v>0</v>
      </c>
      <c r="L602" s="1">
        <f>VLOOKUP($B602,'Awards&amp;Payments_LEACode'!$A$4:$Q$455,16,FALSE)</f>
        <v>73333</v>
      </c>
      <c r="M602" s="3">
        <f>VLOOKUP($B602,'Awards&amp;Payments_LEACode'!$A$4:$Q$455,17,FALSE)</f>
        <v>236563.48</v>
      </c>
    </row>
    <row r="603" spans="1:13" x14ac:dyDescent="0.35">
      <c r="A603" t="s">
        <v>292</v>
      </c>
      <c r="B603" s="118">
        <v>4368</v>
      </c>
      <c r="C603">
        <v>69</v>
      </c>
      <c r="D603" s="1">
        <f>VLOOKUP($B603,'Awards&amp;Payments_LEACode'!$A$4:$I$455,3,FALSE)</f>
        <v>51611</v>
      </c>
      <c r="E603" s="1">
        <f>VLOOKUP($B603,'Awards&amp;Payments_LEACode'!$A$4:$I$455,4,FALSE)</f>
        <v>214082</v>
      </c>
      <c r="F603" s="1">
        <f>VLOOKUP($B603,'Awards&amp;Payments_LEACode'!$A$4:$I$455,6,FALSE)</f>
        <v>480768</v>
      </c>
      <c r="G603" s="1">
        <f>VLOOKUP($B603,'Awards&amp;Payments_LEACode'!$A$4:$I$455,8,FALSE)</f>
        <v>0</v>
      </c>
      <c r="H603" s="3">
        <f>VLOOKUP($B603,'Awards&amp;Payments_LEACode'!$A$4:$I$455,9,FALSE)</f>
        <v>746461</v>
      </c>
      <c r="I603" s="1">
        <f>VLOOKUP($B603,'Awards&amp;Payments_LEACode'!$A$4:$Q$455,11,FALSE)</f>
        <v>51611</v>
      </c>
      <c r="J603" s="1">
        <f>VLOOKUP($B603,'Awards&amp;Payments_LEACode'!$A$4:$Q$455,12,FALSE)</f>
        <v>0</v>
      </c>
      <c r="K603" s="1">
        <f>VLOOKUP($B603,'Awards&amp;Payments_LEACode'!$A$4:$Q$455,14,FALSE)</f>
        <v>0</v>
      </c>
      <c r="L603" s="1">
        <f>VLOOKUP($B603,'Awards&amp;Payments_LEACode'!$A$4:$Q$455,16,FALSE)</f>
        <v>0</v>
      </c>
      <c r="M603" s="3">
        <f>VLOOKUP($B603,'Awards&amp;Payments_LEACode'!$A$4:$Q$455,17,FALSE)</f>
        <v>51611</v>
      </c>
    </row>
    <row r="604" spans="1:13" x14ac:dyDescent="0.35">
      <c r="A604" t="s">
        <v>352</v>
      </c>
      <c r="B604" s="118">
        <v>5467</v>
      </c>
      <c r="C604">
        <v>69</v>
      </c>
      <c r="D604" s="1">
        <f>VLOOKUP($B604,'Awards&amp;Payments_LEACode'!$A$4:$I$455,3,FALSE)</f>
        <v>80138</v>
      </c>
      <c r="E604" s="1">
        <f>VLOOKUP($B604,'Awards&amp;Payments_LEACode'!$A$4:$I$455,4,FALSE)</f>
        <v>271290</v>
      </c>
      <c r="F604" s="1">
        <f>VLOOKUP($B604,'Awards&amp;Payments_LEACode'!$A$4:$I$455,6,FALSE)</f>
        <v>609244</v>
      </c>
      <c r="G604" s="1">
        <f>VLOOKUP($B604,'Awards&amp;Payments_LEACode'!$A$4:$I$455,8,FALSE)</f>
        <v>0</v>
      </c>
      <c r="H604" s="3">
        <f>VLOOKUP($B604,'Awards&amp;Payments_LEACode'!$A$4:$I$455,9,FALSE)</f>
        <v>960672</v>
      </c>
      <c r="I604" s="1">
        <f>VLOOKUP($B604,'Awards&amp;Payments_LEACode'!$A$4:$Q$455,11,FALSE)</f>
        <v>80138</v>
      </c>
      <c r="J604" s="1">
        <f>VLOOKUP($B604,'Awards&amp;Payments_LEACode'!$A$4:$Q$455,12,FALSE)</f>
        <v>0</v>
      </c>
      <c r="K604" s="1">
        <f>VLOOKUP($B604,'Awards&amp;Payments_LEACode'!$A$4:$Q$455,14,FALSE)</f>
        <v>0</v>
      </c>
      <c r="L604" s="1">
        <f>VLOOKUP($B604,'Awards&amp;Payments_LEACode'!$A$4:$Q$455,16,FALSE)</f>
        <v>0</v>
      </c>
      <c r="M604" s="3">
        <f>VLOOKUP($B604,'Awards&amp;Payments_LEACode'!$A$4:$Q$455,17,FALSE)</f>
        <v>80138</v>
      </c>
    </row>
    <row r="605" spans="1:13" x14ac:dyDescent="0.35">
      <c r="A605" t="s">
        <v>360</v>
      </c>
      <c r="B605" s="118">
        <v>5628</v>
      </c>
      <c r="C605">
        <v>69</v>
      </c>
      <c r="D605" s="1">
        <f>VLOOKUP($B605,'Awards&amp;Payments_LEACode'!$A$4:$I$455,3,FALSE)</f>
        <v>71282</v>
      </c>
      <c r="E605" s="1">
        <f>VLOOKUP($B605,'Awards&amp;Payments_LEACode'!$A$4:$I$455,4,FALSE)</f>
        <v>256623</v>
      </c>
      <c r="F605" s="1">
        <f>VLOOKUP($B605,'Awards&amp;Payments_LEACode'!$A$4:$I$455,6,FALSE)</f>
        <v>576304</v>
      </c>
      <c r="G605" s="1">
        <f>VLOOKUP($B605,'Awards&amp;Payments_LEACode'!$A$4:$I$455,8,FALSE)</f>
        <v>0</v>
      </c>
      <c r="H605" s="3">
        <f>VLOOKUP($B605,'Awards&amp;Payments_LEACode'!$A$4:$I$455,9,FALSE)</f>
        <v>904209</v>
      </c>
      <c r="I605" s="1">
        <f>VLOOKUP($B605,'Awards&amp;Payments_LEACode'!$A$4:$Q$455,11,FALSE)</f>
        <v>17421</v>
      </c>
      <c r="J605" s="1">
        <f>VLOOKUP($B605,'Awards&amp;Payments_LEACode'!$A$4:$Q$455,12,FALSE)</f>
        <v>0</v>
      </c>
      <c r="K605" s="1">
        <f>VLOOKUP($B605,'Awards&amp;Payments_LEACode'!$A$4:$Q$455,14,FALSE)</f>
        <v>0</v>
      </c>
      <c r="L605" s="1">
        <f>VLOOKUP($B605,'Awards&amp;Payments_LEACode'!$A$4:$Q$455,16,FALSE)</f>
        <v>0</v>
      </c>
      <c r="M605" s="3">
        <f>VLOOKUP($B605,'Awards&amp;Payments_LEACode'!$A$4:$Q$455,17,FALSE)</f>
        <v>17421</v>
      </c>
    </row>
    <row r="606" spans="1:13" x14ac:dyDescent="0.35">
      <c r="A606" t="s">
        <v>23</v>
      </c>
      <c r="B606" s="118">
        <v>203</v>
      </c>
      <c r="C606">
        <v>70</v>
      </c>
      <c r="D606" s="1">
        <f>VLOOKUP($B606,'Awards&amp;Payments_LEACode'!$A$4:$I$455,3,FALSE)</f>
        <v>106225</v>
      </c>
      <c r="E606" s="1">
        <f>VLOOKUP($B606,'Awards&amp;Payments_LEACode'!$A$4:$I$455,4,FALSE)</f>
        <v>431073</v>
      </c>
      <c r="F606" s="1">
        <f>VLOOKUP($B606,'Awards&amp;Payments_LEACode'!$A$4:$I$455,6,FALSE)</f>
        <v>968071</v>
      </c>
      <c r="G606" s="1">
        <f>VLOOKUP($B606,'Awards&amp;Payments_LEACode'!$A$4:$I$455,8,FALSE)</f>
        <v>0</v>
      </c>
      <c r="H606" s="3">
        <f>VLOOKUP($B606,'Awards&amp;Payments_LEACode'!$A$4:$I$455,9,FALSE)</f>
        <v>1505369</v>
      </c>
      <c r="I606" s="1">
        <f>VLOOKUP($B606,'Awards&amp;Payments_LEACode'!$A$4:$Q$455,11,FALSE)</f>
        <v>105482.17</v>
      </c>
      <c r="J606" s="1">
        <f>VLOOKUP($B606,'Awards&amp;Payments_LEACode'!$A$4:$Q$455,12,FALSE)</f>
        <v>0</v>
      </c>
      <c r="K606" s="1">
        <f>VLOOKUP($B606,'Awards&amp;Payments_LEACode'!$A$4:$Q$455,14,FALSE)</f>
        <v>0</v>
      </c>
      <c r="L606" s="1">
        <f>VLOOKUP($B606,'Awards&amp;Payments_LEACode'!$A$4:$Q$455,16,FALSE)</f>
        <v>0</v>
      </c>
      <c r="M606" s="3">
        <f>VLOOKUP($B606,'Awards&amp;Payments_LEACode'!$A$4:$Q$455,17,FALSE)</f>
        <v>105482.17</v>
      </c>
    </row>
    <row r="607" spans="1:13" x14ac:dyDescent="0.35">
      <c r="A607" t="s">
        <v>27</v>
      </c>
      <c r="B607" s="118">
        <v>245</v>
      </c>
      <c r="C607">
        <v>70</v>
      </c>
      <c r="D607" s="1">
        <f>VLOOKUP($B607,'Awards&amp;Payments_LEACode'!$A$4:$I$455,3,FALSE)</f>
        <v>107106</v>
      </c>
      <c r="E607" s="1">
        <f>VLOOKUP($B607,'Awards&amp;Payments_LEACode'!$A$4:$I$455,4,FALSE)</f>
        <v>437338</v>
      </c>
      <c r="F607" s="1">
        <f>VLOOKUP($B607,'Awards&amp;Payments_LEACode'!$A$4:$I$455,6,FALSE)</f>
        <v>982141</v>
      </c>
      <c r="G607" s="1">
        <f>VLOOKUP($B607,'Awards&amp;Payments_LEACode'!$A$4:$I$455,8,FALSE)</f>
        <v>0</v>
      </c>
      <c r="H607" s="3">
        <f>VLOOKUP($B607,'Awards&amp;Payments_LEACode'!$A$4:$I$455,9,FALSE)</f>
        <v>1526585</v>
      </c>
      <c r="I607" s="1">
        <f>VLOOKUP($B607,'Awards&amp;Payments_LEACode'!$A$4:$Q$455,11,FALSE)</f>
        <v>0</v>
      </c>
      <c r="J607" s="1">
        <f>VLOOKUP($B607,'Awards&amp;Payments_LEACode'!$A$4:$Q$455,12,FALSE)</f>
        <v>0</v>
      </c>
      <c r="K607" s="1">
        <f>VLOOKUP($B607,'Awards&amp;Payments_LEACode'!$A$4:$Q$455,14,FALSE)</f>
        <v>0</v>
      </c>
      <c r="L607" s="1">
        <f>VLOOKUP($B607,'Awards&amp;Payments_LEACode'!$A$4:$Q$455,16,FALSE)</f>
        <v>0</v>
      </c>
      <c r="M607" s="3">
        <f>VLOOKUP($B607,'Awards&amp;Payments_LEACode'!$A$4:$Q$455,17,FALSE)</f>
        <v>0</v>
      </c>
    </row>
    <row r="608" spans="1:13" x14ac:dyDescent="0.35">
      <c r="A608" t="s">
        <v>41</v>
      </c>
      <c r="B608" s="118">
        <v>476</v>
      </c>
      <c r="C608">
        <v>70</v>
      </c>
      <c r="D608" s="1">
        <f>VLOOKUP($B608,'Awards&amp;Payments_LEACode'!$A$4:$I$455,3,FALSE)</f>
        <v>313840</v>
      </c>
      <c r="E608" s="1">
        <f>VLOOKUP($B608,'Awards&amp;Payments_LEACode'!$A$4:$I$455,4,FALSE)</f>
        <v>1243027</v>
      </c>
      <c r="F608" s="1">
        <f>VLOOKUP($B608,'Awards&amp;Payments_LEACode'!$A$4:$I$455,6,FALSE)</f>
        <v>2791497</v>
      </c>
      <c r="G608" s="1">
        <f>VLOOKUP($B608,'Awards&amp;Payments_LEACode'!$A$4:$I$455,8,FALSE)</f>
        <v>248406</v>
      </c>
      <c r="H608" s="3">
        <f>VLOOKUP($B608,'Awards&amp;Payments_LEACode'!$A$4:$I$455,9,FALSE)</f>
        <v>4596770</v>
      </c>
      <c r="I608" s="1">
        <f>VLOOKUP($B608,'Awards&amp;Payments_LEACode'!$A$4:$Q$455,11,FALSE)</f>
        <v>277871.07</v>
      </c>
      <c r="J608" s="1">
        <f>VLOOKUP($B608,'Awards&amp;Payments_LEACode'!$A$4:$Q$455,12,FALSE)</f>
        <v>0</v>
      </c>
      <c r="K608" s="1">
        <f>VLOOKUP($B608,'Awards&amp;Payments_LEACode'!$A$4:$Q$455,14,FALSE)</f>
        <v>0</v>
      </c>
      <c r="L608" s="1">
        <f>VLOOKUP($B608,'Awards&amp;Payments_LEACode'!$A$4:$Q$455,16,FALSE)</f>
        <v>122052.40000000001</v>
      </c>
      <c r="M608" s="3">
        <f>VLOOKUP($B608,'Awards&amp;Payments_LEACode'!$A$4:$Q$455,17,FALSE)</f>
        <v>399923.47000000003</v>
      </c>
    </row>
    <row r="609" spans="1:13" x14ac:dyDescent="0.35">
      <c r="A609" t="s">
        <v>216</v>
      </c>
      <c r="B609" s="118">
        <v>3339</v>
      </c>
      <c r="C609">
        <v>70</v>
      </c>
      <c r="D609" s="1">
        <f>VLOOKUP($B609,'Awards&amp;Payments_LEACode'!$A$4:$I$455,3,FALSE)</f>
        <v>374599</v>
      </c>
      <c r="E609" s="1">
        <f>VLOOKUP($B609,'Awards&amp;Payments_LEACode'!$A$4:$I$455,4,FALSE)</f>
        <v>1479480</v>
      </c>
      <c r="F609" s="1">
        <f>VLOOKUP($B609,'Awards&amp;Payments_LEACode'!$A$4:$I$455,6,FALSE)</f>
        <v>3322505</v>
      </c>
      <c r="G609" s="1">
        <f>VLOOKUP($B609,'Awards&amp;Payments_LEACode'!$A$4:$I$455,8,FALSE)</f>
        <v>0</v>
      </c>
      <c r="H609" s="3">
        <f>VLOOKUP($B609,'Awards&amp;Payments_LEACode'!$A$4:$I$455,9,FALSE)</f>
        <v>5176584</v>
      </c>
      <c r="I609" s="1">
        <f>VLOOKUP($B609,'Awards&amp;Payments_LEACode'!$A$4:$Q$455,11,FALSE)</f>
        <v>333168.39999999997</v>
      </c>
      <c r="J609" s="1">
        <f>VLOOKUP($B609,'Awards&amp;Payments_LEACode'!$A$4:$Q$455,12,FALSE)</f>
        <v>0</v>
      </c>
      <c r="K609" s="1">
        <f>VLOOKUP($B609,'Awards&amp;Payments_LEACode'!$A$4:$Q$455,14,FALSE)</f>
        <v>0</v>
      </c>
      <c r="L609" s="1">
        <f>VLOOKUP($B609,'Awards&amp;Payments_LEACode'!$A$4:$Q$455,16,FALSE)</f>
        <v>0</v>
      </c>
      <c r="M609" s="3">
        <f>VLOOKUP($B609,'Awards&amp;Payments_LEACode'!$A$4:$Q$455,17,FALSE)</f>
        <v>333168.39999999997</v>
      </c>
    </row>
    <row r="610" spans="1:13" x14ac:dyDescent="0.35">
      <c r="A610" s="113" t="s">
        <v>222</v>
      </c>
      <c r="B610" s="118">
        <v>3428</v>
      </c>
      <c r="C610">
        <v>70</v>
      </c>
      <c r="D610" s="1">
        <f>VLOOKUP($B610,'Awards&amp;Payments_LEACode'!$A$4:$I$455,3,FALSE)</f>
        <v>108036</v>
      </c>
      <c r="E610" s="1">
        <f>VLOOKUP($B610,'Awards&amp;Payments_LEACode'!$A$4:$I$455,4,FALSE)</f>
        <v>457723</v>
      </c>
      <c r="F610" s="1">
        <f>VLOOKUP($B610,'Awards&amp;Payments_LEACode'!$A$4:$I$455,6,FALSE)</f>
        <v>1027919</v>
      </c>
      <c r="G610" s="1">
        <f>VLOOKUP($B610,'Awards&amp;Payments_LEACode'!$A$4:$I$455,8,FALSE)</f>
        <v>0</v>
      </c>
      <c r="H610" s="3">
        <f>VLOOKUP($B610,'Awards&amp;Payments_LEACode'!$A$4:$I$455,9,FALSE)</f>
        <v>1593678</v>
      </c>
      <c r="I610" s="1">
        <f>VLOOKUP($B610,'Awards&amp;Payments_LEACode'!$A$4:$Q$455,11,FALSE)</f>
        <v>108035.99999999999</v>
      </c>
      <c r="J610" s="1">
        <f>VLOOKUP($B610,'Awards&amp;Payments_LEACode'!$A$4:$Q$455,12,FALSE)</f>
        <v>0</v>
      </c>
      <c r="K610" s="1">
        <f>VLOOKUP($B610,'Awards&amp;Payments_LEACode'!$A$4:$Q$455,14,FALSE)</f>
        <v>0</v>
      </c>
      <c r="L610" s="1">
        <f>VLOOKUP($B610,'Awards&amp;Payments_LEACode'!$A$4:$Q$455,16,FALSE)</f>
        <v>0</v>
      </c>
      <c r="M610" s="3">
        <f>VLOOKUP($B610,'Awards&amp;Payments_LEACode'!$A$4:$Q$455,17,FALSE)</f>
        <v>108035.99999999999</v>
      </c>
    </row>
    <row r="611" spans="1:13" x14ac:dyDescent="0.35">
      <c r="A611" t="s">
        <v>256</v>
      </c>
      <c r="B611" s="118">
        <v>3906</v>
      </c>
      <c r="C611">
        <v>70</v>
      </c>
      <c r="D611" s="1">
        <f>VLOOKUP($B611,'Awards&amp;Payments_LEACode'!$A$4:$I$455,3,FALSE)</f>
        <v>189390</v>
      </c>
      <c r="E611" s="1">
        <f>VLOOKUP($B611,'Awards&amp;Payments_LEACode'!$A$4:$I$455,4,FALSE)</f>
        <v>750506</v>
      </c>
      <c r="F611" s="1">
        <f>VLOOKUP($B611,'Awards&amp;Payments_LEACode'!$A$4:$I$455,6,FALSE)</f>
        <v>1685431</v>
      </c>
      <c r="G611" s="1">
        <f>VLOOKUP($B611,'Awards&amp;Payments_LEACode'!$A$4:$I$455,8,FALSE)</f>
        <v>174638</v>
      </c>
      <c r="H611" s="3">
        <f>VLOOKUP($B611,'Awards&amp;Payments_LEACode'!$A$4:$I$455,9,FALSE)</f>
        <v>2799965</v>
      </c>
      <c r="I611" s="1">
        <f>VLOOKUP($B611,'Awards&amp;Payments_LEACode'!$A$4:$Q$455,11,FALSE)</f>
        <v>23706.1</v>
      </c>
      <c r="J611" s="1">
        <f>VLOOKUP($B611,'Awards&amp;Payments_LEACode'!$A$4:$Q$455,12,FALSE)</f>
        <v>0</v>
      </c>
      <c r="K611" s="1">
        <f>VLOOKUP($B611,'Awards&amp;Payments_LEACode'!$A$4:$Q$455,14,FALSE)</f>
        <v>0</v>
      </c>
      <c r="L611" s="1">
        <f>VLOOKUP($B611,'Awards&amp;Payments_LEACode'!$A$4:$Q$455,16,FALSE)</f>
        <v>0</v>
      </c>
      <c r="M611" s="3">
        <f>VLOOKUP($B611,'Awards&amp;Payments_LEACode'!$A$4:$Q$455,17,FALSE)</f>
        <v>23706.1</v>
      </c>
    </row>
    <row r="612" spans="1:13" x14ac:dyDescent="0.35">
      <c r="A612" t="s">
        <v>261</v>
      </c>
      <c r="B612" s="118">
        <v>3948</v>
      </c>
      <c r="C612">
        <v>70</v>
      </c>
      <c r="D612" s="1">
        <f>VLOOKUP($B612,'Awards&amp;Payments_LEACode'!$A$4:$I$455,3,FALSE)</f>
        <v>116801</v>
      </c>
      <c r="E612" s="1">
        <f>VLOOKUP($B612,'Awards&amp;Payments_LEACode'!$A$4:$I$455,4,FALSE)</f>
        <v>447743</v>
      </c>
      <c r="F612" s="1">
        <f>VLOOKUP($B612,'Awards&amp;Payments_LEACode'!$A$4:$I$455,6,FALSE)</f>
        <v>1005508</v>
      </c>
      <c r="G612" s="1">
        <f>VLOOKUP($B612,'Awards&amp;Payments_LEACode'!$A$4:$I$455,8,FALSE)</f>
        <v>93623</v>
      </c>
      <c r="H612" s="3">
        <f>VLOOKUP($B612,'Awards&amp;Payments_LEACode'!$A$4:$I$455,9,FALSE)</f>
        <v>1663675</v>
      </c>
      <c r="I612" s="1">
        <f>VLOOKUP($B612,'Awards&amp;Payments_LEACode'!$A$4:$Q$455,11,FALSE)</f>
        <v>88047.86</v>
      </c>
      <c r="J612" s="1">
        <f>VLOOKUP($B612,'Awards&amp;Payments_LEACode'!$A$4:$Q$455,12,FALSE)</f>
        <v>0</v>
      </c>
      <c r="K612" s="1">
        <f>VLOOKUP($B612,'Awards&amp;Payments_LEACode'!$A$4:$Q$455,14,FALSE)</f>
        <v>0</v>
      </c>
      <c r="L612" s="1">
        <f>VLOOKUP($B612,'Awards&amp;Payments_LEACode'!$A$4:$Q$455,16,FALSE)</f>
        <v>42791.65</v>
      </c>
      <c r="M612" s="3">
        <f>VLOOKUP($B612,'Awards&amp;Payments_LEACode'!$A$4:$Q$455,17,FALSE)</f>
        <v>130839.51000000001</v>
      </c>
    </row>
    <row r="613" spans="1:13" x14ac:dyDescent="0.35">
      <c r="A613" t="s">
        <v>292</v>
      </c>
      <c r="B613" s="118">
        <v>4368</v>
      </c>
      <c r="C613">
        <v>70</v>
      </c>
      <c r="D613" s="1">
        <f>VLOOKUP($B613,'Awards&amp;Payments_LEACode'!$A$4:$I$455,3,FALSE)</f>
        <v>51611</v>
      </c>
      <c r="E613" s="1">
        <f>VLOOKUP($B613,'Awards&amp;Payments_LEACode'!$A$4:$I$455,4,FALSE)</f>
        <v>214082</v>
      </c>
      <c r="F613" s="1">
        <f>VLOOKUP($B613,'Awards&amp;Payments_LEACode'!$A$4:$I$455,6,FALSE)</f>
        <v>480768</v>
      </c>
      <c r="G613" s="1">
        <f>VLOOKUP($B613,'Awards&amp;Payments_LEACode'!$A$4:$I$455,8,FALSE)</f>
        <v>0</v>
      </c>
      <c r="H613" s="3">
        <f>VLOOKUP($B613,'Awards&amp;Payments_LEACode'!$A$4:$I$455,9,FALSE)</f>
        <v>746461</v>
      </c>
      <c r="I613" s="1">
        <f>VLOOKUP($B613,'Awards&amp;Payments_LEACode'!$A$4:$Q$455,11,FALSE)</f>
        <v>51611</v>
      </c>
      <c r="J613" s="1">
        <f>VLOOKUP($B613,'Awards&amp;Payments_LEACode'!$A$4:$Q$455,12,FALSE)</f>
        <v>0</v>
      </c>
      <c r="K613" s="1">
        <f>VLOOKUP($B613,'Awards&amp;Payments_LEACode'!$A$4:$Q$455,14,FALSE)</f>
        <v>0</v>
      </c>
      <c r="L613" s="1">
        <f>VLOOKUP($B613,'Awards&amp;Payments_LEACode'!$A$4:$Q$455,16,FALSE)</f>
        <v>0</v>
      </c>
      <c r="M613" s="3">
        <f>VLOOKUP($B613,'Awards&amp;Payments_LEACode'!$A$4:$Q$455,17,FALSE)</f>
        <v>51611</v>
      </c>
    </row>
    <row r="614" spans="1:13" x14ac:dyDescent="0.35">
      <c r="A614" t="s">
        <v>298</v>
      </c>
      <c r="B614" s="118">
        <v>4508</v>
      </c>
      <c r="C614">
        <v>70</v>
      </c>
      <c r="D614" s="1">
        <f>VLOOKUP($B614,'Awards&amp;Payments_LEACode'!$A$4:$I$455,3,FALSE)</f>
        <v>63595</v>
      </c>
      <c r="E614" s="1">
        <f>VLOOKUP($B614,'Awards&amp;Payments_LEACode'!$A$4:$I$455,4,FALSE)</f>
        <v>252380</v>
      </c>
      <c r="F614" s="1">
        <f>VLOOKUP($B614,'Awards&amp;Payments_LEACode'!$A$4:$I$455,6,FALSE)</f>
        <v>566777</v>
      </c>
      <c r="G614" s="1">
        <f>VLOOKUP($B614,'Awards&amp;Payments_LEACode'!$A$4:$I$455,8,FALSE)</f>
        <v>0</v>
      </c>
      <c r="H614" s="3">
        <f>VLOOKUP($B614,'Awards&amp;Payments_LEACode'!$A$4:$I$455,9,FALSE)</f>
        <v>882752</v>
      </c>
      <c r="I614" s="1">
        <f>VLOOKUP($B614,'Awards&amp;Payments_LEACode'!$A$4:$Q$455,11,FALSE)</f>
        <v>63595</v>
      </c>
      <c r="J614" s="1">
        <f>VLOOKUP($B614,'Awards&amp;Payments_LEACode'!$A$4:$Q$455,12,FALSE)</f>
        <v>0</v>
      </c>
      <c r="K614" s="1">
        <f>VLOOKUP($B614,'Awards&amp;Payments_LEACode'!$A$4:$Q$455,14,FALSE)</f>
        <v>0</v>
      </c>
      <c r="L614" s="1">
        <f>VLOOKUP($B614,'Awards&amp;Payments_LEACode'!$A$4:$Q$455,16,FALSE)</f>
        <v>0</v>
      </c>
      <c r="M614" s="3">
        <f>VLOOKUP($B614,'Awards&amp;Payments_LEACode'!$A$4:$Q$455,17,FALSE)</f>
        <v>63595</v>
      </c>
    </row>
    <row r="615" spans="1:13" x14ac:dyDescent="0.35">
      <c r="A615" t="s">
        <v>351</v>
      </c>
      <c r="B615" s="118">
        <v>5460</v>
      </c>
      <c r="C615">
        <v>70</v>
      </c>
      <c r="D615" s="1">
        <f>VLOOKUP($B615,'Awards&amp;Payments_LEACode'!$A$4:$I$455,3,FALSE)</f>
        <v>485586</v>
      </c>
      <c r="E615" s="1">
        <f>VLOOKUP($B615,'Awards&amp;Payments_LEACode'!$A$4:$I$455,4,FALSE)</f>
        <v>1982953</v>
      </c>
      <c r="F615" s="1">
        <f>VLOOKUP($B615,'Awards&amp;Payments_LEACode'!$A$4:$I$455,6,FALSE)</f>
        <v>4453168</v>
      </c>
      <c r="G615" s="1">
        <f>VLOOKUP($B615,'Awards&amp;Payments_LEACode'!$A$4:$I$455,8,FALSE)</f>
        <v>428840</v>
      </c>
      <c r="H615" s="3">
        <f>VLOOKUP($B615,'Awards&amp;Payments_LEACode'!$A$4:$I$455,9,FALSE)</f>
        <v>7350547</v>
      </c>
      <c r="I615" s="1">
        <f>VLOOKUP($B615,'Awards&amp;Payments_LEACode'!$A$4:$Q$455,11,FALSE)</f>
        <v>327622.65000000002</v>
      </c>
      <c r="J615" s="1">
        <f>VLOOKUP($B615,'Awards&amp;Payments_LEACode'!$A$4:$Q$455,12,FALSE)</f>
        <v>0</v>
      </c>
      <c r="K615" s="1">
        <f>VLOOKUP($B615,'Awards&amp;Payments_LEACode'!$A$4:$Q$455,14,FALSE)</f>
        <v>0</v>
      </c>
      <c r="L615" s="1">
        <f>VLOOKUP($B615,'Awards&amp;Payments_LEACode'!$A$4:$Q$455,16,FALSE)</f>
        <v>315854.81</v>
      </c>
      <c r="M615" s="3">
        <f>VLOOKUP($B615,'Awards&amp;Payments_LEACode'!$A$4:$Q$455,17,FALSE)</f>
        <v>643477.46</v>
      </c>
    </row>
    <row r="616" spans="1:13" x14ac:dyDescent="0.35">
      <c r="A616" t="s">
        <v>357</v>
      </c>
      <c r="B616" s="118">
        <v>5607</v>
      </c>
      <c r="C616">
        <v>70</v>
      </c>
      <c r="D616" s="1">
        <f>VLOOKUP($B616,'Awards&amp;Payments_LEACode'!$A$4:$I$455,3,FALSE)</f>
        <v>701553</v>
      </c>
      <c r="E616" s="1">
        <f>VLOOKUP($B616,'Awards&amp;Payments_LEACode'!$A$4:$I$455,4,FALSE)</f>
        <v>2761937</v>
      </c>
      <c r="F616" s="1">
        <f>VLOOKUP($B616,'Awards&amp;Payments_LEACode'!$A$4:$I$455,6,FALSE)</f>
        <v>6202551</v>
      </c>
      <c r="G616" s="1">
        <f>VLOOKUP($B616,'Awards&amp;Payments_LEACode'!$A$4:$I$455,8,FALSE)</f>
        <v>0</v>
      </c>
      <c r="H616" s="3">
        <f>VLOOKUP($B616,'Awards&amp;Payments_LEACode'!$A$4:$I$455,9,FALSE)</f>
        <v>9666041</v>
      </c>
      <c r="I616" s="1">
        <f>VLOOKUP($B616,'Awards&amp;Payments_LEACode'!$A$4:$Q$455,11,FALSE)</f>
        <v>701495.29999999993</v>
      </c>
      <c r="J616" s="1">
        <f>VLOOKUP($B616,'Awards&amp;Payments_LEACode'!$A$4:$Q$455,12,FALSE)</f>
        <v>0</v>
      </c>
      <c r="K616" s="1">
        <f>VLOOKUP($B616,'Awards&amp;Payments_LEACode'!$A$4:$Q$455,14,FALSE)</f>
        <v>0</v>
      </c>
      <c r="L616" s="1">
        <f>VLOOKUP($B616,'Awards&amp;Payments_LEACode'!$A$4:$Q$455,16,FALSE)</f>
        <v>0</v>
      </c>
      <c r="M616" s="3">
        <f>VLOOKUP($B616,'Awards&amp;Payments_LEACode'!$A$4:$Q$455,17,FALSE)</f>
        <v>701495.29999999993</v>
      </c>
    </row>
    <row r="617" spans="1:13" x14ac:dyDescent="0.35">
      <c r="A617" t="s">
        <v>368</v>
      </c>
      <c r="B617" s="118">
        <v>5747</v>
      </c>
      <c r="C617">
        <v>70</v>
      </c>
      <c r="D617" s="1">
        <f>VLOOKUP($B617,'Awards&amp;Payments_LEACode'!$A$4:$I$455,3,FALSE)</f>
        <v>547040</v>
      </c>
      <c r="E617" s="1">
        <f>VLOOKUP($B617,'Awards&amp;Payments_LEACode'!$A$4:$I$455,4,FALSE)</f>
        <v>2181051</v>
      </c>
      <c r="F617" s="1">
        <f>VLOOKUP($B617,'Awards&amp;Payments_LEACode'!$A$4:$I$455,6,FALSE)</f>
        <v>4898041</v>
      </c>
      <c r="G617" s="1">
        <f>VLOOKUP($B617,'Awards&amp;Payments_LEACode'!$A$4:$I$455,8,FALSE)</f>
        <v>454493</v>
      </c>
      <c r="H617" s="3">
        <f>VLOOKUP($B617,'Awards&amp;Payments_LEACode'!$A$4:$I$455,9,FALSE)</f>
        <v>8080625</v>
      </c>
      <c r="I617" s="1">
        <f>VLOOKUP($B617,'Awards&amp;Payments_LEACode'!$A$4:$Q$455,11,FALSE)</f>
        <v>442756.45999999996</v>
      </c>
      <c r="J617" s="1">
        <f>VLOOKUP($B617,'Awards&amp;Payments_LEACode'!$A$4:$Q$455,12,FALSE)</f>
        <v>0</v>
      </c>
      <c r="K617" s="1">
        <f>VLOOKUP($B617,'Awards&amp;Payments_LEACode'!$A$4:$Q$455,14,FALSE)</f>
        <v>0</v>
      </c>
      <c r="L617" s="1">
        <f>VLOOKUP($B617,'Awards&amp;Payments_LEACode'!$A$4:$Q$455,16,FALSE)</f>
        <v>230456.36</v>
      </c>
      <c r="M617" s="3">
        <f>VLOOKUP($B617,'Awards&amp;Payments_LEACode'!$A$4:$Q$455,17,FALSE)</f>
        <v>673212.82</v>
      </c>
    </row>
    <row r="618" spans="1:13" x14ac:dyDescent="0.35">
      <c r="A618" t="s">
        <v>421</v>
      </c>
      <c r="B618" s="118">
        <v>6685</v>
      </c>
      <c r="C618">
        <v>70</v>
      </c>
      <c r="D618" s="1">
        <f>VLOOKUP($B618,'Awards&amp;Payments_LEACode'!$A$4:$I$455,3,FALSE)</f>
        <v>795032</v>
      </c>
      <c r="E618" s="1">
        <f>VLOOKUP($B618,'Awards&amp;Payments_LEACode'!$A$4:$I$455,4,FALSE)</f>
        <v>3155275</v>
      </c>
      <c r="F618" s="1">
        <f>VLOOKUP($B618,'Awards&amp;Payments_LEACode'!$A$4:$I$455,6,FALSE)</f>
        <v>7085882</v>
      </c>
      <c r="G618" s="1">
        <f>VLOOKUP($B618,'Awards&amp;Payments_LEACode'!$A$4:$I$455,8,FALSE)</f>
        <v>0</v>
      </c>
      <c r="H618" s="3">
        <f>VLOOKUP($B618,'Awards&amp;Payments_LEACode'!$A$4:$I$455,9,FALSE)</f>
        <v>11036189</v>
      </c>
      <c r="I618" s="1">
        <f>VLOOKUP($B618,'Awards&amp;Payments_LEACode'!$A$4:$Q$455,11,FALSE)</f>
        <v>717699.24</v>
      </c>
      <c r="J618" s="1">
        <f>VLOOKUP($B618,'Awards&amp;Payments_LEACode'!$A$4:$Q$455,12,FALSE)</f>
        <v>0</v>
      </c>
      <c r="K618" s="1">
        <f>VLOOKUP($B618,'Awards&amp;Payments_LEACode'!$A$4:$Q$455,14,FALSE)</f>
        <v>0</v>
      </c>
      <c r="L618" s="1">
        <f>VLOOKUP($B618,'Awards&amp;Payments_LEACode'!$A$4:$Q$455,16,FALSE)</f>
        <v>0</v>
      </c>
      <c r="M618" s="3">
        <f>VLOOKUP($B618,'Awards&amp;Payments_LEACode'!$A$4:$Q$455,17,FALSE)</f>
        <v>717699.24</v>
      </c>
    </row>
    <row r="619" spans="1:13" x14ac:dyDescent="0.35">
      <c r="A619" t="s">
        <v>12</v>
      </c>
      <c r="B619" s="118">
        <v>105</v>
      </c>
      <c r="C619">
        <v>71</v>
      </c>
      <c r="D619" s="1">
        <f>VLOOKUP($B619,'Awards&amp;Payments_LEACode'!$A$4:$I$455,3,FALSE)</f>
        <v>87178</v>
      </c>
      <c r="E619" s="1">
        <f>VLOOKUP($B619,'Awards&amp;Payments_LEACode'!$A$4:$I$455,4,FALSE)</f>
        <v>312466</v>
      </c>
      <c r="F619" s="1">
        <f>VLOOKUP($B619,'Awards&amp;Payments_LEACode'!$A$4:$I$455,6,FALSE)</f>
        <v>701712</v>
      </c>
      <c r="G619" s="1">
        <f>VLOOKUP($B619,'Awards&amp;Payments_LEACode'!$A$4:$I$455,8,FALSE)</f>
        <v>54638</v>
      </c>
      <c r="H619" s="3">
        <f>VLOOKUP($B619,'Awards&amp;Payments_LEACode'!$A$4:$I$455,9,FALSE)</f>
        <v>1155994</v>
      </c>
      <c r="I619" s="1">
        <f>VLOOKUP($B619,'Awards&amp;Payments_LEACode'!$A$4:$Q$455,11,FALSE)</f>
        <v>67725.649999999994</v>
      </c>
      <c r="J619" s="1">
        <f>VLOOKUP($B619,'Awards&amp;Payments_LEACode'!$A$4:$Q$455,12,FALSE)</f>
        <v>0</v>
      </c>
      <c r="K619" s="1">
        <f>VLOOKUP($B619,'Awards&amp;Payments_LEACode'!$A$4:$Q$455,14,FALSE)</f>
        <v>0</v>
      </c>
      <c r="L619" s="1">
        <f>VLOOKUP($B619,'Awards&amp;Payments_LEACode'!$A$4:$Q$455,16,FALSE)</f>
        <v>38165.670000000006</v>
      </c>
      <c r="M619" s="3">
        <f>VLOOKUP($B619,'Awards&amp;Payments_LEACode'!$A$4:$Q$455,17,FALSE)</f>
        <v>105891.32</v>
      </c>
    </row>
    <row r="620" spans="1:13" x14ac:dyDescent="0.35">
      <c r="A620" t="s">
        <v>173</v>
      </c>
      <c r="B620" s="118">
        <v>2639</v>
      </c>
      <c r="C620">
        <v>71</v>
      </c>
      <c r="D620" s="1">
        <f>VLOOKUP($B620,'Awards&amp;Payments_LEACode'!$A$4:$I$455,3,FALSE)</f>
        <v>64696</v>
      </c>
      <c r="E620" s="1">
        <f>VLOOKUP($B620,'Awards&amp;Payments_LEACode'!$A$4:$I$455,4,FALSE)</f>
        <v>259292</v>
      </c>
      <c r="F620" s="1">
        <f>VLOOKUP($B620,'Awards&amp;Payments_LEACode'!$A$4:$I$455,6,FALSE)</f>
        <v>582298</v>
      </c>
      <c r="G620" s="1">
        <f>VLOOKUP($B620,'Awards&amp;Payments_LEACode'!$A$4:$I$455,8,FALSE)</f>
        <v>0</v>
      </c>
      <c r="H620" s="3">
        <f>VLOOKUP($B620,'Awards&amp;Payments_LEACode'!$A$4:$I$455,9,FALSE)</f>
        <v>906286</v>
      </c>
      <c r="I620" s="1">
        <f>VLOOKUP($B620,'Awards&amp;Payments_LEACode'!$A$4:$Q$455,11,FALSE)</f>
        <v>64696</v>
      </c>
      <c r="J620" s="1">
        <f>VLOOKUP($B620,'Awards&amp;Payments_LEACode'!$A$4:$Q$455,12,FALSE)</f>
        <v>0</v>
      </c>
      <c r="K620" s="1">
        <f>VLOOKUP($B620,'Awards&amp;Payments_LEACode'!$A$4:$Q$455,14,FALSE)</f>
        <v>0</v>
      </c>
      <c r="L620" s="1">
        <f>VLOOKUP($B620,'Awards&amp;Payments_LEACode'!$A$4:$Q$455,16,FALSE)</f>
        <v>0</v>
      </c>
      <c r="M620" s="3">
        <f>VLOOKUP($B620,'Awards&amp;Payments_LEACode'!$A$4:$Q$455,17,FALSE)</f>
        <v>64696</v>
      </c>
    </row>
    <row r="621" spans="1:13" x14ac:dyDescent="0.35">
      <c r="A621" t="s">
        <v>326</v>
      </c>
      <c r="B621" s="118">
        <v>4963</v>
      </c>
      <c r="C621">
        <v>71</v>
      </c>
      <c r="D621" s="1">
        <f>VLOOKUP($B621,'Awards&amp;Payments_LEACode'!$A$4:$I$455,3,FALSE)</f>
        <v>43304</v>
      </c>
      <c r="E621" s="1">
        <f>VLOOKUP($B621,'Awards&amp;Payments_LEACode'!$A$4:$I$455,4,FALSE)</f>
        <v>162267</v>
      </c>
      <c r="F621" s="1">
        <f>VLOOKUP($B621,'Awards&amp;Payments_LEACode'!$A$4:$I$455,6,FALSE)</f>
        <v>364407</v>
      </c>
      <c r="G621" s="1">
        <f>VLOOKUP($B621,'Awards&amp;Payments_LEACode'!$A$4:$I$455,8,FALSE)</f>
        <v>0</v>
      </c>
      <c r="H621" s="3">
        <f>VLOOKUP($B621,'Awards&amp;Payments_LEACode'!$A$4:$I$455,9,FALSE)</f>
        <v>569978</v>
      </c>
      <c r="I621" s="1">
        <f>VLOOKUP($B621,'Awards&amp;Payments_LEACode'!$A$4:$Q$455,11,FALSE)</f>
        <v>27091.69</v>
      </c>
      <c r="J621" s="1">
        <f>VLOOKUP($B621,'Awards&amp;Payments_LEACode'!$A$4:$Q$455,12,FALSE)</f>
        <v>0</v>
      </c>
      <c r="K621" s="1">
        <f>VLOOKUP($B621,'Awards&amp;Payments_LEACode'!$A$4:$Q$455,14,FALSE)</f>
        <v>0</v>
      </c>
      <c r="L621" s="1">
        <f>VLOOKUP($B621,'Awards&amp;Payments_LEACode'!$A$4:$Q$455,16,FALSE)</f>
        <v>0</v>
      </c>
      <c r="M621" s="3">
        <f>VLOOKUP($B621,'Awards&amp;Payments_LEACode'!$A$4:$Q$455,17,FALSE)</f>
        <v>27091.69</v>
      </c>
    </row>
    <row r="622" spans="1:13" x14ac:dyDescent="0.35">
      <c r="A622" t="s">
        <v>357</v>
      </c>
      <c r="B622" s="118">
        <v>5607</v>
      </c>
      <c r="C622">
        <v>71</v>
      </c>
      <c r="D622" s="1">
        <f>VLOOKUP($B622,'Awards&amp;Payments_LEACode'!$A$4:$I$455,3,FALSE)</f>
        <v>701553</v>
      </c>
      <c r="E622" s="1">
        <f>VLOOKUP($B622,'Awards&amp;Payments_LEACode'!$A$4:$I$455,4,FALSE)</f>
        <v>2761937</v>
      </c>
      <c r="F622" s="1">
        <f>VLOOKUP($B622,'Awards&amp;Payments_LEACode'!$A$4:$I$455,6,FALSE)</f>
        <v>6202551</v>
      </c>
      <c r="G622" s="1">
        <f>VLOOKUP($B622,'Awards&amp;Payments_LEACode'!$A$4:$I$455,8,FALSE)</f>
        <v>0</v>
      </c>
      <c r="H622" s="3">
        <f>VLOOKUP($B622,'Awards&amp;Payments_LEACode'!$A$4:$I$455,9,FALSE)</f>
        <v>9666041</v>
      </c>
      <c r="I622" s="1">
        <f>VLOOKUP($B622,'Awards&amp;Payments_LEACode'!$A$4:$Q$455,11,FALSE)</f>
        <v>701495.29999999993</v>
      </c>
      <c r="J622" s="1">
        <f>VLOOKUP($B622,'Awards&amp;Payments_LEACode'!$A$4:$Q$455,12,FALSE)</f>
        <v>0</v>
      </c>
      <c r="K622" s="1">
        <f>VLOOKUP($B622,'Awards&amp;Payments_LEACode'!$A$4:$Q$455,14,FALSE)</f>
        <v>0</v>
      </c>
      <c r="L622" s="1">
        <f>VLOOKUP($B622,'Awards&amp;Payments_LEACode'!$A$4:$Q$455,16,FALSE)</f>
        <v>0</v>
      </c>
      <c r="M622" s="3">
        <f>VLOOKUP($B622,'Awards&amp;Payments_LEACode'!$A$4:$Q$455,17,FALSE)</f>
        <v>701495.29999999993</v>
      </c>
    </row>
    <row r="623" spans="1:13" x14ac:dyDescent="0.35">
      <c r="A623" s="113" t="s">
        <v>15</v>
      </c>
      <c r="B623" s="118">
        <v>126</v>
      </c>
      <c r="C623">
        <v>71</v>
      </c>
      <c r="D623" s="1">
        <f>VLOOKUP($B623,'Awards&amp;Payments_LEACode'!$A$4:$I$455,3,FALSE)</f>
        <v>74063</v>
      </c>
      <c r="E623" s="1">
        <f>VLOOKUP($B623,'Awards&amp;Payments_LEACode'!$A$4:$I$455,4,FALSE)</f>
        <v>276364</v>
      </c>
      <c r="F623" s="1">
        <f>VLOOKUP($B623,'Awards&amp;Payments_LEACode'!$A$4:$I$455,6,FALSE)</f>
        <v>620638</v>
      </c>
      <c r="G623" s="1">
        <f>VLOOKUP($B623,'Awards&amp;Payments_LEACode'!$A$4:$I$455,8,FALSE)</f>
        <v>0</v>
      </c>
      <c r="H623" s="3">
        <f>VLOOKUP($B623,'Awards&amp;Payments_LEACode'!$A$4:$I$455,9,FALSE)</f>
        <v>971065</v>
      </c>
      <c r="I623" s="1">
        <f>VLOOKUP($B623,'Awards&amp;Payments_LEACode'!$A$4:$Q$455,11,FALSE)</f>
        <v>31117.93</v>
      </c>
      <c r="J623" s="1">
        <f>VLOOKUP($B623,'Awards&amp;Payments_LEACode'!$A$4:$Q$455,12,FALSE)</f>
        <v>0</v>
      </c>
      <c r="K623" s="1">
        <f>VLOOKUP($B623,'Awards&amp;Payments_LEACode'!$A$4:$Q$455,14,FALSE)</f>
        <v>0</v>
      </c>
      <c r="L623" s="1">
        <f>VLOOKUP($B623,'Awards&amp;Payments_LEACode'!$A$4:$Q$455,16,FALSE)</f>
        <v>0</v>
      </c>
      <c r="M623" s="3">
        <f>VLOOKUP($B623,'Awards&amp;Payments_LEACode'!$A$4:$Q$455,17,FALSE)</f>
        <v>31117.93</v>
      </c>
    </row>
    <row r="624" spans="1:13" x14ac:dyDescent="0.35">
      <c r="A624" t="s">
        <v>293</v>
      </c>
      <c r="B624" s="118">
        <v>4375</v>
      </c>
      <c r="C624">
        <v>71</v>
      </c>
      <c r="D624" s="1">
        <f>VLOOKUP($B624,'Awards&amp;Payments_LEACode'!$A$4:$I$455,3,FALSE)</f>
        <v>140863</v>
      </c>
      <c r="E624" s="1">
        <f>VLOOKUP($B624,'Awards&amp;Payments_LEACode'!$A$4:$I$455,4,FALSE)</f>
        <v>573008</v>
      </c>
      <c r="F624" s="1">
        <f>VLOOKUP($B624,'Awards&amp;Payments_LEACode'!$A$4:$I$455,6,FALSE)</f>
        <v>1286818</v>
      </c>
      <c r="G624" s="1">
        <f>VLOOKUP($B624,'Awards&amp;Payments_LEACode'!$A$4:$I$455,8,FALSE)</f>
        <v>87101</v>
      </c>
      <c r="H624" s="3">
        <f>VLOOKUP($B624,'Awards&amp;Payments_LEACode'!$A$4:$I$455,9,FALSE)</f>
        <v>2087790</v>
      </c>
      <c r="I624" s="1">
        <f>VLOOKUP($B624,'Awards&amp;Payments_LEACode'!$A$4:$Q$455,11,FALSE)</f>
        <v>111683.27</v>
      </c>
      <c r="J624" s="1">
        <f>VLOOKUP($B624,'Awards&amp;Payments_LEACode'!$A$4:$Q$455,12,FALSE)</f>
        <v>0</v>
      </c>
      <c r="K624" s="1">
        <f>VLOOKUP($B624,'Awards&amp;Payments_LEACode'!$A$4:$Q$455,14,FALSE)</f>
        <v>0</v>
      </c>
      <c r="L624" s="1">
        <f>VLOOKUP($B624,'Awards&amp;Payments_LEACode'!$A$4:$Q$455,16,FALSE)</f>
        <v>85476.13</v>
      </c>
      <c r="M624" s="3">
        <f>VLOOKUP($B624,'Awards&amp;Payments_LEACode'!$A$4:$Q$455,17,FALSE)</f>
        <v>197159.40000000002</v>
      </c>
    </row>
    <row r="625" spans="1:13" x14ac:dyDescent="0.35">
      <c r="A625" t="s">
        <v>393</v>
      </c>
      <c r="B625" s="118">
        <v>6195</v>
      </c>
      <c r="C625">
        <v>71</v>
      </c>
      <c r="D625" s="1">
        <f>VLOOKUP($B625,'Awards&amp;Payments_LEACode'!$A$4:$I$455,3,FALSE)</f>
        <v>280937</v>
      </c>
      <c r="E625" s="1">
        <f>VLOOKUP($B625,'Awards&amp;Payments_LEACode'!$A$4:$I$455,4,FALSE)</f>
        <v>1070431</v>
      </c>
      <c r="F625" s="1">
        <f>VLOOKUP($B625,'Awards&amp;Payments_LEACode'!$A$4:$I$455,6,FALSE)</f>
        <v>2403894</v>
      </c>
      <c r="G625" s="1">
        <f>VLOOKUP($B625,'Awards&amp;Payments_LEACode'!$A$4:$I$455,8,FALSE)</f>
        <v>0</v>
      </c>
      <c r="H625" s="3">
        <f>VLOOKUP($B625,'Awards&amp;Payments_LEACode'!$A$4:$I$455,9,FALSE)</f>
        <v>3755262</v>
      </c>
      <c r="I625" s="1">
        <f>VLOOKUP($B625,'Awards&amp;Payments_LEACode'!$A$4:$Q$455,11,FALSE)</f>
        <v>275424.74</v>
      </c>
      <c r="J625" s="1">
        <f>VLOOKUP($B625,'Awards&amp;Payments_LEACode'!$A$4:$Q$455,12,FALSE)</f>
        <v>507924.79</v>
      </c>
      <c r="K625" s="1">
        <f>VLOOKUP($B625,'Awards&amp;Payments_LEACode'!$A$4:$Q$455,14,FALSE)</f>
        <v>0</v>
      </c>
      <c r="L625" s="1">
        <f>VLOOKUP($B625,'Awards&amp;Payments_LEACode'!$A$4:$Q$455,16,FALSE)</f>
        <v>0</v>
      </c>
      <c r="M625" s="3">
        <f>VLOOKUP($B625,'Awards&amp;Payments_LEACode'!$A$4:$Q$455,17,FALSE)</f>
        <v>783349.53</v>
      </c>
    </row>
    <row r="626" spans="1:13" x14ac:dyDescent="0.35">
      <c r="A626" t="s">
        <v>415</v>
      </c>
      <c r="B626" s="118">
        <v>6475</v>
      </c>
      <c r="C626">
        <v>71</v>
      </c>
      <c r="D626" s="1">
        <f>VLOOKUP($B626,'Awards&amp;Payments_LEACode'!$A$4:$I$455,3,FALSE)</f>
        <v>88651</v>
      </c>
      <c r="E626" s="1">
        <f>VLOOKUP($B626,'Awards&amp;Payments_LEACode'!$A$4:$I$455,4,FALSE)</f>
        <v>298705</v>
      </c>
      <c r="F626" s="1">
        <f>VLOOKUP($B626,'Awards&amp;Payments_LEACode'!$A$4:$I$455,6,FALSE)</f>
        <v>670810</v>
      </c>
      <c r="G626" s="1">
        <f>VLOOKUP($B626,'Awards&amp;Payments_LEACode'!$A$4:$I$455,8,FALSE)</f>
        <v>0</v>
      </c>
      <c r="H626" s="3">
        <f>VLOOKUP($B626,'Awards&amp;Payments_LEACode'!$A$4:$I$455,9,FALSE)</f>
        <v>1058166</v>
      </c>
      <c r="I626" s="1">
        <f>VLOOKUP($B626,'Awards&amp;Payments_LEACode'!$A$4:$Q$455,11,FALSE)</f>
        <v>88651</v>
      </c>
      <c r="J626" s="1">
        <f>VLOOKUP($B626,'Awards&amp;Payments_LEACode'!$A$4:$Q$455,12,FALSE)</f>
        <v>0</v>
      </c>
      <c r="K626" s="1">
        <f>VLOOKUP($B626,'Awards&amp;Payments_LEACode'!$A$4:$Q$455,14,FALSE)</f>
        <v>0</v>
      </c>
      <c r="L626" s="1">
        <f>VLOOKUP($B626,'Awards&amp;Payments_LEACode'!$A$4:$Q$455,16,FALSE)</f>
        <v>0</v>
      </c>
      <c r="M626" s="3">
        <f>VLOOKUP($B626,'Awards&amp;Payments_LEACode'!$A$4:$Q$455,17,FALSE)</f>
        <v>88651</v>
      </c>
    </row>
    <row r="627" spans="1:13" x14ac:dyDescent="0.35">
      <c r="A627" t="s">
        <v>421</v>
      </c>
      <c r="B627" s="118">
        <v>6685</v>
      </c>
      <c r="C627">
        <v>71</v>
      </c>
      <c r="D627" s="1">
        <f>VLOOKUP($B627,'Awards&amp;Payments_LEACode'!$A$4:$I$455,3,FALSE)</f>
        <v>795032</v>
      </c>
      <c r="E627" s="1">
        <f>VLOOKUP($B627,'Awards&amp;Payments_LEACode'!$A$4:$I$455,4,FALSE)</f>
        <v>3155275</v>
      </c>
      <c r="F627" s="1">
        <f>VLOOKUP($B627,'Awards&amp;Payments_LEACode'!$A$4:$I$455,6,FALSE)</f>
        <v>7085882</v>
      </c>
      <c r="G627" s="1">
        <f>VLOOKUP($B627,'Awards&amp;Payments_LEACode'!$A$4:$I$455,8,FALSE)</f>
        <v>0</v>
      </c>
      <c r="H627" s="3">
        <f>VLOOKUP($B627,'Awards&amp;Payments_LEACode'!$A$4:$I$455,9,FALSE)</f>
        <v>11036189</v>
      </c>
      <c r="I627" s="1">
        <f>VLOOKUP($B627,'Awards&amp;Payments_LEACode'!$A$4:$Q$455,11,FALSE)</f>
        <v>717699.24</v>
      </c>
      <c r="J627" s="1">
        <f>VLOOKUP($B627,'Awards&amp;Payments_LEACode'!$A$4:$Q$455,12,FALSE)</f>
        <v>0</v>
      </c>
      <c r="K627" s="1">
        <f>VLOOKUP($B627,'Awards&amp;Payments_LEACode'!$A$4:$Q$455,14,FALSE)</f>
        <v>0</v>
      </c>
      <c r="L627" s="1">
        <f>VLOOKUP($B627,'Awards&amp;Payments_LEACode'!$A$4:$Q$455,16,FALSE)</f>
        <v>0</v>
      </c>
      <c r="M627" s="3">
        <f>VLOOKUP($B627,'Awards&amp;Payments_LEACode'!$A$4:$Q$455,17,FALSE)</f>
        <v>717699.24</v>
      </c>
    </row>
    <row r="628" spans="1:13" x14ac:dyDescent="0.35">
      <c r="A628" t="s">
        <v>7</v>
      </c>
      <c r="B628" s="118">
        <v>14</v>
      </c>
      <c r="C628">
        <v>72</v>
      </c>
      <c r="D628" s="1">
        <f>VLOOKUP($B628,'Awards&amp;Payments_LEACode'!$A$4:$I$455,3,FALSE)</f>
        <v>461980</v>
      </c>
      <c r="E628" s="1">
        <f>VLOOKUP($B628,'Awards&amp;Payments_LEACode'!$A$4:$I$455,4,FALSE)</f>
        <v>1828288</v>
      </c>
      <c r="F628" s="1">
        <f>VLOOKUP($B628,'Awards&amp;Payments_LEACode'!$A$4:$I$455,6,FALSE)</f>
        <v>4105831</v>
      </c>
      <c r="G628" s="1">
        <f>VLOOKUP($B628,'Awards&amp;Payments_LEACode'!$A$4:$I$455,8,FALSE)</f>
        <v>207971</v>
      </c>
      <c r="H628" s="3">
        <f>VLOOKUP($B628,'Awards&amp;Payments_LEACode'!$A$4:$I$455,9,FALSE)</f>
        <v>6604070</v>
      </c>
      <c r="I628" s="1">
        <f>VLOOKUP($B628,'Awards&amp;Payments_LEACode'!$A$4:$Q$455,11,FALSE)</f>
        <v>365954.92</v>
      </c>
      <c r="J628" s="1">
        <f>VLOOKUP($B628,'Awards&amp;Payments_LEACode'!$A$4:$Q$455,12,FALSE)</f>
        <v>727499.56</v>
      </c>
      <c r="K628" s="1">
        <f>VLOOKUP($B628,'Awards&amp;Payments_LEACode'!$A$4:$Q$455,14,FALSE)</f>
        <v>0</v>
      </c>
      <c r="L628" s="1">
        <f>VLOOKUP($B628,'Awards&amp;Payments_LEACode'!$A$4:$Q$455,16,FALSE)</f>
        <v>144002.04</v>
      </c>
      <c r="M628" s="3">
        <f>VLOOKUP($B628,'Awards&amp;Payments_LEACode'!$A$4:$Q$455,17,FALSE)</f>
        <v>1237456.52</v>
      </c>
    </row>
    <row r="629" spans="1:13" x14ac:dyDescent="0.35">
      <c r="A629" t="s">
        <v>12</v>
      </c>
      <c r="B629" s="118">
        <v>105</v>
      </c>
      <c r="C629">
        <v>72</v>
      </c>
      <c r="D629" s="1">
        <f>VLOOKUP($B629,'Awards&amp;Payments_LEACode'!$A$4:$I$455,3,FALSE)</f>
        <v>87178</v>
      </c>
      <c r="E629" s="1">
        <f>VLOOKUP($B629,'Awards&amp;Payments_LEACode'!$A$4:$I$455,4,FALSE)</f>
        <v>312466</v>
      </c>
      <c r="F629" s="1">
        <f>VLOOKUP($B629,'Awards&amp;Payments_LEACode'!$A$4:$I$455,6,FALSE)</f>
        <v>701712</v>
      </c>
      <c r="G629" s="1">
        <f>VLOOKUP($B629,'Awards&amp;Payments_LEACode'!$A$4:$I$455,8,FALSE)</f>
        <v>54638</v>
      </c>
      <c r="H629" s="3">
        <f>VLOOKUP($B629,'Awards&amp;Payments_LEACode'!$A$4:$I$455,9,FALSE)</f>
        <v>1155994</v>
      </c>
      <c r="I629" s="1">
        <f>VLOOKUP($B629,'Awards&amp;Payments_LEACode'!$A$4:$Q$455,11,FALSE)</f>
        <v>67725.649999999994</v>
      </c>
      <c r="J629" s="1">
        <f>VLOOKUP($B629,'Awards&amp;Payments_LEACode'!$A$4:$Q$455,12,FALSE)</f>
        <v>0</v>
      </c>
      <c r="K629" s="1">
        <f>VLOOKUP($B629,'Awards&amp;Payments_LEACode'!$A$4:$Q$455,14,FALSE)</f>
        <v>0</v>
      </c>
      <c r="L629" s="1">
        <f>VLOOKUP($B629,'Awards&amp;Payments_LEACode'!$A$4:$Q$455,16,FALSE)</f>
        <v>38165.670000000006</v>
      </c>
      <c r="M629" s="3">
        <f>VLOOKUP($B629,'Awards&amp;Payments_LEACode'!$A$4:$Q$455,17,FALSE)</f>
        <v>105891.32</v>
      </c>
    </row>
    <row r="630" spans="1:13" x14ac:dyDescent="0.35">
      <c r="A630" t="s">
        <v>38</v>
      </c>
      <c r="B630" s="118">
        <v>434</v>
      </c>
      <c r="C630">
        <v>72</v>
      </c>
      <c r="D630" s="1">
        <f>VLOOKUP($B630,'Awards&amp;Payments_LEACode'!$A$4:$I$455,3,FALSE)</f>
        <v>258119</v>
      </c>
      <c r="E630" s="1">
        <f>VLOOKUP($B630,'Awards&amp;Payments_LEACode'!$A$4:$I$455,4,FALSE)</f>
        <v>1027867</v>
      </c>
      <c r="F630" s="1">
        <f>VLOOKUP($B630,'Awards&amp;Payments_LEACode'!$A$4:$I$455,6,FALSE)</f>
        <v>2308306</v>
      </c>
      <c r="G630" s="1">
        <f>VLOOKUP($B630,'Awards&amp;Payments_LEACode'!$A$4:$I$455,8,FALSE)</f>
        <v>0</v>
      </c>
      <c r="H630" s="3">
        <f>VLOOKUP($B630,'Awards&amp;Payments_LEACode'!$A$4:$I$455,9,FALSE)</f>
        <v>3594292</v>
      </c>
      <c r="I630" s="1">
        <f>VLOOKUP($B630,'Awards&amp;Payments_LEACode'!$A$4:$Q$455,11,FALSE)</f>
        <v>182788.52</v>
      </c>
      <c r="J630" s="1">
        <f>VLOOKUP($B630,'Awards&amp;Payments_LEACode'!$A$4:$Q$455,12,FALSE)</f>
        <v>0</v>
      </c>
      <c r="K630" s="1">
        <f>VLOOKUP($B630,'Awards&amp;Payments_LEACode'!$A$4:$Q$455,14,FALSE)</f>
        <v>0</v>
      </c>
      <c r="L630" s="1">
        <f>VLOOKUP($B630,'Awards&amp;Payments_LEACode'!$A$4:$Q$455,16,FALSE)</f>
        <v>0</v>
      </c>
      <c r="M630" s="3">
        <f>VLOOKUP($B630,'Awards&amp;Payments_LEACode'!$A$4:$Q$455,17,FALSE)</f>
        <v>182788.52</v>
      </c>
    </row>
    <row r="631" spans="1:13" x14ac:dyDescent="0.35">
      <c r="A631" t="s">
        <v>256</v>
      </c>
      <c r="B631" s="118">
        <v>3906</v>
      </c>
      <c r="C631">
        <v>72</v>
      </c>
      <c r="D631" s="1">
        <f>VLOOKUP($B631,'Awards&amp;Payments_LEACode'!$A$4:$I$455,3,FALSE)</f>
        <v>189390</v>
      </c>
      <c r="E631" s="1">
        <f>VLOOKUP($B631,'Awards&amp;Payments_LEACode'!$A$4:$I$455,4,FALSE)</f>
        <v>750506</v>
      </c>
      <c r="F631" s="1">
        <f>VLOOKUP($B631,'Awards&amp;Payments_LEACode'!$A$4:$I$455,6,FALSE)</f>
        <v>1685431</v>
      </c>
      <c r="G631" s="1">
        <f>VLOOKUP($B631,'Awards&amp;Payments_LEACode'!$A$4:$I$455,8,FALSE)</f>
        <v>174638</v>
      </c>
      <c r="H631" s="3">
        <f>VLOOKUP($B631,'Awards&amp;Payments_LEACode'!$A$4:$I$455,9,FALSE)</f>
        <v>2799965</v>
      </c>
      <c r="I631" s="1">
        <f>VLOOKUP($B631,'Awards&amp;Payments_LEACode'!$A$4:$Q$455,11,FALSE)</f>
        <v>23706.1</v>
      </c>
      <c r="J631" s="1">
        <f>VLOOKUP($B631,'Awards&amp;Payments_LEACode'!$A$4:$Q$455,12,FALSE)</f>
        <v>0</v>
      </c>
      <c r="K631" s="1">
        <f>VLOOKUP($B631,'Awards&amp;Payments_LEACode'!$A$4:$Q$455,14,FALSE)</f>
        <v>0</v>
      </c>
      <c r="L631" s="1">
        <f>VLOOKUP($B631,'Awards&amp;Payments_LEACode'!$A$4:$Q$455,16,FALSE)</f>
        <v>0</v>
      </c>
      <c r="M631" s="3">
        <f>VLOOKUP($B631,'Awards&amp;Payments_LEACode'!$A$4:$Q$455,17,FALSE)</f>
        <v>23706.1</v>
      </c>
    </row>
    <row r="632" spans="1:13" x14ac:dyDescent="0.35">
      <c r="A632" t="s">
        <v>298</v>
      </c>
      <c r="B632" s="118">
        <v>4508</v>
      </c>
      <c r="C632">
        <v>72</v>
      </c>
      <c r="D632" s="1">
        <f>VLOOKUP($B632,'Awards&amp;Payments_LEACode'!$A$4:$I$455,3,FALSE)</f>
        <v>63595</v>
      </c>
      <c r="E632" s="1">
        <f>VLOOKUP($B632,'Awards&amp;Payments_LEACode'!$A$4:$I$455,4,FALSE)</f>
        <v>252380</v>
      </c>
      <c r="F632" s="1">
        <f>VLOOKUP($B632,'Awards&amp;Payments_LEACode'!$A$4:$I$455,6,FALSE)</f>
        <v>566777</v>
      </c>
      <c r="G632" s="1">
        <f>VLOOKUP($B632,'Awards&amp;Payments_LEACode'!$A$4:$I$455,8,FALSE)</f>
        <v>0</v>
      </c>
      <c r="H632" s="3">
        <f>VLOOKUP($B632,'Awards&amp;Payments_LEACode'!$A$4:$I$455,9,FALSE)</f>
        <v>882752</v>
      </c>
      <c r="I632" s="1">
        <f>VLOOKUP($B632,'Awards&amp;Payments_LEACode'!$A$4:$Q$455,11,FALSE)</f>
        <v>63595</v>
      </c>
      <c r="J632" s="1">
        <f>VLOOKUP($B632,'Awards&amp;Payments_LEACode'!$A$4:$Q$455,12,FALSE)</f>
        <v>0</v>
      </c>
      <c r="K632" s="1">
        <f>VLOOKUP($B632,'Awards&amp;Payments_LEACode'!$A$4:$Q$455,14,FALSE)</f>
        <v>0</v>
      </c>
      <c r="L632" s="1">
        <f>VLOOKUP($B632,'Awards&amp;Payments_LEACode'!$A$4:$Q$455,16,FALSE)</f>
        <v>0</v>
      </c>
      <c r="M632" s="3">
        <f>VLOOKUP($B632,'Awards&amp;Payments_LEACode'!$A$4:$Q$455,17,FALSE)</f>
        <v>63595</v>
      </c>
    </row>
    <row r="633" spans="1:13" x14ac:dyDescent="0.35">
      <c r="A633" t="s">
        <v>293</v>
      </c>
      <c r="B633" s="118">
        <v>4375</v>
      </c>
      <c r="C633">
        <v>72</v>
      </c>
      <c r="D633" s="1">
        <f>VLOOKUP($B633,'Awards&amp;Payments_LEACode'!$A$4:$I$455,3,FALSE)</f>
        <v>140863</v>
      </c>
      <c r="E633" s="1">
        <f>VLOOKUP($B633,'Awards&amp;Payments_LEACode'!$A$4:$I$455,4,FALSE)</f>
        <v>573008</v>
      </c>
      <c r="F633" s="1">
        <f>VLOOKUP($B633,'Awards&amp;Payments_LEACode'!$A$4:$I$455,6,FALSE)</f>
        <v>1286818</v>
      </c>
      <c r="G633" s="1">
        <f>VLOOKUP($B633,'Awards&amp;Payments_LEACode'!$A$4:$I$455,8,FALSE)</f>
        <v>87101</v>
      </c>
      <c r="H633" s="3">
        <f>VLOOKUP($B633,'Awards&amp;Payments_LEACode'!$A$4:$I$455,9,FALSE)</f>
        <v>2087790</v>
      </c>
      <c r="I633" s="1">
        <f>VLOOKUP($B633,'Awards&amp;Payments_LEACode'!$A$4:$Q$455,11,FALSE)</f>
        <v>111683.27</v>
      </c>
      <c r="J633" s="1">
        <f>VLOOKUP($B633,'Awards&amp;Payments_LEACode'!$A$4:$Q$455,12,FALSE)</f>
        <v>0</v>
      </c>
      <c r="K633" s="1">
        <f>VLOOKUP($B633,'Awards&amp;Payments_LEACode'!$A$4:$Q$455,14,FALSE)</f>
        <v>0</v>
      </c>
      <c r="L633" s="1">
        <f>VLOOKUP($B633,'Awards&amp;Payments_LEACode'!$A$4:$Q$455,16,FALSE)</f>
        <v>85476.13</v>
      </c>
      <c r="M633" s="3">
        <f>VLOOKUP($B633,'Awards&amp;Payments_LEACode'!$A$4:$Q$455,17,FALSE)</f>
        <v>197159.40000000002</v>
      </c>
    </row>
    <row r="634" spans="1:13" x14ac:dyDescent="0.35">
      <c r="A634" t="s">
        <v>397</v>
      </c>
      <c r="B634" s="118">
        <v>6237</v>
      </c>
      <c r="C634">
        <v>72</v>
      </c>
      <c r="D634" s="1">
        <f>VLOOKUP($B634,'Awards&amp;Payments_LEACode'!$A$4:$I$455,3,FALSE)</f>
        <v>314954</v>
      </c>
      <c r="E634" s="1">
        <f>VLOOKUP($B634,'Awards&amp;Payments_LEACode'!$A$4:$I$455,4,FALSE)</f>
        <v>1205151</v>
      </c>
      <c r="F634" s="1">
        <f>VLOOKUP($B634,'Awards&amp;Payments_LEACode'!$A$4:$I$455,6,FALSE)</f>
        <v>2706438</v>
      </c>
      <c r="G634" s="1">
        <f>VLOOKUP($B634,'Awards&amp;Payments_LEACode'!$A$4:$I$455,8,FALSE)</f>
        <v>196811</v>
      </c>
      <c r="H634" s="3">
        <f>VLOOKUP($B634,'Awards&amp;Payments_LEACode'!$A$4:$I$455,9,FALSE)</f>
        <v>4423354</v>
      </c>
      <c r="I634" s="1">
        <f>VLOOKUP($B634,'Awards&amp;Payments_LEACode'!$A$4:$Q$455,11,FALSE)</f>
        <v>314953.99999999994</v>
      </c>
      <c r="J634" s="1">
        <f>VLOOKUP($B634,'Awards&amp;Payments_LEACode'!$A$4:$Q$455,12,FALSE)</f>
        <v>0</v>
      </c>
      <c r="K634" s="1">
        <f>VLOOKUP($B634,'Awards&amp;Payments_LEACode'!$A$4:$Q$455,14,FALSE)</f>
        <v>0</v>
      </c>
      <c r="L634" s="1">
        <f>VLOOKUP($B634,'Awards&amp;Payments_LEACode'!$A$4:$Q$455,16,FALSE)</f>
        <v>0</v>
      </c>
      <c r="M634" s="3">
        <f>VLOOKUP($B634,'Awards&amp;Payments_LEACode'!$A$4:$Q$455,17,FALSE)</f>
        <v>314953.99999999994</v>
      </c>
    </row>
    <row r="635" spans="1:13" x14ac:dyDescent="0.35">
      <c r="A635" t="s">
        <v>405</v>
      </c>
      <c r="B635" s="118">
        <v>6335</v>
      </c>
      <c r="C635">
        <v>72</v>
      </c>
      <c r="D635" s="1">
        <f>VLOOKUP($B635,'Awards&amp;Payments_LEACode'!$A$4:$I$455,3,FALSE)</f>
        <v>240261</v>
      </c>
      <c r="E635" s="1">
        <f>VLOOKUP($B635,'Awards&amp;Payments_LEACode'!$A$4:$I$455,4,FALSE)</f>
        <v>959491</v>
      </c>
      <c r="F635" s="1">
        <f>VLOOKUP($B635,'Awards&amp;Payments_LEACode'!$A$4:$I$455,6,FALSE)</f>
        <v>2154753</v>
      </c>
      <c r="G635" s="1">
        <f>VLOOKUP($B635,'Awards&amp;Payments_LEACode'!$A$4:$I$455,8,FALSE)</f>
        <v>151884</v>
      </c>
      <c r="H635" s="3">
        <f>VLOOKUP($B635,'Awards&amp;Payments_LEACode'!$A$4:$I$455,9,FALSE)</f>
        <v>3506389</v>
      </c>
      <c r="I635" s="1">
        <f>VLOOKUP($B635,'Awards&amp;Payments_LEACode'!$A$4:$Q$455,11,FALSE)</f>
        <v>240261</v>
      </c>
      <c r="J635" s="1">
        <f>VLOOKUP($B635,'Awards&amp;Payments_LEACode'!$A$4:$Q$455,12,FALSE)</f>
        <v>0</v>
      </c>
      <c r="K635" s="1">
        <f>VLOOKUP($B635,'Awards&amp;Payments_LEACode'!$A$4:$Q$455,14,FALSE)</f>
        <v>0</v>
      </c>
      <c r="L635" s="1">
        <f>VLOOKUP($B635,'Awards&amp;Payments_LEACode'!$A$4:$Q$455,16,FALSE)</f>
        <v>119168.95</v>
      </c>
      <c r="M635" s="3">
        <f>VLOOKUP($B635,'Awards&amp;Payments_LEACode'!$A$4:$Q$455,17,FALSE)</f>
        <v>359429.95</v>
      </c>
    </row>
    <row r="636" spans="1:13" x14ac:dyDescent="0.35">
      <c r="A636" t="s">
        <v>415</v>
      </c>
      <c r="B636" s="118">
        <v>6475</v>
      </c>
      <c r="C636">
        <v>72</v>
      </c>
      <c r="D636" s="1">
        <f>VLOOKUP($B636,'Awards&amp;Payments_LEACode'!$A$4:$I$455,3,FALSE)</f>
        <v>88651</v>
      </c>
      <c r="E636" s="1">
        <f>VLOOKUP($B636,'Awards&amp;Payments_LEACode'!$A$4:$I$455,4,FALSE)</f>
        <v>298705</v>
      </c>
      <c r="F636" s="1">
        <f>VLOOKUP($B636,'Awards&amp;Payments_LEACode'!$A$4:$I$455,6,FALSE)</f>
        <v>670810</v>
      </c>
      <c r="G636" s="1">
        <f>VLOOKUP($B636,'Awards&amp;Payments_LEACode'!$A$4:$I$455,8,FALSE)</f>
        <v>0</v>
      </c>
      <c r="H636" s="3">
        <f>VLOOKUP($B636,'Awards&amp;Payments_LEACode'!$A$4:$I$455,9,FALSE)</f>
        <v>1058166</v>
      </c>
      <c r="I636" s="1">
        <f>VLOOKUP($B636,'Awards&amp;Payments_LEACode'!$A$4:$Q$455,11,FALSE)</f>
        <v>88651</v>
      </c>
      <c r="J636" s="1">
        <f>VLOOKUP($B636,'Awards&amp;Payments_LEACode'!$A$4:$Q$455,12,FALSE)</f>
        <v>0</v>
      </c>
      <c r="K636" s="1">
        <f>VLOOKUP($B636,'Awards&amp;Payments_LEACode'!$A$4:$Q$455,14,FALSE)</f>
        <v>0</v>
      </c>
      <c r="L636" s="1">
        <f>VLOOKUP($B636,'Awards&amp;Payments_LEACode'!$A$4:$Q$455,16,FALSE)</f>
        <v>0</v>
      </c>
      <c r="M636" s="3">
        <f>VLOOKUP($B636,'Awards&amp;Payments_LEACode'!$A$4:$Q$455,17,FALSE)</f>
        <v>88651</v>
      </c>
    </row>
    <row r="637" spans="1:13" x14ac:dyDescent="0.35">
      <c r="A637" t="s">
        <v>421</v>
      </c>
      <c r="B637" s="118">
        <v>6685</v>
      </c>
      <c r="C637">
        <v>72</v>
      </c>
      <c r="D637" s="1">
        <f>VLOOKUP($B637,'Awards&amp;Payments_LEACode'!$A$4:$I$455,3,FALSE)</f>
        <v>795032</v>
      </c>
      <c r="E637" s="1">
        <f>VLOOKUP($B637,'Awards&amp;Payments_LEACode'!$A$4:$I$455,4,FALSE)</f>
        <v>3155275</v>
      </c>
      <c r="F637" s="1">
        <f>VLOOKUP($B637,'Awards&amp;Payments_LEACode'!$A$4:$I$455,6,FALSE)</f>
        <v>7085882</v>
      </c>
      <c r="G637" s="1">
        <f>VLOOKUP($B637,'Awards&amp;Payments_LEACode'!$A$4:$I$455,8,FALSE)</f>
        <v>0</v>
      </c>
      <c r="H637" s="3">
        <f>VLOOKUP($B637,'Awards&amp;Payments_LEACode'!$A$4:$I$455,9,FALSE)</f>
        <v>11036189</v>
      </c>
      <c r="I637" s="1">
        <f>VLOOKUP($B637,'Awards&amp;Payments_LEACode'!$A$4:$Q$455,11,FALSE)</f>
        <v>717699.24</v>
      </c>
      <c r="J637" s="1">
        <f>VLOOKUP($B637,'Awards&amp;Payments_LEACode'!$A$4:$Q$455,12,FALSE)</f>
        <v>0</v>
      </c>
      <c r="K637" s="1">
        <f>VLOOKUP($B637,'Awards&amp;Payments_LEACode'!$A$4:$Q$455,14,FALSE)</f>
        <v>0</v>
      </c>
      <c r="L637" s="1">
        <f>VLOOKUP($B637,'Awards&amp;Payments_LEACode'!$A$4:$Q$455,16,FALSE)</f>
        <v>0</v>
      </c>
      <c r="M637" s="3">
        <f>VLOOKUP($B637,'Awards&amp;Payments_LEACode'!$A$4:$Q$455,17,FALSE)</f>
        <v>717699.24</v>
      </c>
    </row>
    <row r="638" spans="1:13" x14ac:dyDescent="0.35">
      <c r="A638" t="s">
        <v>157</v>
      </c>
      <c r="B638" s="118">
        <v>2478</v>
      </c>
      <c r="C638">
        <v>73</v>
      </c>
      <c r="D638" s="1">
        <f>VLOOKUP($B638,'Awards&amp;Payments_LEACode'!$A$4:$I$455,3,FALSE)</f>
        <v>549056</v>
      </c>
      <c r="E638" s="1">
        <f>VLOOKUP($B638,'Awards&amp;Payments_LEACode'!$A$4:$I$455,4,FALSE)</f>
        <v>2215331</v>
      </c>
      <c r="F638" s="1">
        <f>VLOOKUP($B638,'Awards&amp;Payments_LEACode'!$A$4:$I$455,6,FALSE)</f>
        <v>4975026</v>
      </c>
      <c r="G638" s="1">
        <f>VLOOKUP($B638,'Awards&amp;Payments_LEACode'!$A$4:$I$455,8,FALSE)</f>
        <v>299275</v>
      </c>
      <c r="H638" s="3">
        <f>VLOOKUP($B638,'Awards&amp;Payments_LEACode'!$A$4:$I$455,9,FALSE)</f>
        <v>8038688</v>
      </c>
      <c r="I638" s="1">
        <f>VLOOKUP($B638,'Awards&amp;Payments_LEACode'!$A$4:$Q$455,11,FALSE)</f>
        <v>133756.79</v>
      </c>
      <c r="J638" s="1">
        <f>VLOOKUP($B638,'Awards&amp;Payments_LEACode'!$A$4:$Q$455,12,FALSE)</f>
        <v>0</v>
      </c>
      <c r="K638" s="1">
        <f>VLOOKUP($B638,'Awards&amp;Payments_LEACode'!$A$4:$Q$455,14,FALSE)</f>
        <v>0</v>
      </c>
      <c r="L638" s="1">
        <f>VLOOKUP($B638,'Awards&amp;Payments_LEACode'!$A$4:$Q$455,16,FALSE)</f>
        <v>1877</v>
      </c>
      <c r="M638" s="3">
        <f>VLOOKUP($B638,'Awards&amp;Payments_LEACode'!$A$4:$Q$455,17,FALSE)</f>
        <v>135633.79</v>
      </c>
    </row>
    <row r="639" spans="1:13" x14ac:dyDescent="0.35">
      <c r="A639" s="113" t="s">
        <v>210</v>
      </c>
      <c r="B639" s="118">
        <v>3297</v>
      </c>
      <c r="C639">
        <v>73</v>
      </c>
      <c r="D639" s="1">
        <f>VLOOKUP($B639,'Awards&amp;Payments_LEACode'!$A$4:$I$455,3,FALSE)</f>
        <v>126700</v>
      </c>
      <c r="E639" s="1">
        <f>VLOOKUP($B639,'Awards&amp;Payments_LEACode'!$A$4:$I$455,4,FALSE)</f>
        <v>512843</v>
      </c>
      <c r="F639" s="1">
        <f>VLOOKUP($B639,'Awards&amp;Payments_LEACode'!$A$4:$I$455,6,FALSE)</f>
        <v>1151705</v>
      </c>
      <c r="G639" s="1">
        <f>VLOOKUP($B639,'Awards&amp;Payments_LEACode'!$A$4:$I$455,8,FALSE)</f>
        <v>0</v>
      </c>
      <c r="H639" s="3">
        <f>VLOOKUP($B639,'Awards&amp;Payments_LEACode'!$A$4:$I$455,9,FALSE)</f>
        <v>1791248</v>
      </c>
      <c r="I639" s="1">
        <f>VLOOKUP($B639,'Awards&amp;Payments_LEACode'!$A$4:$Q$455,11,FALSE)</f>
        <v>126700</v>
      </c>
      <c r="J639" s="1">
        <f>VLOOKUP($B639,'Awards&amp;Payments_LEACode'!$A$4:$Q$455,12,FALSE)</f>
        <v>0</v>
      </c>
      <c r="K639" s="1">
        <f>VLOOKUP($B639,'Awards&amp;Payments_LEACode'!$A$4:$Q$455,14,FALSE)</f>
        <v>0</v>
      </c>
      <c r="L639" s="1">
        <f>VLOOKUP($B639,'Awards&amp;Payments_LEACode'!$A$4:$Q$455,16,FALSE)</f>
        <v>0</v>
      </c>
      <c r="M639" s="3">
        <f>VLOOKUP($B639,'Awards&amp;Payments_LEACode'!$A$4:$Q$455,17,FALSE)</f>
        <v>126700</v>
      </c>
    </row>
    <row r="640" spans="1:13" x14ac:dyDescent="0.35">
      <c r="A640" s="113" t="s">
        <v>240</v>
      </c>
      <c r="B640" s="118">
        <v>3654</v>
      </c>
      <c r="C640">
        <v>73</v>
      </c>
      <c r="D640" s="1">
        <f>VLOOKUP($B640,'Awards&amp;Payments_LEACode'!$A$4:$I$455,3,FALSE)</f>
        <v>77451</v>
      </c>
      <c r="E640" s="1">
        <f>VLOOKUP($B640,'Awards&amp;Payments_LEACode'!$A$4:$I$455,4,FALSE)</f>
        <v>314792</v>
      </c>
      <c r="F640" s="1">
        <f>VLOOKUP($B640,'Awards&amp;Payments_LEACode'!$A$4:$I$455,6,FALSE)</f>
        <v>706935</v>
      </c>
      <c r="G640" s="1">
        <f>VLOOKUP($B640,'Awards&amp;Payments_LEACode'!$A$4:$I$455,8,FALSE)</f>
        <v>46232</v>
      </c>
      <c r="H640" s="3">
        <f>VLOOKUP($B640,'Awards&amp;Payments_LEACode'!$A$4:$I$455,9,FALSE)</f>
        <v>1145410</v>
      </c>
      <c r="I640" s="1">
        <f>VLOOKUP($B640,'Awards&amp;Payments_LEACode'!$A$4:$Q$455,11,FALSE)</f>
        <v>62090.12</v>
      </c>
      <c r="J640" s="1">
        <f>VLOOKUP($B640,'Awards&amp;Payments_LEACode'!$A$4:$Q$455,12,FALSE)</f>
        <v>0</v>
      </c>
      <c r="K640" s="1">
        <f>VLOOKUP($B640,'Awards&amp;Payments_LEACode'!$A$4:$Q$455,14,FALSE)</f>
        <v>0</v>
      </c>
      <c r="L640" s="1">
        <f>VLOOKUP($B640,'Awards&amp;Payments_LEACode'!$A$4:$Q$455,16,FALSE)</f>
        <v>36308.239999999998</v>
      </c>
      <c r="M640" s="3">
        <f>VLOOKUP($B640,'Awards&amp;Payments_LEACode'!$A$4:$Q$455,17,FALSE)</f>
        <v>98398.36</v>
      </c>
    </row>
    <row r="641" spans="1:13" x14ac:dyDescent="0.35">
      <c r="A641" t="s">
        <v>340</v>
      </c>
      <c r="B641" s="118">
        <v>5306</v>
      </c>
      <c r="C641">
        <v>73</v>
      </c>
      <c r="D641" s="1">
        <f>VLOOKUP($B641,'Awards&amp;Payments_LEACode'!$A$4:$I$455,3,FALSE)</f>
        <v>104454</v>
      </c>
      <c r="E641" s="1">
        <f>VLOOKUP($B641,'Awards&amp;Payments_LEACode'!$A$4:$I$455,4,FALSE)</f>
        <v>414551</v>
      </c>
      <c r="F641" s="1">
        <f>VLOOKUP($B641,'Awards&amp;Payments_LEACode'!$A$4:$I$455,6,FALSE)</f>
        <v>930968</v>
      </c>
      <c r="G641" s="1">
        <f>VLOOKUP($B641,'Awards&amp;Payments_LEACode'!$A$4:$I$455,8,FALSE)</f>
        <v>98985</v>
      </c>
      <c r="H641" s="3">
        <f>VLOOKUP($B641,'Awards&amp;Payments_LEACode'!$A$4:$I$455,9,FALSE)</f>
        <v>1548958</v>
      </c>
      <c r="I641" s="1">
        <f>VLOOKUP($B641,'Awards&amp;Payments_LEACode'!$A$4:$Q$455,11,FALSE)</f>
        <v>86327.17</v>
      </c>
      <c r="J641" s="1">
        <f>VLOOKUP($B641,'Awards&amp;Payments_LEACode'!$A$4:$Q$455,12,FALSE)</f>
        <v>0</v>
      </c>
      <c r="K641" s="1">
        <f>VLOOKUP($B641,'Awards&amp;Payments_LEACode'!$A$4:$Q$455,14,FALSE)</f>
        <v>0</v>
      </c>
      <c r="L641" s="1">
        <f>VLOOKUP($B641,'Awards&amp;Payments_LEACode'!$A$4:$Q$455,16,FALSE)</f>
        <v>36028.68</v>
      </c>
      <c r="M641" s="3">
        <f>VLOOKUP($B641,'Awards&amp;Payments_LEACode'!$A$4:$Q$455,17,FALSE)</f>
        <v>122355.85</v>
      </c>
    </row>
    <row r="642" spans="1:13" x14ac:dyDescent="0.35">
      <c r="A642" s="113" t="s">
        <v>345</v>
      </c>
      <c r="B642" s="118">
        <v>5376</v>
      </c>
      <c r="C642">
        <v>73</v>
      </c>
      <c r="D642" s="1">
        <f>VLOOKUP($B642,'Awards&amp;Payments_LEACode'!$A$4:$I$455,3,FALSE)</f>
        <v>96207</v>
      </c>
      <c r="E642" s="1">
        <f>VLOOKUP($B642,'Awards&amp;Payments_LEACode'!$A$4:$I$455,4,FALSE)</f>
        <v>390072</v>
      </c>
      <c r="F642" s="1">
        <f>VLOOKUP($B642,'Awards&amp;Payments_LEACode'!$A$4:$I$455,6,FALSE)</f>
        <v>875995</v>
      </c>
      <c r="G642" s="1">
        <f>VLOOKUP($B642,'Awards&amp;Payments_LEACode'!$A$4:$I$455,8,FALSE)</f>
        <v>64493</v>
      </c>
      <c r="H642" s="3">
        <f>VLOOKUP($B642,'Awards&amp;Payments_LEACode'!$A$4:$I$455,9,FALSE)</f>
        <v>1426767</v>
      </c>
      <c r="I642" s="1">
        <f>VLOOKUP($B642,'Awards&amp;Payments_LEACode'!$A$4:$Q$455,11,FALSE)</f>
        <v>22900.82</v>
      </c>
      <c r="J642" s="1">
        <f>VLOOKUP($B642,'Awards&amp;Payments_LEACode'!$A$4:$Q$455,12,FALSE)</f>
        <v>0</v>
      </c>
      <c r="K642" s="1">
        <f>VLOOKUP($B642,'Awards&amp;Payments_LEACode'!$A$4:$Q$455,14,FALSE)</f>
        <v>0</v>
      </c>
      <c r="L642" s="1">
        <f>VLOOKUP($B642,'Awards&amp;Payments_LEACode'!$A$4:$Q$455,16,FALSE)</f>
        <v>0</v>
      </c>
      <c r="M642" s="3">
        <f>VLOOKUP($B642,'Awards&amp;Payments_LEACode'!$A$4:$Q$455,17,FALSE)</f>
        <v>22900.82</v>
      </c>
    </row>
    <row r="643" spans="1:13" x14ac:dyDescent="0.35">
      <c r="A643" t="s">
        <v>347</v>
      </c>
      <c r="B643" s="118">
        <v>5397</v>
      </c>
      <c r="C643">
        <v>73</v>
      </c>
      <c r="D643" s="1">
        <f>VLOOKUP($B643,'Awards&amp;Payments_LEACode'!$A$4:$I$455,3,FALSE)</f>
        <v>40000</v>
      </c>
      <c r="E643" s="1">
        <f>VLOOKUP($B643,'Awards&amp;Payments_LEACode'!$A$4:$I$455,4,FALSE)</f>
        <v>150278</v>
      </c>
      <c r="F643" s="1">
        <f>VLOOKUP($B643,'Awards&amp;Payments_LEACode'!$A$4:$I$455,6,FALSE)</f>
        <v>337483</v>
      </c>
      <c r="G643" s="1">
        <f>VLOOKUP($B643,'Awards&amp;Payments_LEACode'!$A$4:$I$455,8,FALSE)</f>
        <v>0</v>
      </c>
      <c r="H643" s="3">
        <f>VLOOKUP($B643,'Awards&amp;Payments_LEACode'!$A$4:$I$455,9,FALSE)</f>
        <v>527761</v>
      </c>
      <c r="I643" s="1">
        <f>VLOOKUP($B643,'Awards&amp;Payments_LEACode'!$A$4:$Q$455,11,FALSE)</f>
        <v>24476.65</v>
      </c>
      <c r="J643" s="1">
        <f>VLOOKUP($B643,'Awards&amp;Payments_LEACode'!$A$4:$Q$455,12,FALSE)</f>
        <v>0</v>
      </c>
      <c r="K643" s="1">
        <f>VLOOKUP($B643,'Awards&amp;Payments_LEACode'!$A$4:$Q$455,14,FALSE)</f>
        <v>0</v>
      </c>
      <c r="L643" s="1">
        <f>VLOOKUP($B643,'Awards&amp;Payments_LEACode'!$A$4:$Q$455,16,FALSE)</f>
        <v>0</v>
      </c>
      <c r="M643" s="3">
        <f>VLOOKUP($B643,'Awards&amp;Payments_LEACode'!$A$4:$Q$455,17,FALSE)</f>
        <v>24476.65</v>
      </c>
    </row>
    <row r="644" spans="1:13" x14ac:dyDescent="0.35">
      <c r="A644" t="s">
        <v>353</v>
      </c>
      <c r="B644" s="118">
        <v>5474</v>
      </c>
      <c r="C644">
        <v>73</v>
      </c>
      <c r="D644" s="1">
        <f>VLOOKUP($B644,'Awards&amp;Payments_LEACode'!$A$4:$I$455,3,FALSE)</f>
        <v>247403</v>
      </c>
      <c r="E644" s="1">
        <f>VLOOKUP($B644,'Awards&amp;Payments_LEACode'!$A$4:$I$455,4,FALSE)</f>
        <v>979902</v>
      </c>
      <c r="F644" s="1">
        <f>VLOOKUP($B644,'Awards&amp;Payments_LEACode'!$A$4:$I$455,6,FALSE)</f>
        <v>2200591</v>
      </c>
      <c r="G644" s="1">
        <f>VLOOKUP($B644,'Awards&amp;Payments_LEACode'!$A$4:$I$455,8,FALSE)</f>
        <v>161014</v>
      </c>
      <c r="H644" s="3">
        <f>VLOOKUP($B644,'Awards&amp;Payments_LEACode'!$A$4:$I$455,9,FALSE)</f>
        <v>3588910</v>
      </c>
      <c r="I644" s="1">
        <f>VLOOKUP($B644,'Awards&amp;Payments_LEACode'!$A$4:$Q$455,11,FALSE)</f>
        <v>225849</v>
      </c>
      <c r="J644" s="1">
        <f>VLOOKUP($B644,'Awards&amp;Payments_LEACode'!$A$4:$Q$455,12,FALSE)</f>
        <v>0</v>
      </c>
      <c r="K644" s="1">
        <f>VLOOKUP($B644,'Awards&amp;Payments_LEACode'!$A$4:$Q$455,14,FALSE)</f>
        <v>0</v>
      </c>
      <c r="L644" s="1">
        <f>VLOOKUP($B644,'Awards&amp;Payments_LEACode'!$A$4:$Q$455,16,FALSE)</f>
        <v>0</v>
      </c>
      <c r="M644" s="3">
        <f>VLOOKUP($B644,'Awards&amp;Payments_LEACode'!$A$4:$Q$455,17,FALSE)</f>
        <v>225849</v>
      </c>
    </row>
    <row r="645" spans="1:13" x14ac:dyDescent="0.35">
      <c r="A645" t="s">
        <v>363</v>
      </c>
      <c r="B645" s="118">
        <v>5663</v>
      </c>
      <c r="C645">
        <v>73</v>
      </c>
      <c r="D645" s="1">
        <f>VLOOKUP($B645,'Awards&amp;Payments_LEACode'!$A$4:$I$455,3,FALSE)</f>
        <v>882058</v>
      </c>
      <c r="E645" s="1">
        <f>VLOOKUP($B645,'Awards&amp;Payments_LEACode'!$A$4:$I$455,4,FALSE)</f>
        <v>3117894</v>
      </c>
      <c r="F645" s="1">
        <f>VLOOKUP($B645,'Awards&amp;Payments_LEACode'!$A$4:$I$455,6,FALSE)</f>
        <v>7001933</v>
      </c>
      <c r="G645" s="1">
        <f>VLOOKUP($B645,'Awards&amp;Payments_LEACode'!$A$4:$I$455,8,FALSE)</f>
        <v>657681</v>
      </c>
      <c r="H645" s="3">
        <f>VLOOKUP($B645,'Awards&amp;Payments_LEACode'!$A$4:$I$455,9,FALSE)</f>
        <v>11659566</v>
      </c>
      <c r="I645" s="1">
        <f>VLOOKUP($B645,'Awards&amp;Payments_LEACode'!$A$4:$Q$455,11,FALSE)</f>
        <v>249390.62999999998</v>
      </c>
      <c r="J645" s="1">
        <f>VLOOKUP($B645,'Awards&amp;Payments_LEACode'!$A$4:$Q$455,12,FALSE)</f>
        <v>0</v>
      </c>
      <c r="K645" s="1">
        <f>VLOOKUP($B645,'Awards&amp;Payments_LEACode'!$A$4:$Q$455,14,FALSE)</f>
        <v>0</v>
      </c>
      <c r="L645" s="1">
        <f>VLOOKUP($B645,'Awards&amp;Payments_LEACode'!$A$4:$Q$455,16,FALSE)</f>
        <v>626719.17999999993</v>
      </c>
      <c r="M645" s="3">
        <f>VLOOKUP($B645,'Awards&amp;Payments_LEACode'!$A$4:$Q$455,17,FALSE)</f>
        <v>876109.80999999994</v>
      </c>
    </row>
    <row r="646" spans="1:13" x14ac:dyDescent="0.35">
      <c r="A646" t="s">
        <v>400</v>
      </c>
      <c r="B646" s="118">
        <v>6293</v>
      </c>
      <c r="C646">
        <v>73</v>
      </c>
      <c r="D646" s="1">
        <f>VLOOKUP($B646,'Awards&amp;Payments_LEACode'!$A$4:$I$455,3,FALSE)</f>
        <v>128200</v>
      </c>
      <c r="E646" s="1">
        <f>VLOOKUP($B646,'Awards&amp;Payments_LEACode'!$A$4:$I$455,4,FALSE)</f>
        <v>508927</v>
      </c>
      <c r="F646" s="1">
        <f>VLOOKUP($B646,'Awards&amp;Payments_LEACode'!$A$4:$I$455,6,FALSE)</f>
        <v>1142910</v>
      </c>
      <c r="G646" s="1">
        <f>VLOOKUP($B646,'Awards&amp;Payments_LEACode'!$A$4:$I$455,8,FALSE)</f>
        <v>100435</v>
      </c>
      <c r="H646" s="3">
        <f>VLOOKUP($B646,'Awards&amp;Payments_LEACode'!$A$4:$I$455,9,FALSE)</f>
        <v>1880472</v>
      </c>
      <c r="I646" s="1">
        <f>VLOOKUP($B646,'Awards&amp;Payments_LEACode'!$A$4:$Q$455,11,FALSE)</f>
        <v>81571.360000000001</v>
      </c>
      <c r="J646" s="1">
        <f>VLOOKUP($B646,'Awards&amp;Payments_LEACode'!$A$4:$Q$455,12,FALSE)</f>
        <v>0</v>
      </c>
      <c r="K646" s="1">
        <f>VLOOKUP($B646,'Awards&amp;Payments_LEACode'!$A$4:$Q$455,14,FALSE)</f>
        <v>0</v>
      </c>
      <c r="L646" s="1">
        <f>VLOOKUP($B646,'Awards&amp;Payments_LEACode'!$A$4:$Q$455,16,FALSE)</f>
        <v>46982.16</v>
      </c>
      <c r="M646" s="3">
        <f>VLOOKUP($B646,'Awards&amp;Payments_LEACode'!$A$4:$Q$455,17,FALSE)</f>
        <v>128553.52</v>
      </c>
    </row>
    <row r="647" spans="1:13" x14ac:dyDescent="0.35">
      <c r="A647" t="s">
        <v>20</v>
      </c>
      <c r="B647" s="118">
        <v>170</v>
      </c>
      <c r="C647">
        <v>74</v>
      </c>
      <c r="D647" s="1">
        <f>VLOOKUP($B647,'Awards&amp;Payments_LEACode'!$A$4:$I$455,3,FALSE)</f>
        <v>464613</v>
      </c>
      <c r="E647" s="1">
        <f>VLOOKUP($B647,'Awards&amp;Payments_LEACode'!$A$4:$I$455,4,FALSE)</f>
        <v>1899207</v>
      </c>
      <c r="F647" s="1">
        <f>VLOOKUP($B647,'Awards&amp;Payments_LEACode'!$A$4:$I$455,6,FALSE)</f>
        <v>4265097</v>
      </c>
      <c r="G647" s="1">
        <f>VLOOKUP($B647,'Awards&amp;Payments_LEACode'!$A$4:$I$455,8,FALSE)</f>
        <v>303623</v>
      </c>
      <c r="H647" s="3">
        <f>VLOOKUP($B647,'Awards&amp;Payments_LEACode'!$A$4:$I$455,9,FALSE)</f>
        <v>6932540</v>
      </c>
      <c r="I647" s="1">
        <f>VLOOKUP($B647,'Awards&amp;Payments_LEACode'!$A$4:$Q$455,11,FALSE)</f>
        <v>464613</v>
      </c>
      <c r="J647" s="1">
        <f>VLOOKUP($B647,'Awards&amp;Payments_LEACode'!$A$4:$Q$455,12,FALSE)</f>
        <v>0</v>
      </c>
      <c r="K647" s="1">
        <f>VLOOKUP($B647,'Awards&amp;Payments_LEACode'!$A$4:$Q$455,14,FALSE)</f>
        <v>0</v>
      </c>
      <c r="L647" s="1">
        <f>VLOOKUP($B647,'Awards&amp;Payments_LEACode'!$A$4:$Q$455,16,FALSE)</f>
        <v>0</v>
      </c>
      <c r="M647" s="3">
        <f>VLOOKUP($B647,'Awards&amp;Payments_LEACode'!$A$4:$Q$455,17,FALSE)</f>
        <v>464613</v>
      </c>
    </row>
    <row r="648" spans="1:13" x14ac:dyDescent="0.35">
      <c r="A648" t="s">
        <v>31</v>
      </c>
      <c r="B648" s="118">
        <v>315</v>
      </c>
      <c r="C648">
        <v>74</v>
      </c>
      <c r="D648" s="1">
        <f>VLOOKUP($B648,'Awards&amp;Payments_LEACode'!$A$4:$I$455,3,FALSE)</f>
        <v>167446</v>
      </c>
      <c r="E648" s="1">
        <f>VLOOKUP($B648,'Awards&amp;Payments_LEACode'!$A$4:$I$455,4,FALSE)</f>
        <v>672527</v>
      </c>
      <c r="F648" s="1">
        <f>VLOOKUP($B648,'Awards&amp;Payments_LEACode'!$A$4:$I$455,6,FALSE)</f>
        <v>1510310</v>
      </c>
      <c r="G648" s="1">
        <f>VLOOKUP($B648,'Awards&amp;Payments_LEACode'!$A$4:$I$455,8,FALSE)</f>
        <v>58406</v>
      </c>
      <c r="H648" s="3">
        <f>VLOOKUP($B648,'Awards&amp;Payments_LEACode'!$A$4:$I$455,9,FALSE)</f>
        <v>2408689</v>
      </c>
      <c r="I648" s="1">
        <f>VLOOKUP($B648,'Awards&amp;Payments_LEACode'!$A$4:$Q$455,11,FALSE)</f>
        <v>148843.65</v>
      </c>
      <c r="J648" s="1">
        <f>VLOOKUP($B648,'Awards&amp;Payments_LEACode'!$A$4:$Q$455,12,FALSE)</f>
        <v>0</v>
      </c>
      <c r="K648" s="1">
        <f>VLOOKUP($B648,'Awards&amp;Payments_LEACode'!$A$4:$Q$455,14,FALSE)</f>
        <v>0</v>
      </c>
      <c r="L648" s="1">
        <f>VLOOKUP($B648,'Awards&amp;Payments_LEACode'!$A$4:$Q$455,16,FALSE)</f>
        <v>27986</v>
      </c>
      <c r="M648" s="3">
        <f>VLOOKUP($B648,'Awards&amp;Payments_LEACode'!$A$4:$Q$455,17,FALSE)</f>
        <v>176829.65</v>
      </c>
    </row>
    <row r="649" spans="1:13" x14ac:dyDescent="0.35">
      <c r="A649" t="s">
        <v>58</v>
      </c>
      <c r="B649" s="118">
        <v>840</v>
      </c>
      <c r="C649">
        <v>74</v>
      </c>
      <c r="D649" s="1">
        <f>VLOOKUP($B649,'Awards&amp;Payments_LEACode'!$A$4:$I$455,3,FALSE)</f>
        <v>40000</v>
      </c>
      <c r="E649" s="1">
        <f>VLOOKUP($B649,'Awards&amp;Payments_LEACode'!$A$4:$I$455,4,FALSE)</f>
        <v>129319</v>
      </c>
      <c r="F649" s="1">
        <f>VLOOKUP($B649,'Awards&amp;Payments_LEACode'!$A$4:$I$455,6,FALSE)</f>
        <v>290415</v>
      </c>
      <c r="G649" s="1">
        <f>VLOOKUP($B649,'Awards&amp;Payments_LEACode'!$A$4:$I$455,8,FALSE)</f>
        <v>0</v>
      </c>
      <c r="H649" s="3">
        <f>VLOOKUP($B649,'Awards&amp;Payments_LEACode'!$A$4:$I$455,9,FALSE)</f>
        <v>459734</v>
      </c>
      <c r="I649" s="1">
        <f>VLOOKUP($B649,'Awards&amp;Payments_LEACode'!$A$4:$Q$455,11,FALSE)</f>
        <v>40000</v>
      </c>
      <c r="J649" s="1">
        <f>VLOOKUP($B649,'Awards&amp;Payments_LEACode'!$A$4:$Q$455,12,FALSE)</f>
        <v>129319</v>
      </c>
      <c r="K649" s="1">
        <f>VLOOKUP($B649,'Awards&amp;Payments_LEACode'!$A$4:$Q$455,14,FALSE)</f>
        <v>0</v>
      </c>
      <c r="L649" s="1">
        <f>VLOOKUP($B649,'Awards&amp;Payments_LEACode'!$A$4:$Q$455,16,FALSE)</f>
        <v>0</v>
      </c>
      <c r="M649" s="3">
        <f>VLOOKUP($B649,'Awards&amp;Payments_LEACode'!$A$4:$Q$455,17,FALSE)</f>
        <v>169319</v>
      </c>
    </row>
    <row r="650" spans="1:13" x14ac:dyDescent="0.35">
      <c r="A650" t="s">
        <v>68</v>
      </c>
      <c r="B650" s="118">
        <v>1071</v>
      </c>
      <c r="C650">
        <v>74</v>
      </c>
      <c r="D650" s="1">
        <f>VLOOKUP($B650,'Awards&amp;Payments_LEACode'!$A$4:$I$455,3,FALSE)</f>
        <v>151730</v>
      </c>
      <c r="E650" s="1">
        <f>VLOOKUP($B650,'Awards&amp;Payments_LEACode'!$A$4:$I$455,4,FALSE)</f>
        <v>606552</v>
      </c>
      <c r="F650" s="1">
        <f>VLOOKUP($B650,'Awards&amp;Payments_LEACode'!$A$4:$I$455,6,FALSE)</f>
        <v>1362150</v>
      </c>
      <c r="G650" s="1">
        <f>VLOOKUP($B650,'Awards&amp;Payments_LEACode'!$A$4:$I$455,8,FALSE)</f>
        <v>104203</v>
      </c>
      <c r="H650" s="3">
        <f>VLOOKUP($B650,'Awards&amp;Payments_LEACode'!$A$4:$I$455,9,FALSE)</f>
        <v>2224635</v>
      </c>
      <c r="I650" s="1">
        <f>VLOOKUP($B650,'Awards&amp;Payments_LEACode'!$A$4:$Q$455,11,FALSE)</f>
        <v>86330.92</v>
      </c>
      <c r="J650" s="1">
        <f>VLOOKUP($B650,'Awards&amp;Payments_LEACode'!$A$4:$Q$455,12,FALSE)</f>
        <v>0</v>
      </c>
      <c r="K650" s="1">
        <f>VLOOKUP($B650,'Awards&amp;Payments_LEACode'!$A$4:$Q$455,14,FALSE)</f>
        <v>0</v>
      </c>
      <c r="L650" s="1">
        <f>VLOOKUP($B650,'Awards&amp;Payments_LEACode'!$A$4:$Q$455,16,FALSE)</f>
        <v>43272.729999999996</v>
      </c>
      <c r="M650" s="3">
        <f>VLOOKUP($B650,'Awards&amp;Payments_LEACode'!$A$4:$Q$455,17,FALSE)</f>
        <v>129603.65</v>
      </c>
    </row>
    <row r="651" spans="1:13" x14ac:dyDescent="0.35">
      <c r="A651" t="s">
        <v>97</v>
      </c>
      <c r="B651" s="118">
        <v>1491</v>
      </c>
      <c r="C651">
        <v>74</v>
      </c>
      <c r="D651" s="1">
        <f>VLOOKUP($B651,'Awards&amp;Payments_LEACode'!$A$4:$I$455,3,FALSE)</f>
        <v>85906</v>
      </c>
      <c r="E651" s="1">
        <f>VLOOKUP($B651,'Awards&amp;Payments_LEACode'!$A$4:$I$455,4,FALSE)</f>
        <v>344024</v>
      </c>
      <c r="F651" s="1">
        <f>VLOOKUP($B651,'Awards&amp;Payments_LEACode'!$A$4:$I$455,6,FALSE)</f>
        <v>772584</v>
      </c>
      <c r="G651" s="1">
        <f>VLOOKUP($B651,'Awards&amp;Payments_LEACode'!$A$4:$I$455,8,FALSE)</f>
        <v>50580</v>
      </c>
      <c r="H651" s="3">
        <f>VLOOKUP($B651,'Awards&amp;Payments_LEACode'!$A$4:$I$455,9,FALSE)</f>
        <v>1253094</v>
      </c>
      <c r="I651" s="1">
        <f>VLOOKUP($B651,'Awards&amp;Payments_LEACode'!$A$4:$Q$455,11,FALSE)</f>
        <v>42241.5</v>
      </c>
      <c r="J651" s="1">
        <f>VLOOKUP($B651,'Awards&amp;Payments_LEACode'!$A$4:$Q$455,12,FALSE)</f>
        <v>0</v>
      </c>
      <c r="K651" s="1">
        <f>VLOOKUP($B651,'Awards&amp;Payments_LEACode'!$A$4:$Q$455,14,FALSE)</f>
        <v>0</v>
      </c>
      <c r="L651" s="1">
        <f>VLOOKUP($B651,'Awards&amp;Payments_LEACode'!$A$4:$Q$455,16,FALSE)</f>
        <v>50580</v>
      </c>
      <c r="M651" s="3">
        <f>VLOOKUP($B651,'Awards&amp;Payments_LEACode'!$A$4:$Q$455,17,FALSE)</f>
        <v>92821.5</v>
      </c>
    </row>
    <row r="652" spans="1:13" x14ac:dyDescent="0.35">
      <c r="A652" t="s">
        <v>370</v>
      </c>
      <c r="B652" s="118">
        <v>5757</v>
      </c>
      <c r="C652">
        <v>74</v>
      </c>
      <c r="D652" s="1">
        <f>VLOOKUP($B652,'Awards&amp;Payments_LEACode'!$A$4:$I$455,3,FALSE)</f>
        <v>192256</v>
      </c>
      <c r="E652" s="1">
        <f>VLOOKUP($B652,'Awards&amp;Payments_LEACode'!$A$4:$I$455,4,FALSE)</f>
        <v>804983</v>
      </c>
      <c r="F652" s="1">
        <f>VLOOKUP($B652,'Awards&amp;Payments_LEACode'!$A$4:$I$455,6,FALSE)</f>
        <v>1807771</v>
      </c>
      <c r="G652" s="1">
        <f>VLOOKUP($B652,'Awards&amp;Payments_LEACode'!$A$4:$I$455,8,FALSE)</f>
        <v>77826</v>
      </c>
      <c r="H652" s="3">
        <f>VLOOKUP($B652,'Awards&amp;Payments_LEACode'!$A$4:$I$455,9,FALSE)</f>
        <v>2882836</v>
      </c>
      <c r="I652" s="1">
        <f>VLOOKUP($B652,'Awards&amp;Payments_LEACode'!$A$4:$Q$455,11,FALSE)</f>
        <v>129724.11</v>
      </c>
      <c r="J652" s="1">
        <f>VLOOKUP($B652,'Awards&amp;Payments_LEACode'!$A$4:$Q$455,12,FALSE)</f>
        <v>0</v>
      </c>
      <c r="K652" s="1">
        <f>VLOOKUP($B652,'Awards&amp;Payments_LEACode'!$A$4:$Q$455,14,FALSE)</f>
        <v>0</v>
      </c>
      <c r="L652" s="1">
        <f>VLOOKUP($B652,'Awards&amp;Payments_LEACode'!$A$4:$Q$455,16,FALSE)</f>
        <v>42397.8</v>
      </c>
      <c r="M652" s="3">
        <f>VLOOKUP($B652,'Awards&amp;Payments_LEACode'!$A$4:$Q$455,17,FALSE)</f>
        <v>172121.91</v>
      </c>
    </row>
    <row r="653" spans="1:13" x14ac:dyDescent="0.35">
      <c r="A653" t="s">
        <v>157</v>
      </c>
      <c r="B653" s="118">
        <v>2478</v>
      </c>
      <c r="C653">
        <v>74</v>
      </c>
      <c r="D653" s="1">
        <f>VLOOKUP($B653,'Awards&amp;Payments_LEACode'!$A$4:$I$455,3,FALSE)</f>
        <v>549056</v>
      </c>
      <c r="E653" s="1">
        <f>VLOOKUP($B653,'Awards&amp;Payments_LEACode'!$A$4:$I$455,4,FALSE)</f>
        <v>2215331</v>
      </c>
      <c r="F653" s="1">
        <f>VLOOKUP($B653,'Awards&amp;Payments_LEACode'!$A$4:$I$455,6,FALSE)</f>
        <v>4975026</v>
      </c>
      <c r="G653" s="1">
        <f>VLOOKUP($B653,'Awards&amp;Payments_LEACode'!$A$4:$I$455,8,FALSE)</f>
        <v>299275</v>
      </c>
      <c r="H653" s="3">
        <f>VLOOKUP($B653,'Awards&amp;Payments_LEACode'!$A$4:$I$455,9,FALSE)</f>
        <v>8038688</v>
      </c>
      <c r="I653" s="1">
        <f>VLOOKUP($B653,'Awards&amp;Payments_LEACode'!$A$4:$Q$455,11,FALSE)</f>
        <v>133756.79</v>
      </c>
      <c r="J653" s="1">
        <f>VLOOKUP($B653,'Awards&amp;Payments_LEACode'!$A$4:$Q$455,12,FALSE)</f>
        <v>0</v>
      </c>
      <c r="K653" s="1">
        <f>VLOOKUP($B653,'Awards&amp;Payments_LEACode'!$A$4:$Q$455,14,FALSE)</f>
        <v>0</v>
      </c>
      <c r="L653" s="1">
        <f>VLOOKUP($B653,'Awards&amp;Payments_LEACode'!$A$4:$Q$455,16,FALSE)</f>
        <v>1877</v>
      </c>
      <c r="M653" s="3">
        <f>VLOOKUP($B653,'Awards&amp;Payments_LEACode'!$A$4:$Q$455,17,FALSE)</f>
        <v>135633.79</v>
      </c>
    </row>
    <row r="654" spans="1:13" x14ac:dyDescent="0.35">
      <c r="A654" t="s">
        <v>170</v>
      </c>
      <c r="B654" s="118">
        <v>2618</v>
      </c>
      <c r="C654">
        <v>74</v>
      </c>
      <c r="D654" s="1">
        <f>VLOOKUP($B654,'Awards&amp;Payments_LEACode'!$A$4:$I$455,3,FALSE)</f>
        <v>112361</v>
      </c>
      <c r="E654" s="1">
        <f>VLOOKUP($B654,'Awards&amp;Payments_LEACode'!$A$4:$I$455,4,FALSE)</f>
        <v>450095</v>
      </c>
      <c r="F654" s="1">
        <f>VLOOKUP($B654,'Awards&amp;Payments_LEACode'!$A$4:$I$455,6,FALSE)</f>
        <v>1010790</v>
      </c>
      <c r="G654" s="1">
        <f>VLOOKUP($B654,'Awards&amp;Payments_LEACode'!$A$4:$I$455,8,FALSE)</f>
        <v>0</v>
      </c>
      <c r="H654" s="3">
        <f>VLOOKUP($B654,'Awards&amp;Payments_LEACode'!$A$4:$I$455,9,FALSE)</f>
        <v>1573246</v>
      </c>
      <c r="I654" s="1">
        <f>VLOOKUP($B654,'Awards&amp;Payments_LEACode'!$A$4:$Q$455,11,FALSE)</f>
        <v>108796.09</v>
      </c>
      <c r="J654" s="1">
        <f>VLOOKUP($B654,'Awards&amp;Payments_LEACode'!$A$4:$Q$455,12,FALSE)</f>
        <v>0</v>
      </c>
      <c r="K654" s="1">
        <f>VLOOKUP($B654,'Awards&amp;Payments_LEACode'!$A$4:$Q$455,14,FALSE)</f>
        <v>0</v>
      </c>
      <c r="L654" s="1">
        <f>VLOOKUP($B654,'Awards&amp;Payments_LEACode'!$A$4:$Q$455,16,FALSE)</f>
        <v>0</v>
      </c>
      <c r="M654" s="3">
        <f>VLOOKUP($B654,'Awards&amp;Payments_LEACode'!$A$4:$Q$455,17,FALSE)</f>
        <v>108796.09</v>
      </c>
    </row>
    <row r="655" spans="1:13" x14ac:dyDescent="0.35">
      <c r="A655" t="s">
        <v>1166</v>
      </c>
      <c r="B655" s="118">
        <v>1848</v>
      </c>
      <c r="C655">
        <v>74</v>
      </c>
      <c r="D655" s="1">
        <f>VLOOKUP($B655,'Awards&amp;Payments_LEACode'!$A$4:$I$455,3,FALSE)</f>
        <v>298473</v>
      </c>
      <c r="E655" s="1">
        <f>VLOOKUP($B655,'Awards&amp;Payments_LEACode'!$A$4:$I$455,4,FALSE)</f>
        <v>1233338</v>
      </c>
      <c r="F655" s="1">
        <f>VLOOKUP($B655,'Awards&amp;Payments_LEACode'!$A$4:$I$455,6,FALSE)</f>
        <v>2769738</v>
      </c>
      <c r="G655" s="1">
        <f>VLOOKUP($B655,'Awards&amp;Payments_LEACode'!$A$4:$I$455,8,FALSE)</f>
        <v>76377</v>
      </c>
      <c r="H655" s="3">
        <f>VLOOKUP($B655,'Awards&amp;Payments_LEACode'!$A$4:$I$455,9,FALSE)</f>
        <v>4377926</v>
      </c>
      <c r="I655" s="1">
        <f>VLOOKUP($B655,'Awards&amp;Payments_LEACode'!$A$4:$Q$455,11,FALSE)</f>
        <v>252120.24</v>
      </c>
      <c r="J655" s="1">
        <f>VLOOKUP($B655,'Awards&amp;Payments_LEACode'!$A$4:$Q$455,12,FALSE)</f>
        <v>0</v>
      </c>
      <c r="K655" s="1">
        <f>VLOOKUP($B655,'Awards&amp;Payments_LEACode'!$A$4:$Q$455,14,FALSE)</f>
        <v>0</v>
      </c>
      <c r="L655" s="1">
        <f>VLOOKUP($B655,'Awards&amp;Payments_LEACode'!$A$4:$Q$455,16,FALSE)</f>
        <v>28681.200000000001</v>
      </c>
      <c r="M655" s="3">
        <f>VLOOKUP($B655,'Awards&amp;Payments_LEACode'!$A$4:$Q$455,17,FALSE)</f>
        <v>280801.44</v>
      </c>
    </row>
    <row r="656" spans="1:13" x14ac:dyDescent="0.35">
      <c r="A656" t="s">
        <v>239</v>
      </c>
      <c r="B656" s="118">
        <v>3647</v>
      </c>
      <c r="C656">
        <v>74</v>
      </c>
      <c r="D656" s="1">
        <f>VLOOKUP($B656,'Awards&amp;Payments_LEACode'!$A$4:$I$455,3,FALSE)</f>
        <v>118545</v>
      </c>
      <c r="E656" s="1">
        <f>VLOOKUP($B656,'Awards&amp;Payments_LEACode'!$A$4:$I$455,4,FALSE)</f>
        <v>472654</v>
      </c>
      <c r="F656" s="1">
        <f>VLOOKUP($B656,'Awards&amp;Payments_LEACode'!$A$4:$I$455,6,FALSE)</f>
        <v>1061451</v>
      </c>
      <c r="G656" s="1">
        <f>VLOOKUP($B656,'Awards&amp;Payments_LEACode'!$A$4:$I$455,8,FALSE)</f>
        <v>0</v>
      </c>
      <c r="H656" s="3">
        <f>VLOOKUP($B656,'Awards&amp;Payments_LEACode'!$A$4:$I$455,9,FALSE)</f>
        <v>1652650</v>
      </c>
      <c r="I656" s="1">
        <f>VLOOKUP($B656,'Awards&amp;Payments_LEACode'!$A$4:$Q$455,11,FALSE)</f>
        <v>118545</v>
      </c>
      <c r="J656" s="1">
        <f>VLOOKUP($B656,'Awards&amp;Payments_LEACode'!$A$4:$Q$455,12,FALSE)</f>
        <v>0</v>
      </c>
      <c r="K656" s="1">
        <f>VLOOKUP($B656,'Awards&amp;Payments_LEACode'!$A$4:$Q$455,14,FALSE)</f>
        <v>0</v>
      </c>
      <c r="L656" s="1">
        <f>VLOOKUP($B656,'Awards&amp;Payments_LEACode'!$A$4:$Q$455,16,FALSE)</f>
        <v>0</v>
      </c>
      <c r="M656" s="3">
        <f>VLOOKUP($B656,'Awards&amp;Payments_LEACode'!$A$4:$Q$455,17,FALSE)</f>
        <v>118545</v>
      </c>
    </row>
    <row r="657" spans="1:13" x14ac:dyDescent="0.35">
      <c r="A657" t="s">
        <v>210</v>
      </c>
      <c r="B657" s="118">
        <v>3297</v>
      </c>
      <c r="C657">
        <v>74</v>
      </c>
      <c r="D657" s="1">
        <f>VLOOKUP($B657,'Awards&amp;Payments_LEACode'!$A$4:$I$455,3,FALSE)</f>
        <v>126700</v>
      </c>
      <c r="E657" s="1">
        <f>VLOOKUP($B657,'Awards&amp;Payments_LEACode'!$A$4:$I$455,4,FALSE)</f>
        <v>512843</v>
      </c>
      <c r="F657" s="1">
        <f>VLOOKUP($B657,'Awards&amp;Payments_LEACode'!$A$4:$I$455,6,FALSE)</f>
        <v>1151705</v>
      </c>
      <c r="G657" s="1">
        <f>VLOOKUP($B657,'Awards&amp;Payments_LEACode'!$A$4:$I$455,8,FALSE)</f>
        <v>0</v>
      </c>
      <c r="H657" s="3">
        <f>VLOOKUP($B657,'Awards&amp;Payments_LEACode'!$A$4:$I$455,9,FALSE)</f>
        <v>1791248</v>
      </c>
      <c r="I657" s="1">
        <f>VLOOKUP($B657,'Awards&amp;Payments_LEACode'!$A$4:$Q$455,11,FALSE)</f>
        <v>126700</v>
      </c>
      <c r="J657" s="1">
        <f>VLOOKUP($B657,'Awards&amp;Payments_LEACode'!$A$4:$Q$455,12,FALSE)</f>
        <v>0</v>
      </c>
      <c r="K657" s="1">
        <f>VLOOKUP($B657,'Awards&amp;Payments_LEACode'!$A$4:$Q$455,14,FALSE)</f>
        <v>0</v>
      </c>
      <c r="L657" s="1">
        <f>VLOOKUP($B657,'Awards&amp;Payments_LEACode'!$A$4:$Q$455,16,FALSE)</f>
        <v>0</v>
      </c>
      <c r="M657" s="3">
        <f>VLOOKUP($B657,'Awards&amp;Payments_LEACode'!$A$4:$Q$455,17,FALSE)</f>
        <v>126700</v>
      </c>
    </row>
    <row r="658" spans="1:13" x14ac:dyDescent="0.35">
      <c r="A658" t="s">
        <v>221</v>
      </c>
      <c r="B658" s="118">
        <v>3427</v>
      </c>
      <c r="C658">
        <v>74</v>
      </c>
      <c r="D658" s="1">
        <f>VLOOKUP($B658,'Awards&amp;Payments_LEACode'!$A$4:$I$455,3,FALSE)</f>
        <v>79627</v>
      </c>
      <c r="E658" s="1">
        <f>VLOOKUP($B658,'Awards&amp;Payments_LEACode'!$A$4:$I$455,4,FALSE)</f>
        <v>325144</v>
      </c>
      <c r="F658" s="1">
        <f>VLOOKUP($B658,'Awards&amp;Payments_LEACode'!$A$4:$I$455,6,FALSE)</f>
        <v>730184</v>
      </c>
      <c r="G658" s="1">
        <f>VLOOKUP($B658,'Awards&amp;Payments_LEACode'!$A$4:$I$455,8,FALSE)</f>
        <v>41014</v>
      </c>
      <c r="H658" s="3">
        <f>VLOOKUP($B658,'Awards&amp;Payments_LEACode'!$A$4:$I$455,9,FALSE)</f>
        <v>1175969</v>
      </c>
      <c r="I658" s="1">
        <f>VLOOKUP($B658,'Awards&amp;Payments_LEACode'!$A$4:$Q$455,11,FALSE)</f>
        <v>48809.79</v>
      </c>
      <c r="J658" s="1">
        <f>VLOOKUP($B658,'Awards&amp;Payments_LEACode'!$A$4:$Q$455,12,FALSE)</f>
        <v>0</v>
      </c>
      <c r="K658" s="1">
        <f>VLOOKUP($B658,'Awards&amp;Payments_LEACode'!$A$4:$Q$455,14,FALSE)</f>
        <v>0</v>
      </c>
      <c r="L658" s="1">
        <f>VLOOKUP($B658,'Awards&amp;Payments_LEACode'!$A$4:$Q$455,16,FALSE)</f>
        <v>20038.66</v>
      </c>
      <c r="M658" s="3">
        <f>VLOOKUP($B658,'Awards&amp;Payments_LEACode'!$A$4:$Q$455,17,FALSE)</f>
        <v>68848.45</v>
      </c>
    </row>
    <row r="659" spans="1:13" x14ac:dyDescent="0.35">
      <c r="A659" t="s">
        <v>228</v>
      </c>
      <c r="B659" s="118">
        <v>3484</v>
      </c>
      <c r="C659">
        <v>74</v>
      </c>
      <c r="D659" s="1">
        <f>VLOOKUP($B659,'Awards&amp;Payments_LEACode'!$A$4:$I$455,3,FALSE)</f>
        <v>40000</v>
      </c>
      <c r="E659" s="1">
        <f>VLOOKUP($B659,'Awards&amp;Payments_LEACode'!$A$4:$I$455,4,FALSE)</f>
        <v>101218</v>
      </c>
      <c r="F659" s="1">
        <f>VLOOKUP($B659,'Awards&amp;Payments_LEACode'!$A$4:$I$455,6,FALSE)</f>
        <v>227308</v>
      </c>
      <c r="G659" s="1">
        <f>VLOOKUP($B659,'Awards&amp;Payments_LEACode'!$A$4:$I$455,8,FALSE)</f>
        <v>22899</v>
      </c>
      <c r="H659" s="3">
        <f>VLOOKUP($B659,'Awards&amp;Payments_LEACode'!$A$4:$I$455,9,FALSE)</f>
        <v>391425</v>
      </c>
      <c r="I659" s="1">
        <f>VLOOKUP($B659,'Awards&amp;Payments_LEACode'!$A$4:$Q$455,11,FALSE)</f>
        <v>40000</v>
      </c>
      <c r="J659" s="1">
        <f>VLOOKUP($B659,'Awards&amp;Payments_LEACode'!$A$4:$Q$455,12,FALSE)</f>
        <v>0</v>
      </c>
      <c r="K659" s="1">
        <f>VLOOKUP($B659,'Awards&amp;Payments_LEACode'!$A$4:$Q$455,14,FALSE)</f>
        <v>0</v>
      </c>
      <c r="L659" s="1">
        <f>VLOOKUP($B659,'Awards&amp;Payments_LEACode'!$A$4:$Q$455,16,FALSE)</f>
        <v>8425.7000000000007</v>
      </c>
      <c r="M659" s="3">
        <f>VLOOKUP($B659,'Awards&amp;Payments_LEACode'!$A$4:$Q$455,17,FALSE)</f>
        <v>48425.7</v>
      </c>
    </row>
    <row r="660" spans="1:13" x14ac:dyDescent="0.35">
      <c r="A660" t="s">
        <v>291</v>
      </c>
      <c r="B660" s="118">
        <v>4347</v>
      </c>
      <c r="C660">
        <v>74</v>
      </c>
      <c r="D660" s="1">
        <f>VLOOKUP($B660,'Awards&amp;Payments_LEACode'!$A$4:$I$455,3,FALSE)</f>
        <v>120526</v>
      </c>
      <c r="E660" s="1">
        <f>VLOOKUP($B660,'Awards&amp;Payments_LEACode'!$A$4:$I$455,4,FALSE)</f>
        <v>502474</v>
      </c>
      <c r="F660" s="1">
        <f>VLOOKUP($B660,'Awards&amp;Payments_LEACode'!$A$4:$I$455,6,FALSE)</f>
        <v>1128419</v>
      </c>
      <c r="G660" s="1">
        <f>VLOOKUP($B660,'Awards&amp;Payments_LEACode'!$A$4:$I$455,8,FALSE)</f>
        <v>110435</v>
      </c>
      <c r="H660" s="3">
        <f>VLOOKUP($B660,'Awards&amp;Payments_LEACode'!$A$4:$I$455,9,FALSE)</f>
        <v>1861854</v>
      </c>
      <c r="I660" s="1">
        <f>VLOOKUP($B660,'Awards&amp;Payments_LEACode'!$A$4:$Q$455,11,FALSE)</f>
        <v>114778.96</v>
      </c>
      <c r="J660" s="1">
        <f>VLOOKUP($B660,'Awards&amp;Payments_LEACode'!$A$4:$Q$455,12,FALSE)</f>
        <v>0</v>
      </c>
      <c r="K660" s="1">
        <f>VLOOKUP($B660,'Awards&amp;Payments_LEACode'!$A$4:$Q$455,14,FALSE)</f>
        <v>0</v>
      </c>
      <c r="L660" s="1">
        <f>VLOOKUP($B660,'Awards&amp;Payments_LEACode'!$A$4:$Q$455,16,FALSE)</f>
        <v>0</v>
      </c>
      <c r="M660" s="3">
        <f>VLOOKUP($B660,'Awards&amp;Payments_LEACode'!$A$4:$Q$455,17,FALSE)</f>
        <v>114778.96</v>
      </c>
    </row>
    <row r="661" spans="1:13" x14ac:dyDescent="0.35">
      <c r="A661" t="s">
        <v>305</v>
      </c>
      <c r="B661" s="118">
        <v>4571</v>
      </c>
      <c r="C661">
        <v>74</v>
      </c>
      <c r="D661" s="1">
        <f>VLOOKUP($B661,'Awards&amp;Payments_LEACode'!$A$4:$I$455,3,FALSE)</f>
        <v>81277</v>
      </c>
      <c r="E661" s="1">
        <f>VLOOKUP($B661,'Awards&amp;Payments_LEACode'!$A$4:$I$455,4,FALSE)</f>
        <v>312175</v>
      </c>
      <c r="F661" s="1">
        <f>VLOOKUP($B661,'Awards&amp;Payments_LEACode'!$A$4:$I$455,6,FALSE)</f>
        <v>701060</v>
      </c>
      <c r="G661" s="1">
        <f>VLOOKUP($B661,'Awards&amp;Payments_LEACode'!$A$4:$I$455,8,FALSE)</f>
        <v>53043</v>
      </c>
      <c r="H661" s="3">
        <f>VLOOKUP($B661,'Awards&amp;Payments_LEACode'!$A$4:$I$455,9,FALSE)</f>
        <v>1147555</v>
      </c>
      <c r="I661" s="1">
        <f>VLOOKUP($B661,'Awards&amp;Payments_LEACode'!$A$4:$Q$455,11,FALSE)</f>
        <v>81277</v>
      </c>
      <c r="J661" s="1">
        <f>VLOOKUP($B661,'Awards&amp;Payments_LEACode'!$A$4:$Q$455,12,FALSE)</f>
        <v>0</v>
      </c>
      <c r="K661" s="1">
        <f>VLOOKUP($B661,'Awards&amp;Payments_LEACode'!$A$4:$Q$455,14,FALSE)</f>
        <v>0</v>
      </c>
      <c r="L661" s="1">
        <f>VLOOKUP($B661,'Awards&amp;Payments_LEACode'!$A$4:$Q$455,16,FALSE)</f>
        <v>44134</v>
      </c>
      <c r="M661" s="3">
        <f>VLOOKUP($B661,'Awards&amp;Payments_LEACode'!$A$4:$Q$455,17,FALSE)</f>
        <v>125411</v>
      </c>
    </row>
    <row r="662" spans="1:13" x14ac:dyDescent="0.35">
      <c r="A662" t="s">
        <v>318</v>
      </c>
      <c r="B662" s="118">
        <v>4795</v>
      </c>
      <c r="C662">
        <v>74</v>
      </c>
      <c r="D662" s="1">
        <f>VLOOKUP($B662,'Awards&amp;Payments_LEACode'!$A$4:$I$455,3,FALSE)</f>
        <v>75079</v>
      </c>
      <c r="E662" s="1">
        <f>VLOOKUP($B662,'Awards&amp;Payments_LEACode'!$A$4:$I$455,4,FALSE)</f>
        <v>295904</v>
      </c>
      <c r="F662" s="1">
        <f>VLOOKUP($B662,'Awards&amp;Payments_LEACode'!$A$4:$I$455,6,FALSE)</f>
        <v>664520</v>
      </c>
      <c r="G662" s="1">
        <f>VLOOKUP($B662,'Awards&amp;Payments_LEACode'!$A$4:$I$455,8,FALSE)</f>
        <v>0</v>
      </c>
      <c r="H662" s="3">
        <f>VLOOKUP($B662,'Awards&amp;Payments_LEACode'!$A$4:$I$455,9,FALSE)</f>
        <v>1035503</v>
      </c>
      <c r="I662" s="1">
        <f>VLOOKUP($B662,'Awards&amp;Payments_LEACode'!$A$4:$Q$455,11,FALSE)</f>
        <v>55549.73</v>
      </c>
      <c r="J662" s="1">
        <f>VLOOKUP($B662,'Awards&amp;Payments_LEACode'!$A$4:$Q$455,12,FALSE)</f>
        <v>0</v>
      </c>
      <c r="K662" s="1">
        <f>VLOOKUP($B662,'Awards&amp;Payments_LEACode'!$A$4:$Q$455,14,FALSE)</f>
        <v>0</v>
      </c>
      <c r="L662" s="1">
        <f>VLOOKUP($B662,'Awards&amp;Payments_LEACode'!$A$4:$Q$455,16,FALSE)</f>
        <v>0</v>
      </c>
      <c r="M662" s="3">
        <f>VLOOKUP($B662,'Awards&amp;Payments_LEACode'!$A$4:$Q$455,17,FALSE)</f>
        <v>55549.73</v>
      </c>
    </row>
    <row r="663" spans="1:13" x14ac:dyDescent="0.35">
      <c r="A663" t="s">
        <v>300</v>
      </c>
      <c r="B663" s="118">
        <v>4522</v>
      </c>
      <c r="C663">
        <v>74</v>
      </c>
      <c r="D663" s="1">
        <f>VLOOKUP($B663,'Awards&amp;Payments_LEACode'!$A$4:$I$455,3,FALSE)</f>
        <v>40000</v>
      </c>
      <c r="E663" s="1">
        <f>VLOOKUP($B663,'Awards&amp;Payments_LEACode'!$A$4:$I$455,4,FALSE)</f>
        <v>150060</v>
      </c>
      <c r="F663" s="1">
        <f>VLOOKUP($B663,'Awards&amp;Payments_LEACode'!$A$4:$I$455,6,FALSE)</f>
        <v>336994</v>
      </c>
      <c r="G663" s="1">
        <f>VLOOKUP($B663,'Awards&amp;Payments_LEACode'!$A$4:$I$455,8,FALSE)</f>
        <v>0</v>
      </c>
      <c r="H663" s="3">
        <f>VLOOKUP($B663,'Awards&amp;Payments_LEACode'!$A$4:$I$455,9,FALSE)</f>
        <v>527054</v>
      </c>
      <c r="I663" s="1">
        <f>VLOOKUP($B663,'Awards&amp;Payments_LEACode'!$A$4:$Q$455,11,FALSE)</f>
        <v>0</v>
      </c>
      <c r="J663" s="1">
        <f>VLOOKUP($B663,'Awards&amp;Payments_LEACode'!$A$4:$Q$455,12,FALSE)</f>
        <v>0</v>
      </c>
      <c r="K663" s="1">
        <f>VLOOKUP($B663,'Awards&amp;Payments_LEACode'!$A$4:$Q$455,14,FALSE)</f>
        <v>0</v>
      </c>
      <c r="L663" s="1">
        <f>VLOOKUP($B663,'Awards&amp;Payments_LEACode'!$A$4:$Q$455,16,FALSE)</f>
        <v>0</v>
      </c>
      <c r="M663" s="3">
        <f>VLOOKUP($B663,'Awards&amp;Payments_LEACode'!$A$4:$Q$455,17,FALSE)</f>
        <v>0</v>
      </c>
    </row>
    <row r="664" spans="1:13" x14ac:dyDescent="0.35">
      <c r="A664" t="s">
        <v>384</v>
      </c>
      <c r="B664" s="118">
        <v>6027</v>
      </c>
      <c r="C664">
        <v>74</v>
      </c>
      <c r="D664" s="1">
        <f>VLOOKUP($B664,'Awards&amp;Payments_LEACode'!$A$4:$I$455,3,FALSE)</f>
        <v>117081</v>
      </c>
      <c r="E664" s="1">
        <f>VLOOKUP($B664,'Awards&amp;Payments_LEACode'!$A$4:$I$455,4,FALSE)</f>
        <v>473591</v>
      </c>
      <c r="F664" s="1">
        <f>VLOOKUP($B664,'Awards&amp;Payments_LEACode'!$A$4:$I$455,6,FALSE)</f>
        <v>1063555</v>
      </c>
      <c r="G664" s="1">
        <f>VLOOKUP($B664,'Awards&amp;Payments_LEACode'!$A$4:$I$455,8,FALSE)</f>
        <v>0</v>
      </c>
      <c r="H664" s="3">
        <f>VLOOKUP($B664,'Awards&amp;Payments_LEACode'!$A$4:$I$455,9,FALSE)</f>
        <v>1654227</v>
      </c>
      <c r="I664" s="1">
        <f>VLOOKUP($B664,'Awards&amp;Payments_LEACode'!$A$4:$Q$455,11,FALSE)</f>
        <v>115346.84</v>
      </c>
      <c r="J664" s="1">
        <f>VLOOKUP($B664,'Awards&amp;Payments_LEACode'!$A$4:$Q$455,12,FALSE)</f>
        <v>0</v>
      </c>
      <c r="K664" s="1">
        <f>VLOOKUP($B664,'Awards&amp;Payments_LEACode'!$A$4:$Q$455,14,FALSE)</f>
        <v>0</v>
      </c>
      <c r="L664" s="1">
        <f>VLOOKUP($B664,'Awards&amp;Payments_LEACode'!$A$4:$Q$455,16,FALSE)</f>
        <v>0</v>
      </c>
      <c r="M664" s="3">
        <f>VLOOKUP($B664,'Awards&amp;Payments_LEACode'!$A$4:$Q$455,17,FALSE)</f>
        <v>115346.84</v>
      </c>
    </row>
    <row r="665" spans="1:13" x14ac:dyDescent="0.35">
      <c r="A665" t="s">
        <v>30</v>
      </c>
      <c r="B665" s="118">
        <v>308</v>
      </c>
      <c r="C665">
        <v>75</v>
      </c>
      <c r="D665" s="1">
        <f>VLOOKUP($B665,'Awards&amp;Payments_LEACode'!$A$4:$I$455,3,FALSE)</f>
        <v>244044</v>
      </c>
      <c r="E665" s="1">
        <f>VLOOKUP($B665,'Awards&amp;Payments_LEACode'!$A$4:$I$455,4,FALSE)</f>
        <v>968962</v>
      </c>
      <c r="F665" s="1">
        <f>VLOOKUP($B665,'Awards&amp;Payments_LEACode'!$A$4:$I$455,6,FALSE)</f>
        <v>2176023</v>
      </c>
      <c r="G665" s="1">
        <f>VLOOKUP($B665,'Awards&amp;Payments_LEACode'!$A$4:$I$455,8,FALSE)</f>
        <v>175072</v>
      </c>
      <c r="H665" s="3">
        <f>VLOOKUP($B665,'Awards&amp;Payments_LEACode'!$A$4:$I$455,9,FALSE)</f>
        <v>3564101</v>
      </c>
      <c r="I665" s="1">
        <f>VLOOKUP($B665,'Awards&amp;Payments_LEACode'!$A$4:$Q$455,11,FALSE)</f>
        <v>179175.39</v>
      </c>
      <c r="J665" s="1">
        <f>VLOOKUP($B665,'Awards&amp;Payments_LEACode'!$A$4:$Q$455,12,FALSE)</f>
        <v>0</v>
      </c>
      <c r="K665" s="1">
        <f>VLOOKUP($B665,'Awards&amp;Payments_LEACode'!$A$4:$Q$455,14,FALSE)</f>
        <v>0</v>
      </c>
      <c r="L665" s="1">
        <f>VLOOKUP($B665,'Awards&amp;Payments_LEACode'!$A$4:$Q$455,16,FALSE)</f>
        <v>132211.43</v>
      </c>
      <c r="M665" s="3">
        <f>VLOOKUP($B665,'Awards&amp;Payments_LEACode'!$A$4:$Q$455,17,FALSE)</f>
        <v>311386.82</v>
      </c>
    </row>
    <row r="666" spans="1:13" x14ac:dyDescent="0.35">
      <c r="A666" t="s">
        <v>39</v>
      </c>
      <c r="B666" s="118">
        <v>441</v>
      </c>
      <c r="C666">
        <v>75</v>
      </c>
      <c r="D666" s="1">
        <f>VLOOKUP($B666,'Awards&amp;Payments_LEACode'!$A$4:$I$455,3,FALSE)</f>
        <v>57318</v>
      </c>
      <c r="E666" s="1">
        <f>VLOOKUP($B666,'Awards&amp;Payments_LEACode'!$A$4:$I$455,4,FALSE)</f>
        <v>196349</v>
      </c>
      <c r="F666" s="1">
        <f>VLOOKUP($B666,'Awards&amp;Payments_LEACode'!$A$4:$I$455,6,FALSE)</f>
        <v>440946</v>
      </c>
      <c r="G666" s="1">
        <f>VLOOKUP($B666,'Awards&amp;Payments_LEACode'!$A$4:$I$455,8,FALSE)</f>
        <v>43478</v>
      </c>
      <c r="H666" s="3">
        <f>VLOOKUP($B666,'Awards&amp;Payments_LEACode'!$A$4:$I$455,9,FALSE)</f>
        <v>738091</v>
      </c>
      <c r="I666" s="1">
        <f>VLOOKUP($B666,'Awards&amp;Payments_LEACode'!$A$4:$Q$455,11,FALSE)</f>
        <v>53650.83</v>
      </c>
      <c r="J666" s="1">
        <f>VLOOKUP($B666,'Awards&amp;Payments_LEACode'!$A$4:$Q$455,12,FALSE)</f>
        <v>0</v>
      </c>
      <c r="K666" s="1">
        <f>VLOOKUP($B666,'Awards&amp;Payments_LEACode'!$A$4:$Q$455,14,FALSE)</f>
        <v>0</v>
      </c>
      <c r="L666" s="1">
        <f>VLOOKUP($B666,'Awards&amp;Payments_LEACode'!$A$4:$Q$455,16,FALSE)</f>
        <v>11146.33</v>
      </c>
      <c r="M666" s="3">
        <f>VLOOKUP($B666,'Awards&amp;Payments_LEACode'!$A$4:$Q$455,17,FALSE)</f>
        <v>64797.16</v>
      </c>
    </row>
    <row r="667" spans="1:13" x14ac:dyDescent="0.35">
      <c r="A667" t="s">
        <v>49</v>
      </c>
      <c r="B667" s="118">
        <v>637</v>
      </c>
      <c r="C667">
        <v>75</v>
      </c>
      <c r="D667" s="1">
        <f>VLOOKUP($B667,'Awards&amp;Payments_LEACode'!$A$4:$I$455,3,FALSE)</f>
        <v>97723</v>
      </c>
      <c r="E667" s="1">
        <f>VLOOKUP($B667,'Awards&amp;Payments_LEACode'!$A$4:$I$455,4,FALSE)</f>
        <v>387281</v>
      </c>
      <c r="F667" s="1">
        <f>VLOOKUP($B667,'Awards&amp;Payments_LEACode'!$A$4:$I$455,6,FALSE)</f>
        <v>869728</v>
      </c>
      <c r="G667" s="1">
        <f>VLOOKUP($B667,'Awards&amp;Payments_LEACode'!$A$4:$I$455,8,FALSE)</f>
        <v>0</v>
      </c>
      <c r="H667" s="3">
        <f>VLOOKUP($B667,'Awards&amp;Payments_LEACode'!$A$4:$I$455,9,FALSE)</f>
        <v>1354732</v>
      </c>
      <c r="I667" s="1">
        <f>VLOOKUP($B667,'Awards&amp;Payments_LEACode'!$A$4:$Q$455,11,FALSE)</f>
        <v>97723</v>
      </c>
      <c r="J667" s="1">
        <f>VLOOKUP($B667,'Awards&amp;Payments_LEACode'!$A$4:$Q$455,12,FALSE)</f>
        <v>0</v>
      </c>
      <c r="K667" s="1">
        <f>VLOOKUP($B667,'Awards&amp;Payments_LEACode'!$A$4:$Q$455,14,FALSE)</f>
        <v>0</v>
      </c>
      <c r="L667" s="1">
        <f>VLOOKUP($B667,'Awards&amp;Payments_LEACode'!$A$4:$Q$455,16,FALSE)</f>
        <v>0</v>
      </c>
      <c r="M667" s="3">
        <f>VLOOKUP($B667,'Awards&amp;Payments_LEACode'!$A$4:$Q$455,17,FALSE)</f>
        <v>97723</v>
      </c>
    </row>
    <row r="668" spans="1:13" x14ac:dyDescent="0.35">
      <c r="A668" t="s">
        <v>62</v>
      </c>
      <c r="B668" s="118">
        <v>903</v>
      </c>
      <c r="C668">
        <v>75</v>
      </c>
      <c r="D668" s="1">
        <f>VLOOKUP($B668,'Awards&amp;Payments_LEACode'!$A$4:$I$455,3,FALSE)</f>
        <v>114923</v>
      </c>
      <c r="E668" s="1">
        <f>VLOOKUP($B668,'Awards&amp;Payments_LEACode'!$A$4:$I$455,4,FALSE)</f>
        <v>451639</v>
      </c>
      <c r="F668" s="1">
        <f>VLOOKUP($B668,'Awards&amp;Payments_LEACode'!$A$4:$I$455,6,FALSE)</f>
        <v>1014258</v>
      </c>
      <c r="G668" s="1">
        <f>VLOOKUP($B668,'Awards&amp;Payments_LEACode'!$A$4:$I$455,8,FALSE)</f>
        <v>0</v>
      </c>
      <c r="H668" s="3">
        <f>VLOOKUP($B668,'Awards&amp;Payments_LEACode'!$A$4:$I$455,9,FALSE)</f>
        <v>1580820</v>
      </c>
      <c r="I668" s="1">
        <f>VLOOKUP($B668,'Awards&amp;Payments_LEACode'!$A$4:$Q$455,11,FALSE)</f>
        <v>114800.70000000001</v>
      </c>
      <c r="J668" s="1">
        <f>VLOOKUP($B668,'Awards&amp;Payments_LEACode'!$A$4:$Q$455,12,FALSE)</f>
        <v>0</v>
      </c>
      <c r="K668" s="1">
        <f>VLOOKUP($B668,'Awards&amp;Payments_LEACode'!$A$4:$Q$455,14,FALSE)</f>
        <v>0</v>
      </c>
      <c r="L668" s="1">
        <f>VLOOKUP($B668,'Awards&amp;Payments_LEACode'!$A$4:$Q$455,16,FALSE)</f>
        <v>0</v>
      </c>
      <c r="M668" s="3">
        <f>VLOOKUP($B668,'Awards&amp;Payments_LEACode'!$A$4:$Q$455,17,FALSE)</f>
        <v>114800.70000000001</v>
      </c>
    </row>
    <row r="669" spans="1:13" x14ac:dyDescent="0.35">
      <c r="A669" t="s">
        <v>1156</v>
      </c>
      <c r="B669" s="118">
        <v>1080</v>
      </c>
      <c r="C669">
        <v>75</v>
      </c>
      <c r="D669" s="1">
        <f>VLOOKUP($B669,'Awards&amp;Payments_LEACode'!$A$4:$I$455,3,FALSE)</f>
        <v>211901</v>
      </c>
      <c r="E669" s="1">
        <f>VLOOKUP($B669,'Awards&amp;Payments_LEACode'!$A$4:$I$455,4,FALSE)</f>
        <v>832850</v>
      </c>
      <c r="F669" s="1">
        <f>VLOOKUP($B669,'Awards&amp;Payments_LEACode'!$A$4:$I$455,6,FALSE)</f>
        <v>1870353</v>
      </c>
      <c r="G669" s="1">
        <f>VLOOKUP($B669,'Awards&amp;Payments_LEACode'!$A$4:$I$455,8,FALSE)</f>
        <v>142174</v>
      </c>
      <c r="H669" s="3">
        <f>VLOOKUP($B669,'Awards&amp;Payments_LEACode'!$A$4:$I$455,9,FALSE)</f>
        <v>3057278</v>
      </c>
      <c r="I669" s="1">
        <f>VLOOKUP($B669,'Awards&amp;Payments_LEACode'!$A$4:$Q$455,11,FALSE)</f>
        <v>151483.67000000001</v>
      </c>
      <c r="J669" s="1">
        <f>VLOOKUP($B669,'Awards&amp;Payments_LEACode'!$A$4:$Q$455,12,FALSE)</f>
        <v>0</v>
      </c>
      <c r="K669" s="1">
        <f>VLOOKUP($B669,'Awards&amp;Payments_LEACode'!$A$4:$Q$455,14,FALSE)</f>
        <v>0</v>
      </c>
      <c r="L669" s="1">
        <f>VLOOKUP($B669,'Awards&amp;Payments_LEACode'!$A$4:$Q$455,16,FALSE)</f>
        <v>22965.42</v>
      </c>
      <c r="M669" s="3">
        <f>VLOOKUP($B669,'Awards&amp;Payments_LEACode'!$A$4:$Q$455,17,FALSE)</f>
        <v>174449.09000000003</v>
      </c>
    </row>
    <row r="670" spans="1:13" x14ac:dyDescent="0.35">
      <c r="A670" t="s">
        <v>72</v>
      </c>
      <c r="B670" s="118">
        <v>1120</v>
      </c>
      <c r="C670">
        <v>75</v>
      </c>
      <c r="D670" s="1">
        <f>VLOOKUP($B670,'Awards&amp;Payments_LEACode'!$A$4:$I$455,3,FALSE)</f>
        <v>50126</v>
      </c>
      <c r="E670" s="1">
        <f>VLOOKUP($B670,'Awards&amp;Payments_LEACode'!$A$4:$I$455,4,FALSE)</f>
        <v>192605</v>
      </c>
      <c r="F670" s="1">
        <f>VLOOKUP($B670,'Awards&amp;Payments_LEACode'!$A$4:$I$455,6,FALSE)</f>
        <v>432537</v>
      </c>
      <c r="G670" s="1">
        <f>VLOOKUP($B670,'Awards&amp;Payments_LEACode'!$A$4:$I$455,8,FALSE)</f>
        <v>47391</v>
      </c>
      <c r="H670" s="3">
        <f>VLOOKUP($B670,'Awards&amp;Payments_LEACode'!$A$4:$I$455,9,FALSE)</f>
        <v>722659</v>
      </c>
      <c r="I670" s="1">
        <f>VLOOKUP($B670,'Awards&amp;Payments_LEACode'!$A$4:$Q$455,11,FALSE)</f>
        <v>32065.64</v>
      </c>
      <c r="J670" s="1">
        <f>VLOOKUP($B670,'Awards&amp;Payments_LEACode'!$A$4:$Q$455,12,FALSE)</f>
        <v>0</v>
      </c>
      <c r="K670" s="1">
        <f>VLOOKUP($B670,'Awards&amp;Payments_LEACode'!$A$4:$Q$455,14,FALSE)</f>
        <v>0</v>
      </c>
      <c r="L670" s="1">
        <f>VLOOKUP($B670,'Awards&amp;Payments_LEACode'!$A$4:$Q$455,16,FALSE)</f>
        <v>15124.8</v>
      </c>
      <c r="M670" s="3">
        <f>VLOOKUP($B670,'Awards&amp;Payments_LEACode'!$A$4:$Q$455,17,FALSE)</f>
        <v>47190.44</v>
      </c>
    </row>
    <row r="671" spans="1:13" x14ac:dyDescent="0.35">
      <c r="A671" t="s">
        <v>73</v>
      </c>
      <c r="B671" s="118">
        <v>1127</v>
      </c>
      <c r="C671">
        <v>75</v>
      </c>
      <c r="D671" s="1">
        <f>VLOOKUP($B671,'Awards&amp;Payments_LEACode'!$A$4:$I$455,3,FALSE)</f>
        <v>80267</v>
      </c>
      <c r="E671" s="1">
        <f>VLOOKUP($B671,'Awards&amp;Payments_LEACode'!$A$4:$I$455,4,FALSE)</f>
        <v>335681</v>
      </c>
      <c r="F671" s="1">
        <f>VLOOKUP($B671,'Awards&amp;Payments_LEACode'!$A$4:$I$455,6,FALSE)</f>
        <v>753847</v>
      </c>
      <c r="G671" s="1">
        <f>VLOOKUP($B671,'Awards&amp;Payments_LEACode'!$A$4:$I$455,8,FALSE)</f>
        <v>0</v>
      </c>
      <c r="H671" s="3">
        <f>VLOOKUP($B671,'Awards&amp;Payments_LEACode'!$A$4:$I$455,9,FALSE)</f>
        <v>1169795</v>
      </c>
      <c r="I671" s="1">
        <f>VLOOKUP($B671,'Awards&amp;Payments_LEACode'!$A$4:$Q$455,11,FALSE)</f>
        <v>80267</v>
      </c>
      <c r="J671" s="1">
        <f>VLOOKUP($B671,'Awards&amp;Payments_LEACode'!$A$4:$Q$455,12,FALSE)</f>
        <v>0</v>
      </c>
      <c r="K671" s="1">
        <f>VLOOKUP($B671,'Awards&amp;Payments_LEACode'!$A$4:$Q$455,14,FALSE)</f>
        <v>0</v>
      </c>
      <c r="L671" s="1">
        <f>VLOOKUP($B671,'Awards&amp;Payments_LEACode'!$A$4:$Q$455,16,FALSE)</f>
        <v>0</v>
      </c>
      <c r="M671" s="3">
        <f>VLOOKUP($B671,'Awards&amp;Payments_LEACode'!$A$4:$Q$455,17,FALSE)</f>
        <v>80267</v>
      </c>
    </row>
    <row r="672" spans="1:13" x14ac:dyDescent="0.35">
      <c r="A672" t="s">
        <v>86</v>
      </c>
      <c r="B672" s="118">
        <v>1260</v>
      </c>
      <c r="C672">
        <v>75</v>
      </c>
      <c r="D672" s="1">
        <f>VLOOKUP($B672,'Awards&amp;Payments_LEACode'!$A$4:$I$455,3,FALSE)</f>
        <v>176232</v>
      </c>
      <c r="E672" s="1">
        <f>VLOOKUP($B672,'Awards&amp;Payments_LEACode'!$A$4:$I$455,4,FALSE)</f>
        <v>690358</v>
      </c>
      <c r="F672" s="1">
        <f>VLOOKUP($B672,'Awards&amp;Payments_LEACode'!$A$4:$I$455,6,FALSE)</f>
        <v>1550354</v>
      </c>
      <c r="G672" s="1">
        <f>VLOOKUP($B672,'Awards&amp;Payments_LEACode'!$A$4:$I$455,8,FALSE)</f>
        <v>145797</v>
      </c>
      <c r="H672" s="3">
        <f>VLOOKUP($B672,'Awards&amp;Payments_LEACode'!$A$4:$I$455,9,FALSE)</f>
        <v>2562741</v>
      </c>
      <c r="I672" s="1">
        <f>VLOOKUP($B672,'Awards&amp;Payments_LEACode'!$A$4:$Q$455,11,FALSE)</f>
        <v>133282.65</v>
      </c>
      <c r="J672" s="1">
        <f>VLOOKUP($B672,'Awards&amp;Payments_LEACode'!$A$4:$Q$455,12,FALSE)</f>
        <v>0</v>
      </c>
      <c r="K672" s="1">
        <f>VLOOKUP($B672,'Awards&amp;Payments_LEACode'!$A$4:$Q$455,14,FALSE)</f>
        <v>0</v>
      </c>
      <c r="L672" s="1">
        <f>VLOOKUP($B672,'Awards&amp;Payments_LEACode'!$A$4:$Q$455,16,FALSE)</f>
        <v>50000</v>
      </c>
      <c r="M672" s="3">
        <f>VLOOKUP($B672,'Awards&amp;Payments_LEACode'!$A$4:$Q$455,17,FALSE)</f>
        <v>183282.65</v>
      </c>
    </row>
    <row r="673" spans="1:13" x14ac:dyDescent="0.35">
      <c r="A673" t="s">
        <v>139</v>
      </c>
      <c r="B673" s="118">
        <v>2198</v>
      </c>
      <c r="C673">
        <v>75</v>
      </c>
      <c r="D673" s="1">
        <f>VLOOKUP($B673,'Awards&amp;Payments_LEACode'!$A$4:$I$455,3,FALSE)</f>
        <v>71733</v>
      </c>
      <c r="E673" s="1">
        <f>VLOOKUP($B673,'Awards&amp;Payments_LEACode'!$A$4:$I$455,4,FALSE)</f>
        <v>286555</v>
      </c>
      <c r="F673" s="1">
        <f>VLOOKUP($B673,'Awards&amp;Payments_LEACode'!$A$4:$I$455,6,FALSE)</f>
        <v>643524</v>
      </c>
      <c r="G673" s="1">
        <f>VLOOKUP($B673,'Awards&amp;Payments_LEACode'!$A$4:$I$455,8,FALSE)</f>
        <v>0</v>
      </c>
      <c r="H673" s="3">
        <f>VLOOKUP($B673,'Awards&amp;Payments_LEACode'!$A$4:$I$455,9,FALSE)</f>
        <v>1001812</v>
      </c>
      <c r="I673" s="1">
        <f>VLOOKUP($B673,'Awards&amp;Payments_LEACode'!$A$4:$Q$455,11,FALSE)</f>
        <v>71733</v>
      </c>
      <c r="J673" s="1">
        <f>VLOOKUP($B673,'Awards&amp;Payments_LEACode'!$A$4:$Q$455,12,FALSE)</f>
        <v>0</v>
      </c>
      <c r="K673" s="1">
        <f>VLOOKUP($B673,'Awards&amp;Payments_LEACode'!$A$4:$Q$455,14,FALSE)</f>
        <v>0</v>
      </c>
      <c r="L673" s="1">
        <f>VLOOKUP($B673,'Awards&amp;Payments_LEACode'!$A$4:$Q$455,16,FALSE)</f>
        <v>0</v>
      </c>
      <c r="M673" s="3">
        <f>VLOOKUP($B673,'Awards&amp;Payments_LEACode'!$A$4:$Q$455,17,FALSE)</f>
        <v>71733</v>
      </c>
    </row>
    <row r="674" spans="1:13" x14ac:dyDescent="0.35">
      <c r="A674" t="s">
        <v>157</v>
      </c>
      <c r="B674" s="118">
        <v>2478</v>
      </c>
      <c r="C674">
        <v>75</v>
      </c>
      <c r="D674" s="1">
        <f>VLOOKUP($B674,'Awards&amp;Payments_LEACode'!$A$4:$I$455,3,FALSE)</f>
        <v>549056</v>
      </c>
      <c r="E674" s="1">
        <f>VLOOKUP($B674,'Awards&amp;Payments_LEACode'!$A$4:$I$455,4,FALSE)</f>
        <v>2215331</v>
      </c>
      <c r="F674" s="1">
        <f>VLOOKUP($B674,'Awards&amp;Payments_LEACode'!$A$4:$I$455,6,FALSE)</f>
        <v>4975026</v>
      </c>
      <c r="G674" s="1">
        <f>VLOOKUP($B674,'Awards&amp;Payments_LEACode'!$A$4:$I$455,8,FALSE)</f>
        <v>299275</v>
      </c>
      <c r="H674" s="3">
        <f>VLOOKUP($B674,'Awards&amp;Payments_LEACode'!$A$4:$I$455,9,FALSE)</f>
        <v>8038688</v>
      </c>
      <c r="I674" s="1">
        <f>VLOOKUP($B674,'Awards&amp;Payments_LEACode'!$A$4:$Q$455,11,FALSE)</f>
        <v>133756.79</v>
      </c>
      <c r="J674" s="1">
        <f>VLOOKUP($B674,'Awards&amp;Payments_LEACode'!$A$4:$Q$455,12,FALSE)</f>
        <v>0</v>
      </c>
      <c r="K674" s="1">
        <f>VLOOKUP($B674,'Awards&amp;Payments_LEACode'!$A$4:$Q$455,14,FALSE)</f>
        <v>0</v>
      </c>
      <c r="L674" s="1">
        <f>VLOOKUP($B674,'Awards&amp;Payments_LEACode'!$A$4:$Q$455,16,FALSE)</f>
        <v>1877</v>
      </c>
      <c r="M674" s="3">
        <f>VLOOKUP($B674,'Awards&amp;Payments_LEACode'!$A$4:$Q$455,17,FALSE)</f>
        <v>135633.79</v>
      </c>
    </row>
    <row r="675" spans="1:13" x14ac:dyDescent="0.35">
      <c r="A675" t="s">
        <v>205</v>
      </c>
      <c r="B675" s="118">
        <v>3213</v>
      </c>
      <c r="C675">
        <v>75</v>
      </c>
      <c r="D675" s="1">
        <f>VLOOKUP($B675,'Awards&amp;Payments_LEACode'!$A$4:$I$455,3,FALSE)</f>
        <v>75229</v>
      </c>
      <c r="E675" s="1">
        <f>VLOOKUP($B675,'Awards&amp;Payments_LEACode'!$A$4:$I$455,4,FALSE)</f>
        <v>304271</v>
      </c>
      <c r="F675" s="1">
        <f>VLOOKUP($B675,'Awards&amp;Payments_LEACode'!$A$4:$I$455,6,FALSE)</f>
        <v>683309</v>
      </c>
      <c r="G675" s="1">
        <f>VLOOKUP($B675,'Awards&amp;Payments_LEACode'!$A$4:$I$455,8,FALSE)</f>
        <v>63768</v>
      </c>
      <c r="H675" s="3">
        <f>VLOOKUP($B675,'Awards&amp;Payments_LEACode'!$A$4:$I$455,9,FALSE)</f>
        <v>1126577</v>
      </c>
      <c r="I675" s="1">
        <f>VLOOKUP($B675,'Awards&amp;Payments_LEACode'!$A$4:$Q$455,11,FALSE)</f>
        <v>55743.7</v>
      </c>
      <c r="J675" s="1">
        <f>VLOOKUP($B675,'Awards&amp;Payments_LEACode'!$A$4:$Q$455,12,FALSE)</f>
        <v>0</v>
      </c>
      <c r="K675" s="1">
        <f>VLOOKUP($B675,'Awards&amp;Payments_LEACode'!$A$4:$Q$455,14,FALSE)</f>
        <v>0</v>
      </c>
      <c r="L675" s="1">
        <f>VLOOKUP($B675,'Awards&amp;Payments_LEACode'!$A$4:$Q$455,16,FALSE)</f>
        <v>36321.47</v>
      </c>
      <c r="M675" s="3">
        <f>VLOOKUP($B675,'Awards&amp;Payments_LEACode'!$A$4:$Q$455,17,FALSE)</f>
        <v>92065.17</v>
      </c>
    </row>
    <row r="676" spans="1:13" x14ac:dyDescent="0.35">
      <c r="A676" t="s">
        <v>257</v>
      </c>
      <c r="B676" s="118">
        <v>3920</v>
      </c>
      <c r="C676">
        <v>75</v>
      </c>
      <c r="D676" s="1">
        <f>VLOOKUP($B676,'Awards&amp;Payments_LEACode'!$A$4:$I$455,3,FALSE)</f>
        <v>62367</v>
      </c>
      <c r="E676" s="1">
        <f>VLOOKUP($B676,'Awards&amp;Payments_LEACode'!$A$4:$I$455,4,FALSE)</f>
        <v>266583</v>
      </c>
      <c r="F676" s="1">
        <f>VLOOKUP($B676,'Awards&amp;Payments_LEACode'!$A$4:$I$455,6,FALSE)</f>
        <v>598671</v>
      </c>
      <c r="G676" s="1">
        <f>VLOOKUP($B676,'Awards&amp;Payments_LEACode'!$A$4:$I$455,8,FALSE)</f>
        <v>44783</v>
      </c>
      <c r="H676" s="3">
        <f>VLOOKUP($B676,'Awards&amp;Payments_LEACode'!$A$4:$I$455,9,FALSE)</f>
        <v>972404</v>
      </c>
      <c r="I676" s="1">
        <f>VLOOKUP($B676,'Awards&amp;Payments_LEACode'!$A$4:$Q$455,11,FALSE)</f>
        <v>40341.89</v>
      </c>
      <c r="J676" s="1">
        <f>VLOOKUP($B676,'Awards&amp;Payments_LEACode'!$A$4:$Q$455,12,FALSE)</f>
        <v>0</v>
      </c>
      <c r="K676" s="1">
        <f>VLOOKUP($B676,'Awards&amp;Payments_LEACode'!$A$4:$Q$455,14,FALSE)</f>
        <v>0</v>
      </c>
      <c r="L676" s="1">
        <f>VLOOKUP($B676,'Awards&amp;Payments_LEACode'!$A$4:$Q$455,16,FALSE)</f>
        <v>26228.36</v>
      </c>
      <c r="M676" s="3">
        <f>VLOOKUP($B676,'Awards&amp;Payments_LEACode'!$A$4:$Q$455,17,FALSE)</f>
        <v>66570.25</v>
      </c>
    </row>
    <row r="677" spans="1:13" x14ac:dyDescent="0.35">
      <c r="A677" t="s">
        <v>1172</v>
      </c>
      <c r="B677" s="118">
        <v>4557</v>
      </c>
      <c r="C677">
        <v>75</v>
      </c>
      <c r="D677" s="1">
        <f>VLOOKUP($B677,'Awards&amp;Payments_LEACode'!$A$4:$I$455,3,FALSE)</f>
        <v>41217</v>
      </c>
      <c r="E677" s="1">
        <f>VLOOKUP($B677,'Awards&amp;Payments_LEACode'!$A$4:$I$455,4,FALSE)</f>
        <v>166133</v>
      </c>
      <c r="F677" s="1">
        <f>VLOOKUP($B677,'Awards&amp;Payments_LEACode'!$A$4:$I$455,6,FALSE)</f>
        <v>373090</v>
      </c>
      <c r="G677" s="1">
        <f>VLOOKUP($B677,'Awards&amp;Payments_LEACode'!$A$4:$I$455,8,FALSE)</f>
        <v>0</v>
      </c>
      <c r="H677" s="3">
        <f>VLOOKUP($B677,'Awards&amp;Payments_LEACode'!$A$4:$I$455,9,FALSE)</f>
        <v>580440</v>
      </c>
      <c r="I677" s="1">
        <f>VLOOKUP($B677,'Awards&amp;Payments_LEACode'!$A$4:$Q$455,11,FALSE)</f>
        <v>41217</v>
      </c>
      <c r="J677" s="1">
        <f>VLOOKUP($B677,'Awards&amp;Payments_LEACode'!$A$4:$Q$455,12,FALSE)</f>
        <v>0</v>
      </c>
      <c r="K677" s="1">
        <f>VLOOKUP($B677,'Awards&amp;Payments_LEACode'!$A$4:$Q$455,14,FALSE)</f>
        <v>0</v>
      </c>
      <c r="L677" s="1">
        <f>VLOOKUP($B677,'Awards&amp;Payments_LEACode'!$A$4:$Q$455,16,FALSE)</f>
        <v>0</v>
      </c>
      <c r="M677" s="3">
        <f>VLOOKUP($B677,'Awards&amp;Payments_LEACode'!$A$4:$Q$455,17,FALSE)</f>
        <v>41217</v>
      </c>
    </row>
    <row r="678" spans="1:13" x14ac:dyDescent="0.35">
      <c r="A678" t="s">
        <v>319</v>
      </c>
      <c r="B678" s="118">
        <v>4802</v>
      </c>
      <c r="C678">
        <v>75</v>
      </c>
      <c r="D678" s="1">
        <f>VLOOKUP($B678,'Awards&amp;Payments_LEACode'!$A$4:$I$455,3,FALSE)</f>
        <v>331973</v>
      </c>
      <c r="E678" s="1">
        <f>VLOOKUP($B678,'Awards&amp;Payments_LEACode'!$A$4:$I$455,4,FALSE)</f>
        <v>1391718</v>
      </c>
      <c r="F678" s="1">
        <f>VLOOKUP($B678,'Awards&amp;Payments_LEACode'!$A$4:$I$455,6,FALSE)</f>
        <v>3125417</v>
      </c>
      <c r="G678" s="1">
        <f>VLOOKUP($B678,'Awards&amp;Payments_LEACode'!$A$4:$I$455,8,FALSE)</f>
        <v>0</v>
      </c>
      <c r="H678" s="3">
        <f>VLOOKUP($B678,'Awards&amp;Payments_LEACode'!$A$4:$I$455,9,FALSE)</f>
        <v>4849108</v>
      </c>
      <c r="I678" s="1">
        <f>VLOOKUP($B678,'Awards&amp;Payments_LEACode'!$A$4:$Q$455,11,FALSE)</f>
        <v>272496.51</v>
      </c>
      <c r="J678" s="1">
        <f>VLOOKUP($B678,'Awards&amp;Payments_LEACode'!$A$4:$Q$455,12,FALSE)</f>
        <v>0</v>
      </c>
      <c r="K678" s="1">
        <f>VLOOKUP($B678,'Awards&amp;Payments_LEACode'!$A$4:$Q$455,14,FALSE)</f>
        <v>0</v>
      </c>
      <c r="L678" s="1">
        <f>VLOOKUP($B678,'Awards&amp;Payments_LEACode'!$A$4:$Q$455,16,FALSE)</f>
        <v>0</v>
      </c>
      <c r="M678" s="3">
        <f>VLOOKUP($B678,'Awards&amp;Payments_LEACode'!$A$4:$Q$455,17,FALSE)</f>
        <v>272496.51</v>
      </c>
    </row>
    <row r="679" spans="1:13" x14ac:dyDescent="0.35">
      <c r="A679" t="s">
        <v>340</v>
      </c>
      <c r="B679" s="118">
        <v>5306</v>
      </c>
      <c r="C679">
        <v>75</v>
      </c>
      <c r="D679" s="1">
        <f>VLOOKUP($B679,'Awards&amp;Payments_LEACode'!$A$4:$I$455,3,FALSE)</f>
        <v>104454</v>
      </c>
      <c r="E679" s="1">
        <f>VLOOKUP($B679,'Awards&amp;Payments_LEACode'!$A$4:$I$455,4,FALSE)</f>
        <v>414551</v>
      </c>
      <c r="F679" s="1">
        <f>VLOOKUP($B679,'Awards&amp;Payments_LEACode'!$A$4:$I$455,6,FALSE)</f>
        <v>930968</v>
      </c>
      <c r="G679" s="1">
        <f>VLOOKUP($B679,'Awards&amp;Payments_LEACode'!$A$4:$I$455,8,FALSE)</f>
        <v>98985</v>
      </c>
      <c r="H679" s="3">
        <f>VLOOKUP($B679,'Awards&amp;Payments_LEACode'!$A$4:$I$455,9,FALSE)</f>
        <v>1548958</v>
      </c>
      <c r="I679" s="1">
        <f>VLOOKUP($B679,'Awards&amp;Payments_LEACode'!$A$4:$Q$455,11,FALSE)</f>
        <v>86327.17</v>
      </c>
      <c r="J679" s="1">
        <f>VLOOKUP($B679,'Awards&amp;Payments_LEACode'!$A$4:$Q$455,12,FALSE)</f>
        <v>0</v>
      </c>
      <c r="K679" s="1">
        <f>VLOOKUP($B679,'Awards&amp;Payments_LEACode'!$A$4:$Q$455,14,FALSE)</f>
        <v>0</v>
      </c>
      <c r="L679" s="1">
        <f>VLOOKUP($B679,'Awards&amp;Payments_LEACode'!$A$4:$Q$455,16,FALSE)</f>
        <v>36028.68</v>
      </c>
      <c r="M679" s="3">
        <f>VLOOKUP($B679,'Awards&amp;Payments_LEACode'!$A$4:$Q$455,17,FALSE)</f>
        <v>122355.85</v>
      </c>
    </row>
    <row r="680" spans="1:13" x14ac:dyDescent="0.35">
      <c r="A680" t="s">
        <v>353</v>
      </c>
      <c r="B680" s="118">
        <v>5474</v>
      </c>
      <c r="C680">
        <v>75</v>
      </c>
      <c r="D680" s="1">
        <f>VLOOKUP($B680,'Awards&amp;Payments_LEACode'!$A$4:$I$455,3,FALSE)</f>
        <v>247403</v>
      </c>
      <c r="E680" s="1">
        <f>VLOOKUP($B680,'Awards&amp;Payments_LEACode'!$A$4:$I$455,4,FALSE)</f>
        <v>979902</v>
      </c>
      <c r="F680" s="1">
        <f>VLOOKUP($B680,'Awards&amp;Payments_LEACode'!$A$4:$I$455,6,FALSE)</f>
        <v>2200591</v>
      </c>
      <c r="G680" s="1">
        <f>VLOOKUP($B680,'Awards&amp;Payments_LEACode'!$A$4:$I$455,8,FALSE)</f>
        <v>161014</v>
      </c>
      <c r="H680" s="3">
        <f>VLOOKUP($B680,'Awards&amp;Payments_LEACode'!$A$4:$I$455,9,FALSE)</f>
        <v>3588910</v>
      </c>
      <c r="I680" s="1">
        <f>VLOOKUP($B680,'Awards&amp;Payments_LEACode'!$A$4:$Q$455,11,FALSE)</f>
        <v>225849</v>
      </c>
      <c r="J680" s="1">
        <f>VLOOKUP($B680,'Awards&amp;Payments_LEACode'!$A$4:$Q$455,12,FALSE)</f>
        <v>0</v>
      </c>
      <c r="K680" s="1">
        <f>VLOOKUP($B680,'Awards&amp;Payments_LEACode'!$A$4:$Q$455,14,FALSE)</f>
        <v>0</v>
      </c>
      <c r="L680" s="1">
        <f>VLOOKUP($B680,'Awards&amp;Payments_LEACode'!$A$4:$Q$455,16,FALSE)</f>
        <v>0</v>
      </c>
      <c r="M680" s="3">
        <f>VLOOKUP($B680,'Awards&amp;Payments_LEACode'!$A$4:$Q$455,17,FALSE)</f>
        <v>225849</v>
      </c>
    </row>
    <row r="681" spans="1:13" x14ac:dyDescent="0.35">
      <c r="A681" t="s">
        <v>372</v>
      </c>
      <c r="B681" s="118">
        <v>5810</v>
      </c>
      <c r="C681">
        <v>75</v>
      </c>
      <c r="D681" s="1">
        <f>VLOOKUP($B681,'Awards&amp;Payments_LEACode'!$A$4:$I$455,3,FALSE)</f>
        <v>69306</v>
      </c>
      <c r="E681" s="1">
        <f>VLOOKUP($B681,'Awards&amp;Payments_LEACode'!$A$4:$I$455,4,FALSE)</f>
        <v>296231</v>
      </c>
      <c r="F681" s="1">
        <f>VLOOKUP($B681,'Awards&amp;Payments_LEACode'!$A$4:$I$455,6,FALSE)</f>
        <v>665254</v>
      </c>
      <c r="G681" s="1">
        <f>VLOOKUP($B681,'Awards&amp;Payments_LEACode'!$A$4:$I$455,8,FALSE)</f>
        <v>67971</v>
      </c>
      <c r="H681" s="3">
        <f>VLOOKUP($B681,'Awards&amp;Payments_LEACode'!$A$4:$I$455,9,FALSE)</f>
        <v>1098762</v>
      </c>
      <c r="I681" s="1">
        <f>VLOOKUP($B681,'Awards&amp;Payments_LEACode'!$A$4:$Q$455,11,FALSE)</f>
        <v>54334.98</v>
      </c>
      <c r="J681" s="1">
        <f>VLOOKUP($B681,'Awards&amp;Payments_LEACode'!$A$4:$Q$455,12,FALSE)</f>
        <v>0</v>
      </c>
      <c r="K681" s="1">
        <f>VLOOKUP($B681,'Awards&amp;Payments_LEACode'!$A$4:$Q$455,14,FALSE)</f>
        <v>0</v>
      </c>
      <c r="L681" s="1">
        <f>VLOOKUP($B681,'Awards&amp;Payments_LEACode'!$A$4:$Q$455,16,FALSE)</f>
        <v>22669.63</v>
      </c>
      <c r="M681" s="3">
        <f>VLOOKUP($B681,'Awards&amp;Payments_LEACode'!$A$4:$Q$455,17,FALSE)</f>
        <v>77004.61</v>
      </c>
    </row>
    <row r="682" spans="1:13" x14ac:dyDescent="0.35">
      <c r="A682" t="s">
        <v>26</v>
      </c>
      <c r="B682" s="117">
        <v>238</v>
      </c>
      <c r="C682">
        <v>75</v>
      </c>
      <c r="D682" s="1">
        <f>VLOOKUP($B682,'Awards&amp;Payments_LEACode'!$A$4:$I$455,3,FALSE)</f>
        <v>152302</v>
      </c>
      <c r="E682" s="1">
        <f>VLOOKUP($B682,'Awards&amp;Payments_LEACode'!$A$4:$I$455,4,FALSE)</f>
        <v>618947</v>
      </c>
      <c r="F682" s="1">
        <f>VLOOKUP($B682,'Awards&amp;Payments_LEACode'!$A$4:$I$455,6,FALSE)</f>
        <v>1389985</v>
      </c>
      <c r="G682" s="1">
        <f>VLOOKUP($B682,'Awards&amp;Payments_LEACode'!$A$4:$I$455,8,FALSE)</f>
        <v>133333</v>
      </c>
      <c r="H682" s="3">
        <f>VLOOKUP($B682,'Awards&amp;Payments_LEACode'!$A$4:$I$455,9,FALSE)</f>
        <v>2294567</v>
      </c>
      <c r="I682" s="1">
        <f>VLOOKUP($B682,'Awards&amp;Payments_LEACode'!$A$4:$Q$455,11,FALSE)</f>
        <v>0</v>
      </c>
      <c r="J682" s="1">
        <f>VLOOKUP($B682,'Awards&amp;Payments_LEACode'!$A$4:$Q$455,12,FALSE)</f>
        <v>0</v>
      </c>
      <c r="K682" s="1">
        <f>VLOOKUP($B682,'Awards&amp;Payments_LEACode'!$A$4:$Q$455,14,FALSE)</f>
        <v>0</v>
      </c>
      <c r="L682" s="1">
        <f>VLOOKUP($B682,'Awards&amp;Payments_LEACode'!$A$4:$Q$455,16,FALSE)</f>
        <v>0</v>
      </c>
      <c r="M682" s="3">
        <f>VLOOKUP($B682,'Awards&amp;Payments_LEACode'!$A$4:$Q$455,17,FALSE)</f>
        <v>0</v>
      </c>
    </row>
    <row r="683" spans="1:13" x14ac:dyDescent="0.35">
      <c r="A683" t="s">
        <v>207</v>
      </c>
      <c r="B683" s="117">
        <v>3269</v>
      </c>
      <c r="C683">
        <v>76</v>
      </c>
      <c r="D683" s="1">
        <f>VLOOKUP($B683,'Awards&amp;Payments_LEACode'!$A$4:$I$455,3,FALSE)</f>
        <v>5264492</v>
      </c>
      <c r="E683" s="1">
        <f>VLOOKUP($B683,'Awards&amp;Payments_LEACode'!$A$4:$I$455,4,FALSE)</f>
        <v>18949599</v>
      </c>
      <c r="F683" s="1">
        <f>VLOOKUP($B683,'Awards&amp;Payments_LEACode'!$A$4:$I$455,6,FALSE)</f>
        <v>42555593</v>
      </c>
      <c r="G683" s="1">
        <f>VLOOKUP($B683,'Awards&amp;Payments_LEACode'!$A$4:$I$455,8,FALSE)</f>
        <v>3890143</v>
      </c>
      <c r="H683" s="3">
        <f>VLOOKUP($B683,'Awards&amp;Payments_LEACode'!$A$4:$I$455,9,FALSE)</f>
        <v>70659827</v>
      </c>
      <c r="I683" s="1">
        <f>VLOOKUP($B683,'Awards&amp;Payments_LEACode'!$A$4:$Q$455,11,FALSE)</f>
        <v>4234477.8899999997</v>
      </c>
      <c r="J683" s="1">
        <f>VLOOKUP($B683,'Awards&amp;Payments_LEACode'!$A$4:$Q$455,12,FALSE)</f>
        <v>0</v>
      </c>
      <c r="K683" s="1">
        <f>VLOOKUP($B683,'Awards&amp;Payments_LEACode'!$A$4:$Q$455,14,FALSE)</f>
        <v>0</v>
      </c>
      <c r="L683" s="1">
        <f>VLOOKUP($B683,'Awards&amp;Payments_LEACode'!$A$4:$Q$455,16,FALSE)</f>
        <v>1553868.02</v>
      </c>
      <c r="M683" s="3">
        <f>VLOOKUP($B683,'Awards&amp;Payments_LEACode'!$A$4:$Q$455,17,FALSE)</f>
        <v>5788345.9100000001</v>
      </c>
    </row>
    <row r="684" spans="1:13" x14ac:dyDescent="0.35">
      <c r="A684" t="s">
        <v>207</v>
      </c>
      <c r="B684" s="117">
        <v>3269</v>
      </c>
      <c r="C684">
        <v>77</v>
      </c>
      <c r="D684" s="1">
        <f>VLOOKUP($B684,'Awards&amp;Payments_LEACode'!$A$4:$I$455,3,FALSE)</f>
        <v>5264492</v>
      </c>
      <c r="E684" s="1">
        <f>VLOOKUP($B684,'Awards&amp;Payments_LEACode'!$A$4:$I$455,4,FALSE)</f>
        <v>18949599</v>
      </c>
      <c r="F684" s="1">
        <f>VLOOKUP($B684,'Awards&amp;Payments_LEACode'!$A$4:$I$455,6,FALSE)</f>
        <v>42555593</v>
      </c>
      <c r="G684" s="1">
        <f>VLOOKUP($B684,'Awards&amp;Payments_LEACode'!$A$4:$I$455,8,FALSE)</f>
        <v>3890143</v>
      </c>
      <c r="H684" s="3">
        <f>VLOOKUP($B684,'Awards&amp;Payments_LEACode'!$A$4:$I$455,9,FALSE)</f>
        <v>70659827</v>
      </c>
      <c r="I684" s="1">
        <f>VLOOKUP($B684,'Awards&amp;Payments_LEACode'!$A$4:$Q$455,11,FALSE)</f>
        <v>4234477.8899999997</v>
      </c>
      <c r="J684" s="1">
        <f>VLOOKUP($B684,'Awards&amp;Payments_LEACode'!$A$4:$Q$455,12,FALSE)</f>
        <v>0</v>
      </c>
      <c r="K684" s="1">
        <f>VLOOKUP($B684,'Awards&amp;Payments_LEACode'!$A$4:$Q$455,14,FALSE)</f>
        <v>0</v>
      </c>
      <c r="L684" s="1">
        <f>VLOOKUP($B684,'Awards&amp;Payments_LEACode'!$A$4:$Q$455,16,FALSE)</f>
        <v>1553868.02</v>
      </c>
      <c r="M684" s="3">
        <f>VLOOKUP($B684,'Awards&amp;Payments_LEACode'!$A$4:$Q$455,17,FALSE)</f>
        <v>5788345.9100000001</v>
      </c>
    </row>
    <row r="685" spans="1:13" x14ac:dyDescent="0.35">
      <c r="A685" t="s">
        <v>234</v>
      </c>
      <c r="B685" s="117">
        <v>3549</v>
      </c>
      <c r="C685">
        <v>77</v>
      </c>
      <c r="D685" s="1">
        <f>VLOOKUP($B685,'Awards&amp;Payments_LEACode'!$A$4:$I$455,3,FALSE)</f>
        <v>213661</v>
      </c>
      <c r="E685" s="1">
        <f>VLOOKUP($B685,'Awards&amp;Payments_LEACode'!$A$4:$I$455,4,FALSE)</f>
        <v>718275</v>
      </c>
      <c r="F685" s="1">
        <f>VLOOKUP($B685,'Awards&amp;Payments_LEACode'!$A$4:$I$455,6,FALSE)</f>
        <v>1613047</v>
      </c>
      <c r="G685" s="1">
        <f>VLOOKUP($B685,'Awards&amp;Payments_LEACode'!$A$4:$I$455,8,FALSE)</f>
        <v>0</v>
      </c>
      <c r="H685" s="3">
        <f>VLOOKUP($B685,'Awards&amp;Payments_LEACode'!$A$4:$I$455,9,FALSE)</f>
        <v>2544983</v>
      </c>
      <c r="I685" s="1">
        <f>VLOOKUP($B685,'Awards&amp;Payments_LEACode'!$A$4:$Q$455,11,FALSE)</f>
        <v>211690.95</v>
      </c>
      <c r="J685" s="1">
        <f>VLOOKUP($B685,'Awards&amp;Payments_LEACode'!$A$4:$Q$455,12,FALSE)</f>
        <v>0</v>
      </c>
      <c r="K685" s="1">
        <f>VLOOKUP($B685,'Awards&amp;Payments_LEACode'!$A$4:$Q$455,14,FALSE)</f>
        <v>0</v>
      </c>
      <c r="L685" s="1">
        <f>VLOOKUP($B685,'Awards&amp;Payments_LEACode'!$A$4:$Q$455,16,FALSE)</f>
        <v>0</v>
      </c>
      <c r="M685" s="3">
        <f>VLOOKUP($B685,'Awards&amp;Payments_LEACode'!$A$4:$Q$455,17,FALSE)</f>
        <v>211690.95</v>
      </c>
    </row>
    <row r="686" spans="1:13" x14ac:dyDescent="0.35">
      <c r="A686" t="s">
        <v>243</v>
      </c>
      <c r="B686" s="117">
        <v>3675</v>
      </c>
      <c r="C686">
        <v>77</v>
      </c>
      <c r="D686" s="1">
        <f>VLOOKUP($B686,'Awards&amp;Payments_LEACode'!$A$4:$I$455,3,FALSE)</f>
        <v>82406</v>
      </c>
      <c r="E686" s="1">
        <f>VLOOKUP($B686,'Awards&amp;Payments_LEACode'!$A$4:$I$455,4,FALSE)</f>
        <v>293480</v>
      </c>
      <c r="F686" s="1">
        <f>VLOOKUP($B686,'Awards&amp;Payments_LEACode'!$A$4:$I$455,6,FALSE)</f>
        <v>659075</v>
      </c>
      <c r="G686" s="1">
        <f>VLOOKUP($B686,'Awards&amp;Payments_LEACode'!$A$4:$I$455,8,FALSE)</f>
        <v>0</v>
      </c>
      <c r="H686" s="3">
        <f>VLOOKUP($B686,'Awards&amp;Payments_LEACode'!$A$4:$I$455,9,FALSE)</f>
        <v>1034961</v>
      </c>
      <c r="I686" s="1">
        <f>VLOOKUP($B686,'Awards&amp;Payments_LEACode'!$A$4:$Q$455,11,FALSE)</f>
        <v>65418.33</v>
      </c>
      <c r="J686" s="1">
        <f>VLOOKUP($B686,'Awards&amp;Payments_LEACode'!$A$4:$Q$455,12,FALSE)</f>
        <v>0</v>
      </c>
      <c r="K686" s="1">
        <f>VLOOKUP($B686,'Awards&amp;Payments_LEACode'!$A$4:$Q$455,14,FALSE)</f>
        <v>0</v>
      </c>
      <c r="L686" s="1">
        <f>VLOOKUP($B686,'Awards&amp;Payments_LEACode'!$A$4:$Q$455,16,FALSE)</f>
        <v>0</v>
      </c>
      <c r="M686" s="3">
        <f>VLOOKUP($B686,'Awards&amp;Payments_LEACode'!$A$4:$Q$455,17,FALSE)</f>
        <v>65418.33</v>
      </c>
    </row>
    <row r="687" spans="1:13" x14ac:dyDescent="0.35">
      <c r="A687" t="s">
        <v>378</v>
      </c>
      <c r="B687" s="117">
        <v>5901</v>
      </c>
      <c r="C687">
        <v>77</v>
      </c>
      <c r="D687" s="1">
        <f>VLOOKUP($B687,'Awards&amp;Payments_LEACode'!$A$4:$I$455,3,FALSE)</f>
        <v>415787</v>
      </c>
      <c r="E687" s="1">
        <f>VLOOKUP($B687,'Awards&amp;Payments_LEACode'!$A$4:$I$455,4,FALSE)</f>
        <v>1412390</v>
      </c>
      <c r="F687" s="1">
        <f>VLOOKUP($B687,'Awards&amp;Payments_LEACode'!$A$4:$I$455,6,FALSE)</f>
        <v>3171840</v>
      </c>
      <c r="G687" s="1">
        <f>VLOOKUP($B687,'Awards&amp;Payments_LEACode'!$A$4:$I$455,8,FALSE)</f>
        <v>0</v>
      </c>
      <c r="H687" s="3">
        <f>VLOOKUP($B687,'Awards&amp;Payments_LEACode'!$A$4:$I$455,9,FALSE)</f>
        <v>5000017</v>
      </c>
      <c r="I687" s="1">
        <f>VLOOKUP($B687,'Awards&amp;Payments_LEACode'!$A$4:$Q$455,11,FALSE)</f>
        <v>415786.32</v>
      </c>
      <c r="J687" s="1">
        <f>VLOOKUP($B687,'Awards&amp;Payments_LEACode'!$A$4:$Q$455,12,FALSE)</f>
        <v>0</v>
      </c>
      <c r="K687" s="1">
        <f>VLOOKUP($B687,'Awards&amp;Payments_LEACode'!$A$4:$Q$455,14,FALSE)</f>
        <v>0</v>
      </c>
      <c r="L687" s="1">
        <f>VLOOKUP($B687,'Awards&amp;Payments_LEACode'!$A$4:$Q$455,16,FALSE)</f>
        <v>0</v>
      </c>
      <c r="M687" s="3">
        <f>VLOOKUP($B687,'Awards&amp;Payments_LEACode'!$A$4:$Q$455,17,FALSE)</f>
        <v>415786.32</v>
      </c>
    </row>
    <row r="688" spans="1:13" x14ac:dyDescent="0.35">
      <c r="A688" t="s">
        <v>207</v>
      </c>
      <c r="B688" s="117">
        <v>3269</v>
      </c>
      <c r="C688">
        <v>78</v>
      </c>
      <c r="D688" s="1">
        <f>VLOOKUP($B688,'Awards&amp;Payments_LEACode'!$A$4:$I$455,3,FALSE)</f>
        <v>5264492</v>
      </c>
      <c r="E688" s="1">
        <f>VLOOKUP($B688,'Awards&amp;Payments_LEACode'!$A$4:$I$455,4,FALSE)</f>
        <v>18949599</v>
      </c>
      <c r="F688" s="1">
        <f>VLOOKUP($B688,'Awards&amp;Payments_LEACode'!$A$4:$I$455,6,FALSE)</f>
        <v>42555593</v>
      </c>
      <c r="G688" s="1">
        <f>VLOOKUP($B688,'Awards&amp;Payments_LEACode'!$A$4:$I$455,8,FALSE)</f>
        <v>3890143</v>
      </c>
      <c r="H688" s="3">
        <f>VLOOKUP($B688,'Awards&amp;Payments_LEACode'!$A$4:$I$455,9,FALSE)</f>
        <v>70659827</v>
      </c>
      <c r="I688" s="1">
        <f>VLOOKUP($B688,'Awards&amp;Payments_LEACode'!$A$4:$Q$455,11,FALSE)</f>
        <v>4234477.8899999997</v>
      </c>
      <c r="J688" s="1">
        <f>VLOOKUP($B688,'Awards&amp;Payments_LEACode'!$A$4:$Q$455,12,FALSE)</f>
        <v>0</v>
      </c>
      <c r="K688" s="1">
        <f>VLOOKUP($B688,'Awards&amp;Payments_LEACode'!$A$4:$Q$455,14,FALSE)</f>
        <v>0</v>
      </c>
      <c r="L688" s="1">
        <f>VLOOKUP($B688,'Awards&amp;Payments_LEACode'!$A$4:$Q$455,16,FALSE)</f>
        <v>1553868.02</v>
      </c>
      <c r="M688" s="3">
        <f>VLOOKUP($B688,'Awards&amp;Payments_LEACode'!$A$4:$Q$455,17,FALSE)</f>
        <v>5788345.9100000001</v>
      </c>
    </row>
    <row r="689" spans="1:13" x14ac:dyDescent="0.35">
      <c r="A689" t="s">
        <v>234</v>
      </c>
      <c r="B689" s="117">
        <v>3549</v>
      </c>
      <c r="C689">
        <v>78</v>
      </c>
      <c r="D689" s="1">
        <f>VLOOKUP($B689,'Awards&amp;Payments_LEACode'!$A$4:$I$455,3,FALSE)</f>
        <v>213661</v>
      </c>
      <c r="E689" s="1">
        <f>VLOOKUP($B689,'Awards&amp;Payments_LEACode'!$A$4:$I$455,4,FALSE)</f>
        <v>718275</v>
      </c>
      <c r="F689" s="1">
        <f>VLOOKUP($B689,'Awards&amp;Payments_LEACode'!$A$4:$I$455,6,FALSE)</f>
        <v>1613047</v>
      </c>
      <c r="G689" s="1">
        <f>VLOOKUP($B689,'Awards&amp;Payments_LEACode'!$A$4:$I$455,8,FALSE)</f>
        <v>0</v>
      </c>
      <c r="H689" s="3">
        <f>VLOOKUP($B689,'Awards&amp;Payments_LEACode'!$A$4:$I$455,9,FALSE)</f>
        <v>2544983</v>
      </c>
      <c r="I689" s="1">
        <f>VLOOKUP($B689,'Awards&amp;Payments_LEACode'!$A$4:$Q$455,11,FALSE)</f>
        <v>211690.95</v>
      </c>
      <c r="J689" s="1">
        <f>VLOOKUP($B689,'Awards&amp;Payments_LEACode'!$A$4:$Q$455,12,FALSE)</f>
        <v>0</v>
      </c>
      <c r="K689" s="1">
        <f>VLOOKUP($B689,'Awards&amp;Payments_LEACode'!$A$4:$Q$455,14,FALSE)</f>
        <v>0</v>
      </c>
      <c r="L689" s="1">
        <f>VLOOKUP($B689,'Awards&amp;Payments_LEACode'!$A$4:$Q$455,16,FALSE)</f>
        <v>0</v>
      </c>
      <c r="M689" s="3">
        <f>VLOOKUP($B689,'Awards&amp;Payments_LEACode'!$A$4:$Q$455,17,FALSE)</f>
        <v>211690.95</v>
      </c>
    </row>
    <row r="690" spans="1:13" x14ac:dyDescent="0.35">
      <c r="A690" t="s">
        <v>378</v>
      </c>
      <c r="B690" s="117">
        <v>5901</v>
      </c>
      <c r="C690">
        <v>78</v>
      </c>
      <c r="D690" s="1">
        <f>VLOOKUP($B690,'Awards&amp;Payments_LEACode'!$A$4:$I$455,3,FALSE)</f>
        <v>415787</v>
      </c>
      <c r="E690" s="1">
        <f>VLOOKUP($B690,'Awards&amp;Payments_LEACode'!$A$4:$I$455,4,FALSE)</f>
        <v>1412390</v>
      </c>
      <c r="F690" s="1">
        <f>VLOOKUP($B690,'Awards&amp;Payments_LEACode'!$A$4:$I$455,6,FALSE)</f>
        <v>3171840</v>
      </c>
      <c r="G690" s="1">
        <f>VLOOKUP($B690,'Awards&amp;Payments_LEACode'!$A$4:$I$455,8,FALSE)</f>
        <v>0</v>
      </c>
      <c r="H690" s="3">
        <f>VLOOKUP($B690,'Awards&amp;Payments_LEACode'!$A$4:$I$455,9,FALSE)</f>
        <v>5000017</v>
      </c>
      <c r="I690" s="1">
        <f>VLOOKUP($B690,'Awards&amp;Payments_LEACode'!$A$4:$Q$455,11,FALSE)</f>
        <v>415786.32</v>
      </c>
      <c r="J690" s="1">
        <f>VLOOKUP($B690,'Awards&amp;Payments_LEACode'!$A$4:$Q$455,12,FALSE)</f>
        <v>0</v>
      </c>
      <c r="K690" s="1">
        <f>VLOOKUP($B690,'Awards&amp;Payments_LEACode'!$A$4:$Q$455,14,FALSE)</f>
        <v>0</v>
      </c>
      <c r="L690" s="1">
        <f>VLOOKUP($B690,'Awards&amp;Payments_LEACode'!$A$4:$Q$455,16,FALSE)</f>
        <v>0</v>
      </c>
      <c r="M690" s="3">
        <f>VLOOKUP($B690,'Awards&amp;Payments_LEACode'!$A$4:$Q$455,17,FALSE)</f>
        <v>415786.32</v>
      </c>
    </row>
    <row r="691" spans="1:13" x14ac:dyDescent="0.35">
      <c r="A691" t="s">
        <v>1157</v>
      </c>
      <c r="B691" s="117">
        <v>1316</v>
      </c>
      <c r="C691">
        <v>79</v>
      </c>
      <c r="D691" s="1">
        <f>VLOOKUP($B691,'Awards&amp;Payments_LEACode'!$A$4:$I$455,3,FALSE)</f>
        <v>125113</v>
      </c>
      <c r="E691" s="1">
        <f>VLOOKUP($B691,'Awards&amp;Payments_LEACode'!$A$4:$I$455,4,FALSE)</f>
        <v>561204</v>
      </c>
      <c r="F691" s="1">
        <f>VLOOKUP($B691,'Awards&amp;Payments_LEACode'!$A$4:$I$455,6,FALSE)</f>
        <v>1260309</v>
      </c>
      <c r="G691" s="1">
        <f>VLOOKUP($B691,'Awards&amp;Payments_LEACode'!$A$4:$I$455,8,FALSE)</f>
        <v>0</v>
      </c>
      <c r="H691" s="3">
        <f>VLOOKUP($B691,'Awards&amp;Payments_LEACode'!$A$4:$I$455,9,FALSE)</f>
        <v>1946626</v>
      </c>
      <c r="I691" s="1">
        <f>VLOOKUP($B691,'Awards&amp;Payments_LEACode'!$A$4:$Q$455,11,FALSE)</f>
        <v>125113</v>
      </c>
      <c r="J691" s="1">
        <f>VLOOKUP($B691,'Awards&amp;Payments_LEACode'!$A$4:$Q$455,12,FALSE)</f>
        <v>0</v>
      </c>
      <c r="K691" s="1">
        <f>VLOOKUP($B691,'Awards&amp;Payments_LEACode'!$A$4:$Q$455,14,FALSE)</f>
        <v>0</v>
      </c>
      <c r="L691" s="1">
        <f>VLOOKUP($B691,'Awards&amp;Payments_LEACode'!$A$4:$Q$455,16,FALSE)</f>
        <v>0</v>
      </c>
      <c r="M691" s="3">
        <f>VLOOKUP($B691,'Awards&amp;Payments_LEACode'!$A$4:$Q$455,17,FALSE)</f>
        <v>125113</v>
      </c>
    </row>
    <row r="692" spans="1:13" x14ac:dyDescent="0.35">
      <c r="A692" t="s">
        <v>202</v>
      </c>
      <c r="B692" s="117">
        <v>3150</v>
      </c>
      <c r="C692">
        <v>79</v>
      </c>
      <c r="D692" s="1">
        <f>VLOOKUP($B692,'Awards&amp;Payments_LEACode'!$A$4:$I$455,3,FALSE)</f>
        <v>97376</v>
      </c>
      <c r="E692" s="1">
        <f>VLOOKUP($B692,'Awards&amp;Payments_LEACode'!$A$4:$I$455,4,FALSE)</f>
        <v>384718</v>
      </c>
      <c r="F692" s="1">
        <f>VLOOKUP($B692,'Awards&amp;Payments_LEACode'!$A$4:$I$455,6,FALSE)</f>
        <v>863971</v>
      </c>
      <c r="G692" s="1">
        <f>VLOOKUP($B692,'Awards&amp;Payments_LEACode'!$A$4:$I$455,8,FALSE)</f>
        <v>0</v>
      </c>
      <c r="H692" s="3">
        <f>VLOOKUP($B692,'Awards&amp;Payments_LEACode'!$A$4:$I$455,9,FALSE)</f>
        <v>1346065</v>
      </c>
      <c r="I692" s="1">
        <f>VLOOKUP($B692,'Awards&amp;Payments_LEACode'!$A$4:$Q$455,11,FALSE)</f>
        <v>83938</v>
      </c>
      <c r="J692" s="1">
        <f>VLOOKUP($B692,'Awards&amp;Payments_LEACode'!$A$4:$Q$455,12,FALSE)</f>
        <v>0</v>
      </c>
      <c r="K692" s="1">
        <f>VLOOKUP($B692,'Awards&amp;Payments_LEACode'!$A$4:$Q$455,14,FALSE)</f>
        <v>0</v>
      </c>
      <c r="L692" s="1">
        <f>VLOOKUP($B692,'Awards&amp;Payments_LEACode'!$A$4:$Q$455,16,FALSE)</f>
        <v>0</v>
      </c>
      <c r="M692" s="3">
        <f>VLOOKUP($B692,'Awards&amp;Payments_LEACode'!$A$4:$Q$455,17,FALSE)</f>
        <v>83938</v>
      </c>
    </row>
    <row r="693" spans="1:13" x14ac:dyDescent="0.35">
      <c r="A693" t="s">
        <v>207</v>
      </c>
      <c r="B693" s="117">
        <v>3269</v>
      </c>
      <c r="C693">
        <v>79</v>
      </c>
      <c r="D693" s="1">
        <f>VLOOKUP($B693,'Awards&amp;Payments_LEACode'!$A$4:$I$455,3,FALSE)</f>
        <v>5264492</v>
      </c>
      <c r="E693" s="1">
        <f>VLOOKUP($B693,'Awards&amp;Payments_LEACode'!$A$4:$I$455,4,FALSE)</f>
        <v>18949599</v>
      </c>
      <c r="F693" s="1">
        <f>VLOOKUP($B693,'Awards&amp;Payments_LEACode'!$A$4:$I$455,6,FALSE)</f>
        <v>42555593</v>
      </c>
      <c r="G693" s="1">
        <f>VLOOKUP($B693,'Awards&amp;Payments_LEACode'!$A$4:$I$455,8,FALSE)</f>
        <v>3890143</v>
      </c>
      <c r="H693" s="3">
        <f>VLOOKUP($B693,'Awards&amp;Payments_LEACode'!$A$4:$I$455,9,FALSE)</f>
        <v>70659827</v>
      </c>
      <c r="I693" s="1">
        <f>VLOOKUP($B693,'Awards&amp;Payments_LEACode'!$A$4:$Q$455,11,FALSE)</f>
        <v>4234477.8899999997</v>
      </c>
      <c r="J693" s="1">
        <f>VLOOKUP($B693,'Awards&amp;Payments_LEACode'!$A$4:$Q$455,12,FALSE)</f>
        <v>0</v>
      </c>
      <c r="K693" s="1">
        <f>VLOOKUP($B693,'Awards&amp;Payments_LEACode'!$A$4:$Q$455,14,FALSE)</f>
        <v>0</v>
      </c>
      <c r="L693" s="1">
        <f>VLOOKUP($B693,'Awards&amp;Payments_LEACode'!$A$4:$Q$455,16,FALSE)</f>
        <v>1553868.02</v>
      </c>
      <c r="M693" s="3">
        <f>VLOOKUP($B693,'Awards&amp;Payments_LEACode'!$A$4:$Q$455,17,FALSE)</f>
        <v>5788345.9100000001</v>
      </c>
    </row>
    <row r="694" spans="1:13" x14ac:dyDescent="0.35">
      <c r="A694" t="s">
        <v>234</v>
      </c>
      <c r="B694" s="117">
        <v>3549</v>
      </c>
      <c r="C694">
        <v>79</v>
      </c>
      <c r="D694" s="1">
        <f>VLOOKUP($B694,'Awards&amp;Payments_LEACode'!$A$4:$I$455,3,FALSE)</f>
        <v>213661</v>
      </c>
      <c r="E694" s="1">
        <f>VLOOKUP($B694,'Awards&amp;Payments_LEACode'!$A$4:$I$455,4,FALSE)</f>
        <v>718275</v>
      </c>
      <c r="F694" s="1">
        <f>VLOOKUP($B694,'Awards&amp;Payments_LEACode'!$A$4:$I$455,6,FALSE)</f>
        <v>1613047</v>
      </c>
      <c r="G694" s="1">
        <f>VLOOKUP($B694,'Awards&amp;Payments_LEACode'!$A$4:$I$455,8,FALSE)</f>
        <v>0</v>
      </c>
      <c r="H694" s="3">
        <f>VLOOKUP($B694,'Awards&amp;Payments_LEACode'!$A$4:$I$455,9,FALSE)</f>
        <v>2544983</v>
      </c>
      <c r="I694" s="1">
        <f>VLOOKUP($B694,'Awards&amp;Payments_LEACode'!$A$4:$Q$455,11,FALSE)</f>
        <v>211690.95</v>
      </c>
      <c r="J694" s="1">
        <f>VLOOKUP($B694,'Awards&amp;Payments_LEACode'!$A$4:$Q$455,12,FALSE)</f>
        <v>0</v>
      </c>
      <c r="K694" s="1">
        <f>VLOOKUP($B694,'Awards&amp;Payments_LEACode'!$A$4:$Q$455,14,FALSE)</f>
        <v>0</v>
      </c>
      <c r="L694" s="1">
        <f>VLOOKUP($B694,'Awards&amp;Payments_LEACode'!$A$4:$Q$455,16,FALSE)</f>
        <v>0</v>
      </c>
      <c r="M694" s="3">
        <f>VLOOKUP($B694,'Awards&amp;Payments_LEACode'!$A$4:$Q$455,17,FALSE)</f>
        <v>211690.95</v>
      </c>
    </row>
    <row r="695" spans="1:13" x14ac:dyDescent="0.35">
      <c r="A695" t="s">
        <v>302</v>
      </c>
      <c r="B695" s="117">
        <v>4536</v>
      </c>
      <c r="C695">
        <v>79</v>
      </c>
      <c r="D695" s="1">
        <f>VLOOKUP($B695,'Awards&amp;Payments_LEACode'!$A$4:$I$455,3,FALSE)</f>
        <v>54189</v>
      </c>
      <c r="E695" s="1">
        <f>VLOOKUP($B695,'Awards&amp;Payments_LEACode'!$A$4:$I$455,4,FALSE)</f>
        <v>215071</v>
      </c>
      <c r="F695" s="1">
        <f>VLOOKUP($B695,'Awards&amp;Payments_LEACode'!$A$4:$I$455,6,FALSE)</f>
        <v>482991</v>
      </c>
      <c r="G695" s="1">
        <f>VLOOKUP($B695,'Awards&amp;Payments_LEACode'!$A$4:$I$455,8,FALSE)</f>
        <v>0</v>
      </c>
      <c r="H695" s="3">
        <f>VLOOKUP($B695,'Awards&amp;Payments_LEACode'!$A$4:$I$455,9,FALSE)</f>
        <v>752251</v>
      </c>
      <c r="I695" s="1">
        <f>VLOOKUP($B695,'Awards&amp;Payments_LEACode'!$A$4:$Q$455,11,FALSE)</f>
        <v>54189</v>
      </c>
      <c r="J695" s="1">
        <f>VLOOKUP($B695,'Awards&amp;Payments_LEACode'!$A$4:$Q$455,12,FALSE)</f>
        <v>0</v>
      </c>
      <c r="K695" s="1">
        <f>VLOOKUP($B695,'Awards&amp;Payments_LEACode'!$A$4:$Q$455,14,FALSE)</f>
        <v>0</v>
      </c>
      <c r="L695" s="1">
        <f>VLOOKUP($B695,'Awards&amp;Payments_LEACode'!$A$4:$Q$455,16,FALSE)</f>
        <v>0</v>
      </c>
      <c r="M695" s="3">
        <f>VLOOKUP($B695,'Awards&amp;Payments_LEACode'!$A$4:$Q$455,17,FALSE)</f>
        <v>54189</v>
      </c>
    </row>
    <row r="696" spans="1:13" x14ac:dyDescent="0.35">
      <c r="A696" t="s">
        <v>332</v>
      </c>
      <c r="B696" s="117">
        <v>5100</v>
      </c>
      <c r="C696">
        <v>79</v>
      </c>
      <c r="D696" s="1">
        <f>VLOOKUP($B696,'Awards&amp;Payments_LEACode'!$A$4:$I$455,3,FALSE)</f>
        <v>230370</v>
      </c>
      <c r="E696" s="1">
        <f>VLOOKUP($B696,'Awards&amp;Payments_LEACode'!$A$4:$I$455,4,FALSE)</f>
        <v>920638</v>
      </c>
      <c r="F696" s="1">
        <f>VLOOKUP($B696,'Awards&amp;Payments_LEACode'!$A$4:$I$455,6,FALSE)</f>
        <v>2067500</v>
      </c>
      <c r="G696" s="1">
        <f>VLOOKUP($B696,'Awards&amp;Payments_LEACode'!$A$4:$I$455,8,FALSE)</f>
        <v>0</v>
      </c>
      <c r="H696" s="3">
        <f>VLOOKUP($B696,'Awards&amp;Payments_LEACode'!$A$4:$I$455,9,FALSE)</f>
        <v>3218508</v>
      </c>
      <c r="I696" s="1">
        <f>VLOOKUP($B696,'Awards&amp;Payments_LEACode'!$A$4:$Q$455,11,FALSE)</f>
        <v>194398.34</v>
      </c>
      <c r="J696" s="1">
        <f>VLOOKUP($B696,'Awards&amp;Payments_LEACode'!$A$4:$Q$455,12,FALSE)</f>
        <v>0</v>
      </c>
      <c r="K696" s="1">
        <f>VLOOKUP($B696,'Awards&amp;Payments_LEACode'!$A$4:$Q$455,14,FALSE)</f>
        <v>0</v>
      </c>
      <c r="L696" s="1">
        <f>VLOOKUP($B696,'Awards&amp;Payments_LEACode'!$A$4:$Q$455,16,FALSE)</f>
        <v>0</v>
      </c>
      <c r="M696" s="3">
        <f>VLOOKUP($B696,'Awards&amp;Payments_LEACode'!$A$4:$Q$455,17,FALSE)</f>
        <v>194398.34</v>
      </c>
    </row>
    <row r="697" spans="1:13" x14ac:dyDescent="0.35">
      <c r="A697" t="s">
        <v>362</v>
      </c>
      <c r="B697" s="117">
        <v>5656</v>
      </c>
      <c r="C697">
        <v>79</v>
      </c>
      <c r="D697" s="1">
        <f>VLOOKUP($B697,'Awards&amp;Payments_LEACode'!$A$4:$I$455,3,FALSE)</f>
        <v>651600</v>
      </c>
      <c r="E697" s="1">
        <f>VLOOKUP($B697,'Awards&amp;Payments_LEACode'!$A$4:$I$455,4,FALSE)</f>
        <v>2235287</v>
      </c>
      <c r="F697" s="1">
        <f>VLOOKUP($B697,'Awards&amp;Payments_LEACode'!$A$4:$I$455,6,FALSE)</f>
        <v>5019841</v>
      </c>
      <c r="G697" s="1">
        <f>VLOOKUP($B697,'Awards&amp;Payments_LEACode'!$A$4:$I$455,8,FALSE)</f>
        <v>0</v>
      </c>
      <c r="H697" s="3">
        <f>VLOOKUP($B697,'Awards&amp;Payments_LEACode'!$A$4:$I$455,9,FALSE)</f>
        <v>7906728</v>
      </c>
      <c r="I697" s="1">
        <f>VLOOKUP($B697,'Awards&amp;Payments_LEACode'!$A$4:$Q$455,11,FALSE)</f>
        <v>625268.39</v>
      </c>
      <c r="J697" s="1">
        <f>VLOOKUP($B697,'Awards&amp;Payments_LEACode'!$A$4:$Q$455,12,FALSE)</f>
        <v>0</v>
      </c>
      <c r="K697" s="1">
        <f>VLOOKUP($B697,'Awards&amp;Payments_LEACode'!$A$4:$Q$455,14,FALSE)</f>
        <v>0</v>
      </c>
      <c r="L697" s="1">
        <f>VLOOKUP($B697,'Awards&amp;Payments_LEACode'!$A$4:$Q$455,16,FALSE)</f>
        <v>0</v>
      </c>
      <c r="M697" s="3">
        <f>VLOOKUP($B697,'Awards&amp;Payments_LEACode'!$A$4:$Q$455,17,FALSE)</f>
        <v>625268.39</v>
      </c>
    </row>
    <row r="698" spans="1:13" x14ac:dyDescent="0.35">
      <c r="A698" t="s">
        <v>378</v>
      </c>
      <c r="B698" s="117">
        <v>5901</v>
      </c>
      <c r="C698">
        <v>79</v>
      </c>
      <c r="D698" s="1">
        <f>VLOOKUP($B698,'Awards&amp;Payments_LEACode'!$A$4:$I$455,3,FALSE)</f>
        <v>415787</v>
      </c>
      <c r="E698" s="1">
        <f>VLOOKUP($B698,'Awards&amp;Payments_LEACode'!$A$4:$I$455,4,FALSE)</f>
        <v>1412390</v>
      </c>
      <c r="F698" s="1">
        <f>VLOOKUP($B698,'Awards&amp;Payments_LEACode'!$A$4:$I$455,6,FALSE)</f>
        <v>3171840</v>
      </c>
      <c r="G698" s="1">
        <f>VLOOKUP($B698,'Awards&amp;Payments_LEACode'!$A$4:$I$455,8,FALSE)</f>
        <v>0</v>
      </c>
      <c r="H698" s="3">
        <f>VLOOKUP($B698,'Awards&amp;Payments_LEACode'!$A$4:$I$455,9,FALSE)</f>
        <v>5000017</v>
      </c>
      <c r="I698" s="1">
        <f>VLOOKUP($B698,'Awards&amp;Payments_LEACode'!$A$4:$Q$455,11,FALSE)</f>
        <v>415786.32</v>
      </c>
      <c r="J698" s="1">
        <f>VLOOKUP($B698,'Awards&amp;Payments_LEACode'!$A$4:$Q$455,12,FALSE)</f>
        <v>0</v>
      </c>
      <c r="K698" s="1">
        <f>VLOOKUP($B698,'Awards&amp;Payments_LEACode'!$A$4:$Q$455,14,FALSE)</f>
        <v>0</v>
      </c>
      <c r="L698" s="1">
        <f>VLOOKUP($B698,'Awards&amp;Payments_LEACode'!$A$4:$Q$455,16,FALSE)</f>
        <v>0</v>
      </c>
      <c r="M698" s="3">
        <f>VLOOKUP($B698,'Awards&amp;Payments_LEACode'!$A$4:$Q$455,17,FALSE)</f>
        <v>415786.32</v>
      </c>
    </row>
    <row r="699" spans="1:13" x14ac:dyDescent="0.35">
      <c r="A699" t="s">
        <v>392</v>
      </c>
      <c r="B699" s="117">
        <v>6181</v>
      </c>
      <c r="C699">
        <v>79</v>
      </c>
      <c r="D699" s="1">
        <f>VLOOKUP($B699,'Awards&amp;Payments_LEACode'!$A$4:$I$455,3,FALSE)</f>
        <v>63224</v>
      </c>
      <c r="E699" s="1">
        <f>VLOOKUP($B699,'Awards&amp;Payments_LEACode'!$A$4:$I$455,4,FALSE)</f>
        <v>248646</v>
      </c>
      <c r="F699" s="1">
        <f>VLOOKUP($B699,'Awards&amp;Payments_LEACode'!$A$4:$I$455,6,FALSE)</f>
        <v>558390</v>
      </c>
      <c r="G699" s="1">
        <f>VLOOKUP($B699,'Awards&amp;Payments_LEACode'!$A$4:$I$455,8,FALSE)</f>
        <v>0</v>
      </c>
      <c r="H699" s="3">
        <f>VLOOKUP($B699,'Awards&amp;Payments_LEACode'!$A$4:$I$455,9,FALSE)</f>
        <v>870260</v>
      </c>
      <c r="I699" s="1">
        <f>VLOOKUP($B699,'Awards&amp;Payments_LEACode'!$A$4:$Q$455,11,FALSE)</f>
        <v>63224.000000000007</v>
      </c>
      <c r="J699" s="1">
        <f>VLOOKUP($B699,'Awards&amp;Payments_LEACode'!$A$4:$Q$455,12,FALSE)</f>
        <v>0</v>
      </c>
      <c r="K699" s="1">
        <f>VLOOKUP($B699,'Awards&amp;Payments_LEACode'!$A$4:$Q$455,14,FALSE)</f>
        <v>0</v>
      </c>
      <c r="L699" s="1">
        <f>VLOOKUP($B699,'Awards&amp;Payments_LEACode'!$A$4:$Q$455,16,FALSE)</f>
        <v>0</v>
      </c>
      <c r="M699" s="3">
        <f>VLOOKUP($B699,'Awards&amp;Payments_LEACode'!$A$4:$Q$455,17,FALSE)</f>
        <v>63224.000000000007</v>
      </c>
    </row>
    <row r="700" spans="1:13" x14ac:dyDescent="0.35">
      <c r="A700" t="s">
        <v>40</v>
      </c>
      <c r="B700" s="117">
        <v>469</v>
      </c>
      <c r="C700">
        <v>79</v>
      </c>
      <c r="D700" s="1">
        <f>VLOOKUP($B700,'Awards&amp;Payments_LEACode'!$A$4:$I$455,3,FALSE)</f>
        <v>80312</v>
      </c>
      <c r="E700" s="1">
        <f>VLOOKUP($B700,'Awards&amp;Payments_LEACode'!$A$4:$I$455,4,FALSE)</f>
        <v>318552</v>
      </c>
      <c r="F700" s="1">
        <f>VLOOKUP($B700,'Awards&amp;Payments_LEACode'!$A$4:$I$455,6,FALSE)</f>
        <v>715381</v>
      </c>
      <c r="G700" s="1">
        <f>VLOOKUP($B700,'Awards&amp;Payments_LEACode'!$A$4:$I$455,8,FALSE)</f>
        <v>0</v>
      </c>
      <c r="H700" s="3">
        <f>VLOOKUP($B700,'Awards&amp;Payments_LEACode'!$A$4:$I$455,9,FALSE)</f>
        <v>1114245</v>
      </c>
      <c r="I700" s="1">
        <f>VLOOKUP($B700,'Awards&amp;Payments_LEACode'!$A$4:$Q$455,11,FALSE)</f>
        <v>79659.67</v>
      </c>
      <c r="J700" s="1">
        <f>VLOOKUP($B700,'Awards&amp;Payments_LEACode'!$A$4:$Q$455,12,FALSE)</f>
        <v>0</v>
      </c>
      <c r="K700" s="1">
        <f>VLOOKUP($B700,'Awards&amp;Payments_LEACode'!$A$4:$Q$455,14,FALSE)</f>
        <v>0</v>
      </c>
      <c r="L700" s="1">
        <f>VLOOKUP($B700,'Awards&amp;Payments_LEACode'!$A$4:$Q$455,16,FALSE)</f>
        <v>0</v>
      </c>
      <c r="M700" s="3">
        <f>VLOOKUP($B700,'Awards&amp;Payments_LEACode'!$A$4:$Q$455,17,FALSE)</f>
        <v>79659.67</v>
      </c>
    </row>
    <row r="701" spans="1:13" x14ac:dyDescent="0.35">
      <c r="A701" t="s">
        <v>8</v>
      </c>
      <c r="B701" s="117">
        <v>63</v>
      </c>
      <c r="C701">
        <v>80</v>
      </c>
      <c r="D701" s="1">
        <f>VLOOKUP($B701,'Awards&amp;Payments_LEACode'!$A$4:$I$455,3,FALSE)</f>
        <v>40000</v>
      </c>
      <c r="E701" s="1">
        <f>VLOOKUP($B701,'Awards&amp;Payments_LEACode'!$A$4:$I$455,4,FALSE)</f>
        <v>154194</v>
      </c>
      <c r="F701" s="1">
        <f>VLOOKUP($B701,'Awards&amp;Payments_LEACode'!$A$4:$I$455,6,FALSE)</f>
        <v>346277</v>
      </c>
      <c r="G701" s="1">
        <f>VLOOKUP($B701,'Awards&amp;Payments_LEACode'!$A$4:$I$455,8,FALSE)</f>
        <v>0</v>
      </c>
      <c r="H701" s="3">
        <f>VLOOKUP($B701,'Awards&amp;Payments_LEACode'!$A$4:$I$455,9,FALSE)</f>
        <v>540471</v>
      </c>
      <c r="I701" s="1">
        <f>VLOOKUP($B701,'Awards&amp;Payments_LEACode'!$A$4:$Q$455,11,FALSE)</f>
        <v>40000</v>
      </c>
      <c r="J701" s="1">
        <f>VLOOKUP($B701,'Awards&amp;Payments_LEACode'!$A$4:$Q$455,12,FALSE)</f>
        <v>0</v>
      </c>
      <c r="K701" s="1">
        <f>VLOOKUP($B701,'Awards&amp;Payments_LEACode'!$A$4:$Q$455,14,FALSE)</f>
        <v>0</v>
      </c>
      <c r="L701" s="1">
        <f>VLOOKUP($B701,'Awards&amp;Payments_LEACode'!$A$4:$Q$455,16,FALSE)</f>
        <v>0</v>
      </c>
      <c r="M701" s="3">
        <f>VLOOKUP($B701,'Awards&amp;Payments_LEACode'!$A$4:$Q$455,17,FALSE)</f>
        <v>40000</v>
      </c>
    </row>
    <row r="702" spans="1:13" x14ac:dyDescent="0.35">
      <c r="A702" t="s">
        <v>19</v>
      </c>
      <c r="B702" s="117">
        <v>161</v>
      </c>
      <c r="C702">
        <v>80</v>
      </c>
      <c r="D702" s="1">
        <f>VLOOKUP($B702,'Awards&amp;Payments_LEACode'!$A$4:$I$455,3,FALSE)</f>
        <v>44860</v>
      </c>
      <c r="E702" s="1">
        <f>VLOOKUP($B702,'Awards&amp;Payments_LEACode'!$A$4:$I$455,4,FALSE)</f>
        <v>185311</v>
      </c>
      <c r="F702" s="1">
        <f>VLOOKUP($B702,'Awards&amp;Payments_LEACode'!$A$4:$I$455,6,FALSE)</f>
        <v>416157</v>
      </c>
      <c r="G702" s="1">
        <f>VLOOKUP($B702,'Awards&amp;Payments_LEACode'!$A$4:$I$455,8,FALSE)</f>
        <v>0</v>
      </c>
      <c r="H702" s="3">
        <f>VLOOKUP($B702,'Awards&amp;Payments_LEACode'!$A$4:$I$455,9,FALSE)</f>
        <v>646328</v>
      </c>
      <c r="I702" s="1">
        <f>VLOOKUP($B702,'Awards&amp;Payments_LEACode'!$A$4:$Q$455,11,FALSE)</f>
        <v>0</v>
      </c>
      <c r="J702" s="1">
        <f>VLOOKUP($B702,'Awards&amp;Payments_LEACode'!$A$4:$Q$455,12,FALSE)</f>
        <v>0</v>
      </c>
      <c r="K702" s="1">
        <f>VLOOKUP($B702,'Awards&amp;Payments_LEACode'!$A$4:$Q$455,14,FALSE)</f>
        <v>0</v>
      </c>
      <c r="L702" s="1">
        <f>VLOOKUP($B702,'Awards&amp;Payments_LEACode'!$A$4:$Q$455,16,FALSE)</f>
        <v>0</v>
      </c>
      <c r="M702" s="3">
        <f>VLOOKUP($B702,'Awards&amp;Payments_LEACode'!$A$4:$Q$455,17,FALSE)</f>
        <v>0</v>
      </c>
    </row>
    <row r="703" spans="1:13" x14ac:dyDescent="0.35">
      <c r="A703" t="s">
        <v>29</v>
      </c>
      <c r="B703" s="117">
        <v>287</v>
      </c>
      <c r="C703">
        <v>80</v>
      </c>
      <c r="D703" s="1">
        <f>VLOOKUP($B703,'Awards&amp;Payments_LEACode'!$A$4:$I$455,3,FALSE)</f>
        <v>40000</v>
      </c>
      <c r="E703" s="1">
        <f>VLOOKUP($B703,'Awards&amp;Payments_LEACode'!$A$4:$I$455,4,FALSE)</f>
        <v>100000</v>
      </c>
      <c r="F703" s="1">
        <f>VLOOKUP($B703,'Awards&amp;Payments_LEACode'!$A$4:$I$455,6,FALSE)</f>
        <v>72724</v>
      </c>
      <c r="G703" s="1">
        <f>VLOOKUP($B703,'Awards&amp;Payments_LEACode'!$A$4:$I$455,8,FALSE)</f>
        <v>0</v>
      </c>
      <c r="H703" s="3">
        <f>VLOOKUP($B703,'Awards&amp;Payments_LEACode'!$A$4:$I$455,9,FALSE)</f>
        <v>212724</v>
      </c>
      <c r="I703" s="1">
        <f>VLOOKUP($B703,'Awards&amp;Payments_LEACode'!$A$4:$Q$455,11,FALSE)</f>
        <v>38260.880000000005</v>
      </c>
      <c r="J703" s="1">
        <f>VLOOKUP($B703,'Awards&amp;Payments_LEACode'!$A$4:$Q$455,12,FALSE)</f>
        <v>0</v>
      </c>
      <c r="K703" s="1">
        <f>VLOOKUP($B703,'Awards&amp;Payments_LEACode'!$A$4:$Q$455,14,FALSE)</f>
        <v>0</v>
      </c>
      <c r="L703" s="1">
        <f>VLOOKUP($B703,'Awards&amp;Payments_LEACode'!$A$4:$Q$455,16,FALSE)</f>
        <v>0</v>
      </c>
      <c r="M703" s="3">
        <f>VLOOKUP($B703,'Awards&amp;Payments_LEACode'!$A$4:$Q$455,17,FALSE)</f>
        <v>38260.880000000005</v>
      </c>
    </row>
    <row r="704" spans="1:13" x14ac:dyDescent="0.35">
      <c r="A704" t="s">
        <v>33</v>
      </c>
      <c r="B704" s="117">
        <v>350</v>
      </c>
      <c r="C704">
        <v>80</v>
      </c>
      <c r="D704" s="1">
        <f>VLOOKUP($B704,'Awards&amp;Payments_LEACode'!$A$4:$I$455,3,FALSE)</f>
        <v>40000</v>
      </c>
      <c r="E704" s="1">
        <f>VLOOKUP($B704,'Awards&amp;Payments_LEACode'!$A$4:$I$455,4,FALSE)</f>
        <v>142994</v>
      </c>
      <c r="F704" s="1">
        <f>VLOOKUP($B704,'Awards&amp;Payments_LEACode'!$A$4:$I$455,6,FALSE)</f>
        <v>321125</v>
      </c>
      <c r="G704" s="1">
        <f>VLOOKUP($B704,'Awards&amp;Payments_LEACode'!$A$4:$I$455,8,FALSE)</f>
        <v>0</v>
      </c>
      <c r="H704" s="3">
        <f>VLOOKUP($B704,'Awards&amp;Payments_LEACode'!$A$4:$I$455,9,FALSE)</f>
        <v>504119</v>
      </c>
      <c r="I704" s="1">
        <f>VLOOKUP($B704,'Awards&amp;Payments_LEACode'!$A$4:$Q$455,11,FALSE)</f>
        <v>37604.03</v>
      </c>
      <c r="J704" s="1">
        <f>VLOOKUP($B704,'Awards&amp;Payments_LEACode'!$A$4:$Q$455,12,FALSE)</f>
        <v>0</v>
      </c>
      <c r="K704" s="1">
        <f>VLOOKUP($B704,'Awards&amp;Payments_LEACode'!$A$4:$Q$455,14,FALSE)</f>
        <v>0</v>
      </c>
      <c r="L704" s="1">
        <f>VLOOKUP($B704,'Awards&amp;Payments_LEACode'!$A$4:$Q$455,16,FALSE)</f>
        <v>0</v>
      </c>
      <c r="M704" s="3">
        <f>VLOOKUP($B704,'Awards&amp;Payments_LEACode'!$A$4:$Q$455,17,FALSE)</f>
        <v>37604.03</v>
      </c>
    </row>
    <row r="705" spans="1:13" x14ac:dyDescent="0.35">
      <c r="A705" t="s">
        <v>95</v>
      </c>
      <c r="B705" s="117">
        <v>1428</v>
      </c>
      <c r="C705">
        <v>80</v>
      </c>
      <c r="D705" s="1">
        <f>VLOOKUP($B705,'Awards&amp;Payments_LEACode'!$A$4:$I$455,3,FALSE)</f>
        <v>114529</v>
      </c>
      <c r="E705" s="1">
        <f>VLOOKUP($B705,'Awards&amp;Payments_LEACode'!$A$4:$I$455,4,FALSE)</f>
        <v>454869</v>
      </c>
      <c r="F705" s="1">
        <f>VLOOKUP($B705,'Awards&amp;Payments_LEACode'!$A$4:$I$455,6,FALSE)</f>
        <v>1021511</v>
      </c>
      <c r="G705" s="1">
        <f>VLOOKUP($B705,'Awards&amp;Payments_LEACode'!$A$4:$I$455,8,FALSE)</f>
        <v>0</v>
      </c>
      <c r="H705" s="3">
        <f>VLOOKUP($B705,'Awards&amp;Payments_LEACode'!$A$4:$I$455,9,FALSE)</f>
        <v>1590909</v>
      </c>
      <c r="I705" s="1">
        <f>VLOOKUP($B705,'Awards&amp;Payments_LEACode'!$A$4:$Q$455,11,FALSE)</f>
        <v>114495.57</v>
      </c>
      <c r="J705" s="1">
        <f>VLOOKUP($B705,'Awards&amp;Payments_LEACode'!$A$4:$Q$455,12,FALSE)</f>
        <v>0</v>
      </c>
      <c r="K705" s="1">
        <f>VLOOKUP($B705,'Awards&amp;Payments_LEACode'!$A$4:$Q$455,14,FALSE)</f>
        <v>0</v>
      </c>
      <c r="L705" s="1">
        <f>VLOOKUP($B705,'Awards&amp;Payments_LEACode'!$A$4:$Q$455,16,FALSE)</f>
        <v>0</v>
      </c>
      <c r="M705" s="3">
        <f>VLOOKUP($B705,'Awards&amp;Payments_LEACode'!$A$4:$Q$455,17,FALSE)</f>
        <v>114495.57</v>
      </c>
    </row>
    <row r="706" spans="1:13" x14ac:dyDescent="0.35">
      <c r="A706" t="s">
        <v>113</v>
      </c>
      <c r="B706" s="117">
        <v>1694</v>
      </c>
      <c r="C706">
        <v>80</v>
      </c>
      <c r="D706" s="1">
        <f>VLOOKUP($B706,'Awards&amp;Payments_LEACode'!$A$4:$I$455,3,FALSE)</f>
        <v>109070</v>
      </c>
      <c r="E706" s="1">
        <f>VLOOKUP($B706,'Awards&amp;Payments_LEACode'!$A$4:$I$455,4,FALSE)</f>
        <v>428731</v>
      </c>
      <c r="F706" s="1">
        <f>VLOOKUP($B706,'Awards&amp;Payments_LEACode'!$A$4:$I$455,6,FALSE)</f>
        <v>962811</v>
      </c>
      <c r="G706" s="1">
        <f>VLOOKUP($B706,'Awards&amp;Payments_LEACode'!$A$4:$I$455,8,FALSE)</f>
        <v>0</v>
      </c>
      <c r="H706" s="3">
        <f>VLOOKUP($B706,'Awards&amp;Payments_LEACode'!$A$4:$I$455,9,FALSE)</f>
        <v>1500612</v>
      </c>
      <c r="I706" s="1">
        <f>VLOOKUP($B706,'Awards&amp;Payments_LEACode'!$A$4:$Q$455,11,FALSE)</f>
        <v>75543</v>
      </c>
      <c r="J706" s="1">
        <f>VLOOKUP($B706,'Awards&amp;Payments_LEACode'!$A$4:$Q$455,12,FALSE)</f>
        <v>0</v>
      </c>
      <c r="K706" s="1">
        <f>VLOOKUP($B706,'Awards&amp;Payments_LEACode'!$A$4:$Q$455,14,FALSE)</f>
        <v>0</v>
      </c>
      <c r="L706" s="1">
        <f>VLOOKUP($B706,'Awards&amp;Payments_LEACode'!$A$4:$Q$455,16,FALSE)</f>
        <v>0</v>
      </c>
      <c r="M706" s="3">
        <f>VLOOKUP($B706,'Awards&amp;Payments_LEACode'!$A$4:$Q$455,17,FALSE)</f>
        <v>75543</v>
      </c>
    </row>
    <row r="707" spans="1:13" x14ac:dyDescent="0.35">
      <c r="A707" t="s">
        <v>207</v>
      </c>
      <c r="B707" s="117">
        <v>3269</v>
      </c>
      <c r="C707">
        <v>80</v>
      </c>
      <c r="D707" s="1">
        <f>VLOOKUP($B707,'Awards&amp;Payments_LEACode'!$A$4:$I$455,3,FALSE)</f>
        <v>5264492</v>
      </c>
      <c r="E707" s="1">
        <f>VLOOKUP($B707,'Awards&amp;Payments_LEACode'!$A$4:$I$455,4,FALSE)</f>
        <v>18949599</v>
      </c>
      <c r="F707" s="1">
        <f>VLOOKUP($B707,'Awards&amp;Payments_LEACode'!$A$4:$I$455,6,FALSE)</f>
        <v>42555593</v>
      </c>
      <c r="G707" s="1">
        <f>VLOOKUP($B707,'Awards&amp;Payments_LEACode'!$A$4:$I$455,8,FALSE)</f>
        <v>3890143</v>
      </c>
      <c r="H707" s="3">
        <f>VLOOKUP($B707,'Awards&amp;Payments_LEACode'!$A$4:$I$455,9,FALSE)</f>
        <v>70659827</v>
      </c>
      <c r="I707" s="1">
        <f>VLOOKUP($B707,'Awards&amp;Payments_LEACode'!$A$4:$Q$455,11,FALSE)</f>
        <v>4234477.8899999997</v>
      </c>
      <c r="J707" s="1">
        <f>VLOOKUP($B707,'Awards&amp;Payments_LEACode'!$A$4:$Q$455,12,FALSE)</f>
        <v>0</v>
      </c>
      <c r="K707" s="1">
        <f>VLOOKUP($B707,'Awards&amp;Payments_LEACode'!$A$4:$Q$455,14,FALSE)</f>
        <v>0</v>
      </c>
      <c r="L707" s="1">
        <f>VLOOKUP($B707,'Awards&amp;Payments_LEACode'!$A$4:$Q$455,16,FALSE)</f>
        <v>1553868.02</v>
      </c>
      <c r="M707" s="3">
        <f>VLOOKUP($B707,'Awards&amp;Payments_LEACode'!$A$4:$Q$455,17,FALSE)</f>
        <v>5788345.9100000001</v>
      </c>
    </row>
    <row r="708" spans="1:13" x14ac:dyDescent="0.35">
      <c r="A708" t="s">
        <v>234</v>
      </c>
      <c r="B708" s="117">
        <v>3549</v>
      </c>
      <c r="C708">
        <v>80</v>
      </c>
      <c r="D708" s="1">
        <f>VLOOKUP($B708,'Awards&amp;Payments_LEACode'!$A$4:$I$455,3,FALSE)</f>
        <v>213661</v>
      </c>
      <c r="E708" s="1">
        <f>VLOOKUP($B708,'Awards&amp;Payments_LEACode'!$A$4:$I$455,4,FALSE)</f>
        <v>718275</v>
      </c>
      <c r="F708" s="1">
        <f>VLOOKUP($B708,'Awards&amp;Payments_LEACode'!$A$4:$I$455,6,FALSE)</f>
        <v>1613047</v>
      </c>
      <c r="G708" s="1">
        <f>VLOOKUP($B708,'Awards&amp;Payments_LEACode'!$A$4:$I$455,8,FALSE)</f>
        <v>0</v>
      </c>
      <c r="H708" s="3">
        <f>VLOOKUP($B708,'Awards&amp;Payments_LEACode'!$A$4:$I$455,9,FALSE)</f>
        <v>2544983</v>
      </c>
      <c r="I708" s="1">
        <f>VLOOKUP($B708,'Awards&amp;Payments_LEACode'!$A$4:$Q$455,11,FALSE)</f>
        <v>211690.95</v>
      </c>
      <c r="J708" s="1">
        <f>VLOOKUP($B708,'Awards&amp;Payments_LEACode'!$A$4:$Q$455,12,FALSE)</f>
        <v>0</v>
      </c>
      <c r="K708" s="1">
        <f>VLOOKUP($B708,'Awards&amp;Payments_LEACode'!$A$4:$Q$455,14,FALSE)</f>
        <v>0</v>
      </c>
      <c r="L708" s="1">
        <f>VLOOKUP($B708,'Awards&amp;Payments_LEACode'!$A$4:$Q$455,16,FALSE)</f>
        <v>0</v>
      </c>
      <c r="M708" s="3">
        <f>VLOOKUP($B708,'Awards&amp;Payments_LEACode'!$A$4:$Q$455,17,FALSE)</f>
        <v>211690.95</v>
      </c>
    </row>
    <row r="709" spans="1:13" x14ac:dyDescent="0.35">
      <c r="A709" t="s">
        <v>237</v>
      </c>
      <c r="B709" s="117">
        <v>3633</v>
      </c>
      <c r="C709">
        <v>80</v>
      </c>
      <c r="D709" s="1">
        <f>VLOOKUP($B709,'Awards&amp;Payments_LEACode'!$A$4:$I$455,3,FALSE)</f>
        <v>70611</v>
      </c>
      <c r="E709" s="1">
        <f>VLOOKUP($B709,'Awards&amp;Payments_LEACode'!$A$4:$I$455,4,FALSE)</f>
        <v>257375</v>
      </c>
      <c r="F709" s="1">
        <f>VLOOKUP($B709,'Awards&amp;Payments_LEACode'!$A$4:$I$455,6,FALSE)</f>
        <v>577993</v>
      </c>
      <c r="G709" s="1">
        <f>VLOOKUP($B709,'Awards&amp;Payments_LEACode'!$A$4:$I$455,8,FALSE)</f>
        <v>0</v>
      </c>
      <c r="H709" s="3">
        <f>VLOOKUP($B709,'Awards&amp;Payments_LEACode'!$A$4:$I$455,9,FALSE)</f>
        <v>905979</v>
      </c>
      <c r="I709" s="1">
        <f>VLOOKUP($B709,'Awards&amp;Payments_LEACode'!$A$4:$Q$455,11,FALSE)</f>
        <v>67052.12</v>
      </c>
      <c r="J709" s="1">
        <f>VLOOKUP($B709,'Awards&amp;Payments_LEACode'!$A$4:$Q$455,12,FALSE)</f>
        <v>0</v>
      </c>
      <c r="K709" s="1">
        <f>VLOOKUP($B709,'Awards&amp;Payments_LEACode'!$A$4:$Q$455,14,FALSE)</f>
        <v>0</v>
      </c>
      <c r="L709" s="1">
        <f>VLOOKUP($B709,'Awards&amp;Payments_LEACode'!$A$4:$Q$455,16,FALSE)</f>
        <v>0</v>
      </c>
      <c r="M709" s="3">
        <f>VLOOKUP($B709,'Awards&amp;Payments_LEACode'!$A$4:$Q$455,17,FALSE)</f>
        <v>67052.12</v>
      </c>
    </row>
    <row r="710" spans="1:13" x14ac:dyDescent="0.35">
      <c r="A710" t="s">
        <v>244</v>
      </c>
      <c r="B710" s="117">
        <v>3682</v>
      </c>
      <c r="C710">
        <v>80</v>
      </c>
      <c r="D710" s="1">
        <f>VLOOKUP($B710,'Awards&amp;Payments_LEACode'!$A$4:$I$455,3,FALSE)</f>
        <v>245085</v>
      </c>
      <c r="E710" s="1">
        <f>VLOOKUP($B710,'Awards&amp;Payments_LEACode'!$A$4:$I$455,4,FALSE)</f>
        <v>951213</v>
      </c>
      <c r="F710" s="1">
        <f>VLOOKUP($B710,'Awards&amp;Payments_LEACode'!$A$4:$I$455,6,FALSE)</f>
        <v>2136164</v>
      </c>
      <c r="G710" s="1">
        <f>VLOOKUP($B710,'Awards&amp;Payments_LEACode'!$A$4:$I$455,8,FALSE)</f>
        <v>0</v>
      </c>
      <c r="H710" s="3">
        <f>VLOOKUP($B710,'Awards&amp;Payments_LEACode'!$A$4:$I$455,9,FALSE)</f>
        <v>3332462</v>
      </c>
      <c r="I710" s="1">
        <f>VLOOKUP($B710,'Awards&amp;Payments_LEACode'!$A$4:$Q$455,11,FALSE)</f>
        <v>245033.23</v>
      </c>
      <c r="J710" s="1">
        <f>VLOOKUP($B710,'Awards&amp;Payments_LEACode'!$A$4:$Q$455,12,FALSE)</f>
        <v>0</v>
      </c>
      <c r="K710" s="1">
        <f>VLOOKUP($B710,'Awards&amp;Payments_LEACode'!$A$4:$Q$455,14,FALSE)</f>
        <v>0</v>
      </c>
      <c r="L710" s="1">
        <f>VLOOKUP($B710,'Awards&amp;Payments_LEACode'!$A$4:$Q$455,16,FALSE)</f>
        <v>0</v>
      </c>
      <c r="M710" s="3">
        <f>VLOOKUP($B710,'Awards&amp;Payments_LEACode'!$A$4:$Q$455,17,FALSE)</f>
        <v>245033.23</v>
      </c>
    </row>
    <row r="711" spans="1:13" x14ac:dyDescent="0.35">
      <c r="A711" t="s">
        <v>246</v>
      </c>
      <c r="B711" s="117">
        <v>3696</v>
      </c>
      <c r="C711">
        <v>80</v>
      </c>
      <c r="D711" s="1">
        <f>VLOOKUP($B711,'Awards&amp;Payments_LEACode'!$A$4:$I$455,3,FALSE)</f>
        <v>40000</v>
      </c>
      <c r="E711" s="1">
        <f>VLOOKUP($B711,'Awards&amp;Payments_LEACode'!$A$4:$I$455,4,FALSE)</f>
        <v>100000</v>
      </c>
      <c r="F711" s="1">
        <f>VLOOKUP($B711,'Awards&amp;Payments_LEACode'!$A$4:$I$455,6,FALSE)</f>
        <v>184130</v>
      </c>
      <c r="G711" s="1">
        <f>VLOOKUP($B711,'Awards&amp;Payments_LEACode'!$A$4:$I$455,8,FALSE)</f>
        <v>0</v>
      </c>
      <c r="H711" s="3">
        <f>VLOOKUP($B711,'Awards&amp;Payments_LEACode'!$A$4:$I$455,9,FALSE)</f>
        <v>324130</v>
      </c>
      <c r="I711" s="1">
        <f>VLOOKUP($B711,'Awards&amp;Payments_LEACode'!$A$4:$Q$455,11,FALSE)</f>
        <v>40000</v>
      </c>
      <c r="J711" s="1">
        <f>VLOOKUP($B711,'Awards&amp;Payments_LEACode'!$A$4:$Q$455,12,FALSE)</f>
        <v>34239.480000000003</v>
      </c>
      <c r="K711" s="1">
        <f>VLOOKUP($B711,'Awards&amp;Payments_LEACode'!$A$4:$Q$455,14,FALSE)</f>
        <v>0</v>
      </c>
      <c r="L711" s="1">
        <f>VLOOKUP($B711,'Awards&amp;Payments_LEACode'!$A$4:$Q$455,16,FALSE)</f>
        <v>0</v>
      </c>
      <c r="M711" s="3">
        <f>VLOOKUP($B711,'Awards&amp;Payments_LEACode'!$A$4:$Q$455,17,FALSE)</f>
        <v>74239.48000000001</v>
      </c>
    </row>
    <row r="712" spans="1:13" x14ac:dyDescent="0.35">
      <c r="A712" t="s">
        <v>248</v>
      </c>
      <c r="B712" s="117">
        <v>3794</v>
      </c>
      <c r="C712">
        <v>80</v>
      </c>
      <c r="D712" s="1">
        <f>VLOOKUP($B712,'Awards&amp;Payments_LEACode'!$A$4:$I$455,3,FALSE)</f>
        <v>136371</v>
      </c>
      <c r="E712" s="1">
        <f>VLOOKUP($B712,'Awards&amp;Payments_LEACode'!$A$4:$I$455,4,FALSE)</f>
        <v>274570</v>
      </c>
      <c r="F712" s="1">
        <f>VLOOKUP($B712,'Awards&amp;Payments_LEACode'!$A$4:$I$455,6,FALSE)</f>
        <v>616608</v>
      </c>
      <c r="G712" s="1">
        <f>VLOOKUP($B712,'Awards&amp;Payments_LEACode'!$A$4:$I$455,8,FALSE)</f>
        <v>0</v>
      </c>
      <c r="H712" s="3">
        <f>VLOOKUP($B712,'Awards&amp;Payments_LEACode'!$A$4:$I$455,9,FALSE)</f>
        <v>1027549</v>
      </c>
      <c r="I712" s="1">
        <f>VLOOKUP($B712,'Awards&amp;Payments_LEACode'!$A$4:$Q$455,11,FALSE)</f>
        <v>13566.96</v>
      </c>
      <c r="J712" s="1">
        <f>VLOOKUP($B712,'Awards&amp;Payments_LEACode'!$A$4:$Q$455,12,FALSE)</f>
        <v>0</v>
      </c>
      <c r="K712" s="1">
        <f>VLOOKUP($B712,'Awards&amp;Payments_LEACode'!$A$4:$Q$455,14,FALSE)</f>
        <v>0</v>
      </c>
      <c r="L712" s="1">
        <f>VLOOKUP($B712,'Awards&amp;Payments_LEACode'!$A$4:$Q$455,16,FALSE)</f>
        <v>0</v>
      </c>
      <c r="M712" s="3">
        <f>VLOOKUP($B712,'Awards&amp;Payments_LEACode'!$A$4:$Q$455,17,FALSE)</f>
        <v>13566.96</v>
      </c>
    </row>
    <row r="713" spans="1:13" x14ac:dyDescent="0.35">
      <c r="A713" t="s">
        <v>259</v>
      </c>
      <c r="B713" s="117">
        <v>3934</v>
      </c>
      <c r="C713">
        <v>80</v>
      </c>
      <c r="D713" s="1">
        <f>VLOOKUP($B713,'Awards&amp;Payments_LEACode'!$A$4:$I$455,3,FALSE)</f>
        <v>40000</v>
      </c>
      <c r="E713" s="1">
        <f>VLOOKUP($B713,'Awards&amp;Payments_LEACode'!$A$4:$I$455,4,FALSE)</f>
        <v>100000</v>
      </c>
      <c r="F713" s="1">
        <f>VLOOKUP($B713,'Awards&amp;Payments_LEACode'!$A$4:$I$455,6,FALSE)</f>
        <v>185819</v>
      </c>
      <c r="G713" s="1">
        <f>VLOOKUP($B713,'Awards&amp;Payments_LEACode'!$A$4:$I$455,8,FALSE)</f>
        <v>0</v>
      </c>
      <c r="H713" s="3">
        <f>VLOOKUP($B713,'Awards&amp;Payments_LEACode'!$A$4:$I$455,9,FALSE)</f>
        <v>325819</v>
      </c>
      <c r="I713" s="1">
        <f>VLOOKUP($B713,'Awards&amp;Payments_LEACode'!$A$4:$Q$455,11,FALSE)</f>
        <v>40000</v>
      </c>
      <c r="J713" s="1">
        <f>VLOOKUP($B713,'Awards&amp;Payments_LEACode'!$A$4:$Q$455,12,FALSE)</f>
        <v>100000</v>
      </c>
      <c r="K713" s="1">
        <f>VLOOKUP($B713,'Awards&amp;Payments_LEACode'!$A$4:$Q$455,14,FALSE)</f>
        <v>0</v>
      </c>
      <c r="L713" s="1">
        <f>VLOOKUP($B713,'Awards&amp;Payments_LEACode'!$A$4:$Q$455,16,FALSE)</f>
        <v>0</v>
      </c>
      <c r="M713" s="3">
        <f>VLOOKUP($B713,'Awards&amp;Payments_LEACode'!$A$4:$Q$455,17,FALSE)</f>
        <v>140000</v>
      </c>
    </row>
    <row r="714" spans="1:13" x14ac:dyDescent="0.35">
      <c r="A714" t="s">
        <v>277</v>
      </c>
      <c r="B714" s="117">
        <v>4144</v>
      </c>
      <c r="C714">
        <v>80</v>
      </c>
      <c r="D714" s="1">
        <f>VLOOKUP($B714,'Awards&amp;Payments_LEACode'!$A$4:$I$455,3,FALSE)</f>
        <v>99375</v>
      </c>
      <c r="E714" s="1">
        <f>VLOOKUP($B714,'Awards&amp;Payments_LEACode'!$A$4:$I$455,4,FALSE)</f>
        <v>464740</v>
      </c>
      <c r="F714" s="1">
        <f>VLOOKUP($B714,'Awards&amp;Payments_LEACode'!$A$4:$I$455,6,FALSE)</f>
        <v>1043678</v>
      </c>
      <c r="G714" s="1">
        <f>VLOOKUP($B714,'Awards&amp;Payments_LEACode'!$A$4:$I$455,8,FALSE)</f>
        <v>0</v>
      </c>
      <c r="H714" s="3">
        <f>VLOOKUP($B714,'Awards&amp;Payments_LEACode'!$A$4:$I$455,9,FALSE)</f>
        <v>1607793</v>
      </c>
      <c r="I714" s="1">
        <f>VLOOKUP($B714,'Awards&amp;Payments_LEACode'!$A$4:$Q$455,11,FALSE)</f>
        <v>99375</v>
      </c>
      <c r="J714" s="1">
        <f>VLOOKUP($B714,'Awards&amp;Payments_LEACode'!$A$4:$Q$455,12,FALSE)</f>
        <v>0</v>
      </c>
      <c r="K714" s="1">
        <f>VLOOKUP($B714,'Awards&amp;Payments_LEACode'!$A$4:$Q$455,14,FALSE)</f>
        <v>0</v>
      </c>
      <c r="L714" s="1">
        <f>VLOOKUP($B714,'Awards&amp;Payments_LEACode'!$A$4:$Q$455,16,FALSE)</f>
        <v>0</v>
      </c>
      <c r="M714" s="3">
        <f>VLOOKUP($B714,'Awards&amp;Payments_LEACode'!$A$4:$Q$455,17,FALSE)</f>
        <v>99375</v>
      </c>
    </row>
    <row r="715" spans="1:13" x14ac:dyDescent="0.35">
      <c r="A715" t="s">
        <v>43</v>
      </c>
      <c r="B715" s="117">
        <v>490</v>
      </c>
      <c r="C715">
        <v>80</v>
      </c>
      <c r="D715" s="1">
        <f>VLOOKUP($B715,'Awards&amp;Payments_LEACode'!$A$4:$I$455,3,FALSE)</f>
        <v>40000</v>
      </c>
      <c r="E715" s="1">
        <f>VLOOKUP($B715,'Awards&amp;Payments_LEACode'!$A$4:$I$455,4,FALSE)</f>
        <v>150027</v>
      </c>
      <c r="F715" s="1">
        <f>VLOOKUP($B715,'Awards&amp;Payments_LEACode'!$A$4:$I$455,6,FALSE)</f>
        <v>336920</v>
      </c>
      <c r="G715" s="1">
        <f>VLOOKUP($B715,'Awards&amp;Payments_LEACode'!$A$4:$I$455,8,FALSE)</f>
        <v>0</v>
      </c>
      <c r="H715" s="3">
        <f>VLOOKUP($B715,'Awards&amp;Payments_LEACode'!$A$4:$I$455,9,FALSE)</f>
        <v>526947</v>
      </c>
      <c r="I715" s="1">
        <f>VLOOKUP($B715,'Awards&amp;Payments_LEACode'!$A$4:$Q$455,11,FALSE)</f>
        <v>28000</v>
      </c>
      <c r="J715" s="1">
        <f>VLOOKUP($B715,'Awards&amp;Payments_LEACode'!$A$4:$Q$455,12,FALSE)</f>
        <v>0</v>
      </c>
      <c r="K715" s="1">
        <f>VLOOKUP($B715,'Awards&amp;Payments_LEACode'!$A$4:$Q$455,14,FALSE)</f>
        <v>0</v>
      </c>
      <c r="L715" s="1">
        <f>VLOOKUP($B715,'Awards&amp;Payments_LEACode'!$A$4:$Q$455,16,FALSE)</f>
        <v>0</v>
      </c>
      <c r="M715" s="3">
        <f>VLOOKUP($B715,'Awards&amp;Payments_LEACode'!$A$4:$Q$455,17,FALSE)</f>
        <v>28000</v>
      </c>
    </row>
    <row r="716" spans="1:13" x14ac:dyDescent="0.35">
      <c r="A716" t="s">
        <v>354</v>
      </c>
      <c r="B716" s="117">
        <v>5523</v>
      </c>
      <c r="C716">
        <v>80</v>
      </c>
      <c r="D716" s="1">
        <f>VLOOKUP($B716,'Awards&amp;Payments_LEACode'!$A$4:$I$455,3,FALSE)</f>
        <v>159683</v>
      </c>
      <c r="E716" s="1">
        <f>VLOOKUP($B716,'Awards&amp;Payments_LEACode'!$A$4:$I$455,4,FALSE)</f>
        <v>570306</v>
      </c>
      <c r="F716" s="1">
        <f>VLOOKUP($B716,'Awards&amp;Payments_LEACode'!$A$4:$I$455,6,FALSE)</f>
        <v>1280750</v>
      </c>
      <c r="G716" s="1">
        <f>VLOOKUP($B716,'Awards&amp;Payments_LEACode'!$A$4:$I$455,8,FALSE)</f>
        <v>0</v>
      </c>
      <c r="H716" s="3">
        <f>VLOOKUP($B716,'Awards&amp;Payments_LEACode'!$A$4:$I$455,9,FALSE)</f>
        <v>2010739</v>
      </c>
      <c r="I716" s="1">
        <f>VLOOKUP($B716,'Awards&amp;Payments_LEACode'!$A$4:$Q$455,11,FALSE)</f>
        <v>159582.99000000002</v>
      </c>
      <c r="J716" s="1">
        <f>VLOOKUP($B716,'Awards&amp;Payments_LEACode'!$A$4:$Q$455,12,FALSE)</f>
        <v>0</v>
      </c>
      <c r="K716" s="1">
        <f>VLOOKUP($B716,'Awards&amp;Payments_LEACode'!$A$4:$Q$455,14,FALSE)</f>
        <v>0</v>
      </c>
      <c r="L716" s="1">
        <f>VLOOKUP($B716,'Awards&amp;Payments_LEACode'!$A$4:$Q$455,16,FALSE)</f>
        <v>0</v>
      </c>
      <c r="M716" s="3">
        <f>VLOOKUP($B716,'Awards&amp;Payments_LEACode'!$A$4:$Q$455,17,FALSE)</f>
        <v>159582.99000000002</v>
      </c>
    </row>
    <row r="717" spans="1:13" x14ac:dyDescent="0.35">
      <c r="A717" t="s">
        <v>378</v>
      </c>
      <c r="B717" s="117">
        <v>5901</v>
      </c>
      <c r="C717">
        <v>80</v>
      </c>
      <c r="D717" s="1">
        <f>VLOOKUP($B717,'Awards&amp;Payments_LEACode'!$A$4:$I$455,3,FALSE)</f>
        <v>415787</v>
      </c>
      <c r="E717" s="1">
        <f>VLOOKUP($B717,'Awards&amp;Payments_LEACode'!$A$4:$I$455,4,FALSE)</f>
        <v>1412390</v>
      </c>
      <c r="F717" s="1">
        <f>VLOOKUP($B717,'Awards&amp;Payments_LEACode'!$A$4:$I$455,6,FALSE)</f>
        <v>3171840</v>
      </c>
      <c r="G717" s="1">
        <f>VLOOKUP($B717,'Awards&amp;Payments_LEACode'!$A$4:$I$455,8,FALSE)</f>
        <v>0</v>
      </c>
      <c r="H717" s="3">
        <f>VLOOKUP($B717,'Awards&amp;Payments_LEACode'!$A$4:$I$455,9,FALSE)</f>
        <v>5000017</v>
      </c>
      <c r="I717" s="1">
        <f>VLOOKUP($B717,'Awards&amp;Payments_LEACode'!$A$4:$Q$455,11,FALSE)</f>
        <v>415786.32</v>
      </c>
      <c r="J717" s="1">
        <f>VLOOKUP($B717,'Awards&amp;Payments_LEACode'!$A$4:$Q$455,12,FALSE)</f>
        <v>0</v>
      </c>
      <c r="K717" s="1">
        <f>VLOOKUP($B717,'Awards&amp;Payments_LEACode'!$A$4:$Q$455,14,FALSE)</f>
        <v>0</v>
      </c>
      <c r="L717" s="1">
        <f>VLOOKUP($B717,'Awards&amp;Payments_LEACode'!$A$4:$Q$455,16,FALSE)</f>
        <v>0</v>
      </c>
      <c r="M717" s="3">
        <f>VLOOKUP($B717,'Awards&amp;Payments_LEACode'!$A$4:$Q$455,17,FALSE)</f>
        <v>415786.32</v>
      </c>
    </row>
    <row r="718" spans="1:13" x14ac:dyDescent="0.35">
      <c r="A718" t="s">
        <v>40</v>
      </c>
      <c r="B718" s="117">
        <v>469</v>
      </c>
      <c r="C718">
        <v>80</v>
      </c>
      <c r="D718" s="1">
        <f>VLOOKUP($B718,'Awards&amp;Payments_LEACode'!$A$4:$I$455,3,FALSE)</f>
        <v>80312</v>
      </c>
      <c r="E718" s="1">
        <f>VLOOKUP($B718,'Awards&amp;Payments_LEACode'!$A$4:$I$455,4,FALSE)</f>
        <v>318552</v>
      </c>
      <c r="F718" s="1">
        <f>VLOOKUP($B718,'Awards&amp;Payments_LEACode'!$A$4:$I$455,6,FALSE)</f>
        <v>715381</v>
      </c>
      <c r="G718" s="1">
        <f>VLOOKUP($B718,'Awards&amp;Payments_LEACode'!$A$4:$I$455,8,FALSE)</f>
        <v>0</v>
      </c>
      <c r="H718" s="3">
        <f>VLOOKUP($B718,'Awards&amp;Payments_LEACode'!$A$4:$I$455,9,FALSE)</f>
        <v>1114245</v>
      </c>
      <c r="I718" s="1">
        <f>VLOOKUP($B718,'Awards&amp;Payments_LEACode'!$A$4:$Q$455,11,FALSE)</f>
        <v>79659.67</v>
      </c>
      <c r="J718" s="1">
        <f>VLOOKUP($B718,'Awards&amp;Payments_LEACode'!$A$4:$Q$455,12,FALSE)</f>
        <v>0</v>
      </c>
      <c r="K718" s="1">
        <f>VLOOKUP($B718,'Awards&amp;Payments_LEACode'!$A$4:$Q$455,14,FALSE)</f>
        <v>0</v>
      </c>
      <c r="L718" s="1">
        <f>VLOOKUP($B718,'Awards&amp;Payments_LEACode'!$A$4:$Q$455,16,FALSE)</f>
        <v>0</v>
      </c>
      <c r="M718" s="3">
        <f>VLOOKUP($B718,'Awards&amp;Payments_LEACode'!$A$4:$Q$455,17,FALSE)</f>
        <v>79659.67</v>
      </c>
    </row>
    <row r="719" spans="1:13" x14ac:dyDescent="0.35">
      <c r="A719" t="s">
        <v>28</v>
      </c>
      <c r="B719" s="117">
        <v>280</v>
      </c>
      <c r="C719">
        <v>81</v>
      </c>
      <c r="D719" s="1">
        <f>VLOOKUP($B719,'Awards&amp;Payments_LEACode'!$A$4:$I$455,3,FALSE)</f>
        <v>469793</v>
      </c>
      <c r="E719" s="1">
        <f>VLOOKUP($B719,'Awards&amp;Payments_LEACode'!$A$4:$I$455,4,FALSE)</f>
        <v>1695983</v>
      </c>
      <c r="F719" s="1">
        <f>VLOOKUP($B719,'Awards&amp;Payments_LEACode'!$A$4:$I$455,6,FALSE)</f>
        <v>3808711</v>
      </c>
      <c r="G719" s="1">
        <f>VLOOKUP($B719,'Awards&amp;Payments_LEACode'!$A$4:$I$455,8,FALSE)</f>
        <v>422608</v>
      </c>
      <c r="H719" s="3">
        <f>VLOOKUP($B719,'Awards&amp;Payments_LEACode'!$A$4:$I$455,9,FALSE)</f>
        <v>6397095</v>
      </c>
      <c r="I719" s="1">
        <f>VLOOKUP($B719,'Awards&amp;Payments_LEACode'!$A$4:$Q$455,11,FALSE)</f>
        <v>310738.43</v>
      </c>
      <c r="J719" s="1">
        <f>VLOOKUP($B719,'Awards&amp;Payments_LEACode'!$A$4:$Q$455,12,FALSE)</f>
        <v>0</v>
      </c>
      <c r="K719" s="1">
        <f>VLOOKUP($B719,'Awards&amp;Payments_LEACode'!$A$4:$Q$455,14,FALSE)</f>
        <v>0</v>
      </c>
      <c r="L719" s="1">
        <f>VLOOKUP($B719,'Awards&amp;Payments_LEACode'!$A$4:$Q$455,16,FALSE)</f>
        <v>155057.34000000003</v>
      </c>
      <c r="M719" s="3">
        <f>VLOOKUP($B719,'Awards&amp;Payments_LEACode'!$A$4:$Q$455,17,FALSE)</f>
        <v>465795.77</v>
      </c>
    </row>
    <row r="720" spans="1:13" x14ac:dyDescent="0.35">
      <c r="A720" t="s">
        <v>29</v>
      </c>
      <c r="B720" s="117">
        <v>287</v>
      </c>
      <c r="C720">
        <v>81</v>
      </c>
      <c r="D720" s="1">
        <f>VLOOKUP($B720,'Awards&amp;Payments_LEACode'!$A$4:$I$455,3,FALSE)</f>
        <v>40000</v>
      </c>
      <c r="E720" s="1">
        <f>VLOOKUP($B720,'Awards&amp;Payments_LEACode'!$A$4:$I$455,4,FALSE)</f>
        <v>100000</v>
      </c>
      <c r="F720" s="1">
        <f>VLOOKUP($B720,'Awards&amp;Payments_LEACode'!$A$4:$I$455,6,FALSE)</f>
        <v>72724</v>
      </c>
      <c r="G720" s="1">
        <f>VLOOKUP($B720,'Awards&amp;Payments_LEACode'!$A$4:$I$455,8,FALSE)</f>
        <v>0</v>
      </c>
      <c r="H720" s="3">
        <f>VLOOKUP($B720,'Awards&amp;Payments_LEACode'!$A$4:$I$455,9,FALSE)</f>
        <v>212724</v>
      </c>
      <c r="I720" s="1">
        <f>VLOOKUP($B720,'Awards&amp;Payments_LEACode'!$A$4:$Q$455,11,FALSE)</f>
        <v>38260.880000000005</v>
      </c>
      <c r="J720" s="1">
        <f>VLOOKUP($B720,'Awards&amp;Payments_LEACode'!$A$4:$Q$455,12,FALSE)</f>
        <v>0</v>
      </c>
      <c r="K720" s="1">
        <f>VLOOKUP($B720,'Awards&amp;Payments_LEACode'!$A$4:$Q$455,14,FALSE)</f>
        <v>0</v>
      </c>
      <c r="L720" s="1">
        <f>VLOOKUP($B720,'Awards&amp;Payments_LEACode'!$A$4:$Q$455,16,FALSE)</f>
        <v>0</v>
      </c>
      <c r="M720" s="3">
        <f>VLOOKUP($B720,'Awards&amp;Payments_LEACode'!$A$4:$Q$455,17,FALSE)</f>
        <v>38260.880000000005</v>
      </c>
    </row>
    <row r="721" spans="1:13" x14ac:dyDescent="0.35">
      <c r="A721" t="s">
        <v>202</v>
      </c>
      <c r="B721" s="117">
        <v>3150</v>
      </c>
      <c r="C721">
        <v>81</v>
      </c>
      <c r="D721" s="1">
        <f>VLOOKUP($B721,'Awards&amp;Payments_LEACode'!$A$4:$I$455,3,FALSE)</f>
        <v>97376</v>
      </c>
      <c r="E721" s="1">
        <f>VLOOKUP($B721,'Awards&amp;Payments_LEACode'!$A$4:$I$455,4,FALSE)</f>
        <v>384718</v>
      </c>
      <c r="F721" s="1">
        <f>VLOOKUP($B721,'Awards&amp;Payments_LEACode'!$A$4:$I$455,6,FALSE)</f>
        <v>863971</v>
      </c>
      <c r="G721" s="1">
        <f>VLOOKUP($B721,'Awards&amp;Payments_LEACode'!$A$4:$I$455,8,FALSE)</f>
        <v>0</v>
      </c>
      <c r="H721" s="3">
        <f>VLOOKUP($B721,'Awards&amp;Payments_LEACode'!$A$4:$I$455,9,FALSE)</f>
        <v>1346065</v>
      </c>
      <c r="I721" s="1">
        <f>VLOOKUP($B721,'Awards&amp;Payments_LEACode'!$A$4:$Q$455,11,FALSE)</f>
        <v>83938</v>
      </c>
      <c r="J721" s="1">
        <f>VLOOKUP($B721,'Awards&amp;Payments_LEACode'!$A$4:$Q$455,12,FALSE)</f>
        <v>0</v>
      </c>
      <c r="K721" s="1">
        <f>VLOOKUP($B721,'Awards&amp;Payments_LEACode'!$A$4:$Q$455,14,FALSE)</f>
        <v>0</v>
      </c>
      <c r="L721" s="1">
        <f>VLOOKUP($B721,'Awards&amp;Payments_LEACode'!$A$4:$Q$455,16,FALSE)</f>
        <v>0</v>
      </c>
      <c r="M721" s="3">
        <f>VLOOKUP($B721,'Awards&amp;Payments_LEACode'!$A$4:$Q$455,17,FALSE)</f>
        <v>83938</v>
      </c>
    </row>
    <row r="722" spans="1:13" x14ac:dyDescent="0.35">
      <c r="A722" t="s">
        <v>297</v>
      </c>
      <c r="B722" s="117">
        <v>4501</v>
      </c>
      <c r="C722">
        <v>81</v>
      </c>
      <c r="D722" s="1">
        <f>VLOOKUP($B722,'Awards&amp;Payments_LEACode'!$A$4:$I$455,3,FALSE)</f>
        <v>265559</v>
      </c>
      <c r="E722" s="1">
        <f>VLOOKUP($B722,'Awards&amp;Payments_LEACode'!$A$4:$I$455,4,FALSE)</f>
        <v>1002804</v>
      </c>
      <c r="F722" s="1">
        <f>VLOOKUP($B722,'Awards&amp;Payments_LEACode'!$A$4:$I$455,6,FALSE)</f>
        <v>2252022</v>
      </c>
      <c r="G722" s="1">
        <f>VLOOKUP($B722,'Awards&amp;Payments_LEACode'!$A$4:$I$455,8,FALSE)</f>
        <v>0</v>
      </c>
      <c r="H722" s="3">
        <f>VLOOKUP($B722,'Awards&amp;Payments_LEACode'!$A$4:$I$455,9,FALSE)</f>
        <v>3520385</v>
      </c>
      <c r="I722" s="1">
        <f>VLOOKUP($B722,'Awards&amp;Payments_LEACode'!$A$4:$Q$455,11,FALSE)</f>
        <v>262789.49</v>
      </c>
      <c r="J722" s="1">
        <f>VLOOKUP($B722,'Awards&amp;Payments_LEACode'!$A$4:$Q$455,12,FALSE)</f>
        <v>0</v>
      </c>
      <c r="K722" s="1">
        <f>VLOOKUP($B722,'Awards&amp;Payments_LEACode'!$A$4:$Q$455,14,FALSE)</f>
        <v>0</v>
      </c>
      <c r="L722" s="1">
        <f>VLOOKUP($B722,'Awards&amp;Payments_LEACode'!$A$4:$Q$455,16,FALSE)</f>
        <v>0</v>
      </c>
      <c r="M722" s="3">
        <f>VLOOKUP($B722,'Awards&amp;Payments_LEACode'!$A$4:$Q$455,17,FALSE)</f>
        <v>262789.49</v>
      </c>
    </row>
    <row r="723" spans="1:13" x14ac:dyDescent="0.35">
      <c r="A723" t="s">
        <v>315</v>
      </c>
      <c r="B723" s="117">
        <v>4753</v>
      </c>
      <c r="C723">
        <v>81</v>
      </c>
      <c r="D723" s="1">
        <f>VLOOKUP($B723,'Awards&amp;Payments_LEACode'!$A$4:$I$455,3,FALSE)</f>
        <v>406485</v>
      </c>
      <c r="E723" s="1">
        <f>VLOOKUP($B723,'Awards&amp;Payments_LEACode'!$A$4:$I$455,4,FALSE)</f>
        <v>1443035</v>
      </c>
      <c r="F723" s="1">
        <f>VLOOKUP($B723,'Awards&amp;Payments_LEACode'!$A$4:$I$455,6,FALSE)</f>
        <v>3240660</v>
      </c>
      <c r="G723" s="1">
        <f>VLOOKUP($B723,'Awards&amp;Payments_LEACode'!$A$4:$I$455,8,FALSE)</f>
        <v>0</v>
      </c>
      <c r="H723" s="3">
        <f>VLOOKUP($B723,'Awards&amp;Payments_LEACode'!$A$4:$I$455,9,FALSE)</f>
        <v>5090180</v>
      </c>
      <c r="I723" s="1">
        <f>VLOOKUP($B723,'Awards&amp;Payments_LEACode'!$A$4:$Q$455,11,FALSE)</f>
        <v>266535.62</v>
      </c>
      <c r="J723" s="1">
        <f>VLOOKUP($B723,'Awards&amp;Payments_LEACode'!$A$4:$Q$455,12,FALSE)</f>
        <v>0</v>
      </c>
      <c r="K723" s="1">
        <f>VLOOKUP($B723,'Awards&amp;Payments_LEACode'!$A$4:$Q$455,14,FALSE)</f>
        <v>0</v>
      </c>
      <c r="L723" s="1">
        <f>VLOOKUP($B723,'Awards&amp;Payments_LEACode'!$A$4:$Q$455,16,FALSE)</f>
        <v>0</v>
      </c>
      <c r="M723" s="3">
        <f>VLOOKUP($B723,'Awards&amp;Payments_LEACode'!$A$4:$Q$455,17,FALSE)</f>
        <v>266535.62</v>
      </c>
    </row>
    <row r="724" spans="1:13" x14ac:dyDescent="0.35">
      <c r="A724" t="s">
        <v>354</v>
      </c>
      <c r="B724" s="117">
        <v>5523</v>
      </c>
      <c r="C724">
        <v>81</v>
      </c>
      <c r="D724" s="1">
        <f>VLOOKUP($B724,'Awards&amp;Payments_LEACode'!$A$4:$I$455,3,FALSE)</f>
        <v>159683</v>
      </c>
      <c r="E724" s="1">
        <f>VLOOKUP($B724,'Awards&amp;Payments_LEACode'!$A$4:$I$455,4,FALSE)</f>
        <v>570306</v>
      </c>
      <c r="F724" s="1">
        <f>VLOOKUP($B724,'Awards&amp;Payments_LEACode'!$A$4:$I$455,6,FALSE)</f>
        <v>1280750</v>
      </c>
      <c r="G724" s="1">
        <f>VLOOKUP($B724,'Awards&amp;Payments_LEACode'!$A$4:$I$455,8,FALSE)</f>
        <v>0</v>
      </c>
      <c r="H724" s="3">
        <f>VLOOKUP($B724,'Awards&amp;Payments_LEACode'!$A$4:$I$455,9,FALSE)</f>
        <v>2010739</v>
      </c>
      <c r="I724" s="1">
        <f>VLOOKUP($B724,'Awards&amp;Payments_LEACode'!$A$4:$Q$455,11,FALSE)</f>
        <v>159582.99000000002</v>
      </c>
      <c r="J724" s="1">
        <f>VLOOKUP($B724,'Awards&amp;Payments_LEACode'!$A$4:$Q$455,12,FALSE)</f>
        <v>0</v>
      </c>
      <c r="K724" s="1">
        <f>VLOOKUP($B724,'Awards&amp;Payments_LEACode'!$A$4:$Q$455,14,FALSE)</f>
        <v>0</v>
      </c>
      <c r="L724" s="1">
        <f>VLOOKUP($B724,'Awards&amp;Payments_LEACode'!$A$4:$Q$455,16,FALSE)</f>
        <v>0</v>
      </c>
      <c r="M724" s="3">
        <f>VLOOKUP($B724,'Awards&amp;Payments_LEACode'!$A$4:$Q$455,17,FALSE)</f>
        <v>159582.99000000002</v>
      </c>
    </row>
    <row r="725" spans="1:13" x14ac:dyDescent="0.35">
      <c r="A725" t="s">
        <v>332</v>
      </c>
      <c r="B725" s="117">
        <v>5100</v>
      </c>
      <c r="C725">
        <v>81</v>
      </c>
      <c r="D725" s="1">
        <f>VLOOKUP($B725,'Awards&amp;Payments_LEACode'!$A$4:$I$455,3,FALSE)</f>
        <v>230370</v>
      </c>
      <c r="E725" s="1">
        <f>VLOOKUP($B725,'Awards&amp;Payments_LEACode'!$A$4:$I$455,4,FALSE)</f>
        <v>920638</v>
      </c>
      <c r="F725" s="1">
        <f>VLOOKUP($B725,'Awards&amp;Payments_LEACode'!$A$4:$I$455,6,FALSE)</f>
        <v>2067500</v>
      </c>
      <c r="G725" s="1">
        <f>VLOOKUP($B725,'Awards&amp;Payments_LEACode'!$A$4:$I$455,8,FALSE)</f>
        <v>0</v>
      </c>
      <c r="H725" s="3">
        <f>VLOOKUP($B725,'Awards&amp;Payments_LEACode'!$A$4:$I$455,9,FALSE)</f>
        <v>3218508</v>
      </c>
      <c r="I725" s="1">
        <f>VLOOKUP($B725,'Awards&amp;Payments_LEACode'!$A$4:$Q$455,11,FALSE)</f>
        <v>194398.34</v>
      </c>
      <c r="J725" s="1">
        <f>VLOOKUP($B725,'Awards&amp;Payments_LEACode'!$A$4:$Q$455,12,FALSE)</f>
        <v>0</v>
      </c>
      <c r="K725" s="1">
        <f>VLOOKUP($B725,'Awards&amp;Payments_LEACode'!$A$4:$Q$455,14,FALSE)</f>
        <v>0</v>
      </c>
      <c r="L725" s="1">
        <f>VLOOKUP($B725,'Awards&amp;Payments_LEACode'!$A$4:$Q$455,16,FALSE)</f>
        <v>0</v>
      </c>
      <c r="M725" s="3">
        <f>VLOOKUP($B725,'Awards&amp;Payments_LEACode'!$A$4:$Q$455,17,FALSE)</f>
        <v>194398.34</v>
      </c>
    </row>
    <row r="726" spans="1:13" x14ac:dyDescent="0.35">
      <c r="A726" t="s">
        <v>420</v>
      </c>
      <c r="B726" s="117">
        <v>6678</v>
      </c>
      <c r="C726">
        <v>81</v>
      </c>
      <c r="D726" s="1">
        <f>VLOOKUP($B726,'Awards&amp;Payments_LEACode'!$A$4:$I$455,3,FALSE)</f>
        <v>260098</v>
      </c>
      <c r="E726" s="1">
        <f>VLOOKUP($B726,'Awards&amp;Payments_LEACode'!$A$4:$I$455,4,FALSE)</f>
        <v>984950</v>
      </c>
      <c r="F726" s="1">
        <f>VLOOKUP($B726,'Awards&amp;Payments_LEACode'!$A$4:$I$455,6,FALSE)</f>
        <v>2211926</v>
      </c>
      <c r="G726" s="1">
        <f>VLOOKUP($B726,'Awards&amp;Payments_LEACode'!$A$4:$I$455,8,FALSE)</f>
        <v>257536</v>
      </c>
      <c r="H726" s="3">
        <f>VLOOKUP($B726,'Awards&amp;Payments_LEACode'!$A$4:$I$455,9,FALSE)</f>
        <v>3714510</v>
      </c>
      <c r="I726" s="1">
        <f>VLOOKUP($B726,'Awards&amp;Payments_LEACode'!$A$4:$Q$455,11,FALSE)</f>
        <v>132092.41</v>
      </c>
      <c r="J726" s="1">
        <f>VLOOKUP($B726,'Awards&amp;Payments_LEACode'!$A$4:$Q$455,12,FALSE)</f>
        <v>0</v>
      </c>
      <c r="K726" s="1">
        <f>VLOOKUP($B726,'Awards&amp;Payments_LEACode'!$A$4:$Q$455,14,FALSE)</f>
        <v>0</v>
      </c>
      <c r="L726" s="1">
        <f>VLOOKUP($B726,'Awards&amp;Payments_LEACode'!$A$4:$Q$455,16,FALSE)</f>
        <v>13362.3</v>
      </c>
      <c r="M726" s="3">
        <f>VLOOKUP($B726,'Awards&amp;Payments_LEACode'!$A$4:$Q$455,17,FALSE)</f>
        <v>145454.71</v>
      </c>
    </row>
    <row r="727" spans="1:13" x14ac:dyDescent="0.35">
      <c r="A727" t="s">
        <v>40</v>
      </c>
      <c r="B727" s="117">
        <v>469</v>
      </c>
      <c r="C727">
        <v>81</v>
      </c>
      <c r="D727" s="1">
        <f>VLOOKUP($B727,'Awards&amp;Payments_LEACode'!$A$4:$I$455,3,FALSE)</f>
        <v>80312</v>
      </c>
      <c r="E727" s="1">
        <f>VLOOKUP($B727,'Awards&amp;Payments_LEACode'!$A$4:$I$455,4,FALSE)</f>
        <v>318552</v>
      </c>
      <c r="F727" s="1">
        <f>VLOOKUP($B727,'Awards&amp;Payments_LEACode'!$A$4:$I$455,6,FALSE)</f>
        <v>715381</v>
      </c>
      <c r="G727" s="1">
        <f>VLOOKUP($B727,'Awards&amp;Payments_LEACode'!$A$4:$I$455,8,FALSE)</f>
        <v>0</v>
      </c>
      <c r="H727" s="3">
        <f>VLOOKUP($B727,'Awards&amp;Payments_LEACode'!$A$4:$I$455,9,FALSE)</f>
        <v>1114245</v>
      </c>
      <c r="I727" s="1">
        <f>VLOOKUP($B727,'Awards&amp;Payments_LEACode'!$A$4:$Q$455,11,FALSE)</f>
        <v>79659.67</v>
      </c>
      <c r="J727" s="1">
        <f>VLOOKUP($B727,'Awards&amp;Payments_LEACode'!$A$4:$Q$455,12,FALSE)</f>
        <v>0</v>
      </c>
      <c r="K727" s="1">
        <f>VLOOKUP($B727,'Awards&amp;Payments_LEACode'!$A$4:$Q$455,14,FALSE)</f>
        <v>0</v>
      </c>
      <c r="L727" s="1">
        <f>VLOOKUP($B727,'Awards&amp;Payments_LEACode'!$A$4:$Q$455,16,FALSE)</f>
        <v>0</v>
      </c>
      <c r="M727" s="3">
        <f>VLOOKUP($B727,'Awards&amp;Payments_LEACode'!$A$4:$Q$455,17,FALSE)</f>
        <v>79659.67</v>
      </c>
    </row>
    <row r="728" spans="1:13" x14ac:dyDescent="0.35">
      <c r="A728" t="s">
        <v>124</v>
      </c>
      <c r="B728" s="117">
        <v>1900</v>
      </c>
      <c r="C728">
        <v>82</v>
      </c>
      <c r="D728" s="1">
        <f>VLOOKUP($B728,'Awards&amp;Payments_LEACode'!$A$4:$I$455,3,FALSE)</f>
        <v>282456</v>
      </c>
      <c r="E728" s="1">
        <f>VLOOKUP($B728,'Awards&amp;Payments_LEACode'!$A$4:$I$455,4,FALSE)</f>
        <v>1009237</v>
      </c>
      <c r="F728" s="1">
        <f>VLOOKUP($B728,'Awards&amp;Payments_LEACode'!$A$4:$I$455,6,FALSE)</f>
        <v>2266469</v>
      </c>
      <c r="G728" s="1">
        <f>VLOOKUP($B728,'Awards&amp;Payments_LEACode'!$A$4:$I$455,8,FALSE)</f>
        <v>0</v>
      </c>
      <c r="H728" s="3">
        <f>VLOOKUP($B728,'Awards&amp;Payments_LEACode'!$A$4:$I$455,9,FALSE)</f>
        <v>3558162</v>
      </c>
      <c r="I728" s="1">
        <f>VLOOKUP($B728,'Awards&amp;Payments_LEACode'!$A$4:$Q$455,11,FALSE)</f>
        <v>256950</v>
      </c>
      <c r="J728" s="1">
        <f>VLOOKUP($B728,'Awards&amp;Payments_LEACode'!$A$4:$Q$455,12,FALSE)</f>
        <v>0</v>
      </c>
      <c r="K728" s="1">
        <f>VLOOKUP($B728,'Awards&amp;Payments_LEACode'!$A$4:$Q$455,14,FALSE)</f>
        <v>0</v>
      </c>
      <c r="L728" s="1">
        <f>VLOOKUP($B728,'Awards&amp;Payments_LEACode'!$A$4:$Q$455,16,FALSE)</f>
        <v>0</v>
      </c>
      <c r="M728" s="3">
        <f>VLOOKUP($B728,'Awards&amp;Payments_LEACode'!$A$4:$Q$455,17,FALSE)</f>
        <v>256950</v>
      </c>
    </row>
    <row r="729" spans="1:13" x14ac:dyDescent="0.35">
      <c r="A729" t="s">
        <v>146</v>
      </c>
      <c r="B729" s="117">
        <v>2296</v>
      </c>
      <c r="C729">
        <v>82</v>
      </c>
      <c r="D729" s="1">
        <f>VLOOKUP($B729,'Awards&amp;Payments_LEACode'!$A$4:$I$455,3,FALSE)</f>
        <v>302139</v>
      </c>
      <c r="E729" s="1">
        <f>VLOOKUP($B729,'Awards&amp;Payments_LEACode'!$A$4:$I$455,4,FALSE)</f>
        <v>1085339</v>
      </c>
      <c r="F729" s="1">
        <f>VLOOKUP($B729,'Awards&amp;Payments_LEACode'!$A$4:$I$455,6,FALSE)</f>
        <v>2437374</v>
      </c>
      <c r="G729" s="1">
        <f>VLOOKUP($B729,'Awards&amp;Payments_LEACode'!$A$4:$I$455,8,FALSE)</f>
        <v>0</v>
      </c>
      <c r="H729" s="3">
        <f>VLOOKUP($B729,'Awards&amp;Payments_LEACode'!$A$4:$I$455,9,FALSE)</f>
        <v>3824852</v>
      </c>
      <c r="I729" s="1">
        <f>VLOOKUP($B729,'Awards&amp;Payments_LEACode'!$A$4:$Q$455,11,FALSE)</f>
        <v>188201.25</v>
      </c>
      <c r="J729" s="1">
        <f>VLOOKUP($B729,'Awards&amp;Payments_LEACode'!$A$4:$Q$455,12,FALSE)</f>
        <v>0</v>
      </c>
      <c r="K729" s="1">
        <f>VLOOKUP($B729,'Awards&amp;Payments_LEACode'!$A$4:$Q$455,14,FALSE)</f>
        <v>0</v>
      </c>
      <c r="L729" s="1">
        <f>VLOOKUP($B729,'Awards&amp;Payments_LEACode'!$A$4:$Q$455,16,FALSE)</f>
        <v>0</v>
      </c>
      <c r="M729" s="3">
        <f>VLOOKUP($B729,'Awards&amp;Payments_LEACode'!$A$4:$Q$455,17,FALSE)</f>
        <v>188201.25</v>
      </c>
    </row>
    <row r="730" spans="1:13" x14ac:dyDescent="0.35">
      <c r="A730" t="s">
        <v>147</v>
      </c>
      <c r="B730" s="117">
        <v>2303</v>
      </c>
      <c r="C730">
        <v>82</v>
      </c>
      <c r="D730" s="1">
        <f>VLOOKUP($B730,'Awards&amp;Payments_LEACode'!$A$4:$I$455,3,FALSE)</f>
        <v>440279</v>
      </c>
      <c r="E730" s="1">
        <f>VLOOKUP($B730,'Awards&amp;Payments_LEACode'!$A$4:$I$455,4,FALSE)</f>
        <v>1758503</v>
      </c>
      <c r="F730" s="1">
        <f>VLOOKUP($B730,'Awards&amp;Payments_LEACode'!$A$4:$I$455,6,FALSE)</f>
        <v>3949114</v>
      </c>
      <c r="G730" s="1">
        <f>VLOOKUP($B730,'Awards&amp;Payments_LEACode'!$A$4:$I$455,8,FALSE)</f>
        <v>0</v>
      </c>
      <c r="H730" s="3">
        <f>VLOOKUP($B730,'Awards&amp;Payments_LEACode'!$A$4:$I$455,9,FALSE)</f>
        <v>6147896</v>
      </c>
      <c r="I730" s="1">
        <f>VLOOKUP($B730,'Awards&amp;Payments_LEACode'!$A$4:$Q$455,11,FALSE)</f>
        <v>439572.82</v>
      </c>
      <c r="J730" s="1">
        <f>VLOOKUP($B730,'Awards&amp;Payments_LEACode'!$A$4:$Q$455,12,FALSE)</f>
        <v>0</v>
      </c>
      <c r="K730" s="1">
        <f>VLOOKUP($B730,'Awards&amp;Payments_LEACode'!$A$4:$Q$455,14,FALSE)</f>
        <v>0</v>
      </c>
      <c r="L730" s="1">
        <f>VLOOKUP($B730,'Awards&amp;Payments_LEACode'!$A$4:$Q$455,16,FALSE)</f>
        <v>0</v>
      </c>
      <c r="M730" s="3">
        <f>VLOOKUP($B730,'Awards&amp;Payments_LEACode'!$A$4:$Q$455,17,FALSE)</f>
        <v>439572.82</v>
      </c>
    </row>
    <row r="731" spans="1:13" x14ac:dyDescent="0.35">
      <c r="A731" t="s">
        <v>269</v>
      </c>
      <c r="B731" s="117">
        <v>4018</v>
      </c>
      <c r="C731">
        <v>82</v>
      </c>
      <c r="D731" s="1">
        <f>VLOOKUP($B731,'Awards&amp;Payments_LEACode'!$A$4:$I$455,3,FALSE)</f>
        <v>448288</v>
      </c>
      <c r="E731" s="1">
        <f>VLOOKUP($B731,'Awards&amp;Payments_LEACode'!$A$4:$I$455,4,FALSE)</f>
        <v>1805663</v>
      </c>
      <c r="F731" s="1">
        <f>VLOOKUP($B731,'Awards&amp;Payments_LEACode'!$A$4:$I$455,6,FALSE)</f>
        <v>4055022</v>
      </c>
      <c r="G731" s="1">
        <f>VLOOKUP($B731,'Awards&amp;Payments_LEACode'!$A$4:$I$455,8,FALSE)</f>
        <v>0</v>
      </c>
      <c r="H731" s="3">
        <f>VLOOKUP($B731,'Awards&amp;Payments_LEACode'!$A$4:$I$455,9,FALSE)</f>
        <v>6308973</v>
      </c>
      <c r="I731" s="1">
        <f>VLOOKUP($B731,'Awards&amp;Payments_LEACode'!$A$4:$Q$455,11,FALSE)</f>
        <v>446931.20000000001</v>
      </c>
      <c r="J731" s="1">
        <f>VLOOKUP($B731,'Awards&amp;Payments_LEACode'!$A$4:$Q$455,12,FALSE)</f>
        <v>1520890.56</v>
      </c>
      <c r="K731" s="1">
        <f>VLOOKUP($B731,'Awards&amp;Payments_LEACode'!$A$4:$Q$455,14,FALSE)</f>
        <v>0</v>
      </c>
      <c r="L731" s="1">
        <f>VLOOKUP($B731,'Awards&amp;Payments_LEACode'!$A$4:$Q$455,16,FALSE)</f>
        <v>0</v>
      </c>
      <c r="M731" s="3">
        <f>VLOOKUP($B731,'Awards&amp;Payments_LEACode'!$A$4:$Q$455,17,FALSE)</f>
        <v>1967821.76</v>
      </c>
    </row>
    <row r="732" spans="1:13" x14ac:dyDescent="0.35">
      <c r="A732" t="s">
        <v>414</v>
      </c>
      <c r="B732" s="117">
        <v>6470</v>
      </c>
      <c r="C732">
        <v>82</v>
      </c>
      <c r="D732" s="1">
        <f>VLOOKUP($B732,'Awards&amp;Payments_LEACode'!$A$4:$I$455,3,FALSE)</f>
        <v>179363</v>
      </c>
      <c r="E732" s="1">
        <f>VLOOKUP($B732,'Awards&amp;Payments_LEACode'!$A$4:$I$455,4,FALSE)</f>
        <v>711901</v>
      </c>
      <c r="F732" s="1">
        <f>VLOOKUP($B732,'Awards&amp;Payments_LEACode'!$A$4:$I$455,6,FALSE)</f>
        <v>1598734</v>
      </c>
      <c r="G732" s="1">
        <f>VLOOKUP($B732,'Awards&amp;Payments_LEACode'!$A$4:$I$455,8,FALSE)</f>
        <v>0</v>
      </c>
      <c r="H732" s="3">
        <f>VLOOKUP($B732,'Awards&amp;Payments_LEACode'!$A$4:$I$455,9,FALSE)</f>
        <v>2489998</v>
      </c>
      <c r="I732" s="1">
        <f>VLOOKUP($B732,'Awards&amp;Payments_LEACode'!$A$4:$Q$455,11,FALSE)</f>
        <v>60988.98</v>
      </c>
      <c r="J732" s="1">
        <f>VLOOKUP($B732,'Awards&amp;Payments_LEACode'!$A$4:$Q$455,12,FALSE)</f>
        <v>0</v>
      </c>
      <c r="K732" s="1">
        <f>VLOOKUP($B732,'Awards&amp;Payments_LEACode'!$A$4:$Q$455,14,FALSE)</f>
        <v>0</v>
      </c>
      <c r="L732" s="1">
        <f>VLOOKUP($B732,'Awards&amp;Payments_LEACode'!$A$4:$Q$455,16,FALSE)</f>
        <v>0</v>
      </c>
      <c r="M732" s="3">
        <f>VLOOKUP($B732,'Awards&amp;Payments_LEACode'!$A$4:$Q$455,17,FALSE)</f>
        <v>60988.98</v>
      </c>
    </row>
    <row r="733" spans="1:13" x14ac:dyDescent="0.35">
      <c r="A733" t="s">
        <v>57</v>
      </c>
      <c r="B733" s="117">
        <v>777</v>
      </c>
      <c r="C733">
        <v>83</v>
      </c>
      <c r="D733" s="1">
        <f>VLOOKUP($B733,'Awards&amp;Payments_LEACode'!$A$4:$I$455,3,FALSE)</f>
        <v>384379</v>
      </c>
      <c r="E733" s="1">
        <f>VLOOKUP($B733,'Awards&amp;Payments_LEACode'!$A$4:$I$455,4,FALSE)</f>
        <v>1534075</v>
      </c>
      <c r="F733" s="1">
        <f>VLOOKUP($B733,'Awards&amp;Payments_LEACode'!$A$4:$I$455,6,FALSE)</f>
        <v>3445112</v>
      </c>
      <c r="G733" s="1">
        <f>VLOOKUP($B733,'Awards&amp;Payments_LEACode'!$A$4:$I$455,8,FALSE)</f>
        <v>0</v>
      </c>
      <c r="H733" s="3">
        <f>VLOOKUP($B733,'Awards&amp;Payments_LEACode'!$A$4:$I$455,9,FALSE)</f>
        <v>5363566</v>
      </c>
      <c r="I733" s="1">
        <f>VLOOKUP($B733,'Awards&amp;Payments_LEACode'!$A$4:$Q$455,11,FALSE)</f>
        <v>171071.2</v>
      </c>
      <c r="J733" s="1">
        <f>VLOOKUP($B733,'Awards&amp;Payments_LEACode'!$A$4:$Q$455,12,FALSE)</f>
        <v>0</v>
      </c>
      <c r="K733" s="1">
        <f>VLOOKUP($B733,'Awards&amp;Payments_LEACode'!$A$4:$Q$455,14,FALSE)</f>
        <v>0</v>
      </c>
      <c r="L733" s="1">
        <f>VLOOKUP($B733,'Awards&amp;Payments_LEACode'!$A$4:$Q$455,16,FALSE)</f>
        <v>0</v>
      </c>
      <c r="M733" s="3">
        <f>VLOOKUP($B733,'Awards&amp;Payments_LEACode'!$A$4:$Q$455,17,FALSE)</f>
        <v>171071.2</v>
      </c>
    </row>
    <row r="734" spans="1:13" x14ac:dyDescent="0.35">
      <c r="A734" t="s">
        <v>100</v>
      </c>
      <c r="B734" s="117">
        <v>1540</v>
      </c>
      <c r="C734">
        <v>83</v>
      </c>
      <c r="D734" s="1">
        <f>VLOOKUP($B734,'Awards&amp;Payments_LEACode'!$A$4:$I$455,3,FALSE)</f>
        <v>223217</v>
      </c>
      <c r="E734" s="1">
        <f>VLOOKUP($B734,'Awards&amp;Payments_LEACode'!$A$4:$I$455,4,FALSE)</f>
        <v>752129</v>
      </c>
      <c r="F734" s="1">
        <f>VLOOKUP($B734,'Awards&amp;Payments_LEACode'!$A$4:$I$455,6,FALSE)</f>
        <v>1689076</v>
      </c>
      <c r="G734" s="1">
        <f>VLOOKUP($B734,'Awards&amp;Payments_LEACode'!$A$4:$I$455,8,FALSE)</f>
        <v>0</v>
      </c>
      <c r="H734" s="3">
        <f>VLOOKUP($B734,'Awards&amp;Payments_LEACode'!$A$4:$I$455,9,FALSE)</f>
        <v>2664422</v>
      </c>
      <c r="I734" s="1">
        <f>VLOOKUP($B734,'Awards&amp;Payments_LEACode'!$A$4:$Q$455,11,FALSE)</f>
        <v>212250.28</v>
      </c>
      <c r="J734" s="1">
        <f>VLOOKUP($B734,'Awards&amp;Payments_LEACode'!$A$4:$Q$455,12,FALSE)</f>
        <v>0</v>
      </c>
      <c r="K734" s="1">
        <f>VLOOKUP($B734,'Awards&amp;Payments_LEACode'!$A$4:$Q$455,14,FALSE)</f>
        <v>0</v>
      </c>
      <c r="L734" s="1">
        <f>VLOOKUP($B734,'Awards&amp;Payments_LEACode'!$A$4:$Q$455,16,FALSE)</f>
        <v>0</v>
      </c>
      <c r="M734" s="3">
        <f>VLOOKUP($B734,'Awards&amp;Payments_LEACode'!$A$4:$Q$455,17,FALSE)</f>
        <v>212250.28</v>
      </c>
    </row>
    <row r="735" spans="1:13" x14ac:dyDescent="0.35">
      <c r="A735" t="s">
        <v>124</v>
      </c>
      <c r="B735" s="117">
        <v>1900</v>
      </c>
      <c r="C735">
        <v>83</v>
      </c>
      <c r="D735" s="1">
        <f>VLOOKUP($B735,'Awards&amp;Payments_LEACode'!$A$4:$I$455,3,FALSE)</f>
        <v>282456</v>
      </c>
      <c r="E735" s="1">
        <f>VLOOKUP($B735,'Awards&amp;Payments_LEACode'!$A$4:$I$455,4,FALSE)</f>
        <v>1009237</v>
      </c>
      <c r="F735" s="1">
        <f>VLOOKUP($B735,'Awards&amp;Payments_LEACode'!$A$4:$I$455,6,FALSE)</f>
        <v>2266469</v>
      </c>
      <c r="G735" s="1">
        <f>VLOOKUP($B735,'Awards&amp;Payments_LEACode'!$A$4:$I$455,8,FALSE)</f>
        <v>0</v>
      </c>
      <c r="H735" s="3">
        <f>VLOOKUP($B735,'Awards&amp;Payments_LEACode'!$A$4:$I$455,9,FALSE)</f>
        <v>3558162</v>
      </c>
      <c r="I735" s="1">
        <f>VLOOKUP($B735,'Awards&amp;Payments_LEACode'!$A$4:$Q$455,11,FALSE)</f>
        <v>256950</v>
      </c>
      <c r="J735" s="1">
        <f>VLOOKUP($B735,'Awards&amp;Payments_LEACode'!$A$4:$Q$455,12,FALSE)</f>
        <v>0</v>
      </c>
      <c r="K735" s="1">
        <f>VLOOKUP($B735,'Awards&amp;Payments_LEACode'!$A$4:$Q$455,14,FALSE)</f>
        <v>0</v>
      </c>
      <c r="L735" s="1">
        <f>VLOOKUP($B735,'Awards&amp;Payments_LEACode'!$A$4:$Q$455,16,FALSE)</f>
        <v>0</v>
      </c>
      <c r="M735" s="3">
        <f>VLOOKUP($B735,'Awards&amp;Payments_LEACode'!$A$4:$Q$455,17,FALSE)</f>
        <v>256950</v>
      </c>
    </row>
    <row r="736" spans="1:13" x14ac:dyDescent="0.35">
      <c r="A736" t="s">
        <v>1161</v>
      </c>
      <c r="B736" s="117">
        <v>3822</v>
      </c>
      <c r="C736">
        <v>83</v>
      </c>
      <c r="D736" s="1">
        <f>VLOOKUP($B736,'Awards&amp;Payments_LEACode'!$A$4:$I$455,3,FALSE)</f>
        <v>101295</v>
      </c>
      <c r="E736" s="1">
        <f>VLOOKUP($B736,'Awards&amp;Payments_LEACode'!$A$4:$I$455,4,FALSE)</f>
        <v>394925</v>
      </c>
      <c r="F736" s="1">
        <f>VLOOKUP($B736,'Awards&amp;Payments_LEACode'!$A$4:$I$455,6,FALSE)</f>
        <v>886894</v>
      </c>
      <c r="G736" s="1">
        <f>VLOOKUP($B736,'Awards&amp;Payments_LEACode'!$A$4:$I$455,8,FALSE)</f>
        <v>0</v>
      </c>
      <c r="H736" s="3">
        <f>VLOOKUP($B736,'Awards&amp;Payments_LEACode'!$A$4:$I$455,9,FALSE)</f>
        <v>1383114</v>
      </c>
      <c r="I736" s="1">
        <f>VLOOKUP($B736,'Awards&amp;Payments_LEACode'!$A$4:$Q$455,11,FALSE)</f>
        <v>95319.61</v>
      </c>
      <c r="J736" s="1">
        <f>VLOOKUP($B736,'Awards&amp;Payments_LEACode'!$A$4:$Q$455,12,FALSE)</f>
        <v>0</v>
      </c>
      <c r="K736" s="1">
        <f>VLOOKUP($B736,'Awards&amp;Payments_LEACode'!$A$4:$Q$455,14,FALSE)</f>
        <v>0</v>
      </c>
      <c r="L736" s="1">
        <f>VLOOKUP($B736,'Awards&amp;Payments_LEACode'!$A$4:$Q$455,16,FALSE)</f>
        <v>0</v>
      </c>
      <c r="M736" s="3">
        <f>VLOOKUP($B736,'Awards&amp;Payments_LEACode'!$A$4:$Q$455,17,FALSE)</f>
        <v>95319.61</v>
      </c>
    </row>
    <row r="737" spans="1:13" x14ac:dyDescent="0.35">
      <c r="A737" t="s">
        <v>251</v>
      </c>
      <c r="B737" s="117">
        <v>3857</v>
      </c>
      <c r="C737">
        <v>83</v>
      </c>
      <c r="D737" s="1">
        <f>VLOOKUP($B737,'Awards&amp;Payments_LEACode'!$A$4:$I$455,3,FALSE)</f>
        <v>113793</v>
      </c>
      <c r="E737" s="1">
        <f>VLOOKUP($B737,'Awards&amp;Payments_LEACode'!$A$4:$I$455,4,FALSE)</f>
        <v>449452</v>
      </c>
      <c r="F737" s="1">
        <f>VLOOKUP($B737,'Awards&amp;Payments_LEACode'!$A$4:$I$455,6,FALSE)</f>
        <v>1009346</v>
      </c>
      <c r="G737" s="1">
        <f>VLOOKUP($B737,'Awards&amp;Payments_LEACode'!$A$4:$I$455,8,FALSE)</f>
        <v>0</v>
      </c>
      <c r="H737" s="3">
        <f>VLOOKUP($B737,'Awards&amp;Payments_LEACode'!$A$4:$I$455,9,FALSE)</f>
        <v>1572591</v>
      </c>
      <c r="I737" s="1">
        <f>VLOOKUP($B737,'Awards&amp;Payments_LEACode'!$A$4:$Q$455,11,FALSE)</f>
        <v>0</v>
      </c>
      <c r="J737" s="1">
        <f>VLOOKUP($B737,'Awards&amp;Payments_LEACode'!$A$4:$Q$455,12,FALSE)</f>
        <v>0</v>
      </c>
      <c r="K737" s="1">
        <f>VLOOKUP($B737,'Awards&amp;Payments_LEACode'!$A$4:$Q$455,14,FALSE)</f>
        <v>0</v>
      </c>
      <c r="L737" s="1">
        <f>VLOOKUP($B737,'Awards&amp;Payments_LEACode'!$A$4:$Q$455,16,FALSE)</f>
        <v>0</v>
      </c>
      <c r="M737" s="3">
        <f>VLOOKUP($B737,'Awards&amp;Payments_LEACode'!$A$4:$Q$455,17,FALSE)</f>
        <v>0</v>
      </c>
    </row>
    <row r="738" spans="1:13" x14ac:dyDescent="0.35">
      <c r="A738" t="s">
        <v>265</v>
      </c>
      <c r="B738" s="117">
        <v>3976</v>
      </c>
      <c r="C738">
        <v>83</v>
      </c>
      <c r="D738" s="1">
        <f>VLOOKUP($B738,'Awards&amp;Payments_LEACode'!$A$4:$I$455,3,FALSE)</f>
        <v>40000</v>
      </c>
      <c r="E738" s="1">
        <f>VLOOKUP($B738,'Awards&amp;Payments_LEACode'!$A$4:$I$455,4,FALSE)</f>
        <v>100000</v>
      </c>
      <c r="F738" s="1">
        <f>VLOOKUP($B738,'Awards&amp;Payments_LEACode'!$A$4:$I$455,6,FALSE)</f>
        <v>0</v>
      </c>
      <c r="G738" s="1">
        <f>VLOOKUP($B738,'Awards&amp;Payments_LEACode'!$A$4:$I$455,8,FALSE)</f>
        <v>3623</v>
      </c>
      <c r="H738" s="3">
        <f>VLOOKUP($B738,'Awards&amp;Payments_LEACode'!$A$4:$I$455,9,FALSE)</f>
        <v>143623</v>
      </c>
      <c r="I738" s="1">
        <f>VLOOKUP($B738,'Awards&amp;Payments_LEACode'!$A$4:$Q$455,11,FALSE)</f>
        <v>40000</v>
      </c>
      <c r="J738" s="1">
        <f>VLOOKUP($B738,'Awards&amp;Payments_LEACode'!$A$4:$Q$455,12,FALSE)</f>
        <v>0</v>
      </c>
      <c r="K738" s="1">
        <f>VLOOKUP($B738,'Awards&amp;Payments_LEACode'!$A$4:$Q$455,14,FALSE)</f>
        <v>0</v>
      </c>
      <c r="L738" s="1">
        <f>VLOOKUP($B738,'Awards&amp;Payments_LEACode'!$A$4:$Q$455,16,FALSE)</f>
        <v>3623</v>
      </c>
      <c r="M738" s="3">
        <f>VLOOKUP($B738,'Awards&amp;Payments_LEACode'!$A$4:$Q$455,17,FALSE)</f>
        <v>43623</v>
      </c>
    </row>
    <row r="739" spans="1:13" x14ac:dyDescent="0.35">
      <c r="A739" t="s">
        <v>387</v>
      </c>
      <c r="B739" s="117">
        <v>6104</v>
      </c>
      <c r="C739">
        <v>83</v>
      </c>
      <c r="D739" s="1">
        <f>VLOOKUP($B739,'Awards&amp;Payments_LEACode'!$A$4:$I$455,3,FALSE)</f>
        <v>40000</v>
      </c>
      <c r="E739" s="1">
        <f>VLOOKUP($B739,'Awards&amp;Payments_LEACode'!$A$4:$I$455,4,FALSE)</f>
        <v>100000</v>
      </c>
      <c r="F739" s="1">
        <f>VLOOKUP($B739,'Awards&amp;Payments_LEACode'!$A$4:$I$455,6,FALSE)</f>
        <v>0</v>
      </c>
      <c r="G739" s="1">
        <f>VLOOKUP($B739,'Awards&amp;Payments_LEACode'!$A$4:$I$455,8,FALSE)</f>
        <v>0</v>
      </c>
      <c r="H739" s="3">
        <f>VLOOKUP($B739,'Awards&amp;Payments_LEACode'!$A$4:$I$455,9,FALSE)</f>
        <v>140000</v>
      </c>
      <c r="I739" s="1">
        <f>VLOOKUP($B739,'Awards&amp;Payments_LEACode'!$A$4:$Q$455,11,FALSE)</f>
        <v>23742.36</v>
      </c>
      <c r="J739" s="1">
        <f>VLOOKUP($B739,'Awards&amp;Payments_LEACode'!$A$4:$Q$455,12,FALSE)</f>
        <v>0</v>
      </c>
      <c r="K739" s="1">
        <f>VLOOKUP($B739,'Awards&amp;Payments_LEACode'!$A$4:$Q$455,14,FALSE)</f>
        <v>0</v>
      </c>
      <c r="L739" s="1">
        <f>VLOOKUP($B739,'Awards&amp;Payments_LEACode'!$A$4:$Q$455,16,FALSE)</f>
        <v>0</v>
      </c>
      <c r="M739" s="3">
        <f>VLOOKUP($B739,'Awards&amp;Payments_LEACode'!$A$4:$Q$455,17,FALSE)</f>
        <v>23742.36</v>
      </c>
    </row>
    <row r="740" spans="1:13" x14ac:dyDescent="0.35">
      <c r="A740" t="s">
        <v>388</v>
      </c>
      <c r="B740" s="117">
        <v>6113</v>
      </c>
      <c r="C740">
        <v>83</v>
      </c>
      <c r="D740" s="1">
        <f>VLOOKUP($B740,'Awards&amp;Payments_LEACode'!$A$4:$I$455,3,FALSE)</f>
        <v>103067</v>
      </c>
      <c r="E740" s="1">
        <f>VLOOKUP($B740,'Awards&amp;Payments_LEACode'!$A$4:$I$455,4,FALSE)</f>
        <v>363221</v>
      </c>
      <c r="F740" s="1">
        <f>VLOOKUP($B740,'Awards&amp;Payments_LEACode'!$A$4:$I$455,6,FALSE)</f>
        <v>815696</v>
      </c>
      <c r="G740" s="1">
        <f>VLOOKUP($B740,'Awards&amp;Payments_LEACode'!$A$4:$I$455,8,FALSE)</f>
        <v>0</v>
      </c>
      <c r="H740" s="3">
        <f>VLOOKUP($B740,'Awards&amp;Payments_LEACode'!$A$4:$I$455,9,FALSE)</f>
        <v>1281984</v>
      </c>
      <c r="I740" s="1">
        <f>VLOOKUP($B740,'Awards&amp;Payments_LEACode'!$A$4:$Q$455,11,FALSE)</f>
        <v>103067</v>
      </c>
      <c r="J740" s="1">
        <f>VLOOKUP($B740,'Awards&amp;Payments_LEACode'!$A$4:$Q$455,12,FALSE)</f>
        <v>0</v>
      </c>
      <c r="K740" s="1">
        <f>VLOOKUP($B740,'Awards&amp;Payments_LEACode'!$A$4:$Q$455,14,FALSE)</f>
        <v>0</v>
      </c>
      <c r="L740" s="1">
        <f>VLOOKUP($B740,'Awards&amp;Payments_LEACode'!$A$4:$Q$455,16,FALSE)</f>
        <v>0</v>
      </c>
      <c r="M740" s="3">
        <f>VLOOKUP($B740,'Awards&amp;Payments_LEACode'!$A$4:$Q$455,17,FALSE)</f>
        <v>103067</v>
      </c>
    </row>
    <row r="741" spans="1:13" x14ac:dyDescent="0.35">
      <c r="A741" t="s">
        <v>386</v>
      </c>
      <c r="B741" s="117">
        <v>6083</v>
      </c>
      <c r="C741">
        <v>83</v>
      </c>
      <c r="D741" s="1">
        <f>VLOOKUP($B741,'Awards&amp;Payments_LEACode'!$A$4:$I$455,3,FALSE)</f>
        <v>40000</v>
      </c>
      <c r="E741" s="1">
        <f>VLOOKUP($B741,'Awards&amp;Payments_LEACode'!$A$4:$I$455,4,FALSE)</f>
        <v>100000</v>
      </c>
      <c r="F741" s="1">
        <f>VLOOKUP($B741,'Awards&amp;Payments_LEACode'!$A$4:$I$455,6,FALSE)</f>
        <v>190842</v>
      </c>
      <c r="G741" s="1">
        <f>VLOOKUP($B741,'Awards&amp;Payments_LEACode'!$A$4:$I$455,8,FALSE)</f>
        <v>0</v>
      </c>
      <c r="H741" s="3">
        <f>VLOOKUP($B741,'Awards&amp;Payments_LEACode'!$A$4:$I$455,9,FALSE)</f>
        <v>330842</v>
      </c>
      <c r="I741" s="1">
        <f>VLOOKUP($B741,'Awards&amp;Payments_LEACode'!$A$4:$Q$455,11,FALSE)</f>
        <v>40000</v>
      </c>
      <c r="J741" s="1">
        <f>VLOOKUP($B741,'Awards&amp;Payments_LEACode'!$A$4:$Q$455,12,FALSE)</f>
        <v>100000</v>
      </c>
      <c r="K741" s="1">
        <f>VLOOKUP($B741,'Awards&amp;Payments_LEACode'!$A$4:$Q$455,14,FALSE)</f>
        <v>0</v>
      </c>
      <c r="L741" s="1">
        <f>VLOOKUP($B741,'Awards&amp;Payments_LEACode'!$A$4:$Q$455,16,FALSE)</f>
        <v>0</v>
      </c>
      <c r="M741" s="3">
        <f>VLOOKUP($B741,'Awards&amp;Payments_LEACode'!$A$4:$Q$455,17,FALSE)</f>
        <v>140000</v>
      </c>
    </row>
    <row r="742" spans="1:13" x14ac:dyDescent="0.35">
      <c r="A742" t="s">
        <v>391</v>
      </c>
      <c r="B742" s="117">
        <v>6174</v>
      </c>
      <c r="C742">
        <v>83</v>
      </c>
      <c r="D742" s="1">
        <f>VLOOKUP($B742,'Awards&amp;Payments_LEACode'!$A$4:$I$455,3,FALSE)</f>
        <v>1205884</v>
      </c>
      <c r="E742" s="1">
        <f>VLOOKUP($B742,'Awards&amp;Payments_LEACode'!$A$4:$I$455,4,FALSE)</f>
        <v>4807384</v>
      </c>
      <c r="F742" s="1">
        <f>VLOOKUP($B742,'Awards&amp;Payments_LEACode'!$A$4:$I$455,6,FALSE)</f>
        <v>10796064</v>
      </c>
      <c r="G742" s="1">
        <f>VLOOKUP($B742,'Awards&amp;Payments_LEACode'!$A$4:$I$455,8,FALSE)</f>
        <v>0</v>
      </c>
      <c r="H742" s="3">
        <f>VLOOKUP($B742,'Awards&amp;Payments_LEACode'!$A$4:$I$455,9,FALSE)</f>
        <v>16809332</v>
      </c>
      <c r="I742" s="1">
        <f>VLOOKUP($B742,'Awards&amp;Payments_LEACode'!$A$4:$Q$455,11,FALSE)</f>
        <v>179586.03</v>
      </c>
      <c r="J742" s="1">
        <f>VLOOKUP($B742,'Awards&amp;Payments_LEACode'!$A$4:$Q$455,12,FALSE)</f>
        <v>0</v>
      </c>
      <c r="K742" s="1">
        <f>VLOOKUP($B742,'Awards&amp;Payments_LEACode'!$A$4:$Q$455,14,FALSE)</f>
        <v>0</v>
      </c>
      <c r="L742" s="1">
        <f>VLOOKUP($B742,'Awards&amp;Payments_LEACode'!$A$4:$Q$455,16,FALSE)</f>
        <v>0</v>
      </c>
      <c r="M742" s="3">
        <f>VLOOKUP($B742,'Awards&amp;Payments_LEACode'!$A$4:$Q$455,17,FALSE)</f>
        <v>179586.03</v>
      </c>
    </row>
    <row r="743" spans="1:13" x14ac:dyDescent="0.35">
      <c r="A743" t="s">
        <v>414</v>
      </c>
      <c r="B743" s="117">
        <v>6470</v>
      </c>
      <c r="C743">
        <v>83</v>
      </c>
      <c r="D743" s="1">
        <f>VLOOKUP($B743,'Awards&amp;Payments_LEACode'!$A$4:$I$455,3,FALSE)</f>
        <v>179363</v>
      </c>
      <c r="E743" s="1">
        <f>VLOOKUP($B743,'Awards&amp;Payments_LEACode'!$A$4:$I$455,4,FALSE)</f>
        <v>711901</v>
      </c>
      <c r="F743" s="1">
        <f>VLOOKUP($B743,'Awards&amp;Payments_LEACode'!$A$4:$I$455,6,FALSE)</f>
        <v>1598734</v>
      </c>
      <c r="G743" s="1">
        <f>VLOOKUP($B743,'Awards&amp;Payments_LEACode'!$A$4:$I$455,8,FALSE)</f>
        <v>0</v>
      </c>
      <c r="H743" s="3">
        <f>VLOOKUP($B743,'Awards&amp;Payments_LEACode'!$A$4:$I$455,9,FALSE)</f>
        <v>2489998</v>
      </c>
      <c r="I743" s="1">
        <f>VLOOKUP($B743,'Awards&amp;Payments_LEACode'!$A$4:$Q$455,11,FALSE)</f>
        <v>60988.98</v>
      </c>
      <c r="J743" s="1">
        <f>VLOOKUP($B743,'Awards&amp;Payments_LEACode'!$A$4:$Q$455,12,FALSE)</f>
        <v>0</v>
      </c>
      <c r="K743" s="1">
        <f>VLOOKUP($B743,'Awards&amp;Payments_LEACode'!$A$4:$Q$455,14,FALSE)</f>
        <v>0</v>
      </c>
      <c r="L743" s="1">
        <f>VLOOKUP($B743,'Awards&amp;Payments_LEACode'!$A$4:$Q$455,16,FALSE)</f>
        <v>0</v>
      </c>
      <c r="M743" s="3">
        <f>VLOOKUP($B743,'Awards&amp;Payments_LEACode'!$A$4:$Q$455,17,FALSE)</f>
        <v>60988.98</v>
      </c>
    </row>
    <row r="744" spans="1:13" x14ac:dyDescent="0.35">
      <c r="A744" t="s">
        <v>147</v>
      </c>
      <c r="B744" s="117">
        <v>2303</v>
      </c>
      <c r="C744">
        <v>84</v>
      </c>
      <c r="D744" s="1">
        <f>VLOOKUP($B744,'Awards&amp;Payments_LEACode'!$A$4:$I$455,3,FALSE)</f>
        <v>440279</v>
      </c>
      <c r="E744" s="1">
        <f>VLOOKUP($B744,'Awards&amp;Payments_LEACode'!$A$4:$I$455,4,FALSE)</f>
        <v>1758503</v>
      </c>
      <c r="F744" s="1">
        <f>VLOOKUP($B744,'Awards&amp;Payments_LEACode'!$A$4:$I$455,6,FALSE)</f>
        <v>3949114</v>
      </c>
      <c r="G744" s="1">
        <f>VLOOKUP($B744,'Awards&amp;Payments_LEACode'!$A$4:$I$455,8,FALSE)</f>
        <v>0</v>
      </c>
      <c r="H744" s="3">
        <f>VLOOKUP($B744,'Awards&amp;Payments_LEACode'!$A$4:$I$455,9,FALSE)</f>
        <v>6147896</v>
      </c>
      <c r="I744" s="1">
        <f>VLOOKUP($B744,'Awards&amp;Payments_LEACode'!$A$4:$Q$455,11,FALSE)</f>
        <v>439572.82</v>
      </c>
      <c r="J744" s="1">
        <f>VLOOKUP($B744,'Awards&amp;Payments_LEACode'!$A$4:$Q$455,12,FALSE)</f>
        <v>0</v>
      </c>
      <c r="K744" s="1">
        <f>VLOOKUP($B744,'Awards&amp;Payments_LEACode'!$A$4:$Q$455,14,FALSE)</f>
        <v>0</v>
      </c>
      <c r="L744" s="1">
        <f>VLOOKUP($B744,'Awards&amp;Payments_LEACode'!$A$4:$Q$455,16,FALSE)</f>
        <v>0</v>
      </c>
      <c r="M744" s="3">
        <f>VLOOKUP($B744,'Awards&amp;Payments_LEACode'!$A$4:$Q$455,17,FALSE)</f>
        <v>439572.82</v>
      </c>
    </row>
    <row r="745" spans="1:13" x14ac:dyDescent="0.35">
      <c r="A745" t="s">
        <v>236</v>
      </c>
      <c r="B745" s="117">
        <v>3619</v>
      </c>
      <c r="C745">
        <v>84</v>
      </c>
      <c r="D745" s="1">
        <f>VLOOKUP($B745,'Awards&amp;Payments_LEACode'!$A$4:$I$455,3,FALSE)</f>
        <v>55995150</v>
      </c>
      <c r="E745" s="1">
        <f>VLOOKUP($B745,'Awards&amp;Payments_LEACode'!$A$4:$I$455,4,FALSE)</f>
        <v>225213399</v>
      </c>
      <c r="F745" s="1">
        <f>VLOOKUP($B745,'Awards&amp;Payments_LEACode'!$A$4:$I$455,6,FALSE)</f>
        <v>505767416</v>
      </c>
      <c r="G745" s="1">
        <f>VLOOKUP($B745,'Awards&amp;Payments_LEACode'!$A$4:$I$455,8,FALSE)</f>
        <v>10823618</v>
      </c>
      <c r="H745" s="3">
        <f>VLOOKUP($B745,'Awards&amp;Payments_LEACode'!$A$4:$I$455,9,FALSE)</f>
        <v>797799583</v>
      </c>
      <c r="I745" s="1">
        <f>VLOOKUP($B745,'Awards&amp;Payments_LEACode'!$A$4:$Q$455,11,FALSE)</f>
        <v>28713190.84</v>
      </c>
      <c r="J745" s="1">
        <f>VLOOKUP($B745,'Awards&amp;Payments_LEACode'!$A$4:$Q$455,12,FALSE)</f>
        <v>0</v>
      </c>
      <c r="K745" s="1">
        <f>VLOOKUP($B745,'Awards&amp;Payments_LEACode'!$A$4:$Q$455,14,FALSE)</f>
        <v>0</v>
      </c>
      <c r="L745" s="1">
        <f>VLOOKUP($B745,'Awards&amp;Payments_LEACode'!$A$4:$Q$455,16,FALSE)</f>
        <v>0</v>
      </c>
      <c r="M745" s="3">
        <f>VLOOKUP($B745,'Awards&amp;Payments_LEACode'!$A$4:$Q$455,17,FALSE)</f>
        <v>28713190.84</v>
      </c>
    </row>
    <row r="746" spans="1:13" x14ac:dyDescent="0.35">
      <c r="A746" t="s">
        <v>251</v>
      </c>
      <c r="B746" s="117">
        <v>3857</v>
      </c>
      <c r="C746">
        <v>84</v>
      </c>
      <c r="D746" s="1">
        <f>VLOOKUP($B746,'Awards&amp;Payments_LEACode'!$A$4:$I$455,3,FALSE)</f>
        <v>113793</v>
      </c>
      <c r="E746" s="1">
        <f>VLOOKUP($B746,'Awards&amp;Payments_LEACode'!$A$4:$I$455,4,FALSE)</f>
        <v>449452</v>
      </c>
      <c r="F746" s="1">
        <f>VLOOKUP($B746,'Awards&amp;Payments_LEACode'!$A$4:$I$455,6,FALSE)</f>
        <v>1009346</v>
      </c>
      <c r="G746" s="1">
        <f>VLOOKUP($B746,'Awards&amp;Payments_LEACode'!$A$4:$I$455,8,FALSE)</f>
        <v>0</v>
      </c>
      <c r="H746" s="3">
        <f>VLOOKUP($B746,'Awards&amp;Payments_LEACode'!$A$4:$I$455,9,FALSE)</f>
        <v>1572591</v>
      </c>
      <c r="I746" s="1">
        <f>VLOOKUP($B746,'Awards&amp;Payments_LEACode'!$A$4:$Q$455,11,FALSE)</f>
        <v>0</v>
      </c>
      <c r="J746" s="1">
        <f>VLOOKUP($B746,'Awards&amp;Payments_LEACode'!$A$4:$Q$455,12,FALSE)</f>
        <v>0</v>
      </c>
      <c r="K746" s="1">
        <f>VLOOKUP($B746,'Awards&amp;Payments_LEACode'!$A$4:$Q$455,14,FALSE)</f>
        <v>0</v>
      </c>
      <c r="L746" s="1">
        <f>VLOOKUP($B746,'Awards&amp;Payments_LEACode'!$A$4:$Q$455,16,FALSE)</f>
        <v>0</v>
      </c>
      <c r="M746" s="3">
        <f>VLOOKUP($B746,'Awards&amp;Payments_LEACode'!$A$4:$Q$455,17,FALSE)</f>
        <v>0</v>
      </c>
    </row>
    <row r="747" spans="1:13" x14ac:dyDescent="0.35">
      <c r="A747" t="s">
        <v>258</v>
      </c>
      <c r="B747" s="117">
        <v>3925</v>
      </c>
      <c r="C747">
        <v>84</v>
      </c>
      <c r="D747" s="1">
        <f>VLOOKUP($B747,'Awards&amp;Payments_LEACode'!$A$4:$I$455,3,FALSE)</f>
        <v>92994</v>
      </c>
      <c r="E747" s="1">
        <f>VLOOKUP($B747,'Awards&amp;Payments_LEACode'!$A$4:$I$455,4,FALSE)</f>
        <v>345275</v>
      </c>
      <c r="F747" s="1">
        <f>VLOOKUP($B747,'Awards&amp;Payments_LEACode'!$A$4:$I$455,6,FALSE)</f>
        <v>775392</v>
      </c>
      <c r="G747" s="1">
        <f>VLOOKUP($B747,'Awards&amp;Payments_LEACode'!$A$4:$I$455,8,FALSE)</f>
        <v>0</v>
      </c>
      <c r="H747" s="3">
        <f>VLOOKUP($B747,'Awards&amp;Payments_LEACode'!$A$4:$I$455,9,FALSE)</f>
        <v>1213661</v>
      </c>
      <c r="I747" s="1">
        <f>VLOOKUP($B747,'Awards&amp;Payments_LEACode'!$A$4:$Q$455,11,FALSE)</f>
        <v>92993.98</v>
      </c>
      <c r="J747" s="1">
        <f>VLOOKUP($B747,'Awards&amp;Payments_LEACode'!$A$4:$Q$455,12,FALSE)</f>
        <v>0</v>
      </c>
      <c r="K747" s="1">
        <f>VLOOKUP($B747,'Awards&amp;Payments_LEACode'!$A$4:$Q$455,14,FALSE)</f>
        <v>0</v>
      </c>
      <c r="L747" s="1">
        <f>VLOOKUP($B747,'Awards&amp;Payments_LEACode'!$A$4:$Q$455,16,FALSE)</f>
        <v>0</v>
      </c>
      <c r="M747" s="3">
        <f>VLOOKUP($B747,'Awards&amp;Payments_LEACode'!$A$4:$Q$455,17,FALSE)</f>
        <v>92993.98</v>
      </c>
    </row>
    <row r="748" spans="1:13" x14ac:dyDescent="0.35">
      <c r="A748" t="s">
        <v>401</v>
      </c>
      <c r="B748" s="117">
        <v>6300</v>
      </c>
      <c r="C748">
        <v>84</v>
      </c>
      <c r="D748" s="1">
        <f>VLOOKUP($B748,'Awards&amp;Payments_LEACode'!$A$4:$I$455,3,FALSE)</f>
        <v>1666383</v>
      </c>
      <c r="E748" s="1">
        <f>VLOOKUP($B748,'Awards&amp;Payments_LEACode'!$A$4:$I$455,4,FALSE)</f>
        <v>6618434</v>
      </c>
      <c r="F748" s="1">
        <f>VLOOKUP($B748,'Awards&amp;Payments_LEACode'!$A$4:$I$455,6,FALSE)</f>
        <v>14863185</v>
      </c>
      <c r="G748" s="1">
        <f>VLOOKUP($B748,'Awards&amp;Payments_LEACode'!$A$4:$I$455,8,FALSE)</f>
        <v>1162318</v>
      </c>
      <c r="H748" s="3">
        <f>VLOOKUP($B748,'Awards&amp;Payments_LEACode'!$A$4:$I$455,9,FALSE)</f>
        <v>24310320</v>
      </c>
      <c r="I748" s="1">
        <f>VLOOKUP($B748,'Awards&amp;Payments_LEACode'!$A$4:$Q$455,11,FALSE)</f>
        <v>255867.62999999998</v>
      </c>
      <c r="J748" s="1">
        <f>VLOOKUP($B748,'Awards&amp;Payments_LEACode'!$A$4:$Q$455,12,FALSE)</f>
        <v>0</v>
      </c>
      <c r="K748" s="1">
        <f>VLOOKUP($B748,'Awards&amp;Payments_LEACode'!$A$4:$Q$455,14,FALSE)</f>
        <v>0</v>
      </c>
      <c r="L748" s="1">
        <f>VLOOKUP($B748,'Awards&amp;Payments_LEACode'!$A$4:$Q$455,16,FALSE)</f>
        <v>360035.93</v>
      </c>
      <c r="M748" s="3">
        <f>VLOOKUP($B748,'Awards&amp;Payments_LEACode'!$A$4:$Q$455,17,FALSE)</f>
        <v>615903.55999999994</v>
      </c>
    </row>
    <row r="749" spans="1:13" x14ac:dyDescent="0.35">
      <c r="A749" t="s">
        <v>414</v>
      </c>
      <c r="B749" s="117">
        <v>6470</v>
      </c>
      <c r="C749">
        <v>84</v>
      </c>
      <c r="D749" s="1">
        <f>VLOOKUP($B749,'Awards&amp;Payments_LEACode'!$A$4:$I$455,3,FALSE)</f>
        <v>179363</v>
      </c>
      <c r="E749" s="1">
        <f>VLOOKUP($B749,'Awards&amp;Payments_LEACode'!$A$4:$I$455,4,FALSE)</f>
        <v>711901</v>
      </c>
      <c r="F749" s="1">
        <f>VLOOKUP($B749,'Awards&amp;Payments_LEACode'!$A$4:$I$455,6,FALSE)</f>
        <v>1598734</v>
      </c>
      <c r="G749" s="1">
        <f>VLOOKUP($B749,'Awards&amp;Payments_LEACode'!$A$4:$I$455,8,FALSE)</f>
        <v>0</v>
      </c>
      <c r="H749" s="3">
        <f>VLOOKUP($B749,'Awards&amp;Payments_LEACode'!$A$4:$I$455,9,FALSE)</f>
        <v>2489998</v>
      </c>
      <c r="I749" s="1">
        <f>VLOOKUP($B749,'Awards&amp;Payments_LEACode'!$A$4:$Q$455,11,FALSE)</f>
        <v>60988.98</v>
      </c>
      <c r="J749" s="1">
        <f>VLOOKUP($B749,'Awards&amp;Payments_LEACode'!$A$4:$Q$455,12,FALSE)</f>
        <v>0</v>
      </c>
      <c r="K749" s="1">
        <f>VLOOKUP($B749,'Awards&amp;Payments_LEACode'!$A$4:$Q$455,14,FALSE)</f>
        <v>0</v>
      </c>
      <c r="L749" s="1">
        <f>VLOOKUP($B749,'Awards&amp;Payments_LEACode'!$A$4:$Q$455,16,FALSE)</f>
        <v>0</v>
      </c>
      <c r="M749" s="3">
        <f>VLOOKUP($B749,'Awards&amp;Payments_LEACode'!$A$4:$Q$455,17,FALSE)</f>
        <v>60988.98</v>
      </c>
    </row>
    <row r="750" spans="1:13" x14ac:dyDescent="0.35">
      <c r="A750" t="s">
        <v>327</v>
      </c>
      <c r="B750" s="117">
        <v>4970</v>
      </c>
      <c r="C750">
        <v>85</v>
      </c>
      <c r="D750" s="1">
        <f>VLOOKUP($B750,'Awards&amp;Payments_LEACode'!$A$4:$I$455,3,FALSE)</f>
        <v>549040</v>
      </c>
      <c r="E750" s="1">
        <f>VLOOKUP($B750,'Awards&amp;Payments_LEACode'!$A$4:$I$455,4,FALSE)</f>
        <v>2058683</v>
      </c>
      <c r="F750" s="1">
        <f>VLOOKUP($B750,'Awards&amp;Payments_LEACode'!$A$4:$I$455,6,FALSE)</f>
        <v>4623236</v>
      </c>
      <c r="G750" s="1">
        <f>VLOOKUP($B750,'Awards&amp;Payments_LEACode'!$A$4:$I$455,8,FALSE)</f>
        <v>0</v>
      </c>
      <c r="H750" s="3">
        <f>VLOOKUP($B750,'Awards&amp;Payments_LEACode'!$A$4:$I$455,9,FALSE)</f>
        <v>7230959</v>
      </c>
      <c r="I750" s="1">
        <f>VLOOKUP($B750,'Awards&amp;Payments_LEACode'!$A$4:$Q$455,11,FALSE)</f>
        <v>523353.73</v>
      </c>
      <c r="J750" s="1">
        <f>VLOOKUP($B750,'Awards&amp;Payments_LEACode'!$A$4:$Q$455,12,FALSE)</f>
        <v>0</v>
      </c>
      <c r="K750" s="1">
        <f>VLOOKUP($B750,'Awards&amp;Payments_LEACode'!$A$4:$Q$455,14,FALSE)</f>
        <v>0</v>
      </c>
      <c r="L750" s="1">
        <f>VLOOKUP($B750,'Awards&amp;Payments_LEACode'!$A$4:$Q$455,16,FALSE)</f>
        <v>0</v>
      </c>
      <c r="M750" s="3">
        <f>VLOOKUP($B750,'Awards&amp;Payments_LEACode'!$A$4:$Q$455,17,FALSE)</f>
        <v>523353.73</v>
      </c>
    </row>
    <row r="751" spans="1:13" x14ac:dyDescent="0.35">
      <c r="A751" t="s">
        <v>247</v>
      </c>
      <c r="B751" s="117">
        <v>3787</v>
      </c>
      <c r="C751">
        <v>85</v>
      </c>
      <c r="D751" s="1">
        <f>VLOOKUP($B751,'Awards&amp;Payments_LEACode'!$A$4:$I$455,3,FALSE)</f>
        <v>141703</v>
      </c>
      <c r="E751" s="1">
        <f>VLOOKUP($B751,'Awards&amp;Payments_LEACode'!$A$4:$I$455,4,FALSE)</f>
        <v>485101</v>
      </c>
      <c r="F751" s="1">
        <f>VLOOKUP($B751,'Awards&amp;Payments_LEACode'!$A$4:$I$455,6,FALSE)</f>
        <v>1089404</v>
      </c>
      <c r="G751" s="1">
        <f>VLOOKUP($B751,'Awards&amp;Payments_LEACode'!$A$4:$I$455,8,FALSE)</f>
        <v>0</v>
      </c>
      <c r="H751" s="3">
        <f>VLOOKUP($B751,'Awards&amp;Payments_LEACode'!$A$4:$I$455,9,FALSE)</f>
        <v>1716208</v>
      </c>
      <c r="I751" s="1">
        <f>VLOOKUP($B751,'Awards&amp;Payments_LEACode'!$A$4:$Q$455,11,FALSE)</f>
        <v>127666.70000000001</v>
      </c>
      <c r="J751" s="1">
        <f>VLOOKUP($B751,'Awards&amp;Payments_LEACode'!$A$4:$Q$455,12,FALSE)</f>
        <v>0</v>
      </c>
      <c r="K751" s="1">
        <f>VLOOKUP($B751,'Awards&amp;Payments_LEACode'!$A$4:$Q$455,14,FALSE)</f>
        <v>0</v>
      </c>
      <c r="L751" s="1">
        <f>VLOOKUP($B751,'Awards&amp;Payments_LEACode'!$A$4:$Q$455,16,FALSE)</f>
        <v>0</v>
      </c>
      <c r="M751" s="3">
        <f>VLOOKUP($B751,'Awards&amp;Payments_LEACode'!$A$4:$Q$455,17,FALSE)</f>
        <v>127666.70000000001</v>
      </c>
    </row>
    <row r="752" spans="1:13" x14ac:dyDescent="0.35">
      <c r="A752" t="s">
        <v>326</v>
      </c>
      <c r="B752" s="117">
        <v>4963</v>
      </c>
      <c r="C752">
        <v>85</v>
      </c>
      <c r="D752" s="1">
        <f>VLOOKUP($B752,'Awards&amp;Payments_LEACode'!$A$4:$I$455,3,FALSE)</f>
        <v>43304</v>
      </c>
      <c r="E752" s="1">
        <f>VLOOKUP($B752,'Awards&amp;Payments_LEACode'!$A$4:$I$455,4,FALSE)</f>
        <v>162267</v>
      </c>
      <c r="F752" s="1">
        <f>VLOOKUP($B752,'Awards&amp;Payments_LEACode'!$A$4:$I$455,6,FALSE)</f>
        <v>364407</v>
      </c>
      <c r="G752" s="1">
        <f>VLOOKUP($B752,'Awards&amp;Payments_LEACode'!$A$4:$I$455,8,FALSE)</f>
        <v>0</v>
      </c>
      <c r="H752" s="3">
        <f>VLOOKUP($B752,'Awards&amp;Payments_LEACode'!$A$4:$I$455,9,FALSE)</f>
        <v>569978</v>
      </c>
      <c r="I752" s="1">
        <f>VLOOKUP($B752,'Awards&amp;Payments_LEACode'!$A$4:$Q$455,11,FALSE)</f>
        <v>27091.69</v>
      </c>
      <c r="J752" s="1">
        <f>VLOOKUP($B752,'Awards&amp;Payments_LEACode'!$A$4:$Q$455,12,FALSE)</f>
        <v>0</v>
      </c>
      <c r="K752" s="1">
        <f>VLOOKUP($B752,'Awards&amp;Payments_LEACode'!$A$4:$Q$455,14,FALSE)</f>
        <v>0</v>
      </c>
      <c r="L752" s="1">
        <f>VLOOKUP($B752,'Awards&amp;Payments_LEACode'!$A$4:$Q$455,16,FALSE)</f>
        <v>0</v>
      </c>
      <c r="M752" s="3">
        <f>VLOOKUP($B752,'Awards&amp;Payments_LEACode'!$A$4:$Q$455,17,FALSE)</f>
        <v>27091.69</v>
      </c>
    </row>
    <row r="753" spans="1:13" x14ac:dyDescent="0.35">
      <c r="A753" t="s">
        <v>395</v>
      </c>
      <c r="B753" s="117">
        <v>6223</v>
      </c>
      <c r="C753">
        <v>85</v>
      </c>
      <c r="D753" s="1">
        <f>VLOOKUP($B753,'Awards&amp;Payments_LEACode'!$A$4:$I$455,3,FALSE)</f>
        <v>1353186</v>
      </c>
      <c r="E753" s="1">
        <f>VLOOKUP($B753,'Awards&amp;Payments_LEACode'!$A$4:$I$455,4,FALSE)</f>
        <v>4694771</v>
      </c>
      <c r="F753" s="1">
        <f>VLOOKUP($B753,'Awards&amp;Payments_LEACode'!$A$4:$I$455,6,FALSE)</f>
        <v>10543166</v>
      </c>
      <c r="G753" s="1">
        <f>VLOOKUP($B753,'Awards&amp;Payments_LEACode'!$A$4:$I$455,8,FALSE)</f>
        <v>0</v>
      </c>
      <c r="H753" s="3">
        <f>VLOOKUP($B753,'Awards&amp;Payments_LEACode'!$A$4:$I$455,9,FALSE)</f>
        <v>16591123</v>
      </c>
      <c r="I753" s="1">
        <f>VLOOKUP($B753,'Awards&amp;Payments_LEACode'!$A$4:$Q$455,11,FALSE)</f>
        <v>882720.94000000006</v>
      </c>
      <c r="J753" s="1">
        <f>VLOOKUP($B753,'Awards&amp;Payments_LEACode'!$A$4:$Q$455,12,FALSE)</f>
        <v>0</v>
      </c>
      <c r="K753" s="1">
        <f>VLOOKUP($B753,'Awards&amp;Payments_LEACode'!$A$4:$Q$455,14,FALSE)</f>
        <v>0</v>
      </c>
      <c r="L753" s="1">
        <f>VLOOKUP($B753,'Awards&amp;Payments_LEACode'!$A$4:$Q$455,16,FALSE)</f>
        <v>0</v>
      </c>
      <c r="M753" s="3">
        <f>VLOOKUP($B753,'Awards&amp;Payments_LEACode'!$A$4:$Q$455,17,FALSE)</f>
        <v>882720.94000000006</v>
      </c>
    </row>
    <row r="754" spans="1:13" x14ac:dyDescent="0.35">
      <c r="A754" t="s">
        <v>422</v>
      </c>
      <c r="B754" s="117">
        <v>6692</v>
      </c>
      <c r="C754">
        <v>85</v>
      </c>
      <c r="D754" s="1">
        <f>VLOOKUP($B754,'Awards&amp;Payments_LEACode'!$A$4:$I$455,3,FALSE)</f>
        <v>185133</v>
      </c>
      <c r="E754" s="1">
        <f>VLOOKUP($B754,'Awards&amp;Payments_LEACode'!$A$4:$I$455,4,FALSE)</f>
        <v>623803</v>
      </c>
      <c r="F754" s="1">
        <f>VLOOKUP($B754,'Awards&amp;Payments_LEACode'!$A$4:$I$455,6,FALSE)</f>
        <v>1400890</v>
      </c>
      <c r="G754" s="1">
        <f>VLOOKUP($B754,'Awards&amp;Payments_LEACode'!$A$4:$I$455,8,FALSE)</f>
        <v>0</v>
      </c>
      <c r="H754" s="3">
        <f>VLOOKUP($B754,'Awards&amp;Payments_LEACode'!$A$4:$I$455,9,FALSE)</f>
        <v>2209826</v>
      </c>
      <c r="I754" s="1">
        <f>VLOOKUP($B754,'Awards&amp;Payments_LEACode'!$A$4:$Q$455,11,FALSE)</f>
        <v>132174.84999999998</v>
      </c>
      <c r="J754" s="1">
        <f>VLOOKUP($B754,'Awards&amp;Payments_LEACode'!$A$4:$Q$455,12,FALSE)</f>
        <v>0</v>
      </c>
      <c r="K754" s="1">
        <f>VLOOKUP($B754,'Awards&amp;Payments_LEACode'!$A$4:$Q$455,14,FALSE)</f>
        <v>0</v>
      </c>
      <c r="L754" s="1">
        <f>VLOOKUP($B754,'Awards&amp;Payments_LEACode'!$A$4:$Q$455,16,FALSE)</f>
        <v>0</v>
      </c>
      <c r="M754" s="3">
        <f>VLOOKUP($B754,'Awards&amp;Payments_LEACode'!$A$4:$Q$455,17,FALSE)</f>
        <v>132174.84999999998</v>
      </c>
    </row>
    <row r="755" spans="1:13" x14ac:dyDescent="0.35">
      <c r="A755" t="s">
        <v>23</v>
      </c>
      <c r="B755" s="117">
        <v>203</v>
      </c>
      <c r="C755">
        <v>86</v>
      </c>
      <c r="D755" s="1">
        <f>VLOOKUP($B755,'Awards&amp;Payments_LEACode'!$A$4:$I$455,3,FALSE)</f>
        <v>106225</v>
      </c>
      <c r="E755" s="1">
        <f>VLOOKUP($B755,'Awards&amp;Payments_LEACode'!$A$4:$I$455,4,FALSE)</f>
        <v>431073</v>
      </c>
      <c r="F755" s="1">
        <f>VLOOKUP($B755,'Awards&amp;Payments_LEACode'!$A$4:$I$455,6,FALSE)</f>
        <v>968071</v>
      </c>
      <c r="G755" s="1">
        <f>VLOOKUP($B755,'Awards&amp;Payments_LEACode'!$A$4:$I$455,8,FALSE)</f>
        <v>0</v>
      </c>
      <c r="H755" s="3">
        <f>VLOOKUP($B755,'Awards&amp;Payments_LEACode'!$A$4:$I$455,9,FALSE)</f>
        <v>1505369</v>
      </c>
      <c r="I755" s="1">
        <f>VLOOKUP($B755,'Awards&amp;Payments_LEACode'!$A$4:$Q$455,11,FALSE)</f>
        <v>105482.17</v>
      </c>
      <c r="J755" s="1">
        <f>VLOOKUP($B755,'Awards&amp;Payments_LEACode'!$A$4:$Q$455,12,FALSE)</f>
        <v>0</v>
      </c>
      <c r="K755" s="1">
        <f>VLOOKUP($B755,'Awards&amp;Payments_LEACode'!$A$4:$Q$455,14,FALSE)</f>
        <v>0</v>
      </c>
      <c r="L755" s="1">
        <f>VLOOKUP($B755,'Awards&amp;Payments_LEACode'!$A$4:$Q$455,16,FALSE)</f>
        <v>0</v>
      </c>
      <c r="M755" s="3">
        <f>VLOOKUP($B755,'Awards&amp;Payments_LEACode'!$A$4:$Q$455,17,FALSE)</f>
        <v>105482.17</v>
      </c>
    </row>
    <row r="756" spans="1:13" x14ac:dyDescent="0.35">
      <c r="A756" t="s">
        <v>327</v>
      </c>
      <c r="B756" s="117">
        <v>4970</v>
      </c>
      <c r="C756">
        <v>86</v>
      </c>
      <c r="D756" s="1">
        <f>VLOOKUP($B756,'Awards&amp;Payments_LEACode'!$A$4:$I$455,3,FALSE)</f>
        <v>549040</v>
      </c>
      <c r="E756" s="1">
        <f>VLOOKUP($B756,'Awards&amp;Payments_LEACode'!$A$4:$I$455,4,FALSE)</f>
        <v>2058683</v>
      </c>
      <c r="F756" s="1">
        <f>VLOOKUP($B756,'Awards&amp;Payments_LEACode'!$A$4:$I$455,6,FALSE)</f>
        <v>4623236</v>
      </c>
      <c r="G756" s="1">
        <f>VLOOKUP($B756,'Awards&amp;Payments_LEACode'!$A$4:$I$455,8,FALSE)</f>
        <v>0</v>
      </c>
      <c r="H756" s="3">
        <f>VLOOKUP($B756,'Awards&amp;Payments_LEACode'!$A$4:$I$455,9,FALSE)</f>
        <v>7230959</v>
      </c>
      <c r="I756" s="1">
        <f>VLOOKUP($B756,'Awards&amp;Payments_LEACode'!$A$4:$Q$455,11,FALSE)</f>
        <v>523353.73</v>
      </c>
      <c r="J756" s="1">
        <f>VLOOKUP($B756,'Awards&amp;Payments_LEACode'!$A$4:$Q$455,12,FALSE)</f>
        <v>0</v>
      </c>
      <c r="K756" s="1">
        <f>VLOOKUP($B756,'Awards&amp;Payments_LEACode'!$A$4:$Q$455,14,FALSE)</f>
        <v>0</v>
      </c>
      <c r="L756" s="1">
        <f>VLOOKUP($B756,'Awards&amp;Payments_LEACode'!$A$4:$Q$455,16,FALSE)</f>
        <v>0</v>
      </c>
      <c r="M756" s="3">
        <f>VLOOKUP($B756,'Awards&amp;Payments_LEACode'!$A$4:$Q$455,17,FALSE)</f>
        <v>523353.73</v>
      </c>
    </row>
    <row r="757" spans="1:13" x14ac:dyDescent="0.35">
      <c r="A757" t="s">
        <v>102</v>
      </c>
      <c r="B757" s="117">
        <v>1561</v>
      </c>
      <c r="C757">
        <v>86</v>
      </c>
      <c r="D757" s="1">
        <f>VLOOKUP($B757,'Awards&amp;Payments_LEACode'!$A$4:$I$455,3,FALSE)</f>
        <v>91500</v>
      </c>
      <c r="E757" s="1">
        <f>VLOOKUP($B757,'Awards&amp;Payments_LEACode'!$A$4:$I$455,4,FALSE)</f>
        <v>308309</v>
      </c>
      <c r="F757" s="1">
        <f>VLOOKUP($B757,'Awards&amp;Payments_LEACode'!$A$4:$I$455,6,FALSE)</f>
        <v>692377</v>
      </c>
      <c r="G757" s="1">
        <f>VLOOKUP($B757,'Awards&amp;Payments_LEACode'!$A$4:$I$455,8,FALSE)</f>
        <v>0</v>
      </c>
      <c r="H757" s="3">
        <f>VLOOKUP($B757,'Awards&amp;Payments_LEACode'!$A$4:$I$455,9,FALSE)</f>
        <v>1092186</v>
      </c>
      <c r="I757" s="1">
        <f>VLOOKUP($B757,'Awards&amp;Payments_LEACode'!$A$4:$Q$455,11,FALSE)</f>
        <v>76963.69</v>
      </c>
      <c r="J757" s="1">
        <f>VLOOKUP($B757,'Awards&amp;Payments_LEACode'!$A$4:$Q$455,12,FALSE)</f>
        <v>0</v>
      </c>
      <c r="K757" s="1">
        <f>VLOOKUP($B757,'Awards&amp;Payments_LEACode'!$A$4:$Q$455,14,FALSE)</f>
        <v>0</v>
      </c>
      <c r="L757" s="1">
        <f>VLOOKUP($B757,'Awards&amp;Payments_LEACode'!$A$4:$Q$455,16,FALSE)</f>
        <v>0</v>
      </c>
      <c r="M757" s="3">
        <f>VLOOKUP($B757,'Awards&amp;Payments_LEACode'!$A$4:$Q$455,17,FALSE)</f>
        <v>76963.69</v>
      </c>
    </row>
    <row r="758" spans="1:13" x14ac:dyDescent="0.35">
      <c r="A758" t="s">
        <v>211</v>
      </c>
      <c r="B758" s="117">
        <v>3304</v>
      </c>
      <c r="C758">
        <v>86</v>
      </c>
      <c r="D758" s="1">
        <f>VLOOKUP($B758,'Awards&amp;Payments_LEACode'!$A$4:$I$455,3,FALSE)</f>
        <v>40000</v>
      </c>
      <c r="E758" s="1">
        <f>VLOOKUP($B758,'Awards&amp;Payments_LEACode'!$A$4:$I$455,4,FALSE)</f>
        <v>100000</v>
      </c>
      <c r="F758" s="1">
        <f>VLOOKUP($B758,'Awards&amp;Payments_LEACode'!$A$4:$I$455,6,FALSE)</f>
        <v>155687</v>
      </c>
      <c r="G758" s="1">
        <f>VLOOKUP($B758,'Awards&amp;Payments_LEACode'!$A$4:$I$455,8,FALSE)</f>
        <v>0</v>
      </c>
      <c r="H758" s="3">
        <f>VLOOKUP($B758,'Awards&amp;Payments_LEACode'!$A$4:$I$455,9,FALSE)</f>
        <v>295687</v>
      </c>
      <c r="I758" s="1">
        <f>VLOOKUP($B758,'Awards&amp;Payments_LEACode'!$A$4:$Q$455,11,FALSE)</f>
        <v>37404.78</v>
      </c>
      <c r="J758" s="1">
        <f>VLOOKUP($B758,'Awards&amp;Payments_LEACode'!$A$4:$Q$455,12,FALSE)</f>
        <v>0</v>
      </c>
      <c r="K758" s="1">
        <f>VLOOKUP($B758,'Awards&amp;Payments_LEACode'!$A$4:$Q$455,14,FALSE)</f>
        <v>0</v>
      </c>
      <c r="L758" s="1">
        <f>VLOOKUP($B758,'Awards&amp;Payments_LEACode'!$A$4:$Q$455,16,FALSE)</f>
        <v>0</v>
      </c>
      <c r="M758" s="3">
        <f>VLOOKUP($B758,'Awards&amp;Payments_LEACode'!$A$4:$Q$455,17,FALSE)</f>
        <v>37404.78</v>
      </c>
    </row>
    <row r="759" spans="1:13" x14ac:dyDescent="0.35">
      <c r="A759" t="s">
        <v>216</v>
      </c>
      <c r="B759" s="117">
        <v>3339</v>
      </c>
      <c r="C759">
        <v>86</v>
      </c>
      <c r="D759" s="1">
        <f>VLOOKUP($B759,'Awards&amp;Payments_LEACode'!$A$4:$I$455,3,FALSE)</f>
        <v>374599</v>
      </c>
      <c r="E759" s="1">
        <f>VLOOKUP($B759,'Awards&amp;Payments_LEACode'!$A$4:$I$455,4,FALSE)</f>
        <v>1479480</v>
      </c>
      <c r="F759" s="1">
        <f>VLOOKUP($B759,'Awards&amp;Payments_LEACode'!$A$4:$I$455,6,FALSE)</f>
        <v>3322505</v>
      </c>
      <c r="G759" s="1">
        <f>VLOOKUP($B759,'Awards&amp;Payments_LEACode'!$A$4:$I$455,8,FALSE)</f>
        <v>0</v>
      </c>
      <c r="H759" s="3">
        <f>VLOOKUP($B759,'Awards&amp;Payments_LEACode'!$A$4:$I$455,9,FALSE)</f>
        <v>5176584</v>
      </c>
      <c r="I759" s="1">
        <f>VLOOKUP($B759,'Awards&amp;Payments_LEACode'!$A$4:$Q$455,11,FALSE)</f>
        <v>333168.39999999997</v>
      </c>
      <c r="J759" s="1">
        <f>VLOOKUP($B759,'Awards&amp;Payments_LEACode'!$A$4:$Q$455,12,FALSE)</f>
        <v>0</v>
      </c>
      <c r="K759" s="1">
        <f>VLOOKUP($B759,'Awards&amp;Payments_LEACode'!$A$4:$Q$455,14,FALSE)</f>
        <v>0</v>
      </c>
      <c r="L759" s="1">
        <f>VLOOKUP($B759,'Awards&amp;Payments_LEACode'!$A$4:$Q$455,16,FALSE)</f>
        <v>0</v>
      </c>
      <c r="M759" s="3">
        <f>VLOOKUP($B759,'Awards&amp;Payments_LEACode'!$A$4:$Q$455,17,FALSE)</f>
        <v>333168.39999999997</v>
      </c>
    </row>
    <row r="760" spans="1:13" x14ac:dyDescent="0.35">
      <c r="A760" t="s">
        <v>247</v>
      </c>
      <c r="B760" s="117">
        <v>3787</v>
      </c>
      <c r="C760">
        <v>86</v>
      </c>
      <c r="D760" s="1">
        <f>VLOOKUP($B760,'Awards&amp;Payments_LEACode'!$A$4:$I$455,3,FALSE)</f>
        <v>141703</v>
      </c>
      <c r="E760" s="1">
        <f>VLOOKUP($B760,'Awards&amp;Payments_LEACode'!$A$4:$I$455,4,FALSE)</f>
        <v>485101</v>
      </c>
      <c r="F760" s="1">
        <f>VLOOKUP($B760,'Awards&amp;Payments_LEACode'!$A$4:$I$455,6,FALSE)</f>
        <v>1089404</v>
      </c>
      <c r="G760" s="1">
        <f>VLOOKUP($B760,'Awards&amp;Payments_LEACode'!$A$4:$I$455,8,FALSE)</f>
        <v>0</v>
      </c>
      <c r="H760" s="3">
        <f>VLOOKUP($B760,'Awards&amp;Payments_LEACode'!$A$4:$I$455,9,FALSE)</f>
        <v>1716208</v>
      </c>
      <c r="I760" s="1">
        <f>VLOOKUP($B760,'Awards&amp;Payments_LEACode'!$A$4:$Q$455,11,FALSE)</f>
        <v>127666.70000000001</v>
      </c>
      <c r="J760" s="1">
        <f>VLOOKUP($B760,'Awards&amp;Payments_LEACode'!$A$4:$Q$455,12,FALSE)</f>
        <v>0</v>
      </c>
      <c r="K760" s="1">
        <f>VLOOKUP($B760,'Awards&amp;Payments_LEACode'!$A$4:$Q$455,14,FALSE)</f>
        <v>0</v>
      </c>
      <c r="L760" s="1">
        <f>VLOOKUP($B760,'Awards&amp;Payments_LEACode'!$A$4:$Q$455,16,FALSE)</f>
        <v>0</v>
      </c>
      <c r="M760" s="3">
        <f>VLOOKUP($B760,'Awards&amp;Payments_LEACode'!$A$4:$Q$455,17,FALSE)</f>
        <v>127666.70000000001</v>
      </c>
    </row>
    <row r="761" spans="1:13" x14ac:dyDescent="0.35">
      <c r="A761" t="s">
        <v>360</v>
      </c>
      <c r="B761" s="117">
        <v>5628</v>
      </c>
      <c r="C761">
        <v>86</v>
      </c>
      <c r="D761" s="1">
        <f>VLOOKUP($B761,'Awards&amp;Payments_LEACode'!$A$4:$I$455,3,FALSE)</f>
        <v>71282</v>
      </c>
      <c r="E761" s="1">
        <f>VLOOKUP($B761,'Awards&amp;Payments_LEACode'!$A$4:$I$455,4,FALSE)</f>
        <v>256623</v>
      </c>
      <c r="F761" s="1">
        <f>VLOOKUP($B761,'Awards&amp;Payments_LEACode'!$A$4:$I$455,6,FALSE)</f>
        <v>576304</v>
      </c>
      <c r="G761" s="1">
        <f>VLOOKUP($B761,'Awards&amp;Payments_LEACode'!$A$4:$I$455,8,FALSE)</f>
        <v>0</v>
      </c>
      <c r="H761" s="3">
        <f>VLOOKUP($B761,'Awards&amp;Payments_LEACode'!$A$4:$I$455,9,FALSE)</f>
        <v>904209</v>
      </c>
      <c r="I761" s="1">
        <f>VLOOKUP($B761,'Awards&amp;Payments_LEACode'!$A$4:$Q$455,11,FALSE)</f>
        <v>17421</v>
      </c>
      <c r="J761" s="1">
        <f>VLOOKUP($B761,'Awards&amp;Payments_LEACode'!$A$4:$Q$455,12,FALSE)</f>
        <v>0</v>
      </c>
      <c r="K761" s="1">
        <f>VLOOKUP($B761,'Awards&amp;Payments_LEACode'!$A$4:$Q$455,14,FALSE)</f>
        <v>0</v>
      </c>
      <c r="L761" s="1">
        <f>VLOOKUP($B761,'Awards&amp;Payments_LEACode'!$A$4:$Q$455,16,FALSE)</f>
        <v>0</v>
      </c>
      <c r="M761" s="3">
        <f>VLOOKUP($B761,'Awards&amp;Payments_LEACode'!$A$4:$Q$455,17,FALSE)</f>
        <v>17421</v>
      </c>
    </row>
    <row r="762" spans="1:13" x14ac:dyDescent="0.35">
      <c r="A762" t="s">
        <v>395</v>
      </c>
      <c r="B762" s="117">
        <v>6223</v>
      </c>
      <c r="C762">
        <v>86</v>
      </c>
      <c r="D762" s="1">
        <f>VLOOKUP($B762,'Awards&amp;Payments_LEACode'!$A$4:$I$455,3,FALSE)</f>
        <v>1353186</v>
      </c>
      <c r="E762" s="1">
        <f>VLOOKUP($B762,'Awards&amp;Payments_LEACode'!$A$4:$I$455,4,FALSE)</f>
        <v>4694771</v>
      </c>
      <c r="F762" s="1">
        <f>VLOOKUP($B762,'Awards&amp;Payments_LEACode'!$A$4:$I$455,6,FALSE)</f>
        <v>10543166</v>
      </c>
      <c r="G762" s="1">
        <f>VLOOKUP($B762,'Awards&amp;Payments_LEACode'!$A$4:$I$455,8,FALSE)</f>
        <v>0</v>
      </c>
      <c r="H762" s="3">
        <f>VLOOKUP($B762,'Awards&amp;Payments_LEACode'!$A$4:$I$455,9,FALSE)</f>
        <v>16591123</v>
      </c>
      <c r="I762" s="1">
        <f>VLOOKUP($B762,'Awards&amp;Payments_LEACode'!$A$4:$Q$455,11,FALSE)</f>
        <v>882720.94000000006</v>
      </c>
      <c r="J762" s="1">
        <f>VLOOKUP($B762,'Awards&amp;Payments_LEACode'!$A$4:$Q$455,12,FALSE)</f>
        <v>0</v>
      </c>
      <c r="K762" s="1">
        <f>VLOOKUP($B762,'Awards&amp;Payments_LEACode'!$A$4:$Q$455,14,FALSE)</f>
        <v>0</v>
      </c>
      <c r="L762" s="1">
        <f>VLOOKUP($B762,'Awards&amp;Payments_LEACode'!$A$4:$Q$455,16,FALSE)</f>
        <v>0</v>
      </c>
      <c r="M762" s="3">
        <f>VLOOKUP($B762,'Awards&amp;Payments_LEACode'!$A$4:$Q$455,17,FALSE)</f>
        <v>882720.94000000006</v>
      </c>
    </row>
    <row r="763" spans="1:13" x14ac:dyDescent="0.35">
      <c r="A763" t="s">
        <v>6</v>
      </c>
      <c r="B763" s="117">
        <v>7</v>
      </c>
      <c r="C763">
        <v>87</v>
      </c>
      <c r="D763" s="1">
        <f>VLOOKUP($B763,'Awards&amp;Payments_LEACode'!$A$4:$I$455,3,FALSE)</f>
        <v>127568</v>
      </c>
      <c r="E763" s="1">
        <f>VLOOKUP($B763,'Awards&amp;Payments_LEACode'!$A$4:$I$455,4,FALSE)</f>
        <v>461352</v>
      </c>
      <c r="F763" s="1">
        <f>VLOOKUP($B763,'Awards&amp;Payments_LEACode'!$A$4:$I$455,6,FALSE)</f>
        <v>1036069</v>
      </c>
      <c r="G763" s="1">
        <f>VLOOKUP($B763,'Awards&amp;Payments_LEACode'!$A$4:$I$455,8,FALSE)</f>
        <v>108261</v>
      </c>
      <c r="H763" s="3">
        <f>VLOOKUP($B763,'Awards&amp;Payments_LEACode'!$A$4:$I$455,9,FALSE)</f>
        <v>1733250</v>
      </c>
      <c r="I763" s="1">
        <f>VLOOKUP($B763,'Awards&amp;Payments_LEACode'!$A$4:$Q$455,11,FALSE)</f>
        <v>127568</v>
      </c>
      <c r="J763" s="1">
        <f>VLOOKUP($B763,'Awards&amp;Payments_LEACode'!$A$4:$Q$455,12,FALSE)</f>
        <v>0</v>
      </c>
      <c r="K763" s="1">
        <f>VLOOKUP($B763,'Awards&amp;Payments_LEACode'!$A$4:$Q$455,14,FALSE)</f>
        <v>0</v>
      </c>
      <c r="L763" s="1">
        <f>VLOOKUP($B763,'Awards&amp;Payments_LEACode'!$A$4:$Q$455,16,FALSE)</f>
        <v>0</v>
      </c>
      <c r="M763" s="3">
        <f>VLOOKUP($B763,'Awards&amp;Payments_LEACode'!$A$4:$Q$455,17,FALSE)</f>
        <v>127568</v>
      </c>
    </row>
    <row r="764" spans="1:13" x14ac:dyDescent="0.35">
      <c r="A764" t="s">
        <v>22</v>
      </c>
      <c r="B764" s="117">
        <v>196</v>
      </c>
      <c r="C764">
        <v>87</v>
      </c>
      <c r="D764" s="1">
        <f>VLOOKUP($B764,'Awards&amp;Payments_LEACode'!$A$4:$I$455,3,FALSE)</f>
        <v>162795</v>
      </c>
      <c r="E764" s="1">
        <f>VLOOKUP($B764,'Awards&amp;Payments_LEACode'!$A$4:$I$455,4,FALSE)</f>
        <v>555533</v>
      </c>
      <c r="F764" s="1">
        <f>VLOOKUP($B764,'Awards&amp;Payments_LEACode'!$A$4:$I$455,6,FALSE)</f>
        <v>1247574</v>
      </c>
      <c r="G764" s="1">
        <f>VLOOKUP($B764,'Awards&amp;Payments_LEACode'!$A$4:$I$455,8,FALSE)</f>
        <v>58985</v>
      </c>
      <c r="H764" s="3">
        <f>VLOOKUP($B764,'Awards&amp;Payments_LEACode'!$A$4:$I$455,9,FALSE)</f>
        <v>2024887</v>
      </c>
      <c r="I764" s="1">
        <f>VLOOKUP($B764,'Awards&amp;Payments_LEACode'!$A$4:$Q$455,11,FALSE)</f>
        <v>155801.87</v>
      </c>
      <c r="J764" s="1">
        <f>VLOOKUP($B764,'Awards&amp;Payments_LEACode'!$A$4:$Q$455,12,FALSE)</f>
        <v>0</v>
      </c>
      <c r="K764" s="1">
        <f>VLOOKUP($B764,'Awards&amp;Payments_LEACode'!$A$4:$Q$455,14,FALSE)</f>
        <v>0</v>
      </c>
      <c r="L764" s="1">
        <f>VLOOKUP($B764,'Awards&amp;Payments_LEACode'!$A$4:$Q$455,16,FALSE)</f>
        <v>19468.14</v>
      </c>
      <c r="M764" s="3">
        <f>VLOOKUP($B764,'Awards&amp;Payments_LEACode'!$A$4:$Q$455,17,FALSE)</f>
        <v>175270.01</v>
      </c>
    </row>
    <row r="765" spans="1:13" x14ac:dyDescent="0.35">
      <c r="A765" t="s">
        <v>39</v>
      </c>
      <c r="B765" s="117">
        <v>441</v>
      </c>
      <c r="C765">
        <v>87</v>
      </c>
      <c r="D765" s="1">
        <f>VLOOKUP($B765,'Awards&amp;Payments_LEACode'!$A$4:$I$455,3,FALSE)</f>
        <v>57318</v>
      </c>
      <c r="E765" s="1">
        <f>VLOOKUP($B765,'Awards&amp;Payments_LEACode'!$A$4:$I$455,4,FALSE)</f>
        <v>196349</v>
      </c>
      <c r="F765" s="1">
        <f>VLOOKUP($B765,'Awards&amp;Payments_LEACode'!$A$4:$I$455,6,FALSE)</f>
        <v>440946</v>
      </c>
      <c r="G765" s="1">
        <f>VLOOKUP($B765,'Awards&amp;Payments_LEACode'!$A$4:$I$455,8,FALSE)</f>
        <v>43478</v>
      </c>
      <c r="H765" s="3">
        <f>VLOOKUP($B765,'Awards&amp;Payments_LEACode'!$A$4:$I$455,9,FALSE)</f>
        <v>738091</v>
      </c>
      <c r="I765" s="1">
        <f>VLOOKUP($B765,'Awards&amp;Payments_LEACode'!$A$4:$Q$455,11,FALSE)</f>
        <v>53650.83</v>
      </c>
      <c r="J765" s="1">
        <f>VLOOKUP($B765,'Awards&amp;Payments_LEACode'!$A$4:$Q$455,12,FALSE)</f>
        <v>0</v>
      </c>
      <c r="K765" s="1">
        <f>VLOOKUP($B765,'Awards&amp;Payments_LEACode'!$A$4:$Q$455,14,FALSE)</f>
        <v>0</v>
      </c>
      <c r="L765" s="1">
        <f>VLOOKUP($B765,'Awards&amp;Payments_LEACode'!$A$4:$Q$455,16,FALSE)</f>
        <v>11146.33</v>
      </c>
      <c r="M765" s="3">
        <f>VLOOKUP($B765,'Awards&amp;Payments_LEACode'!$A$4:$Q$455,17,FALSE)</f>
        <v>64797.16</v>
      </c>
    </row>
    <row r="766" spans="1:13" x14ac:dyDescent="0.35">
      <c r="A766" t="s">
        <v>56</v>
      </c>
      <c r="B766" s="117">
        <v>735</v>
      </c>
      <c r="C766">
        <v>87</v>
      </c>
      <c r="D766" s="1">
        <f>VLOOKUP($B766,'Awards&amp;Payments_LEACode'!$A$4:$I$455,3,FALSE)</f>
        <v>139501</v>
      </c>
      <c r="E766" s="1">
        <f>VLOOKUP($B766,'Awards&amp;Payments_LEACode'!$A$4:$I$455,4,FALSE)</f>
        <v>497704</v>
      </c>
      <c r="F766" s="1">
        <f>VLOOKUP($B766,'Awards&amp;Payments_LEACode'!$A$4:$I$455,6,FALSE)</f>
        <v>1117706</v>
      </c>
      <c r="G766" s="1">
        <f>VLOOKUP($B766,'Awards&amp;Payments_LEACode'!$A$4:$I$455,8,FALSE)</f>
        <v>64493</v>
      </c>
      <c r="H766" s="3">
        <f>VLOOKUP($B766,'Awards&amp;Payments_LEACode'!$A$4:$I$455,9,FALSE)</f>
        <v>1819404</v>
      </c>
      <c r="I766" s="1">
        <f>VLOOKUP($B766,'Awards&amp;Payments_LEACode'!$A$4:$Q$455,11,FALSE)</f>
        <v>0</v>
      </c>
      <c r="J766" s="1">
        <f>VLOOKUP($B766,'Awards&amp;Payments_LEACode'!$A$4:$Q$455,12,FALSE)</f>
        <v>0</v>
      </c>
      <c r="K766" s="1">
        <f>VLOOKUP($B766,'Awards&amp;Payments_LEACode'!$A$4:$Q$455,14,FALSE)</f>
        <v>0</v>
      </c>
      <c r="L766" s="1">
        <f>VLOOKUP($B766,'Awards&amp;Payments_LEACode'!$A$4:$Q$455,16,FALSE)</f>
        <v>0</v>
      </c>
      <c r="M766" s="3">
        <f>VLOOKUP($B766,'Awards&amp;Payments_LEACode'!$A$4:$Q$455,17,FALSE)</f>
        <v>0</v>
      </c>
    </row>
    <row r="767" spans="1:13" x14ac:dyDescent="0.35">
      <c r="A767" t="s">
        <v>1156</v>
      </c>
      <c r="B767" s="117">
        <v>1080</v>
      </c>
      <c r="C767">
        <v>87</v>
      </c>
      <c r="D767" s="1">
        <f>VLOOKUP($B767,'Awards&amp;Payments_LEACode'!$A$4:$I$455,3,FALSE)</f>
        <v>211901</v>
      </c>
      <c r="E767" s="1">
        <f>VLOOKUP($B767,'Awards&amp;Payments_LEACode'!$A$4:$I$455,4,FALSE)</f>
        <v>832850</v>
      </c>
      <c r="F767" s="1">
        <f>VLOOKUP($B767,'Awards&amp;Payments_LEACode'!$A$4:$I$455,6,FALSE)</f>
        <v>1870353</v>
      </c>
      <c r="G767" s="1">
        <f>VLOOKUP($B767,'Awards&amp;Payments_LEACode'!$A$4:$I$455,8,FALSE)</f>
        <v>142174</v>
      </c>
      <c r="H767" s="3">
        <f>VLOOKUP($B767,'Awards&amp;Payments_LEACode'!$A$4:$I$455,9,FALSE)</f>
        <v>3057278</v>
      </c>
      <c r="I767" s="1">
        <f>VLOOKUP($B767,'Awards&amp;Payments_LEACode'!$A$4:$Q$455,11,FALSE)</f>
        <v>151483.67000000001</v>
      </c>
      <c r="J767" s="1">
        <f>VLOOKUP($B767,'Awards&amp;Payments_LEACode'!$A$4:$Q$455,12,FALSE)</f>
        <v>0</v>
      </c>
      <c r="K767" s="1">
        <f>VLOOKUP($B767,'Awards&amp;Payments_LEACode'!$A$4:$Q$455,14,FALSE)</f>
        <v>0</v>
      </c>
      <c r="L767" s="1">
        <f>VLOOKUP($B767,'Awards&amp;Payments_LEACode'!$A$4:$Q$455,16,FALSE)</f>
        <v>22965.42</v>
      </c>
      <c r="M767" s="3">
        <f>VLOOKUP($B767,'Awards&amp;Payments_LEACode'!$A$4:$Q$455,17,FALSE)</f>
        <v>174449.09000000003</v>
      </c>
    </row>
    <row r="768" spans="1:13" x14ac:dyDescent="0.35">
      <c r="A768" t="s">
        <v>77</v>
      </c>
      <c r="B768" s="117">
        <v>1162</v>
      </c>
      <c r="C768">
        <v>87</v>
      </c>
      <c r="D768" s="1">
        <f>VLOOKUP($B768,'Awards&amp;Payments_LEACode'!$A$4:$I$455,3,FALSE)</f>
        <v>209616</v>
      </c>
      <c r="E768" s="1">
        <f>VLOOKUP($B768,'Awards&amp;Payments_LEACode'!$A$4:$I$455,4,FALSE)</f>
        <v>830218</v>
      </c>
      <c r="F768" s="1">
        <f>VLOOKUP($B768,'Awards&amp;Payments_LEACode'!$A$4:$I$455,6,FALSE)</f>
        <v>1864441</v>
      </c>
      <c r="G768" s="1">
        <f>VLOOKUP($B768,'Awards&amp;Payments_LEACode'!$A$4:$I$455,8,FALSE)</f>
        <v>138841</v>
      </c>
      <c r="H768" s="3">
        <f>VLOOKUP($B768,'Awards&amp;Payments_LEACode'!$A$4:$I$455,9,FALSE)</f>
        <v>3043116</v>
      </c>
      <c r="I768" s="1">
        <f>VLOOKUP($B768,'Awards&amp;Payments_LEACode'!$A$4:$Q$455,11,FALSE)</f>
        <v>0</v>
      </c>
      <c r="J768" s="1">
        <f>VLOOKUP($B768,'Awards&amp;Payments_LEACode'!$A$4:$Q$455,12,FALSE)</f>
        <v>0</v>
      </c>
      <c r="K768" s="1">
        <f>VLOOKUP($B768,'Awards&amp;Payments_LEACode'!$A$4:$Q$455,14,FALSE)</f>
        <v>0</v>
      </c>
      <c r="L768" s="1">
        <f>VLOOKUP($B768,'Awards&amp;Payments_LEACode'!$A$4:$Q$455,16,FALSE)</f>
        <v>0</v>
      </c>
      <c r="M768" s="3">
        <f>VLOOKUP($B768,'Awards&amp;Payments_LEACode'!$A$4:$Q$455,17,FALSE)</f>
        <v>0</v>
      </c>
    </row>
    <row r="769" spans="1:13" x14ac:dyDescent="0.35">
      <c r="A769" t="s">
        <v>102</v>
      </c>
      <c r="B769" s="117">
        <v>1561</v>
      </c>
      <c r="C769">
        <v>87</v>
      </c>
      <c r="D769" s="1">
        <f>VLOOKUP($B769,'Awards&amp;Payments_LEACode'!$A$4:$I$455,3,FALSE)</f>
        <v>91500</v>
      </c>
      <c r="E769" s="1">
        <f>VLOOKUP($B769,'Awards&amp;Payments_LEACode'!$A$4:$I$455,4,FALSE)</f>
        <v>308309</v>
      </c>
      <c r="F769" s="1">
        <f>VLOOKUP($B769,'Awards&amp;Payments_LEACode'!$A$4:$I$455,6,FALSE)</f>
        <v>692377</v>
      </c>
      <c r="G769" s="1">
        <f>VLOOKUP($B769,'Awards&amp;Payments_LEACode'!$A$4:$I$455,8,FALSE)</f>
        <v>0</v>
      </c>
      <c r="H769" s="3">
        <f>VLOOKUP($B769,'Awards&amp;Payments_LEACode'!$A$4:$I$455,9,FALSE)</f>
        <v>1092186</v>
      </c>
      <c r="I769" s="1">
        <f>VLOOKUP($B769,'Awards&amp;Payments_LEACode'!$A$4:$Q$455,11,FALSE)</f>
        <v>76963.69</v>
      </c>
      <c r="J769" s="1">
        <f>VLOOKUP($B769,'Awards&amp;Payments_LEACode'!$A$4:$Q$455,12,FALSE)</f>
        <v>0</v>
      </c>
      <c r="K769" s="1">
        <f>VLOOKUP($B769,'Awards&amp;Payments_LEACode'!$A$4:$Q$455,14,FALSE)</f>
        <v>0</v>
      </c>
      <c r="L769" s="1">
        <f>VLOOKUP($B769,'Awards&amp;Payments_LEACode'!$A$4:$Q$455,16,FALSE)</f>
        <v>0</v>
      </c>
      <c r="M769" s="3">
        <f>VLOOKUP($B769,'Awards&amp;Payments_LEACode'!$A$4:$Q$455,17,FALSE)</f>
        <v>76963.69</v>
      </c>
    </row>
    <row r="770" spans="1:13" x14ac:dyDescent="0.35">
      <c r="A770" t="s">
        <v>370</v>
      </c>
      <c r="B770" s="117">
        <v>5757</v>
      </c>
      <c r="C770">
        <v>87</v>
      </c>
      <c r="D770" s="1">
        <f>VLOOKUP($B770,'Awards&amp;Payments_LEACode'!$A$4:$I$455,3,FALSE)</f>
        <v>192256</v>
      </c>
      <c r="E770" s="1">
        <f>VLOOKUP($B770,'Awards&amp;Payments_LEACode'!$A$4:$I$455,4,FALSE)</f>
        <v>804983</v>
      </c>
      <c r="F770" s="1">
        <f>VLOOKUP($B770,'Awards&amp;Payments_LEACode'!$A$4:$I$455,6,FALSE)</f>
        <v>1807771</v>
      </c>
      <c r="G770" s="1">
        <f>VLOOKUP($B770,'Awards&amp;Payments_LEACode'!$A$4:$I$455,8,FALSE)</f>
        <v>77826</v>
      </c>
      <c r="H770" s="3">
        <f>VLOOKUP($B770,'Awards&amp;Payments_LEACode'!$A$4:$I$455,9,FALSE)</f>
        <v>2882836</v>
      </c>
      <c r="I770" s="1">
        <f>VLOOKUP($B770,'Awards&amp;Payments_LEACode'!$A$4:$Q$455,11,FALSE)</f>
        <v>129724.11</v>
      </c>
      <c r="J770" s="1">
        <f>VLOOKUP($B770,'Awards&amp;Payments_LEACode'!$A$4:$Q$455,12,FALSE)</f>
        <v>0</v>
      </c>
      <c r="K770" s="1">
        <f>VLOOKUP($B770,'Awards&amp;Payments_LEACode'!$A$4:$Q$455,14,FALSE)</f>
        <v>0</v>
      </c>
      <c r="L770" s="1">
        <f>VLOOKUP($B770,'Awards&amp;Payments_LEACode'!$A$4:$Q$455,16,FALSE)</f>
        <v>42397.8</v>
      </c>
      <c r="M770" s="3">
        <f>VLOOKUP($B770,'Awards&amp;Payments_LEACode'!$A$4:$Q$455,17,FALSE)</f>
        <v>172121.91</v>
      </c>
    </row>
    <row r="771" spans="1:13" x14ac:dyDescent="0.35">
      <c r="A771" t="s">
        <v>135</v>
      </c>
      <c r="B771" s="117">
        <v>2135</v>
      </c>
      <c r="C771">
        <v>87</v>
      </c>
      <c r="D771" s="1">
        <f>VLOOKUP($B771,'Awards&amp;Payments_LEACode'!$A$4:$I$455,3,FALSE)</f>
        <v>168546</v>
      </c>
      <c r="E771" s="1">
        <f>VLOOKUP($B771,'Awards&amp;Payments_LEACode'!$A$4:$I$455,4,FALSE)</f>
        <v>689071</v>
      </c>
      <c r="F771" s="1">
        <f>VLOOKUP($B771,'Awards&amp;Payments_LEACode'!$A$4:$I$455,6,FALSE)</f>
        <v>1547465</v>
      </c>
      <c r="G771" s="1">
        <f>VLOOKUP($B771,'Awards&amp;Payments_LEACode'!$A$4:$I$455,8,FALSE)</f>
        <v>45072</v>
      </c>
      <c r="H771" s="3">
        <f>VLOOKUP($B771,'Awards&amp;Payments_LEACode'!$A$4:$I$455,9,FALSE)</f>
        <v>2450154</v>
      </c>
      <c r="I771" s="1">
        <f>VLOOKUP($B771,'Awards&amp;Payments_LEACode'!$A$4:$Q$455,11,FALSE)</f>
        <v>67426.790000000008</v>
      </c>
      <c r="J771" s="1">
        <f>VLOOKUP($B771,'Awards&amp;Payments_LEACode'!$A$4:$Q$455,12,FALSE)</f>
        <v>0</v>
      </c>
      <c r="K771" s="1">
        <f>VLOOKUP($B771,'Awards&amp;Payments_LEACode'!$A$4:$Q$455,14,FALSE)</f>
        <v>0</v>
      </c>
      <c r="L771" s="1">
        <f>VLOOKUP($B771,'Awards&amp;Payments_LEACode'!$A$4:$Q$455,16,FALSE)</f>
        <v>27389.89</v>
      </c>
      <c r="M771" s="3">
        <f>VLOOKUP($B771,'Awards&amp;Payments_LEACode'!$A$4:$Q$455,17,FALSE)</f>
        <v>94816.680000000008</v>
      </c>
    </row>
    <row r="772" spans="1:13" x14ac:dyDescent="0.35">
      <c r="A772" t="s">
        <v>157</v>
      </c>
      <c r="B772" s="117">
        <v>2478</v>
      </c>
      <c r="C772">
        <v>87</v>
      </c>
      <c r="D772" s="1">
        <f>VLOOKUP($B772,'Awards&amp;Payments_LEACode'!$A$4:$I$455,3,FALSE)</f>
        <v>549056</v>
      </c>
      <c r="E772" s="1">
        <f>VLOOKUP($B772,'Awards&amp;Payments_LEACode'!$A$4:$I$455,4,FALSE)</f>
        <v>2215331</v>
      </c>
      <c r="F772" s="1">
        <f>VLOOKUP($B772,'Awards&amp;Payments_LEACode'!$A$4:$I$455,6,FALSE)</f>
        <v>4975026</v>
      </c>
      <c r="G772" s="1">
        <f>VLOOKUP($B772,'Awards&amp;Payments_LEACode'!$A$4:$I$455,8,FALSE)</f>
        <v>299275</v>
      </c>
      <c r="H772" s="3">
        <f>VLOOKUP($B772,'Awards&amp;Payments_LEACode'!$A$4:$I$455,9,FALSE)</f>
        <v>8038688</v>
      </c>
      <c r="I772" s="1">
        <f>VLOOKUP($B772,'Awards&amp;Payments_LEACode'!$A$4:$Q$455,11,FALSE)</f>
        <v>133756.79</v>
      </c>
      <c r="J772" s="1">
        <f>VLOOKUP($B772,'Awards&amp;Payments_LEACode'!$A$4:$Q$455,12,FALSE)</f>
        <v>0</v>
      </c>
      <c r="K772" s="1">
        <f>VLOOKUP($B772,'Awards&amp;Payments_LEACode'!$A$4:$Q$455,14,FALSE)</f>
        <v>0</v>
      </c>
      <c r="L772" s="1">
        <f>VLOOKUP($B772,'Awards&amp;Payments_LEACode'!$A$4:$Q$455,16,FALSE)</f>
        <v>1877</v>
      </c>
      <c r="M772" s="3">
        <f>VLOOKUP($B772,'Awards&amp;Payments_LEACode'!$A$4:$Q$455,17,FALSE)</f>
        <v>135633.79</v>
      </c>
    </row>
    <row r="773" spans="1:13" x14ac:dyDescent="0.35">
      <c r="A773" t="s">
        <v>189</v>
      </c>
      <c r="B773" s="117">
        <v>2856</v>
      </c>
      <c r="C773">
        <v>87</v>
      </c>
      <c r="D773" s="1">
        <f>VLOOKUP($B773,'Awards&amp;Payments_LEACode'!$A$4:$I$455,3,FALSE)</f>
        <v>179049</v>
      </c>
      <c r="E773" s="1">
        <f>VLOOKUP($B773,'Awards&amp;Payments_LEACode'!$A$4:$I$455,4,FALSE)</f>
        <v>708922</v>
      </c>
      <c r="F773" s="1">
        <f>VLOOKUP($B773,'Awards&amp;Payments_LEACode'!$A$4:$I$455,6,FALSE)</f>
        <v>1592044</v>
      </c>
      <c r="G773" s="1">
        <f>VLOOKUP($B773,'Awards&amp;Payments_LEACode'!$A$4:$I$455,8,FALSE)</f>
        <v>116377</v>
      </c>
      <c r="H773" s="3">
        <f>VLOOKUP($B773,'Awards&amp;Payments_LEACode'!$A$4:$I$455,9,FALSE)</f>
        <v>2596392</v>
      </c>
      <c r="I773" s="1">
        <f>VLOOKUP($B773,'Awards&amp;Payments_LEACode'!$A$4:$Q$455,11,FALSE)</f>
        <v>54011.48</v>
      </c>
      <c r="J773" s="1">
        <f>VLOOKUP($B773,'Awards&amp;Payments_LEACode'!$A$4:$Q$455,12,FALSE)</f>
        <v>0</v>
      </c>
      <c r="K773" s="1">
        <f>VLOOKUP($B773,'Awards&amp;Payments_LEACode'!$A$4:$Q$455,14,FALSE)</f>
        <v>0</v>
      </c>
      <c r="L773" s="1">
        <f>VLOOKUP($B773,'Awards&amp;Payments_LEACode'!$A$4:$Q$455,16,FALSE)</f>
        <v>81281.41</v>
      </c>
      <c r="M773" s="3">
        <f>VLOOKUP($B773,'Awards&amp;Payments_LEACode'!$A$4:$Q$455,17,FALSE)</f>
        <v>135292.89000000001</v>
      </c>
    </row>
    <row r="774" spans="1:13" x14ac:dyDescent="0.35">
      <c r="A774" t="s">
        <v>193</v>
      </c>
      <c r="B774" s="117">
        <v>2891</v>
      </c>
      <c r="C774">
        <v>87</v>
      </c>
      <c r="D774" s="1">
        <f>VLOOKUP($B774,'Awards&amp;Payments_LEACode'!$A$4:$I$455,3,FALSE)</f>
        <v>103115</v>
      </c>
      <c r="E774" s="1">
        <f>VLOOKUP($B774,'Awards&amp;Payments_LEACode'!$A$4:$I$455,4,FALSE)</f>
        <v>347445</v>
      </c>
      <c r="F774" s="1">
        <f>VLOOKUP($B774,'Awards&amp;Payments_LEACode'!$A$4:$I$455,6,FALSE)</f>
        <v>780267</v>
      </c>
      <c r="G774" s="1">
        <f>VLOOKUP($B774,'Awards&amp;Payments_LEACode'!$A$4:$I$455,8,FALSE)</f>
        <v>44928</v>
      </c>
      <c r="H774" s="3">
        <f>VLOOKUP($B774,'Awards&amp;Payments_LEACode'!$A$4:$I$455,9,FALSE)</f>
        <v>1275755</v>
      </c>
      <c r="I774" s="1">
        <f>VLOOKUP($B774,'Awards&amp;Payments_LEACode'!$A$4:$Q$455,11,FALSE)</f>
        <v>103115</v>
      </c>
      <c r="J774" s="1">
        <f>VLOOKUP($B774,'Awards&amp;Payments_LEACode'!$A$4:$Q$455,12,FALSE)</f>
        <v>0</v>
      </c>
      <c r="K774" s="1">
        <f>VLOOKUP($B774,'Awards&amp;Payments_LEACode'!$A$4:$Q$455,14,FALSE)</f>
        <v>0</v>
      </c>
      <c r="L774" s="1">
        <f>VLOOKUP($B774,'Awards&amp;Payments_LEACode'!$A$4:$Q$455,16,FALSE)</f>
        <v>44928</v>
      </c>
      <c r="M774" s="3">
        <f>VLOOKUP($B774,'Awards&amp;Payments_LEACode'!$A$4:$Q$455,17,FALSE)</f>
        <v>148043</v>
      </c>
    </row>
    <row r="775" spans="1:13" x14ac:dyDescent="0.35">
      <c r="A775" t="s">
        <v>211</v>
      </c>
      <c r="B775" s="117">
        <v>3304</v>
      </c>
      <c r="C775">
        <v>87</v>
      </c>
      <c r="D775" s="1">
        <f>VLOOKUP($B775,'Awards&amp;Payments_LEACode'!$A$4:$I$455,3,FALSE)</f>
        <v>40000</v>
      </c>
      <c r="E775" s="1">
        <f>VLOOKUP($B775,'Awards&amp;Payments_LEACode'!$A$4:$I$455,4,FALSE)</f>
        <v>100000</v>
      </c>
      <c r="F775" s="1">
        <f>VLOOKUP($B775,'Awards&amp;Payments_LEACode'!$A$4:$I$455,6,FALSE)</f>
        <v>155687</v>
      </c>
      <c r="G775" s="1">
        <f>VLOOKUP($B775,'Awards&amp;Payments_LEACode'!$A$4:$I$455,8,FALSE)</f>
        <v>0</v>
      </c>
      <c r="H775" s="3">
        <f>VLOOKUP($B775,'Awards&amp;Payments_LEACode'!$A$4:$I$455,9,FALSE)</f>
        <v>295687</v>
      </c>
      <c r="I775" s="1">
        <f>VLOOKUP($B775,'Awards&amp;Payments_LEACode'!$A$4:$Q$455,11,FALSE)</f>
        <v>37404.78</v>
      </c>
      <c r="J775" s="1">
        <f>VLOOKUP($B775,'Awards&amp;Payments_LEACode'!$A$4:$Q$455,12,FALSE)</f>
        <v>0</v>
      </c>
      <c r="K775" s="1">
        <f>VLOOKUP($B775,'Awards&amp;Payments_LEACode'!$A$4:$Q$455,14,FALSE)</f>
        <v>0</v>
      </c>
      <c r="L775" s="1">
        <f>VLOOKUP($B775,'Awards&amp;Payments_LEACode'!$A$4:$Q$455,16,FALSE)</f>
        <v>0</v>
      </c>
      <c r="M775" s="3">
        <f>VLOOKUP($B775,'Awards&amp;Payments_LEACode'!$A$4:$Q$455,17,FALSE)</f>
        <v>37404.78</v>
      </c>
    </row>
    <row r="776" spans="1:13" x14ac:dyDescent="0.35">
      <c r="A776" t="s">
        <v>220</v>
      </c>
      <c r="B776" s="117">
        <v>3409</v>
      </c>
      <c r="C776">
        <v>87</v>
      </c>
      <c r="D776" s="1">
        <f>VLOOKUP($B776,'Awards&amp;Payments_LEACode'!$A$4:$I$455,3,FALSE)</f>
        <v>305827</v>
      </c>
      <c r="E776" s="1">
        <f>VLOOKUP($B776,'Awards&amp;Payments_LEACode'!$A$4:$I$455,4,FALSE)</f>
        <v>1077818</v>
      </c>
      <c r="F776" s="1">
        <f>VLOOKUP($B776,'Awards&amp;Payments_LEACode'!$A$4:$I$455,6,FALSE)</f>
        <v>2420482</v>
      </c>
      <c r="G776" s="1">
        <f>VLOOKUP($B776,'Awards&amp;Payments_LEACode'!$A$4:$I$455,8,FALSE)</f>
        <v>0</v>
      </c>
      <c r="H776" s="3">
        <f>VLOOKUP($B776,'Awards&amp;Payments_LEACode'!$A$4:$I$455,9,FALSE)</f>
        <v>3804127</v>
      </c>
      <c r="I776" s="1">
        <f>VLOOKUP($B776,'Awards&amp;Payments_LEACode'!$A$4:$Q$455,11,FALSE)</f>
        <v>271378.81</v>
      </c>
      <c r="J776" s="1">
        <f>VLOOKUP($B776,'Awards&amp;Payments_LEACode'!$A$4:$Q$455,12,FALSE)</f>
        <v>0</v>
      </c>
      <c r="K776" s="1">
        <f>VLOOKUP($B776,'Awards&amp;Payments_LEACode'!$A$4:$Q$455,14,FALSE)</f>
        <v>0</v>
      </c>
      <c r="L776" s="1">
        <f>VLOOKUP($B776,'Awards&amp;Payments_LEACode'!$A$4:$Q$455,16,FALSE)</f>
        <v>0</v>
      </c>
      <c r="M776" s="3">
        <f>VLOOKUP($B776,'Awards&amp;Payments_LEACode'!$A$4:$Q$455,17,FALSE)</f>
        <v>271378.81</v>
      </c>
    </row>
    <row r="777" spans="1:13" x14ac:dyDescent="0.35">
      <c r="A777" t="s">
        <v>257</v>
      </c>
      <c r="B777" s="117">
        <v>3920</v>
      </c>
      <c r="C777">
        <v>87</v>
      </c>
      <c r="D777" s="1">
        <f>VLOOKUP($B777,'Awards&amp;Payments_LEACode'!$A$4:$I$455,3,FALSE)</f>
        <v>62367</v>
      </c>
      <c r="E777" s="1">
        <f>VLOOKUP($B777,'Awards&amp;Payments_LEACode'!$A$4:$I$455,4,FALSE)</f>
        <v>266583</v>
      </c>
      <c r="F777" s="1">
        <f>VLOOKUP($B777,'Awards&amp;Payments_LEACode'!$A$4:$I$455,6,FALSE)</f>
        <v>598671</v>
      </c>
      <c r="G777" s="1">
        <f>VLOOKUP($B777,'Awards&amp;Payments_LEACode'!$A$4:$I$455,8,FALSE)</f>
        <v>44783</v>
      </c>
      <c r="H777" s="3">
        <f>VLOOKUP($B777,'Awards&amp;Payments_LEACode'!$A$4:$I$455,9,FALSE)</f>
        <v>972404</v>
      </c>
      <c r="I777" s="1">
        <f>VLOOKUP($B777,'Awards&amp;Payments_LEACode'!$A$4:$Q$455,11,FALSE)</f>
        <v>40341.89</v>
      </c>
      <c r="J777" s="1">
        <f>VLOOKUP($B777,'Awards&amp;Payments_LEACode'!$A$4:$Q$455,12,FALSE)</f>
        <v>0</v>
      </c>
      <c r="K777" s="1">
        <f>VLOOKUP($B777,'Awards&amp;Payments_LEACode'!$A$4:$Q$455,14,FALSE)</f>
        <v>0</v>
      </c>
      <c r="L777" s="1">
        <f>VLOOKUP($B777,'Awards&amp;Payments_LEACode'!$A$4:$Q$455,16,FALSE)</f>
        <v>26228.36</v>
      </c>
      <c r="M777" s="3">
        <f>VLOOKUP($B777,'Awards&amp;Payments_LEACode'!$A$4:$Q$455,17,FALSE)</f>
        <v>66570.25</v>
      </c>
    </row>
    <row r="778" spans="1:13" x14ac:dyDescent="0.35">
      <c r="A778" t="s">
        <v>282</v>
      </c>
      <c r="B778" s="117">
        <v>4207</v>
      </c>
      <c r="C778">
        <v>87</v>
      </c>
      <c r="D778" s="1">
        <f>VLOOKUP($B778,'Awards&amp;Payments_LEACode'!$A$4:$I$455,3,FALSE)</f>
        <v>198291</v>
      </c>
      <c r="E778" s="1">
        <f>VLOOKUP($B778,'Awards&amp;Payments_LEACode'!$A$4:$I$455,4,FALSE)</f>
        <v>792437</v>
      </c>
      <c r="F778" s="1">
        <f>VLOOKUP($B778,'Awards&amp;Payments_LEACode'!$A$4:$I$455,6,FALSE)</f>
        <v>1779596</v>
      </c>
      <c r="G778" s="1">
        <f>VLOOKUP($B778,'Awards&amp;Payments_LEACode'!$A$4:$I$455,8,FALSE)</f>
        <v>73333</v>
      </c>
      <c r="H778" s="3">
        <f>VLOOKUP($B778,'Awards&amp;Payments_LEACode'!$A$4:$I$455,9,FALSE)</f>
        <v>2843657</v>
      </c>
      <c r="I778" s="1">
        <f>VLOOKUP($B778,'Awards&amp;Payments_LEACode'!$A$4:$Q$455,11,FALSE)</f>
        <v>163230.48000000001</v>
      </c>
      <c r="J778" s="1">
        <f>VLOOKUP($B778,'Awards&amp;Payments_LEACode'!$A$4:$Q$455,12,FALSE)</f>
        <v>0</v>
      </c>
      <c r="K778" s="1">
        <f>VLOOKUP($B778,'Awards&amp;Payments_LEACode'!$A$4:$Q$455,14,FALSE)</f>
        <v>0</v>
      </c>
      <c r="L778" s="1">
        <f>VLOOKUP($B778,'Awards&amp;Payments_LEACode'!$A$4:$Q$455,16,FALSE)</f>
        <v>73333</v>
      </c>
      <c r="M778" s="3">
        <f>VLOOKUP($B778,'Awards&amp;Payments_LEACode'!$A$4:$Q$455,17,FALSE)</f>
        <v>236563.48</v>
      </c>
    </row>
    <row r="779" spans="1:13" x14ac:dyDescent="0.35">
      <c r="A779" t="s">
        <v>318</v>
      </c>
      <c r="B779" s="117">
        <v>4795</v>
      </c>
      <c r="C779">
        <v>87</v>
      </c>
      <c r="D779" s="1">
        <f>VLOOKUP($B779,'Awards&amp;Payments_LEACode'!$A$4:$I$455,3,FALSE)</f>
        <v>75079</v>
      </c>
      <c r="E779" s="1">
        <f>VLOOKUP($B779,'Awards&amp;Payments_LEACode'!$A$4:$I$455,4,FALSE)</f>
        <v>295904</v>
      </c>
      <c r="F779" s="1">
        <f>VLOOKUP($B779,'Awards&amp;Payments_LEACode'!$A$4:$I$455,6,FALSE)</f>
        <v>664520</v>
      </c>
      <c r="G779" s="1">
        <f>VLOOKUP($B779,'Awards&amp;Payments_LEACode'!$A$4:$I$455,8,FALSE)</f>
        <v>0</v>
      </c>
      <c r="H779" s="3">
        <f>VLOOKUP($B779,'Awards&amp;Payments_LEACode'!$A$4:$I$455,9,FALSE)</f>
        <v>1035503</v>
      </c>
      <c r="I779" s="1">
        <f>VLOOKUP($B779,'Awards&amp;Payments_LEACode'!$A$4:$Q$455,11,FALSE)</f>
        <v>55549.73</v>
      </c>
      <c r="J779" s="1">
        <f>VLOOKUP($B779,'Awards&amp;Payments_LEACode'!$A$4:$Q$455,12,FALSE)</f>
        <v>0</v>
      </c>
      <c r="K779" s="1">
        <f>VLOOKUP($B779,'Awards&amp;Payments_LEACode'!$A$4:$Q$455,14,FALSE)</f>
        <v>0</v>
      </c>
      <c r="L779" s="1">
        <f>VLOOKUP($B779,'Awards&amp;Payments_LEACode'!$A$4:$Q$455,16,FALSE)</f>
        <v>0</v>
      </c>
      <c r="M779" s="3">
        <f>VLOOKUP($B779,'Awards&amp;Payments_LEACode'!$A$4:$Q$455,17,FALSE)</f>
        <v>55549.73</v>
      </c>
    </row>
    <row r="780" spans="1:13" x14ac:dyDescent="0.35">
      <c r="A780" t="s">
        <v>356</v>
      </c>
      <c r="B780" s="117">
        <v>5593</v>
      </c>
      <c r="C780">
        <v>87</v>
      </c>
      <c r="D780" s="1">
        <f>VLOOKUP($B780,'Awards&amp;Payments_LEACode'!$A$4:$I$455,3,FALSE)</f>
        <v>186717</v>
      </c>
      <c r="E780" s="1">
        <f>VLOOKUP($B780,'Awards&amp;Payments_LEACode'!$A$4:$I$455,4,FALSE)</f>
        <v>772983</v>
      </c>
      <c r="F780" s="1">
        <f>VLOOKUP($B780,'Awards&amp;Payments_LEACode'!$A$4:$I$455,6,FALSE)</f>
        <v>1735907</v>
      </c>
      <c r="G780" s="1">
        <f>VLOOKUP($B780,'Awards&amp;Payments_LEACode'!$A$4:$I$455,8,FALSE)</f>
        <v>160000</v>
      </c>
      <c r="H780" s="3">
        <f>VLOOKUP($B780,'Awards&amp;Payments_LEACode'!$A$4:$I$455,9,FALSE)</f>
        <v>2855607</v>
      </c>
      <c r="I780" s="1">
        <f>VLOOKUP($B780,'Awards&amp;Payments_LEACode'!$A$4:$Q$455,11,FALSE)</f>
        <v>95269.36</v>
      </c>
      <c r="J780" s="1">
        <f>VLOOKUP($B780,'Awards&amp;Payments_LEACode'!$A$4:$Q$455,12,FALSE)</f>
        <v>0</v>
      </c>
      <c r="K780" s="1">
        <f>VLOOKUP($B780,'Awards&amp;Payments_LEACode'!$A$4:$Q$455,14,FALSE)</f>
        <v>0</v>
      </c>
      <c r="L780" s="1">
        <f>VLOOKUP($B780,'Awards&amp;Payments_LEACode'!$A$4:$Q$455,16,FALSE)</f>
        <v>156298.93</v>
      </c>
      <c r="M780" s="3">
        <f>VLOOKUP($B780,'Awards&amp;Payments_LEACode'!$A$4:$Q$455,17,FALSE)</f>
        <v>251568.28999999998</v>
      </c>
    </row>
    <row r="781" spans="1:13" x14ac:dyDescent="0.35">
      <c r="A781" t="s">
        <v>365</v>
      </c>
      <c r="B781" s="117">
        <v>5726</v>
      </c>
      <c r="C781">
        <v>87</v>
      </c>
      <c r="D781" s="1">
        <f>VLOOKUP($B781,'Awards&amp;Payments_LEACode'!$A$4:$I$455,3,FALSE)</f>
        <v>192978</v>
      </c>
      <c r="E781" s="1">
        <f>VLOOKUP($B781,'Awards&amp;Payments_LEACode'!$A$4:$I$455,4,FALSE)</f>
        <v>760153</v>
      </c>
      <c r="F781" s="1">
        <f>VLOOKUP($B781,'Awards&amp;Payments_LEACode'!$A$4:$I$455,6,FALSE)</f>
        <v>1707094</v>
      </c>
      <c r="G781" s="1">
        <f>VLOOKUP($B781,'Awards&amp;Payments_LEACode'!$A$4:$I$455,8,FALSE)</f>
        <v>88985</v>
      </c>
      <c r="H781" s="3">
        <f>VLOOKUP($B781,'Awards&amp;Payments_LEACode'!$A$4:$I$455,9,FALSE)</f>
        <v>2749210</v>
      </c>
      <c r="I781" s="1">
        <f>VLOOKUP($B781,'Awards&amp;Payments_LEACode'!$A$4:$Q$455,11,FALSE)</f>
        <v>119791.35999999999</v>
      </c>
      <c r="J781" s="1">
        <f>VLOOKUP($B781,'Awards&amp;Payments_LEACode'!$A$4:$Q$455,12,FALSE)</f>
        <v>0</v>
      </c>
      <c r="K781" s="1">
        <f>VLOOKUP($B781,'Awards&amp;Payments_LEACode'!$A$4:$Q$455,14,FALSE)</f>
        <v>0</v>
      </c>
      <c r="L781" s="1">
        <f>VLOOKUP($B781,'Awards&amp;Payments_LEACode'!$A$4:$Q$455,16,FALSE)</f>
        <v>85066.09</v>
      </c>
      <c r="M781" s="3">
        <f>VLOOKUP($B781,'Awards&amp;Payments_LEACode'!$A$4:$Q$455,17,FALSE)</f>
        <v>204857.44999999998</v>
      </c>
    </row>
    <row r="782" spans="1:13" x14ac:dyDescent="0.35">
      <c r="A782" t="s">
        <v>419</v>
      </c>
      <c r="B782" s="117">
        <v>6615</v>
      </c>
      <c r="C782">
        <v>87</v>
      </c>
      <c r="D782" s="1">
        <f>VLOOKUP($B782,'Awards&amp;Payments_LEACode'!$A$4:$I$455,3,FALSE)</f>
        <v>111165</v>
      </c>
      <c r="E782" s="1">
        <f>VLOOKUP($B782,'Awards&amp;Payments_LEACode'!$A$4:$I$455,4,FALSE)</f>
        <v>472971</v>
      </c>
      <c r="F782" s="1">
        <f>VLOOKUP($B782,'Awards&amp;Payments_LEACode'!$A$4:$I$455,6,FALSE)</f>
        <v>1062162</v>
      </c>
      <c r="G782" s="1">
        <f>VLOOKUP($B782,'Awards&amp;Payments_LEACode'!$A$4:$I$455,8,FALSE)</f>
        <v>36377</v>
      </c>
      <c r="H782" s="3">
        <f>VLOOKUP($B782,'Awards&amp;Payments_LEACode'!$A$4:$I$455,9,FALSE)</f>
        <v>1682675</v>
      </c>
      <c r="I782" s="1">
        <f>VLOOKUP($B782,'Awards&amp;Payments_LEACode'!$A$4:$Q$455,11,FALSE)</f>
        <v>0</v>
      </c>
      <c r="J782" s="1">
        <f>VLOOKUP($B782,'Awards&amp;Payments_LEACode'!$A$4:$Q$455,12,FALSE)</f>
        <v>0</v>
      </c>
      <c r="K782" s="1">
        <f>VLOOKUP($B782,'Awards&amp;Payments_LEACode'!$A$4:$Q$455,14,FALSE)</f>
        <v>0</v>
      </c>
      <c r="L782" s="1">
        <f>VLOOKUP($B782,'Awards&amp;Payments_LEACode'!$A$4:$Q$455,16,FALSE)</f>
        <v>0</v>
      </c>
      <c r="M782" s="3">
        <f>VLOOKUP($B782,'Awards&amp;Payments_LEACode'!$A$4:$Q$455,17,FALSE)</f>
        <v>0</v>
      </c>
    </row>
    <row r="783" spans="1:13" x14ac:dyDescent="0.35">
      <c r="A783" t="s">
        <v>92</v>
      </c>
      <c r="B783" s="117">
        <v>1407</v>
      </c>
      <c r="C783">
        <v>88</v>
      </c>
      <c r="D783" s="1">
        <f>VLOOKUP($B783,'Awards&amp;Payments_LEACode'!$A$4:$I$455,3,FALSE)</f>
        <v>92711</v>
      </c>
      <c r="E783" s="1">
        <f>VLOOKUP($B783,'Awards&amp;Payments_LEACode'!$A$4:$I$455,4,FALSE)</f>
        <v>374857</v>
      </c>
      <c r="F783" s="1">
        <f>VLOOKUP($B783,'Awards&amp;Payments_LEACode'!$A$4:$I$455,6,FALSE)</f>
        <v>841826</v>
      </c>
      <c r="G783" s="1">
        <f>VLOOKUP($B783,'Awards&amp;Payments_LEACode'!$A$4:$I$455,8,FALSE)</f>
        <v>0</v>
      </c>
      <c r="H783" s="3">
        <f>VLOOKUP($B783,'Awards&amp;Payments_LEACode'!$A$4:$I$455,9,FALSE)</f>
        <v>1309394</v>
      </c>
      <c r="I783" s="1">
        <f>VLOOKUP($B783,'Awards&amp;Payments_LEACode'!$A$4:$Q$455,11,FALSE)</f>
        <v>70306.900000000009</v>
      </c>
      <c r="J783" s="1">
        <f>VLOOKUP($B783,'Awards&amp;Payments_LEACode'!$A$4:$Q$455,12,FALSE)</f>
        <v>0</v>
      </c>
      <c r="K783" s="1">
        <f>VLOOKUP($B783,'Awards&amp;Payments_LEACode'!$A$4:$Q$455,14,FALSE)</f>
        <v>0</v>
      </c>
      <c r="L783" s="1">
        <f>VLOOKUP($B783,'Awards&amp;Payments_LEACode'!$A$4:$Q$455,16,FALSE)</f>
        <v>0</v>
      </c>
      <c r="M783" s="3">
        <f>VLOOKUP($B783,'Awards&amp;Payments_LEACode'!$A$4:$Q$455,17,FALSE)</f>
        <v>70306.900000000009</v>
      </c>
    </row>
    <row r="784" spans="1:13" x14ac:dyDescent="0.35">
      <c r="A784" t="s">
        <v>1152</v>
      </c>
      <c r="B784" s="117">
        <v>1414</v>
      </c>
      <c r="C784">
        <v>88</v>
      </c>
      <c r="D784" s="1">
        <f>VLOOKUP($B784,'Awards&amp;Payments_LEACode'!$A$4:$I$455,3,FALSE)</f>
        <v>108833</v>
      </c>
      <c r="E784" s="1">
        <f>VLOOKUP($B784,'Awards&amp;Payments_LEACode'!$A$4:$I$455,4,FALSE)</f>
        <v>397056</v>
      </c>
      <c r="F784" s="1">
        <f>VLOOKUP($B784,'Awards&amp;Payments_LEACode'!$A$4:$I$455,6,FALSE)</f>
        <v>891680</v>
      </c>
      <c r="G784" s="1">
        <f>VLOOKUP($B784,'Awards&amp;Payments_LEACode'!$A$4:$I$455,8,FALSE)</f>
        <v>0</v>
      </c>
      <c r="H784" s="3">
        <f>VLOOKUP($B784,'Awards&amp;Payments_LEACode'!$A$4:$I$455,9,FALSE)</f>
        <v>1397569</v>
      </c>
      <c r="I784" s="1">
        <f>VLOOKUP($B784,'Awards&amp;Payments_LEACode'!$A$4:$Q$455,11,FALSE)</f>
        <v>108740.90000000001</v>
      </c>
      <c r="J784" s="1">
        <f>VLOOKUP($B784,'Awards&amp;Payments_LEACode'!$A$4:$Q$455,12,FALSE)</f>
        <v>0</v>
      </c>
      <c r="K784" s="1">
        <f>VLOOKUP($B784,'Awards&amp;Payments_LEACode'!$A$4:$Q$455,14,FALSE)</f>
        <v>0</v>
      </c>
      <c r="L784" s="1">
        <f>VLOOKUP($B784,'Awards&amp;Payments_LEACode'!$A$4:$Q$455,16,FALSE)</f>
        <v>0</v>
      </c>
      <c r="M784" s="3">
        <f>VLOOKUP($B784,'Awards&amp;Payments_LEACode'!$A$4:$Q$455,17,FALSE)</f>
        <v>108740.90000000001</v>
      </c>
    </row>
    <row r="785" spans="1:13" x14ac:dyDescent="0.35">
      <c r="A785" t="s">
        <v>1151</v>
      </c>
      <c r="B785" s="117">
        <v>2289</v>
      </c>
      <c r="C785">
        <v>88</v>
      </c>
      <c r="D785" s="1">
        <f>VLOOKUP($B785,'Awards&amp;Payments_LEACode'!$A$4:$I$455,3,FALSE)</f>
        <v>5046016</v>
      </c>
      <c r="E785" s="1">
        <f>VLOOKUP($B785,'Awards&amp;Payments_LEACode'!$A$4:$I$455,4,FALSE)</f>
        <v>19903798</v>
      </c>
      <c r="F785" s="1">
        <f>VLOOKUP($B785,'Awards&amp;Payments_LEACode'!$A$4:$I$455,6,FALSE)</f>
        <v>44698462</v>
      </c>
      <c r="G785" s="1">
        <f>VLOOKUP($B785,'Awards&amp;Payments_LEACode'!$A$4:$I$455,8,FALSE)</f>
        <v>2934491</v>
      </c>
      <c r="H785" s="3">
        <f>VLOOKUP($B785,'Awards&amp;Payments_LEACode'!$A$4:$I$455,9,FALSE)</f>
        <v>72582767</v>
      </c>
      <c r="I785" s="1">
        <f>VLOOKUP($B785,'Awards&amp;Payments_LEACode'!$A$4:$Q$455,11,FALSE)</f>
        <v>2565082.9900000002</v>
      </c>
      <c r="J785" s="1">
        <f>VLOOKUP($B785,'Awards&amp;Payments_LEACode'!$A$4:$Q$455,12,FALSE)</f>
        <v>0</v>
      </c>
      <c r="K785" s="1">
        <f>VLOOKUP($B785,'Awards&amp;Payments_LEACode'!$A$4:$Q$455,14,FALSE)</f>
        <v>0</v>
      </c>
      <c r="L785" s="1">
        <f>VLOOKUP($B785,'Awards&amp;Payments_LEACode'!$A$4:$Q$455,16,FALSE)</f>
        <v>10307.290000000001</v>
      </c>
      <c r="M785" s="3">
        <f>VLOOKUP($B785,'Awards&amp;Payments_LEACode'!$A$4:$Q$455,17,FALSE)</f>
        <v>2575390.2800000003</v>
      </c>
    </row>
    <row r="786" spans="1:13" x14ac:dyDescent="0.35">
      <c r="A786" t="s">
        <v>78</v>
      </c>
      <c r="B786" s="117">
        <v>1169</v>
      </c>
      <c r="C786">
        <v>89</v>
      </c>
      <c r="D786" s="1">
        <f>VLOOKUP($B786,'Awards&amp;Payments_LEACode'!$A$4:$I$455,3,FALSE)</f>
        <v>84312</v>
      </c>
      <c r="E786" s="1">
        <f>VLOOKUP($B786,'Awards&amp;Payments_LEACode'!$A$4:$I$455,4,FALSE)</f>
        <v>342127</v>
      </c>
      <c r="F786" s="1">
        <f>VLOOKUP($B786,'Awards&amp;Payments_LEACode'!$A$4:$I$455,6,FALSE)</f>
        <v>768324</v>
      </c>
      <c r="G786" s="1">
        <f>VLOOKUP($B786,'Awards&amp;Payments_LEACode'!$A$4:$I$455,8,FALSE)</f>
        <v>0</v>
      </c>
      <c r="H786" s="3">
        <f>VLOOKUP($B786,'Awards&amp;Payments_LEACode'!$A$4:$I$455,9,FALSE)</f>
        <v>1194763</v>
      </c>
      <c r="I786" s="1">
        <f>VLOOKUP($B786,'Awards&amp;Payments_LEACode'!$A$4:$Q$455,11,FALSE)</f>
        <v>78189.69</v>
      </c>
      <c r="J786" s="1">
        <f>VLOOKUP($B786,'Awards&amp;Payments_LEACode'!$A$4:$Q$455,12,FALSE)</f>
        <v>0</v>
      </c>
      <c r="K786" s="1">
        <f>VLOOKUP($B786,'Awards&amp;Payments_LEACode'!$A$4:$Q$455,14,FALSE)</f>
        <v>0</v>
      </c>
      <c r="L786" s="1">
        <f>VLOOKUP($B786,'Awards&amp;Payments_LEACode'!$A$4:$Q$455,16,FALSE)</f>
        <v>0</v>
      </c>
      <c r="M786" s="3">
        <f>VLOOKUP($B786,'Awards&amp;Payments_LEACode'!$A$4:$Q$455,17,FALSE)</f>
        <v>78189.69</v>
      </c>
    </row>
    <row r="787" spans="1:13" x14ac:dyDescent="0.35">
      <c r="A787" t="s">
        <v>167</v>
      </c>
      <c r="B787" s="117">
        <v>2604</v>
      </c>
      <c r="C787">
        <v>89</v>
      </c>
      <c r="D787" s="1">
        <f>VLOOKUP($B787,'Awards&amp;Payments_LEACode'!$A$4:$I$455,3,FALSE)</f>
        <v>296269</v>
      </c>
      <c r="E787" s="1">
        <f>VLOOKUP($B787,'Awards&amp;Payments_LEACode'!$A$4:$I$455,4,FALSE)</f>
        <v>1174486</v>
      </c>
      <c r="F787" s="1">
        <f>VLOOKUP($B787,'Awards&amp;Payments_LEACode'!$A$4:$I$455,6,FALSE)</f>
        <v>2637573</v>
      </c>
      <c r="G787" s="1">
        <f>VLOOKUP($B787,'Awards&amp;Payments_LEACode'!$A$4:$I$455,8,FALSE)</f>
        <v>0</v>
      </c>
      <c r="H787" s="3">
        <f>VLOOKUP($B787,'Awards&amp;Payments_LEACode'!$A$4:$I$455,9,FALSE)</f>
        <v>4108328</v>
      </c>
      <c r="I787" s="1">
        <f>VLOOKUP($B787,'Awards&amp;Payments_LEACode'!$A$4:$Q$455,11,FALSE)</f>
        <v>296269</v>
      </c>
      <c r="J787" s="1">
        <f>VLOOKUP($B787,'Awards&amp;Payments_LEACode'!$A$4:$Q$455,12,FALSE)</f>
        <v>0</v>
      </c>
      <c r="K787" s="1">
        <f>VLOOKUP($B787,'Awards&amp;Payments_LEACode'!$A$4:$Q$455,14,FALSE)</f>
        <v>0</v>
      </c>
      <c r="L787" s="1">
        <f>VLOOKUP($B787,'Awards&amp;Payments_LEACode'!$A$4:$Q$455,16,FALSE)</f>
        <v>0</v>
      </c>
      <c r="M787" s="3">
        <f>VLOOKUP($B787,'Awards&amp;Payments_LEACode'!$A$4:$Q$455,17,FALSE)</f>
        <v>296269</v>
      </c>
    </row>
    <row r="788" spans="1:13" x14ac:dyDescent="0.35">
      <c r="A788" t="s">
        <v>1165</v>
      </c>
      <c r="B788" s="117">
        <v>2961</v>
      </c>
      <c r="C788">
        <v>89</v>
      </c>
      <c r="D788" s="1">
        <f>VLOOKUP($B788,'Awards&amp;Payments_LEACode'!$A$4:$I$455,3,FALSE)</f>
        <v>40000</v>
      </c>
      <c r="E788" s="1">
        <f>VLOOKUP($B788,'Awards&amp;Payments_LEACode'!$A$4:$I$455,4,FALSE)</f>
        <v>157991</v>
      </c>
      <c r="F788" s="1">
        <f>VLOOKUP($B788,'Awards&amp;Payments_LEACode'!$A$4:$I$455,6,FALSE)</f>
        <v>354805</v>
      </c>
      <c r="G788" s="1">
        <f>VLOOKUP($B788,'Awards&amp;Payments_LEACode'!$A$4:$I$455,8,FALSE)</f>
        <v>0</v>
      </c>
      <c r="H788" s="3">
        <f>VLOOKUP($B788,'Awards&amp;Payments_LEACode'!$A$4:$I$455,9,FALSE)</f>
        <v>552796</v>
      </c>
      <c r="I788" s="1">
        <f>VLOOKUP($B788,'Awards&amp;Payments_LEACode'!$A$4:$Q$455,11,FALSE)</f>
        <v>0</v>
      </c>
      <c r="J788" s="1">
        <f>VLOOKUP($B788,'Awards&amp;Payments_LEACode'!$A$4:$Q$455,12,FALSE)</f>
        <v>0</v>
      </c>
      <c r="K788" s="1">
        <f>VLOOKUP($B788,'Awards&amp;Payments_LEACode'!$A$4:$Q$455,14,FALSE)</f>
        <v>0</v>
      </c>
      <c r="L788" s="1">
        <f>VLOOKUP($B788,'Awards&amp;Payments_LEACode'!$A$4:$Q$455,16,FALSE)</f>
        <v>0</v>
      </c>
      <c r="M788" s="3">
        <f>VLOOKUP($B788,'Awards&amp;Payments_LEACode'!$A$4:$Q$455,17,FALSE)</f>
        <v>0</v>
      </c>
    </row>
    <row r="789" spans="1:13" x14ac:dyDescent="0.35">
      <c r="A789" t="s">
        <v>212</v>
      </c>
      <c r="B789" s="117">
        <v>3311</v>
      </c>
      <c r="C789">
        <v>89</v>
      </c>
      <c r="D789" s="1">
        <f>VLOOKUP($B789,'Awards&amp;Payments_LEACode'!$A$4:$I$455,3,FALSE)</f>
        <v>398659</v>
      </c>
      <c r="E789" s="1">
        <f>VLOOKUP($B789,'Awards&amp;Payments_LEACode'!$A$4:$I$455,4,FALSE)</f>
        <v>1586860</v>
      </c>
      <c r="F789" s="1">
        <f>VLOOKUP($B789,'Awards&amp;Payments_LEACode'!$A$4:$I$455,6,FALSE)</f>
        <v>3563652</v>
      </c>
      <c r="G789" s="1">
        <f>VLOOKUP($B789,'Awards&amp;Payments_LEACode'!$A$4:$I$455,8,FALSE)</f>
        <v>289275</v>
      </c>
      <c r="H789" s="3">
        <f>VLOOKUP($B789,'Awards&amp;Payments_LEACode'!$A$4:$I$455,9,FALSE)</f>
        <v>5838446</v>
      </c>
      <c r="I789" s="1">
        <f>VLOOKUP($B789,'Awards&amp;Payments_LEACode'!$A$4:$Q$455,11,FALSE)</f>
        <v>324221.60000000009</v>
      </c>
      <c r="J789" s="1">
        <f>VLOOKUP($B789,'Awards&amp;Payments_LEACode'!$A$4:$Q$455,12,FALSE)</f>
        <v>0</v>
      </c>
      <c r="K789" s="1">
        <f>VLOOKUP($B789,'Awards&amp;Payments_LEACode'!$A$4:$Q$455,14,FALSE)</f>
        <v>0</v>
      </c>
      <c r="L789" s="1">
        <f>VLOOKUP($B789,'Awards&amp;Payments_LEACode'!$A$4:$Q$455,16,FALSE)</f>
        <v>198342.47999999998</v>
      </c>
      <c r="M789" s="3">
        <f>VLOOKUP($B789,'Awards&amp;Payments_LEACode'!$A$4:$Q$455,17,FALSE)</f>
        <v>522564.08000000007</v>
      </c>
    </row>
    <row r="790" spans="1:13" x14ac:dyDescent="0.35">
      <c r="A790" t="s">
        <v>273</v>
      </c>
      <c r="B790" s="117">
        <v>4060</v>
      </c>
      <c r="C790">
        <v>89</v>
      </c>
      <c r="D790" s="1">
        <f>VLOOKUP($B790,'Awards&amp;Payments_LEACode'!$A$4:$I$455,3,FALSE)</f>
        <v>259380</v>
      </c>
      <c r="E790" s="1">
        <f>VLOOKUP($B790,'Awards&amp;Payments_LEACode'!$A$4:$I$455,4,FALSE)</f>
        <v>1039974</v>
      </c>
      <c r="F790" s="1">
        <f>VLOOKUP($B790,'Awards&amp;Payments_LEACode'!$A$4:$I$455,6,FALSE)</f>
        <v>2335496</v>
      </c>
      <c r="G790" s="1">
        <f>VLOOKUP($B790,'Awards&amp;Payments_LEACode'!$A$4:$I$455,8,FALSE)</f>
        <v>0</v>
      </c>
      <c r="H790" s="3">
        <f>VLOOKUP($B790,'Awards&amp;Payments_LEACode'!$A$4:$I$455,9,FALSE)</f>
        <v>3634850</v>
      </c>
      <c r="I790" s="1">
        <f>VLOOKUP($B790,'Awards&amp;Payments_LEACode'!$A$4:$Q$455,11,FALSE)</f>
        <v>59811.29</v>
      </c>
      <c r="J790" s="1">
        <f>VLOOKUP($B790,'Awards&amp;Payments_LEACode'!$A$4:$Q$455,12,FALSE)</f>
        <v>0</v>
      </c>
      <c r="K790" s="1">
        <f>VLOOKUP($B790,'Awards&amp;Payments_LEACode'!$A$4:$Q$455,14,FALSE)</f>
        <v>0</v>
      </c>
      <c r="L790" s="1">
        <f>VLOOKUP($B790,'Awards&amp;Payments_LEACode'!$A$4:$Q$455,16,FALSE)</f>
        <v>0</v>
      </c>
      <c r="M790" s="3">
        <f>VLOOKUP($B790,'Awards&amp;Payments_LEACode'!$A$4:$Q$455,17,FALSE)</f>
        <v>59811.29</v>
      </c>
    </row>
    <row r="791" spans="1:13" x14ac:dyDescent="0.35">
      <c r="A791" t="s">
        <v>272</v>
      </c>
      <c r="B791" s="117">
        <v>4067</v>
      </c>
      <c r="C791">
        <v>89</v>
      </c>
      <c r="D791" s="1">
        <f>VLOOKUP($B791,'Awards&amp;Payments_LEACode'!$A$4:$I$455,3,FALSE)</f>
        <v>168928</v>
      </c>
      <c r="E791" s="1">
        <f>VLOOKUP($B791,'Awards&amp;Payments_LEACode'!$A$4:$I$455,4,FALSE)</f>
        <v>688920</v>
      </c>
      <c r="F791" s="1">
        <f>VLOOKUP($B791,'Awards&amp;Payments_LEACode'!$A$4:$I$455,6,FALSE)</f>
        <v>1547124</v>
      </c>
      <c r="G791" s="1">
        <f>VLOOKUP($B791,'Awards&amp;Payments_LEACode'!$A$4:$I$455,8,FALSE)</f>
        <v>0</v>
      </c>
      <c r="H791" s="3">
        <f>VLOOKUP($B791,'Awards&amp;Payments_LEACode'!$A$4:$I$455,9,FALSE)</f>
        <v>2404972</v>
      </c>
      <c r="I791" s="1">
        <f>VLOOKUP($B791,'Awards&amp;Payments_LEACode'!$A$4:$Q$455,11,FALSE)</f>
        <v>164116.16</v>
      </c>
      <c r="J791" s="1">
        <f>VLOOKUP($B791,'Awards&amp;Payments_LEACode'!$A$4:$Q$455,12,FALSE)</f>
        <v>0</v>
      </c>
      <c r="K791" s="1">
        <f>VLOOKUP($B791,'Awards&amp;Payments_LEACode'!$A$4:$Q$455,14,FALSE)</f>
        <v>0</v>
      </c>
      <c r="L791" s="1">
        <f>VLOOKUP($B791,'Awards&amp;Payments_LEACode'!$A$4:$Q$455,16,FALSE)</f>
        <v>0</v>
      </c>
      <c r="M791" s="3">
        <f>VLOOKUP($B791,'Awards&amp;Payments_LEACode'!$A$4:$Q$455,17,FALSE)</f>
        <v>164116.16</v>
      </c>
    </row>
    <row r="792" spans="1:13" x14ac:dyDescent="0.35">
      <c r="A792" t="s">
        <v>288</v>
      </c>
      <c r="B792" s="117">
        <v>4305</v>
      </c>
      <c r="C792">
        <v>89</v>
      </c>
      <c r="D792" s="1">
        <f>VLOOKUP($B792,'Awards&amp;Payments_LEACode'!$A$4:$I$455,3,FALSE)</f>
        <v>117237</v>
      </c>
      <c r="E792" s="1">
        <f>VLOOKUP($B792,'Awards&amp;Payments_LEACode'!$A$4:$I$455,4,FALSE)</f>
        <v>466696</v>
      </c>
      <c r="F792" s="1">
        <f>VLOOKUP($B792,'Awards&amp;Payments_LEACode'!$A$4:$I$455,6,FALSE)</f>
        <v>1048071</v>
      </c>
      <c r="G792" s="1">
        <f>VLOOKUP($B792,'Awards&amp;Payments_LEACode'!$A$4:$I$455,8,FALSE)</f>
        <v>0</v>
      </c>
      <c r="H792" s="3">
        <f>VLOOKUP($B792,'Awards&amp;Payments_LEACode'!$A$4:$I$455,9,FALSE)</f>
        <v>1632004</v>
      </c>
      <c r="I792" s="1">
        <f>VLOOKUP($B792,'Awards&amp;Payments_LEACode'!$A$4:$Q$455,11,FALSE)</f>
        <v>112225.74</v>
      </c>
      <c r="J792" s="1">
        <f>VLOOKUP($B792,'Awards&amp;Payments_LEACode'!$A$4:$Q$455,12,FALSE)</f>
        <v>0</v>
      </c>
      <c r="K792" s="1">
        <f>VLOOKUP($B792,'Awards&amp;Payments_LEACode'!$A$4:$Q$455,14,FALSE)</f>
        <v>0</v>
      </c>
      <c r="L792" s="1">
        <f>VLOOKUP($B792,'Awards&amp;Payments_LEACode'!$A$4:$Q$455,16,FALSE)</f>
        <v>0</v>
      </c>
      <c r="M792" s="3">
        <f>VLOOKUP($B792,'Awards&amp;Payments_LEACode'!$A$4:$Q$455,17,FALSE)</f>
        <v>112225.74</v>
      </c>
    </row>
    <row r="793" spans="1:13" x14ac:dyDescent="0.35">
      <c r="A793" t="s">
        <v>308</v>
      </c>
      <c r="B793" s="117">
        <v>4613</v>
      </c>
      <c r="C793">
        <v>89</v>
      </c>
      <c r="D793" s="1">
        <f>VLOOKUP($B793,'Awards&amp;Payments_LEACode'!$A$4:$I$455,3,FALSE)</f>
        <v>219615</v>
      </c>
      <c r="E793" s="1">
        <f>VLOOKUP($B793,'Awards&amp;Payments_LEACode'!$A$4:$I$455,4,FALSE)</f>
        <v>865099</v>
      </c>
      <c r="F793" s="1">
        <f>VLOOKUP($B793,'Awards&amp;Payments_LEACode'!$A$4:$I$455,6,FALSE)</f>
        <v>1942774</v>
      </c>
      <c r="G793" s="1">
        <f>VLOOKUP($B793,'Awards&amp;Payments_LEACode'!$A$4:$I$455,8,FALSE)</f>
        <v>0</v>
      </c>
      <c r="H793" s="3">
        <f>VLOOKUP($B793,'Awards&amp;Payments_LEACode'!$A$4:$I$455,9,FALSE)</f>
        <v>3027488</v>
      </c>
      <c r="I793" s="1">
        <f>VLOOKUP($B793,'Awards&amp;Payments_LEACode'!$A$4:$Q$455,11,FALSE)</f>
        <v>121744.31</v>
      </c>
      <c r="J793" s="1">
        <f>VLOOKUP($B793,'Awards&amp;Payments_LEACode'!$A$4:$Q$455,12,FALSE)</f>
        <v>0</v>
      </c>
      <c r="K793" s="1">
        <f>VLOOKUP($B793,'Awards&amp;Payments_LEACode'!$A$4:$Q$455,14,FALSE)</f>
        <v>0</v>
      </c>
      <c r="L793" s="1">
        <f>VLOOKUP($B793,'Awards&amp;Payments_LEACode'!$A$4:$Q$455,16,FALSE)</f>
        <v>0</v>
      </c>
      <c r="M793" s="3">
        <f>VLOOKUP($B793,'Awards&amp;Payments_LEACode'!$A$4:$Q$455,17,FALSE)</f>
        <v>121744.31</v>
      </c>
    </row>
    <row r="794" spans="1:13" x14ac:dyDescent="0.35">
      <c r="A794" t="s">
        <v>1151</v>
      </c>
      <c r="B794" s="117">
        <v>2289</v>
      </c>
      <c r="C794">
        <v>90</v>
      </c>
      <c r="D794" s="1">
        <f>VLOOKUP($B794,'Awards&amp;Payments_LEACode'!$A$4:$I$455,3,FALSE)</f>
        <v>5046016</v>
      </c>
      <c r="E794" s="1">
        <f>VLOOKUP($B794,'Awards&amp;Payments_LEACode'!$A$4:$I$455,4,FALSE)</f>
        <v>19903798</v>
      </c>
      <c r="F794" s="1">
        <f>VLOOKUP($B794,'Awards&amp;Payments_LEACode'!$A$4:$I$455,6,FALSE)</f>
        <v>44698462</v>
      </c>
      <c r="G794" s="1">
        <f>VLOOKUP($B794,'Awards&amp;Payments_LEACode'!$A$4:$I$455,8,FALSE)</f>
        <v>2934491</v>
      </c>
      <c r="H794" s="3">
        <f>VLOOKUP($B794,'Awards&amp;Payments_LEACode'!$A$4:$I$455,9,FALSE)</f>
        <v>72582767</v>
      </c>
      <c r="I794" s="1">
        <f>VLOOKUP($B794,'Awards&amp;Payments_LEACode'!$A$4:$Q$455,11,FALSE)</f>
        <v>2565082.9900000002</v>
      </c>
      <c r="J794" s="1">
        <f>VLOOKUP($B794,'Awards&amp;Payments_LEACode'!$A$4:$Q$455,12,FALSE)</f>
        <v>0</v>
      </c>
      <c r="K794" s="1">
        <f>VLOOKUP($B794,'Awards&amp;Payments_LEACode'!$A$4:$Q$455,14,FALSE)</f>
        <v>0</v>
      </c>
      <c r="L794" s="1">
        <f>VLOOKUP($B794,'Awards&amp;Payments_LEACode'!$A$4:$Q$455,16,FALSE)</f>
        <v>10307.290000000001</v>
      </c>
      <c r="M794" s="3">
        <f>VLOOKUP($B794,'Awards&amp;Payments_LEACode'!$A$4:$Q$455,17,FALSE)</f>
        <v>2575390.2800000003</v>
      </c>
    </row>
    <row r="795" spans="1:13" x14ac:dyDescent="0.35">
      <c r="A795" t="s">
        <v>101</v>
      </c>
      <c r="B795" s="117">
        <v>1554</v>
      </c>
      <c r="C795">
        <v>91</v>
      </c>
      <c r="D795" s="1">
        <f>VLOOKUP($B795,'Awards&amp;Payments_LEACode'!$A$4:$I$455,3,FALSE)</f>
        <v>1510209</v>
      </c>
      <c r="E795" s="1">
        <f>VLOOKUP($B795,'Awards&amp;Payments_LEACode'!$A$4:$I$455,4,FALSE)</f>
        <v>5672908</v>
      </c>
      <c r="F795" s="1">
        <f>VLOOKUP($B795,'Awards&amp;Payments_LEACode'!$A$4:$I$455,6,FALSE)</f>
        <v>12739793</v>
      </c>
      <c r="G795" s="1">
        <f>VLOOKUP($B795,'Awards&amp;Payments_LEACode'!$A$4:$I$455,8,FALSE)</f>
        <v>0</v>
      </c>
      <c r="H795" s="3">
        <f>VLOOKUP($B795,'Awards&amp;Payments_LEACode'!$A$4:$I$455,9,FALSE)</f>
        <v>19922910</v>
      </c>
      <c r="I795" s="1">
        <f>VLOOKUP($B795,'Awards&amp;Payments_LEACode'!$A$4:$Q$455,11,FALSE)</f>
        <v>1074882.4099999999</v>
      </c>
      <c r="J795" s="1">
        <f>VLOOKUP($B795,'Awards&amp;Payments_LEACode'!$A$4:$Q$455,12,FALSE)</f>
        <v>0</v>
      </c>
      <c r="K795" s="1">
        <f>VLOOKUP($B795,'Awards&amp;Payments_LEACode'!$A$4:$Q$455,14,FALSE)</f>
        <v>0</v>
      </c>
      <c r="L795" s="1">
        <f>VLOOKUP($B795,'Awards&amp;Payments_LEACode'!$A$4:$Q$455,16,FALSE)</f>
        <v>0</v>
      </c>
      <c r="M795" s="3">
        <f>VLOOKUP($B795,'Awards&amp;Payments_LEACode'!$A$4:$Q$455,17,FALSE)</f>
        <v>1074882.4099999999</v>
      </c>
    </row>
    <row r="796" spans="1:13" x14ac:dyDescent="0.35">
      <c r="A796" t="s">
        <v>10</v>
      </c>
      <c r="B796" s="117">
        <v>84</v>
      </c>
      <c r="C796">
        <v>92</v>
      </c>
      <c r="D796" s="1">
        <f>VLOOKUP($B796,'Awards&amp;Payments_LEACode'!$A$4:$I$455,3,FALSE)</f>
        <v>40000</v>
      </c>
      <c r="E796" s="1">
        <f>VLOOKUP($B796,'Awards&amp;Payments_LEACode'!$A$4:$I$455,4,FALSE)</f>
        <v>100000</v>
      </c>
      <c r="F796" s="1">
        <f>VLOOKUP($B796,'Awards&amp;Payments_LEACode'!$A$4:$I$455,6,FALSE)</f>
        <v>168460</v>
      </c>
      <c r="G796" s="1">
        <f>VLOOKUP($B796,'Awards&amp;Payments_LEACode'!$A$4:$I$455,8,FALSE)</f>
        <v>0</v>
      </c>
      <c r="H796" s="3">
        <f>VLOOKUP($B796,'Awards&amp;Payments_LEACode'!$A$4:$I$455,9,FALSE)</f>
        <v>308460</v>
      </c>
      <c r="I796" s="1">
        <f>VLOOKUP($B796,'Awards&amp;Payments_LEACode'!$A$4:$Q$455,11,FALSE)</f>
        <v>13804.81</v>
      </c>
      <c r="J796" s="1">
        <f>VLOOKUP($B796,'Awards&amp;Payments_LEACode'!$A$4:$Q$455,12,FALSE)</f>
        <v>0</v>
      </c>
      <c r="K796" s="1">
        <f>VLOOKUP($B796,'Awards&amp;Payments_LEACode'!$A$4:$Q$455,14,FALSE)</f>
        <v>0</v>
      </c>
      <c r="L796" s="1">
        <f>VLOOKUP($B796,'Awards&amp;Payments_LEACode'!$A$4:$Q$455,16,FALSE)</f>
        <v>0</v>
      </c>
      <c r="M796" s="3">
        <f>VLOOKUP($B796,'Awards&amp;Payments_LEACode'!$A$4:$Q$455,17,FALSE)</f>
        <v>13804.81</v>
      </c>
    </row>
    <row r="797" spans="1:13" x14ac:dyDescent="0.35">
      <c r="A797" t="s">
        <v>11</v>
      </c>
      <c r="B797" s="117">
        <v>91</v>
      </c>
      <c r="C797">
        <v>92</v>
      </c>
      <c r="D797" s="1">
        <f>VLOOKUP($B797,'Awards&amp;Payments_LEACode'!$A$4:$I$455,3,FALSE)</f>
        <v>99693</v>
      </c>
      <c r="E797" s="1">
        <f>VLOOKUP($B797,'Awards&amp;Payments_LEACode'!$A$4:$I$455,4,FALSE)</f>
        <v>396525</v>
      </c>
      <c r="F797" s="1">
        <f>VLOOKUP($B797,'Awards&amp;Payments_LEACode'!$A$4:$I$455,6,FALSE)</f>
        <v>890487</v>
      </c>
      <c r="G797" s="1">
        <f>VLOOKUP($B797,'Awards&amp;Payments_LEACode'!$A$4:$I$455,8,FALSE)</f>
        <v>86667</v>
      </c>
      <c r="H797" s="3">
        <f>VLOOKUP($B797,'Awards&amp;Payments_LEACode'!$A$4:$I$455,9,FALSE)</f>
        <v>1473372</v>
      </c>
      <c r="I797" s="1">
        <f>VLOOKUP($B797,'Awards&amp;Payments_LEACode'!$A$4:$Q$455,11,FALSE)</f>
        <v>80493.290000000008</v>
      </c>
      <c r="J797" s="1">
        <f>VLOOKUP($B797,'Awards&amp;Payments_LEACode'!$A$4:$Q$455,12,FALSE)</f>
        <v>0</v>
      </c>
      <c r="K797" s="1">
        <f>VLOOKUP($B797,'Awards&amp;Payments_LEACode'!$A$4:$Q$455,14,FALSE)</f>
        <v>0</v>
      </c>
      <c r="L797" s="1">
        <f>VLOOKUP($B797,'Awards&amp;Payments_LEACode'!$A$4:$Q$455,16,FALSE)</f>
        <v>61169.18</v>
      </c>
      <c r="M797" s="3">
        <f>VLOOKUP($B797,'Awards&amp;Payments_LEACode'!$A$4:$Q$455,17,FALSE)</f>
        <v>141662.47</v>
      </c>
    </row>
    <row r="798" spans="1:13" x14ac:dyDescent="0.35">
      <c r="A798" t="s">
        <v>18</v>
      </c>
      <c r="B798" s="117">
        <v>154</v>
      </c>
      <c r="C798">
        <v>92</v>
      </c>
      <c r="D798" s="1">
        <f>VLOOKUP($B798,'Awards&amp;Payments_LEACode'!$A$4:$I$455,3,FALSE)</f>
        <v>110713</v>
      </c>
      <c r="E798" s="1">
        <f>VLOOKUP($B798,'Awards&amp;Payments_LEACode'!$A$4:$I$455,4,FALSE)</f>
        <v>373053</v>
      </c>
      <c r="F798" s="1">
        <f>VLOOKUP($B798,'Awards&amp;Payments_LEACode'!$A$4:$I$455,6,FALSE)</f>
        <v>837774</v>
      </c>
      <c r="G798" s="1">
        <f>VLOOKUP($B798,'Awards&amp;Payments_LEACode'!$A$4:$I$455,8,FALSE)</f>
        <v>184638</v>
      </c>
      <c r="H798" s="3">
        <f>VLOOKUP($B798,'Awards&amp;Payments_LEACode'!$A$4:$I$455,9,FALSE)</f>
        <v>1506178</v>
      </c>
      <c r="I798" s="1">
        <f>VLOOKUP($B798,'Awards&amp;Payments_LEACode'!$A$4:$Q$455,11,FALSE)</f>
        <v>101035.89</v>
      </c>
      <c r="J798" s="1">
        <f>VLOOKUP($B798,'Awards&amp;Payments_LEACode'!$A$4:$Q$455,12,FALSE)</f>
        <v>0</v>
      </c>
      <c r="K798" s="1">
        <f>VLOOKUP($B798,'Awards&amp;Payments_LEACode'!$A$4:$Q$455,14,FALSE)</f>
        <v>0</v>
      </c>
      <c r="L798" s="1">
        <f>VLOOKUP($B798,'Awards&amp;Payments_LEACode'!$A$4:$Q$455,16,FALSE)</f>
        <v>75334.23000000001</v>
      </c>
      <c r="M798" s="3">
        <f>VLOOKUP($B798,'Awards&amp;Payments_LEACode'!$A$4:$Q$455,17,FALSE)</f>
        <v>176370.12</v>
      </c>
    </row>
    <row r="799" spans="1:13" x14ac:dyDescent="0.35">
      <c r="A799" t="s">
        <v>41</v>
      </c>
      <c r="B799" s="117">
        <v>476</v>
      </c>
      <c r="C799">
        <v>92</v>
      </c>
      <c r="D799" s="1">
        <f>VLOOKUP($B799,'Awards&amp;Payments_LEACode'!$A$4:$I$455,3,FALSE)</f>
        <v>313840</v>
      </c>
      <c r="E799" s="1">
        <f>VLOOKUP($B799,'Awards&amp;Payments_LEACode'!$A$4:$I$455,4,FALSE)</f>
        <v>1243027</v>
      </c>
      <c r="F799" s="1">
        <f>VLOOKUP($B799,'Awards&amp;Payments_LEACode'!$A$4:$I$455,6,FALSE)</f>
        <v>2791497</v>
      </c>
      <c r="G799" s="1">
        <f>VLOOKUP($B799,'Awards&amp;Payments_LEACode'!$A$4:$I$455,8,FALSE)</f>
        <v>248406</v>
      </c>
      <c r="H799" s="3">
        <f>VLOOKUP($B799,'Awards&amp;Payments_LEACode'!$A$4:$I$455,9,FALSE)</f>
        <v>4596770</v>
      </c>
      <c r="I799" s="1">
        <f>VLOOKUP($B799,'Awards&amp;Payments_LEACode'!$A$4:$Q$455,11,FALSE)</f>
        <v>277871.07</v>
      </c>
      <c r="J799" s="1">
        <f>VLOOKUP($B799,'Awards&amp;Payments_LEACode'!$A$4:$Q$455,12,FALSE)</f>
        <v>0</v>
      </c>
      <c r="K799" s="1">
        <f>VLOOKUP($B799,'Awards&amp;Payments_LEACode'!$A$4:$Q$455,14,FALSE)</f>
        <v>0</v>
      </c>
      <c r="L799" s="1">
        <f>VLOOKUP($B799,'Awards&amp;Payments_LEACode'!$A$4:$Q$455,16,FALSE)</f>
        <v>122052.40000000001</v>
      </c>
      <c r="M799" s="3">
        <f>VLOOKUP($B799,'Awards&amp;Payments_LEACode'!$A$4:$Q$455,17,FALSE)</f>
        <v>399923.47000000003</v>
      </c>
    </row>
    <row r="800" spans="1:13" x14ac:dyDescent="0.35">
      <c r="A800" t="s">
        <v>42</v>
      </c>
      <c r="B800" s="117">
        <v>485</v>
      </c>
      <c r="C800">
        <v>92</v>
      </c>
      <c r="D800" s="1">
        <f>VLOOKUP($B800,'Awards&amp;Payments_LEACode'!$A$4:$I$455,3,FALSE)</f>
        <v>118928</v>
      </c>
      <c r="E800" s="1">
        <f>VLOOKUP($B800,'Awards&amp;Payments_LEACode'!$A$4:$I$455,4,FALSE)</f>
        <v>470579</v>
      </c>
      <c r="F800" s="1">
        <f>VLOOKUP($B800,'Awards&amp;Payments_LEACode'!$A$4:$I$455,6,FALSE)</f>
        <v>1056791</v>
      </c>
      <c r="G800" s="1">
        <f>VLOOKUP($B800,'Awards&amp;Payments_LEACode'!$A$4:$I$455,8,FALSE)</f>
        <v>93333</v>
      </c>
      <c r="H800" s="3">
        <f>VLOOKUP($B800,'Awards&amp;Payments_LEACode'!$A$4:$I$455,9,FALSE)</f>
        <v>1739631</v>
      </c>
      <c r="I800" s="1">
        <f>VLOOKUP($B800,'Awards&amp;Payments_LEACode'!$A$4:$Q$455,11,FALSE)</f>
        <v>100416.1</v>
      </c>
      <c r="J800" s="1">
        <f>VLOOKUP($B800,'Awards&amp;Payments_LEACode'!$A$4:$Q$455,12,FALSE)</f>
        <v>0</v>
      </c>
      <c r="K800" s="1">
        <f>VLOOKUP($B800,'Awards&amp;Payments_LEACode'!$A$4:$Q$455,14,FALSE)</f>
        <v>0</v>
      </c>
      <c r="L800" s="1">
        <f>VLOOKUP($B800,'Awards&amp;Payments_LEACode'!$A$4:$Q$455,16,FALSE)</f>
        <v>0</v>
      </c>
      <c r="M800" s="3">
        <f>VLOOKUP($B800,'Awards&amp;Payments_LEACode'!$A$4:$Q$455,17,FALSE)</f>
        <v>100416.1</v>
      </c>
    </row>
    <row r="801" spans="1:13" x14ac:dyDescent="0.35">
      <c r="A801" t="s">
        <v>76</v>
      </c>
      <c r="B801" s="117">
        <v>1155</v>
      </c>
      <c r="C801">
        <v>92</v>
      </c>
      <c r="D801" s="1">
        <f>VLOOKUP($B801,'Awards&amp;Payments_LEACode'!$A$4:$I$455,3,FALSE)</f>
        <v>51079</v>
      </c>
      <c r="E801" s="1">
        <f>VLOOKUP($B801,'Awards&amp;Payments_LEACode'!$A$4:$I$455,4,FALSE)</f>
        <v>210195</v>
      </c>
      <c r="F801" s="1">
        <f>VLOOKUP($B801,'Awards&amp;Payments_LEACode'!$A$4:$I$455,6,FALSE)</f>
        <v>472041</v>
      </c>
      <c r="G801" s="1">
        <f>VLOOKUP($B801,'Awards&amp;Payments_LEACode'!$A$4:$I$455,8,FALSE)</f>
        <v>0</v>
      </c>
      <c r="H801" s="3">
        <f>VLOOKUP($B801,'Awards&amp;Payments_LEACode'!$A$4:$I$455,9,FALSE)</f>
        <v>733315</v>
      </c>
      <c r="I801" s="1">
        <f>VLOOKUP($B801,'Awards&amp;Payments_LEACode'!$A$4:$Q$455,11,FALSE)</f>
        <v>41243.980000000003</v>
      </c>
      <c r="J801" s="1">
        <f>VLOOKUP($B801,'Awards&amp;Payments_LEACode'!$A$4:$Q$455,12,FALSE)</f>
        <v>0</v>
      </c>
      <c r="K801" s="1">
        <f>VLOOKUP($B801,'Awards&amp;Payments_LEACode'!$A$4:$Q$455,14,FALSE)</f>
        <v>0</v>
      </c>
      <c r="L801" s="1">
        <f>VLOOKUP($B801,'Awards&amp;Payments_LEACode'!$A$4:$Q$455,16,FALSE)</f>
        <v>0</v>
      </c>
      <c r="M801" s="3">
        <f>VLOOKUP($B801,'Awards&amp;Payments_LEACode'!$A$4:$Q$455,17,FALSE)</f>
        <v>41243.980000000003</v>
      </c>
    </row>
    <row r="802" spans="1:13" x14ac:dyDescent="0.35">
      <c r="A802" t="s">
        <v>1159</v>
      </c>
      <c r="B802" s="117">
        <v>1499</v>
      </c>
      <c r="C802">
        <v>92</v>
      </c>
      <c r="D802" s="1">
        <f>VLOOKUP($B802,'Awards&amp;Payments_LEACode'!$A$4:$I$455,3,FALSE)</f>
        <v>182626</v>
      </c>
      <c r="E802" s="1">
        <f>VLOOKUP($B802,'Awards&amp;Payments_LEACode'!$A$4:$I$455,4,FALSE)</f>
        <v>686327</v>
      </c>
      <c r="F802" s="1">
        <f>VLOOKUP($B802,'Awards&amp;Payments_LEACode'!$A$4:$I$455,6,FALSE)</f>
        <v>1541301</v>
      </c>
      <c r="G802" s="1">
        <f>VLOOKUP($B802,'Awards&amp;Payments_LEACode'!$A$4:$I$455,8,FALSE)</f>
        <v>0</v>
      </c>
      <c r="H802" s="3">
        <f>VLOOKUP($B802,'Awards&amp;Payments_LEACode'!$A$4:$I$455,9,FALSE)</f>
        <v>2410254</v>
      </c>
      <c r="I802" s="1">
        <f>VLOOKUP($B802,'Awards&amp;Payments_LEACode'!$A$4:$Q$455,11,FALSE)</f>
        <v>129953.64</v>
      </c>
      <c r="J802" s="1">
        <f>VLOOKUP($B802,'Awards&amp;Payments_LEACode'!$A$4:$Q$455,12,FALSE)</f>
        <v>0</v>
      </c>
      <c r="K802" s="1">
        <f>VLOOKUP($B802,'Awards&amp;Payments_LEACode'!$A$4:$Q$455,14,FALSE)</f>
        <v>0</v>
      </c>
      <c r="L802" s="1">
        <f>VLOOKUP($B802,'Awards&amp;Payments_LEACode'!$A$4:$Q$455,16,FALSE)</f>
        <v>0</v>
      </c>
      <c r="M802" s="3">
        <f>VLOOKUP($B802,'Awards&amp;Payments_LEACode'!$A$4:$Q$455,17,FALSE)</f>
        <v>129953.64</v>
      </c>
    </row>
    <row r="803" spans="1:13" x14ac:dyDescent="0.35">
      <c r="A803" t="s">
        <v>105</v>
      </c>
      <c r="B803" s="117">
        <v>1600</v>
      </c>
      <c r="C803">
        <v>92</v>
      </c>
      <c r="D803" s="1">
        <f>VLOOKUP($B803,'Awards&amp;Payments_LEACode'!$A$4:$I$455,3,FALSE)</f>
        <v>62866</v>
      </c>
      <c r="E803" s="1">
        <f>VLOOKUP($B803,'Awards&amp;Payments_LEACode'!$A$4:$I$455,4,FALSE)</f>
        <v>258144</v>
      </c>
      <c r="F803" s="1">
        <f>VLOOKUP($B803,'Awards&amp;Payments_LEACode'!$A$4:$I$455,6,FALSE)</f>
        <v>579720</v>
      </c>
      <c r="G803" s="1">
        <f>VLOOKUP($B803,'Awards&amp;Payments_LEACode'!$A$4:$I$455,8,FALSE)</f>
        <v>0</v>
      </c>
      <c r="H803" s="3">
        <f>VLOOKUP($B803,'Awards&amp;Payments_LEACode'!$A$4:$I$455,9,FALSE)</f>
        <v>900730</v>
      </c>
      <c r="I803" s="1">
        <f>VLOOKUP($B803,'Awards&amp;Payments_LEACode'!$A$4:$Q$455,11,FALSE)</f>
        <v>62866</v>
      </c>
      <c r="J803" s="1">
        <f>VLOOKUP($B803,'Awards&amp;Payments_LEACode'!$A$4:$Q$455,12,FALSE)</f>
        <v>0</v>
      </c>
      <c r="K803" s="1">
        <f>VLOOKUP($B803,'Awards&amp;Payments_LEACode'!$A$4:$Q$455,14,FALSE)</f>
        <v>0</v>
      </c>
      <c r="L803" s="1">
        <f>VLOOKUP($B803,'Awards&amp;Payments_LEACode'!$A$4:$Q$455,16,FALSE)</f>
        <v>0</v>
      </c>
      <c r="M803" s="3">
        <f>VLOOKUP($B803,'Awards&amp;Payments_LEACode'!$A$4:$Q$455,17,FALSE)</f>
        <v>62866</v>
      </c>
    </row>
    <row r="804" spans="1:13" x14ac:dyDescent="0.35">
      <c r="A804" t="s">
        <v>1163</v>
      </c>
      <c r="B804" s="117">
        <v>2009</v>
      </c>
      <c r="C804">
        <v>92</v>
      </c>
      <c r="D804" s="1">
        <f>VLOOKUP($B804,'Awards&amp;Payments_LEACode'!$A$4:$I$455,3,FALSE)</f>
        <v>104400</v>
      </c>
      <c r="E804" s="1">
        <f>VLOOKUP($B804,'Awards&amp;Payments_LEACode'!$A$4:$I$455,4,FALSE)</f>
        <v>398752</v>
      </c>
      <c r="F804" s="1">
        <f>VLOOKUP($B804,'Awards&amp;Payments_LEACode'!$A$4:$I$455,6,FALSE)</f>
        <v>895488</v>
      </c>
      <c r="G804" s="1">
        <f>VLOOKUP($B804,'Awards&amp;Payments_LEACode'!$A$4:$I$455,8,FALSE)</f>
        <v>0</v>
      </c>
      <c r="H804" s="3">
        <f>VLOOKUP($B804,'Awards&amp;Payments_LEACode'!$A$4:$I$455,9,FALSE)</f>
        <v>1398640</v>
      </c>
      <c r="I804" s="1">
        <f>VLOOKUP($B804,'Awards&amp;Payments_LEACode'!$A$4:$Q$455,11,FALSE)</f>
        <v>104400</v>
      </c>
      <c r="J804" s="1">
        <f>VLOOKUP($B804,'Awards&amp;Payments_LEACode'!$A$4:$Q$455,12,FALSE)</f>
        <v>0</v>
      </c>
      <c r="K804" s="1">
        <f>VLOOKUP($B804,'Awards&amp;Payments_LEACode'!$A$4:$Q$455,14,FALSE)</f>
        <v>0</v>
      </c>
      <c r="L804" s="1">
        <f>VLOOKUP($B804,'Awards&amp;Payments_LEACode'!$A$4:$Q$455,16,FALSE)</f>
        <v>0</v>
      </c>
      <c r="M804" s="3">
        <f>VLOOKUP($B804,'Awards&amp;Payments_LEACode'!$A$4:$Q$455,17,FALSE)</f>
        <v>104400</v>
      </c>
    </row>
    <row r="805" spans="1:13" x14ac:dyDescent="0.35">
      <c r="A805" t="s">
        <v>136</v>
      </c>
      <c r="B805" s="117">
        <v>2142</v>
      </c>
      <c r="C805">
        <v>92</v>
      </c>
      <c r="D805" s="1">
        <f>VLOOKUP($B805,'Awards&amp;Payments_LEACode'!$A$4:$I$455,3,FALSE)</f>
        <v>40000</v>
      </c>
      <c r="E805" s="1">
        <f>VLOOKUP($B805,'Awards&amp;Payments_LEACode'!$A$4:$I$455,4,FALSE)</f>
        <v>143132</v>
      </c>
      <c r="F805" s="1">
        <f>VLOOKUP($B805,'Awards&amp;Payments_LEACode'!$A$4:$I$455,6,FALSE)</f>
        <v>321436</v>
      </c>
      <c r="G805" s="1">
        <f>VLOOKUP($B805,'Awards&amp;Payments_LEACode'!$A$4:$I$455,8,FALSE)</f>
        <v>23043</v>
      </c>
      <c r="H805" s="3">
        <f>VLOOKUP($B805,'Awards&amp;Payments_LEACode'!$A$4:$I$455,9,FALSE)</f>
        <v>527611</v>
      </c>
      <c r="I805" s="1">
        <f>VLOOKUP($B805,'Awards&amp;Payments_LEACode'!$A$4:$Q$455,11,FALSE)</f>
        <v>25293.61</v>
      </c>
      <c r="J805" s="1">
        <f>VLOOKUP($B805,'Awards&amp;Payments_LEACode'!$A$4:$Q$455,12,FALSE)</f>
        <v>0</v>
      </c>
      <c r="K805" s="1">
        <f>VLOOKUP($B805,'Awards&amp;Payments_LEACode'!$A$4:$Q$455,14,FALSE)</f>
        <v>0</v>
      </c>
      <c r="L805" s="1">
        <f>VLOOKUP($B805,'Awards&amp;Payments_LEACode'!$A$4:$Q$455,16,FALSE)</f>
        <v>1036.94</v>
      </c>
      <c r="M805" s="3">
        <f>VLOOKUP($B805,'Awards&amp;Payments_LEACode'!$A$4:$Q$455,17,FALSE)</f>
        <v>26330.55</v>
      </c>
    </row>
    <row r="806" spans="1:13" x14ac:dyDescent="0.35">
      <c r="A806" t="s">
        <v>172</v>
      </c>
      <c r="B806" s="117">
        <v>2632</v>
      </c>
      <c r="C806">
        <v>92</v>
      </c>
      <c r="D806" s="1">
        <f>VLOOKUP($B806,'Awards&amp;Payments_LEACode'!$A$4:$I$455,3,FALSE)</f>
        <v>103183</v>
      </c>
      <c r="E806" s="1">
        <f>VLOOKUP($B806,'Awards&amp;Payments_LEACode'!$A$4:$I$455,4,FALSE)</f>
        <v>379667</v>
      </c>
      <c r="F806" s="1">
        <f>VLOOKUP($B806,'Awards&amp;Payments_LEACode'!$A$4:$I$455,6,FALSE)</f>
        <v>852628</v>
      </c>
      <c r="G806" s="1">
        <f>VLOOKUP($B806,'Awards&amp;Payments_LEACode'!$A$4:$I$455,8,FALSE)</f>
        <v>60870</v>
      </c>
      <c r="H806" s="3">
        <f>VLOOKUP($B806,'Awards&amp;Payments_LEACode'!$A$4:$I$455,9,FALSE)</f>
        <v>1396348</v>
      </c>
      <c r="I806" s="1">
        <f>VLOOKUP($B806,'Awards&amp;Payments_LEACode'!$A$4:$Q$455,11,FALSE)</f>
        <v>101862.76</v>
      </c>
      <c r="J806" s="1">
        <f>VLOOKUP($B806,'Awards&amp;Payments_LEACode'!$A$4:$Q$455,12,FALSE)</f>
        <v>0</v>
      </c>
      <c r="K806" s="1">
        <f>VLOOKUP($B806,'Awards&amp;Payments_LEACode'!$A$4:$Q$455,14,FALSE)</f>
        <v>0</v>
      </c>
      <c r="L806" s="1">
        <f>VLOOKUP($B806,'Awards&amp;Payments_LEACode'!$A$4:$Q$455,16,FALSE)</f>
        <v>0</v>
      </c>
      <c r="M806" s="3">
        <f>VLOOKUP($B806,'Awards&amp;Payments_LEACode'!$A$4:$Q$455,17,FALSE)</f>
        <v>101862.76</v>
      </c>
    </row>
    <row r="807" spans="1:13" x14ac:dyDescent="0.35">
      <c r="A807" t="s">
        <v>222</v>
      </c>
      <c r="B807" s="117">
        <v>3428</v>
      </c>
      <c r="C807">
        <v>92</v>
      </c>
      <c r="D807" s="1">
        <f>VLOOKUP($B807,'Awards&amp;Payments_LEACode'!$A$4:$I$455,3,FALSE)</f>
        <v>108036</v>
      </c>
      <c r="E807" s="1">
        <f>VLOOKUP($B807,'Awards&amp;Payments_LEACode'!$A$4:$I$455,4,FALSE)</f>
        <v>457723</v>
      </c>
      <c r="F807" s="1">
        <f>VLOOKUP($B807,'Awards&amp;Payments_LEACode'!$A$4:$I$455,6,FALSE)</f>
        <v>1027919</v>
      </c>
      <c r="G807" s="1">
        <f>VLOOKUP($B807,'Awards&amp;Payments_LEACode'!$A$4:$I$455,8,FALSE)</f>
        <v>0</v>
      </c>
      <c r="H807" s="3">
        <f>VLOOKUP($B807,'Awards&amp;Payments_LEACode'!$A$4:$I$455,9,FALSE)</f>
        <v>1593678</v>
      </c>
      <c r="I807" s="1">
        <f>VLOOKUP($B807,'Awards&amp;Payments_LEACode'!$A$4:$Q$455,11,FALSE)</f>
        <v>108035.99999999999</v>
      </c>
      <c r="J807" s="1">
        <f>VLOOKUP($B807,'Awards&amp;Payments_LEACode'!$A$4:$Q$455,12,FALSE)</f>
        <v>0</v>
      </c>
      <c r="K807" s="1">
        <f>VLOOKUP($B807,'Awards&amp;Payments_LEACode'!$A$4:$Q$455,14,FALSE)</f>
        <v>0</v>
      </c>
      <c r="L807" s="1">
        <f>VLOOKUP($B807,'Awards&amp;Payments_LEACode'!$A$4:$Q$455,16,FALSE)</f>
        <v>0</v>
      </c>
      <c r="M807" s="3">
        <f>VLOOKUP($B807,'Awards&amp;Payments_LEACode'!$A$4:$Q$455,17,FALSE)</f>
        <v>108035.99999999999</v>
      </c>
    </row>
    <row r="808" spans="1:13" x14ac:dyDescent="0.35">
      <c r="A808" t="s">
        <v>242</v>
      </c>
      <c r="B808" s="117">
        <v>3668</v>
      </c>
      <c r="C808">
        <v>92</v>
      </c>
      <c r="D808" s="1">
        <f>VLOOKUP($B808,'Awards&amp;Payments_LEACode'!$A$4:$I$455,3,FALSE)</f>
        <v>147406</v>
      </c>
      <c r="E808" s="1">
        <f>VLOOKUP($B808,'Awards&amp;Payments_LEACode'!$A$4:$I$455,4,FALSE)</f>
        <v>572935</v>
      </c>
      <c r="F808" s="1">
        <f>VLOOKUP($B808,'Awards&amp;Payments_LEACode'!$A$4:$I$455,6,FALSE)</f>
        <v>1286655</v>
      </c>
      <c r="G808" s="1">
        <f>VLOOKUP($B808,'Awards&amp;Payments_LEACode'!$A$4:$I$455,8,FALSE)</f>
        <v>0</v>
      </c>
      <c r="H808" s="3">
        <f>VLOOKUP($B808,'Awards&amp;Payments_LEACode'!$A$4:$I$455,9,FALSE)</f>
        <v>2006996</v>
      </c>
      <c r="I808" s="1">
        <f>VLOOKUP($B808,'Awards&amp;Payments_LEACode'!$A$4:$Q$455,11,FALSE)</f>
        <v>146253.64000000001</v>
      </c>
      <c r="J808" s="1">
        <f>VLOOKUP($B808,'Awards&amp;Payments_LEACode'!$A$4:$Q$455,12,FALSE)</f>
        <v>0</v>
      </c>
      <c r="K808" s="1">
        <f>VLOOKUP($B808,'Awards&amp;Payments_LEACode'!$A$4:$Q$455,14,FALSE)</f>
        <v>0</v>
      </c>
      <c r="L808" s="1">
        <f>VLOOKUP($B808,'Awards&amp;Payments_LEACode'!$A$4:$Q$455,16,FALSE)</f>
        <v>0</v>
      </c>
      <c r="M808" s="3">
        <f>VLOOKUP($B808,'Awards&amp;Payments_LEACode'!$A$4:$Q$455,17,FALSE)</f>
        <v>146253.64000000001</v>
      </c>
    </row>
    <row r="809" spans="1:13" x14ac:dyDescent="0.35">
      <c r="A809" t="s">
        <v>281</v>
      </c>
      <c r="B809" s="117">
        <v>4186</v>
      </c>
      <c r="C809">
        <v>92</v>
      </c>
      <c r="D809" s="1">
        <f>VLOOKUP($B809,'Awards&amp;Payments_LEACode'!$A$4:$I$455,3,FALSE)</f>
        <v>171569</v>
      </c>
      <c r="E809" s="1">
        <f>VLOOKUP($B809,'Awards&amp;Payments_LEACode'!$A$4:$I$455,4,FALSE)</f>
        <v>691951</v>
      </c>
      <c r="F809" s="1">
        <f>VLOOKUP($B809,'Awards&amp;Payments_LEACode'!$A$4:$I$455,6,FALSE)</f>
        <v>1553933</v>
      </c>
      <c r="G809" s="1">
        <f>VLOOKUP($B809,'Awards&amp;Payments_LEACode'!$A$4:$I$455,8,FALSE)</f>
        <v>118985</v>
      </c>
      <c r="H809" s="3">
        <f>VLOOKUP($B809,'Awards&amp;Payments_LEACode'!$A$4:$I$455,9,FALSE)</f>
        <v>2536438</v>
      </c>
      <c r="I809" s="1">
        <f>VLOOKUP($B809,'Awards&amp;Payments_LEACode'!$A$4:$Q$455,11,FALSE)</f>
        <v>50785.54</v>
      </c>
      <c r="J809" s="1">
        <f>VLOOKUP($B809,'Awards&amp;Payments_LEACode'!$A$4:$Q$455,12,FALSE)</f>
        <v>0</v>
      </c>
      <c r="K809" s="1">
        <f>VLOOKUP($B809,'Awards&amp;Payments_LEACode'!$A$4:$Q$455,14,FALSE)</f>
        <v>0</v>
      </c>
      <c r="L809" s="1">
        <f>VLOOKUP($B809,'Awards&amp;Payments_LEACode'!$A$4:$Q$455,16,FALSE)</f>
        <v>118985</v>
      </c>
      <c r="M809" s="3">
        <f>VLOOKUP($B809,'Awards&amp;Payments_LEACode'!$A$4:$Q$455,17,FALSE)</f>
        <v>169770.54</v>
      </c>
    </row>
    <row r="810" spans="1:13" x14ac:dyDescent="0.35">
      <c r="A810" t="s">
        <v>351</v>
      </c>
      <c r="B810" s="117">
        <v>5460</v>
      </c>
      <c r="C810">
        <v>92</v>
      </c>
      <c r="D810" s="1">
        <f>VLOOKUP($B810,'Awards&amp;Payments_LEACode'!$A$4:$I$455,3,FALSE)</f>
        <v>485586</v>
      </c>
      <c r="E810" s="1">
        <f>VLOOKUP($B810,'Awards&amp;Payments_LEACode'!$A$4:$I$455,4,FALSE)</f>
        <v>1982953</v>
      </c>
      <c r="F810" s="1">
        <f>VLOOKUP($B810,'Awards&amp;Payments_LEACode'!$A$4:$I$455,6,FALSE)</f>
        <v>4453168</v>
      </c>
      <c r="G810" s="1">
        <f>VLOOKUP($B810,'Awards&amp;Payments_LEACode'!$A$4:$I$455,8,FALSE)</f>
        <v>428840</v>
      </c>
      <c r="H810" s="3">
        <f>VLOOKUP($B810,'Awards&amp;Payments_LEACode'!$A$4:$I$455,9,FALSE)</f>
        <v>7350547</v>
      </c>
      <c r="I810" s="1">
        <f>VLOOKUP($B810,'Awards&amp;Payments_LEACode'!$A$4:$Q$455,11,FALSE)</f>
        <v>327622.65000000002</v>
      </c>
      <c r="J810" s="1">
        <f>VLOOKUP($B810,'Awards&amp;Payments_LEACode'!$A$4:$Q$455,12,FALSE)</f>
        <v>0</v>
      </c>
      <c r="K810" s="1">
        <f>VLOOKUP($B810,'Awards&amp;Payments_LEACode'!$A$4:$Q$455,14,FALSE)</f>
        <v>0</v>
      </c>
      <c r="L810" s="1">
        <f>VLOOKUP($B810,'Awards&amp;Payments_LEACode'!$A$4:$Q$455,16,FALSE)</f>
        <v>315854.81</v>
      </c>
      <c r="M810" s="3">
        <f>VLOOKUP($B810,'Awards&amp;Payments_LEACode'!$A$4:$Q$455,17,FALSE)</f>
        <v>643477.46</v>
      </c>
    </row>
    <row r="811" spans="1:13" x14ac:dyDescent="0.35">
      <c r="A811" t="s">
        <v>411</v>
      </c>
      <c r="B811" s="117">
        <v>6426</v>
      </c>
      <c r="C811">
        <v>92</v>
      </c>
      <c r="D811" s="1">
        <f>VLOOKUP($B811,'Awards&amp;Payments_LEACode'!$A$4:$I$455,3,FALSE)</f>
        <v>140043</v>
      </c>
      <c r="E811" s="1">
        <f>VLOOKUP($B811,'Awards&amp;Payments_LEACode'!$A$4:$I$455,4,FALSE)</f>
        <v>495229</v>
      </c>
      <c r="F811" s="1">
        <f>VLOOKUP($B811,'Awards&amp;Payments_LEACode'!$A$4:$I$455,6,FALSE)</f>
        <v>1112149</v>
      </c>
      <c r="G811" s="1">
        <f>VLOOKUP($B811,'Awards&amp;Payments_LEACode'!$A$4:$I$455,8,FALSE)</f>
        <v>111739</v>
      </c>
      <c r="H811" s="3">
        <f>VLOOKUP($B811,'Awards&amp;Payments_LEACode'!$A$4:$I$455,9,FALSE)</f>
        <v>1859160</v>
      </c>
      <c r="I811" s="1">
        <f>VLOOKUP($B811,'Awards&amp;Payments_LEACode'!$A$4:$Q$455,11,FALSE)</f>
        <v>128718</v>
      </c>
      <c r="J811" s="1">
        <f>VLOOKUP($B811,'Awards&amp;Payments_LEACode'!$A$4:$Q$455,12,FALSE)</f>
        <v>0</v>
      </c>
      <c r="K811" s="1">
        <f>VLOOKUP($B811,'Awards&amp;Payments_LEACode'!$A$4:$Q$455,14,FALSE)</f>
        <v>0</v>
      </c>
      <c r="L811" s="1">
        <f>VLOOKUP($B811,'Awards&amp;Payments_LEACode'!$A$4:$Q$455,16,FALSE)</f>
        <v>96615.31</v>
      </c>
      <c r="M811" s="3">
        <f>VLOOKUP($B811,'Awards&amp;Payments_LEACode'!$A$4:$Q$455,17,FALSE)</f>
        <v>225333.31</v>
      </c>
    </row>
    <row r="812" spans="1:13" x14ac:dyDescent="0.35">
      <c r="A812" t="s">
        <v>13</v>
      </c>
      <c r="B812" s="117">
        <v>112</v>
      </c>
      <c r="C812">
        <v>93</v>
      </c>
      <c r="D812" s="1">
        <f>VLOOKUP($B812,'Awards&amp;Payments_LEACode'!$A$4:$I$455,3,FALSE)</f>
        <v>177716</v>
      </c>
      <c r="E812" s="1">
        <f>VLOOKUP($B812,'Awards&amp;Payments_LEACode'!$A$4:$I$455,4,FALSE)</f>
        <v>667222</v>
      </c>
      <c r="F812" s="1">
        <f>VLOOKUP($B812,'Awards&amp;Payments_LEACode'!$A$4:$I$455,6,FALSE)</f>
        <v>1498397</v>
      </c>
      <c r="G812" s="1">
        <f>VLOOKUP($B812,'Awards&amp;Payments_LEACode'!$A$4:$I$455,8,FALSE)</f>
        <v>0</v>
      </c>
      <c r="H812" s="3">
        <f>VLOOKUP($B812,'Awards&amp;Payments_LEACode'!$A$4:$I$455,9,FALSE)</f>
        <v>2343335</v>
      </c>
      <c r="I812" s="1">
        <f>VLOOKUP($B812,'Awards&amp;Payments_LEACode'!$A$4:$Q$455,11,FALSE)</f>
        <v>134906.91999999998</v>
      </c>
      <c r="J812" s="1">
        <f>VLOOKUP($B812,'Awards&amp;Payments_LEACode'!$A$4:$Q$455,12,FALSE)</f>
        <v>0</v>
      </c>
      <c r="K812" s="1">
        <f>VLOOKUP($B812,'Awards&amp;Payments_LEACode'!$A$4:$Q$455,14,FALSE)</f>
        <v>0</v>
      </c>
      <c r="L812" s="1">
        <f>VLOOKUP($B812,'Awards&amp;Payments_LEACode'!$A$4:$Q$455,16,FALSE)</f>
        <v>0</v>
      </c>
      <c r="M812" s="3">
        <f>VLOOKUP($B812,'Awards&amp;Payments_LEACode'!$A$4:$Q$455,17,FALSE)</f>
        <v>134906.91999999998</v>
      </c>
    </row>
    <row r="813" spans="1:13" x14ac:dyDescent="0.35">
      <c r="A813" t="s">
        <v>1159</v>
      </c>
      <c r="B813" s="117">
        <v>1499</v>
      </c>
      <c r="C813">
        <v>93</v>
      </c>
      <c r="D813" s="1">
        <f>VLOOKUP($B813,'Awards&amp;Payments_LEACode'!$A$4:$I$455,3,FALSE)</f>
        <v>182626</v>
      </c>
      <c r="E813" s="1">
        <f>VLOOKUP($B813,'Awards&amp;Payments_LEACode'!$A$4:$I$455,4,FALSE)</f>
        <v>686327</v>
      </c>
      <c r="F813" s="1">
        <f>VLOOKUP($B813,'Awards&amp;Payments_LEACode'!$A$4:$I$455,6,FALSE)</f>
        <v>1541301</v>
      </c>
      <c r="G813" s="1">
        <f>VLOOKUP($B813,'Awards&amp;Payments_LEACode'!$A$4:$I$455,8,FALSE)</f>
        <v>0</v>
      </c>
      <c r="H813" s="3">
        <f>VLOOKUP($B813,'Awards&amp;Payments_LEACode'!$A$4:$I$455,9,FALSE)</f>
        <v>2410254</v>
      </c>
      <c r="I813" s="1">
        <f>VLOOKUP($B813,'Awards&amp;Payments_LEACode'!$A$4:$Q$455,11,FALSE)</f>
        <v>129953.64</v>
      </c>
      <c r="J813" s="1">
        <f>VLOOKUP($B813,'Awards&amp;Payments_LEACode'!$A$4:$Q$455,12,FALSE)</f>
        <v>0</v>
      </c>
      <c r="K813" s="1">
        <f>VLOOKUP($B813,'Awards&amp;Payments_LEACode'!$A$4:$Q$455,14,FALSE)</f>
        <v>0</v>
      </c>
      <c r="L813" s="1">
        <f>VLOOKUP($B813,'Awards&amp;Payments_LEACode'!$A$4:$Q$455,16,FALSE)</f>
        <v>0</v>
      </c>
      <c r="M813" s="3">
        <f>VLOOKUP($B813,'Awards&amp;Payments_LEACode'!$A$4:$Q$455,17,FALSE)</f>
        <v>129953.64</v>
      </c>
    </row>
    <row r="814" spans="1:13" x14ac:dyDescent="0.35">
      <c r="A814" t="s">
        <v>101</v>
      </c>
      <c r="B814" s="117">
        <v>1554</v>
      </c>
      <c r="C814">
        <v>93</v>
      </c>
      <c r="D814" s="1">
        <f>VLOOKUP($B814,'Awards&amp;Payments_LEACode'!$A$4:$I$455,3,FALSE)</f>
        <v>1510209</v>
      </c>
      <c r="E814" s="1">
        <f>VLOOKUP($B814,'Awards&amp;Payments_LEACode'!$A$4:$I$455,4,FALSE)</f>
        <v>5672908</v>
      </c>
      <c r="F814" s="1">
        <f>VLOOKUP($B814,'Awards&amp;Payments_LEACode'!$A$4:$I$455,6,FALSE)</f>
        <v>12739793</v>
      </c>
      <c r="G814" s="1">
        <f>VLOOKUP($B814,'Awards&amp;Payments_LEACode'!$A$4:$I$455,8,FALSE)</f>
        <v>0</v>
      </c>
      <c r="H814" s="3">
        <f>VLOOKUP($B814,'Awards&amp;Payments_LEACode'!$A$4:$I$455,9,FALSE)</f>
        <v>19922910</v>
      </c>
      <c r="I814" s="1">
        <f>VLOOKUP($B814,'Awards&amp;Payments_LEACode'!$A$4:$Q$455,11,FALSE)</f>
        <v>1074882.4099999999</v>
      </c>
      <c r="J814" s="1">
        <f>VLOOKUP($B814,'Awards&amp;Payments_LEACode'!$A$4:$Q$455,12,FALSE)</f>
        <v>0</v>
      </c>
      <c r="K814" s="1">
        <f>VLOOKUP($B814,'Awards&amp;Payments_LEACode'!$A$4:$Q$455,14,FALSE)</f>
        <v>0</v>
      </c>
      <c r="L814" s="1">
        <f>VLOOKUP($B814,'Awards&amp;Payments_LEACode'!$A$4:$Q$455,16,FALSE)</f>
        <v>0</v>
      </c>
      <c r="M814" s="3">
        <f>VLOOKUP($B814,'Awards&amp;Payments_LEACode'!$A$4:$Q$455,17,FALSE)</f>
        <v>1074882.4099999999</v>
      </c>
    </row>
    <row r="815" spans="1:13" x14ac:dyDescent="0.35">
      <c r="A815" t="s">
        <v>105</v>
      </c>
      <c r="B815" s="117">
        <v>1600</v>
      </c>
      <c r="C815">
        <v>93</v>
      </c>
      <c r="D815" s="1">
        <f>VLOOKUP($B815,'Awards&amp;Payments_LEACode'!$A$4:$I$455,3,FALSE)</f>
        <v>62866</v>
      </c>
      <c r="E815" s="1">
        <f>VLOOKUP($B815,'Awards&amp;Payments_LEACode'!$A$4:$I$455,4,FALSE)</f>
        <v>258144</v>
      </c>
      <c r="F815" s="1">
        <f>VLOOKUP($B815,'Awards&amp;Payments_LEACode'!$A$4:$I$455,6,FALSE)</f>
        <v>579720</v>
      </c>
      <c r="G815" s="1">
        <f>VLOOKUP($B815,'Awards&amp;Payments_LEACode'!$A$4:$I$455,8,FALSE)</f>
        <v>0</v>
      </c>
      <c r="H815" s="3">
        <f>VLOOKUP($B815,'Awards&amp;Payments_LEACode'!$A$4:$I$455,9,FALSE)</f>
        <v>900730</v>
      </c>
      <c r="I815" s="1">
        <f>VLOOKUP($B815,'Awards&amp;Payments_LEACode'!$A$4:$Q$455,11,FALSE)</f>
        <v>62866</v>
      </c>
      <c r="J815" s="1">
        <f>VLOOKUP($B815,'Awards&amp;Payments_LEACode'!$A$4:$Q$455,12,FALSE)</f>
        <v>0</v>
      </c>
      <c r="K815" s="1">
        <f>VLOOKUP($B815,'Awards&amp;Payments_LEACode'!$A$4:$Q$455,14,FALSE)</f>
        <v>0</v>
      </c>
      <c r="L815" s="1">
        <f>VLOOKUP($B815,'Awards&amp;Payments_LEACode'!$A$4:$Q$455,16,FALSE)</f>
        <v>0</v>
      </c>
      <c r="M815" s="3">
        <f>VLOOKUP($B815,'Awards&amp;Payments_LEACode'!$A$4:$Q$455,17,FALSE)</f>
        <v>62866</v>
      </c>
    </row>
    <row r="816" spans="1:13" x14ac:dyDescent="0.35">
      <c r="A816" t="s">
        <v>108</v>
      </c>
      <c r="B816" s="117">
        <v>1645</v>
      </c>
      <c r="C816">
        <v>93</v>
      </c>
      <c r="D816" s="1">
        <f>VLOOKUP($B816,'Awards&amp;Payments_LEACode'!$A$4:$I$455,3,FALSE)</f>
        <v>93636</v>
      </c>
      <c r="E816" s="1">
        <f>VLOOKUP($B816,'Awards&amp;Payments_LEACode'!$A$4:$I$455,4,FALSE)</f>
        <v>377094</v>
      </c>
      <c r="F816" s="1">
        <f>VLOOKUP($B816,'Awards&amp;Payments_LEACode'!$A$4:$I$455,6,FALSE)</f>
        <v>846849</v>
      </c>
      <c r="G816" s="1">
        <f>VLOOKUP($B816,'Awards&amp;Payments_LEACode'!$A$4:$I$455,8,FALSE)</f>
        <v>0</v>
      </c>
      <c r="H816" s="3">
        <f>VLOOKUP($B816,'Awards&amp;Payments_LEACode'!$A$4:$I$455,9,FALSE)</f>
        <v>1317579</v>
      </c>
      <c r="I816" s="1">
        <f>VLOOKUP($B816,'Awards&amp;Payments_LEACode'!$A$4:$Q$455,11,FALSE)</f>
        <v>93636</v>
      </c>
      <c r="J816" s="1">
        <f>VLOOKUP($B816,'Awards&amp;Payments_LEACode'!$A$4:$Q$455,12,FALSE)</f>
        <v>0</v>
      </c>
      <c r="K816" s="1">
        <f>VLOOKUP($B816,'Awards&amp;Payments_LEACode'!$A$4:$Q$455,14,FALSE)</f>
        <v>0</v>
      </c>
      <c r="L816" s="1">
        <f>VLOOKUP($B816,'Awards&amp;Payments_LEACode'!$A$4:$Q$455,16,FALSE)</f>
        <v>0</v>
      </c>
      <c r="M816" s="3">
        <f>VLOOKUP($B816,'Awards&amp;Payments_LEACode'!$A$4:$Q$455,17,FALSE)</f>
        <v>93636</v>
      </c>
    </row>
    <row r="817" spans="1:13" x14ac:dyDescent="0.35">
      <c r="A817" t="s">
        <v>109</v>
      </c>
      <c r="B817" s="117">
        <v>1659</v>
      </c>
      <c r="C817">
        <v>93</v>
      </c>
      <c r="D817" s="1">
        <f>VLOOKUP($B817,'Awards&amp;Payments_LEACode'!$A$4:$I$455,3,FALSE)</f>
        <v>98936</v>
      </c>
      <c r="E817" s="1">
        <f>VLOOKUP($B817,'Awards&amp;Payments_LEACode'!$A$4:$I$455,4,FALSE)</f>
        <v>400619</v>
      </c>
      <c r="F817" s="1">
        <f>VLOOKUP($B817,'Awards&amp;Payments_LEACode'!$A$4:$I$455,6,FALSE)</f>
        <v>899681</v>
      </c>
      <c r="G817" s="1">
        <f>VLOOKUP($B817,'Awards&amp;Payments_LEACode'!$A$4:$I$455,8,FALSE)</f>
        <v>0</v>
      </c>
      <c r="H817" s="3">
        <f>VLOOKUP($B817,'Awards&amp;Payments_LEACode'!$A$4:$I$455,9,FALSE)</f>
        <v>1399236</v>
      </c>
      <c r="I817" s="1">
        <f>VLOOKUP($B817,'Awards&amp;Payments_LEACode'!$A$4:$Q$455,11,FALSE)</f>
        <v>71397.990000000005</v>
      </c>
      <c r="J817" s="1">
        <f>VLOOKUP($B817,'Awards&amp;Payments_LEACode'!$A$4:$Q$455,12,FALSE)</f>
        <v>0</v>
      </c>
      <c r="K817" s="1">
        <f>VLOOKUP($B817,'Awards&amp;Payments_LEACode'!$A$4:$Q$455,14,FALSE)</f>
        <v>0</v>
      </c>
      <c r="L817" s="1">
        <f>VLOOKUP($B817,'Awards&amp;Payments_LEACode'!$A$4:$Q$455,16,FALSE)</f>
        <v>0</v>
      </c>
      <c r="M817" s="3">
        <f>VLOOKUP($B817,'Awards&amp;Payments_LEACode'!$A$4:$Q$455,17,FALSE)</f>
        <v>71397.990000000005</v>
      </c>
    </row>
    <row r="818" spans="1:13" x14ac:dyDescent="0.35">
      <c r="A818" t="s">
        <v>110</v>
      </c>
      <c r="B818" s="117">
        <v>1666</v>
      </c>
      <c r="C818">
        <v>93</v>
      </c>
      <c r="D818" s="1">
        <f>VLOOKUP($B818,'Awards&amp;Payments_LEACode'!$A$4:$I$455,3,FALSE)</f>
        <v>40000</v>
      </c>
      <c r="E818" s="1">
        <f>VLOOKUP($B818,'Awards&amp;Payments_LEACode'!$A$4:$I$455,4,FALSE)</f>
        <v>123411</v>
      </c>
      <c r="F818" s="1">
        <f>VLOOKUP($B818,'Awards&amp;Payments_LEACode'!$A$4:$I$455,6,FALSE)</f>
        <v>277146</v>
      </c>
      <c r="G818" s="1">
        <f>VLOOKUP($B818,'Awards&amp;Payments_LEACode'!$A$4:$I$455,8,FALSE)</f>
        <v>0</v>
      </c>
      <c r="H818" s="3">
        <f>VLOOKUP($B818,'Awards&amp;Payments_LEACode'!$A$4:$I$455,9,FALSE)</f>
        <v>440557</v>
      </c>
      <c r="I818" s="1">
        <f>VLOOKUP($B818,'Awards&amp;Payments_LEACode'!$A$4:$Q$455,11,FALSE)</f>
        <v>40000</v>
      </c>
      <c r="J818" s="1">
        <f>VLOOKUP($B818,'Awards&amp;Payments_LEACode'!$A$4:$Q$455,12,FALSE)</f>
        <v>0</v>
      </c>
      <c r="K818" s="1">
        <f>VLOOKUP($B818,'Awards&amp;Payments_LEACode'!$A$4:$Q$455,14,FALSE)</f>
        <v>0</v>
      </c>
      <c r="L818" s="1">
        <f>VLOOKUP($B818,'Awards&amp;Payments_LEACode'!$A$4:$Q$455,16,FALSE)</f>
        <v>0</v>
      </c>
      <c r="M818" s="3">
        <f>VLOOKUP($B818,'Awards&amp;Payments_LEACode'!$A$4:$Q$455,17,FALSE)</f>
        <v>40000</v>
      </c>
    </row>
    <row r="819" spans="1:13" x14ac:dyDescent="0.35">
      <c r="A819" t="s">
        <v>114</v>
      </c>
      <c r="B819" s="117">
        <v>1729</v>
      </c>
      <c r="C819">
        <v>93</v>
      </c>
      <c r="D819" s="1">
        <f>VLOOKUP($B819,'Awards&amp;Payments_LEACode'!$A$4:$I$455,3,FALSE)</f>
        <v>66735</v>
      </c>
      <c r="E819" s="1">
        <f>VLOOKUP($B819,'Awards&amp;Payments_LEACode'!$A$4:$I$455,4,FALSE)</f>
        <v>268361</v>
      </c>
      <c r="F819" s="1">
        <f>VLOOKUP($B819,'Awards&amp;Payments_LEACode'!$A$4:$I$455,6,FALSE)</f>
        <v>602665</v>
      </c>
      <c r="G819" s="1">
        <f>VLOOKUP($B819,'Awards&amp;Payments_LEACode'!$A$4:$I$455,8,FALSE)</f>
        <v>0</v>
      </c>
      <c r="H819" s="3">
        <f>VLOOKUP($B819,'Awards&amp;Payments_LEACode'!$A$4:$I$455,9,FALSE)</f>
        <v>937761</v>
      </c>
      <c r="I819" s="1">
        <f>VLOOKUP($B819,'Awards&amp;Payments_LEACode'!$A$4:$Q$455,11,FALSE)</f>
        <v>66735</v>
      </c>
      <c r="J819" s="1">
        <f>VLOOKUP($B819,'Awards&amp;Payments_LEACode'!$A$4:$Q$455,12,FALSE)</f>
        <v>0</v>
      </c>
      <c r="K819" s="1">
        <f>VLOOKUP($B819,'Awards&amp;Payments_LEACode'!$A$4:$Q$455,14,FALSE)</f>
        <v>0</v>
      </c>
      <c r="L819" s="1">
        <f>VLOOKUP($B819,'Awards&amp;Payments_LEACode'!$A$4:$Q$455,16,FALSE)</f>
        <v>0</v>
      </c>
      <c r="M819" s="3">
        <f>VLOOKUP($B819,'Awards&amp;Payments_LEACode'!$A$4:$Q$455,17,FALSE)</f>
        <v>66735</v>
      </c>
    </row>
    <row r="820" spans="1:13" x14ac:dyDescent="0.35">
      <c r="A820" t="s">
        <v>226</v>
      </c>
      <c r="B820" s="117">
        <v>3444</v>
      </c>
      <c r="C820">
        <v>93</v>
      </c>
      <c r="D820" s="1">
        <f>VLOOKUP($B820,'Awards&amp;Payments_LEACode'!$A$4:$I$455,3,FALSE)</f>
        <v>482931</v>
      </c>
      <c r="E820" s="1">
        <f>VLOOKUP($B820,'Awards&amp;Payments_LEACode'!$A$4:$I$455,4,FALSE)</f>
        <v>1726644</v>
      </c>
      <c r="F820" s="1">
        <f>VLOOKUP($B820,'Awards&amp;Payments_LEACode'!$A$4:$I$455,6,FALSE)</f>
        <v>3877568</v>
      </c>
      <c r="G820" s="1">
        <f>VLOOKUP($B820,'Awards&amp;Payments_LEACode'!$A$4:$I$455,8,FALSE)</f>
        <v>0</v>
      </c>
      <c r="H820" s="3">
        <f>VLOOKUP($B820,'Awards&amp;Payments_LEACode'!$A$4:$I$455,9,FALSE)</f>
        <v>6087143</v>
      </c>
      <c r="I820" s="1">
        <f>VLOOKUP($B820,'Awards&amp;Payments_LEACode'!$A$4:$Q$455,11,FALSE)</f>
        <v>320710.64</v>
      </c>
      <c r="J820" s="1">
        <f>VLOOKUP($B820,'Awards&amp;Payments_LEACode'!$A$4:$Q$455,12,FALSE)</f>
        <v>0</v>
      </c>
      <c r="K820" s="1">
        <f>VLOOKUP($B820,'Awards&amp;Payments_LEACode'!$A$4:$Q$455,14,FALSE)</f>
        <v>0</v>
      </c>
      <c r="L820" s="1">
        <f>VLOOKUP($B820,'Awards&amp;Payments_LEACode'!$A$4:$Q$455,16,FALSE)</f>
        <v>0</v>
      </c>
      <c r="M820" s="3">
        <f>VLOOKUP($B820,'Awards&amp;Payments_LEACode'!$A$4:$Q$455,17,FALSE)</f>
        <v>320710.64</v>
      </c>
    </row>
    <row r="821" spans="1:13" x14ac:dyDescent="0.35">
      <c r="A821" t="s">
        <v>242</v>
      </c>
      <c r="B821" s="117">
        <v>3668</v>
      </c>
      <c r="C821">
        <v>93</v>
      </c>
      <c r="D821" s="1">
        <f>VLOOKUP($B821,'Awards&amp;Payments_LEACode'!$A$4:$I$455,3,FALSE)</f>
        <v>147406</v>
      </c>
      <c r="E821" s="1">
        <f>VLOOKUP($B821,'Awards&amp;Payments_LEACode'!$A$4:$I$455,4,FALSE)</f>
        <v>572935</v>
      </c>
      <c r="F821" s="1">
        <f>VLOOKUP($B821,'Awards&amp;Payments_LEACode'!$A$4:$I$455,6,FALSE)</f>
        <v>1286655</v>
      </c>
      <c r="G821" s="1">
        <f>VLOOKUP($B821,'Awards&amp;Payments_LEACode'!$A$4:$I$455,8,FALSE)</f>
        <v>0</v>
      </c>
      <c r="H821" s="3">
        <f>VLOOKUP($B821,'Awards&amp;Payments_LEACode'!$A$4:$I$455,9,FALSE)</f>
        <v>2006996</v>
      </c>
      <c r="I821" s="1">
        <f>VLOOKUP($B821,'Awards&amp;Payments_LEACode'!$A$4:$Q$455,11,FALSE)</f>
        <v>146253.64000000001</v>
      </c>
      <c r="J821" s="1">
        <f>VLOOKUP($B821,'Awards&amp;Payments_LEACode'!$A$4:$Q$455,12,FALSE)</f>
        <v>0</v>
      </c>
      <c r="K821" s="1">
        <f>VLOOKUP($B821,'Awards&amp;Payments_LEACode'!$A$4:$Q$455,14,FALSE)</f>
        <v>0</v>
      </c>
      <c r="L821" s="1">
        <f>VLOOKUP($B821,'Awards&amp;Payments_LEACode'!$A$4:$Q$455,16,FALSE)</f>
        <v>0</v>
      </c>
      <c r="M821" s="3">
        <f>VLOOKUP($B821,'Awards&amp;Payments_LEACode'!$A$4:$Q$455,17,FALSE)</f>
        <v>146253.64000000001</v>
      </c>
    </row>
    <row r="822" spans="1:13" x14ac:dyDescent="0.35">
      <c r="A822" t="s">
        <v>287</v>
      </c>
      <c r="B822" s="117">
        <v>4270</v>
      </c>
      <c r="C822">
        <v>93</v>
      </c>
      <c r="D822" s="1">
        <f>VLOOKUP($B822,'Awards&amp;Payments_LEACode'!$A$4:$I$455,3,FALSE)</f>
        <v>40000</v>
      </c>
      <c r="E822" s="1">
        <f>VLOOKUP($B822,'Awards&amp;Payments_LEACode'!$A$4:$I$455,4,FALSE)</f>
        <v>136119</v>
      </c>
      <c r="F822" s="1">
        <f>VLOOKUP($B822,'Awards&amp;Payments_LEACode'!$A$4:$I$455,6,FALSE)</f>
        <v>305685</v>
      </c>
      <c r="G822" s="1">
        <f>VLOOKUP($B822,'Awards&amp;Payments_LEACode'!$A$4:$I$455,8,FALSE)</f>
        <v>0</v>
      </c>
      <c r="H822" s="3">
        <f>VLOOKUP($B822,'Awards&amp;Payments_LEACode'!$A$4:$I$455,9,FALSE)</f>
        <v>481804</v>
      </c>
      <c r="I822" s="1">
        <f>VLOOKUP($B822,'Awards&amp;Payments_LEACode'!$A$4:$Q$455,11,FALSE)</f>
        <v>40000</v>
      </c>
      <c r="J822" s="1">
        <f>VLOOKUP($B822,'Awards&amp;Payments_LEACode'!$A$4:$Q$455,12,FALSE)</f>
        <v>0</v>
      </c>
      <c r="K822" s="1">
        <f>VLOOKUP($B822,'Awards&amp;Payments_LEACode'!$A$4:$Q$455,14,FALSE)</f>
        <v>0</v>
      </c>
      <c r="L822" s="1">
        <f>VLOOKUP($B822,'Awards&amp;Payments_LEACode'!$A$4:$Q$455,16,FALSE)</f>
        <v>0</v>
      </c>
      <c r="M822" s="3">
        <f>VLOOKUP($B822,'Awards&amp;Payments_LEACode'!$A$4:$Q$455,17,FALSE)</f>
        <v>40000</v>
      </c>
    </row>
    <row r="823" spans="1:13" x14ac:dyDescent="0.35">
      <c r="A823" t="s">
        <v>295</v>
      </c>
      <c r="B823" s="117">
        <v>4459</v>
      </c>
      <c r="C823">
        <v>93</v>
      </c>
      <c r="D823" s="1">
        <f>VLOOKUP($B823,'Awards&amp;Payments_LEACode'!$A$4:$I$455,3,FALSE)</f>
        <v>40000</v>
      </c>
      <c r="E823" s="1">
        <f>VLOOKUP($B823,'Awards&amp;Payments_LEACode'!$A$4:$I$455,4,FALSE)</f>
        <v>100000</v>
      </c>
      <c r="F823" s="1">
        <f>VLOOKUP($B823,'Awards&amp;Payments_LEACode'!$A$4:$I$455,6,FALSE)</f>
        <v>197606</v>
      </c>
      <c r="G823" s="1">
        <f>VLOOKUP($B823,'Awards&amp;Payments_LEACode'!$A$4:$I$455,8,FALSE)</f>
        <v>36667</v>
      </c>
      <c r="H823" s="3">
        <f>VLOOKUP($B823,'Awards&amp;Payments_LEACode'!$A$4:$I$455,9,FALSE)</f>
        <v>374273</v>
      </c>
      <c r="I823" s="1">
        <f>VLOOKUP($B823,'Awards&amp;Payments_LEACode'!$A$4:$Q$455,11,FALSE)</f>
        <v>12776.1</v>
      </c>
      <c r="J823" s="1">
        <f>VLOOKUP($B823,'Awards&amp;Payments_LEACode'!$A$4:$Q$455,12,FALSE)</f>
        <v>0</v>
      </c>
      <c r="K823" s="1">
        <f>VLOOKUP($B823,'Awards&amp;Payments_LEACode'!$A$4:$Q$455,14,FALSE)</f>
        <v>0</v>
      </c>
      <c r="L823" s="1">
        <f>VLOOKUP($B823,'Awards&amp;Payments_LEACode'!$A$4:$Q$455,16,FALSE)</f>
        <v>5214.38</v>
      </c>
      <c r="M823" s="3">
        <f>VLOOKUP($B823,'Awards&amp;Payments_LEACode'!$A$4:$Q$455,17,FALSE)</f>
        <v>17990.48</v>
      </c>
    </row>
    <row r="824" spans="1:13" x14ac:dyDescent="0.35">
      <c r="A824" t="s">
        <v>306</v>
      </c>
      <c r="B824" s="117">
        <v>4578</v>
      </c>
      <c r="C824">
        <v>93</v>
      </c>
      <c r="D824" s="1">
        <f>VLOOKUP($B824,'Awards&amp;Payments_LEACode'!$A$4:$I$455,3,FALSE)</f>
        <v>41015</v>
      </c>
      <c r="E824" s="1">
        <f>VLOOKUP($B824,'Awards&amp;Payments_LEACode'!$A$4:$I$455,4,FALSE)</f>
        <v>141127</v>
      </c>
      <c r="F824" s="1">
        <f>VLOOKUP($B824,'Awards&amp;Payments_LEACode'!$A$4:$I$455,6,FALSE)</f>
        <v>316931</v>
      </c>
      <c r="G824" s="1">
        <f>VLOOKUP($B824,'Awards&amp;Payments_LEACode'!$A$4:$I$455,8,FALSE)</f>
        <v>0</v>
      </c>
      <c r="H824" s="3">
        <f>VLOOKUP($B824,'Awards&amp;Payments_LEACode'!$A$4:$I$455,9,FALSE)</f>
        <v>499073</v>
      </c>
      <c r="I824" s="1">
        <f>VLOOKUP($B824,'Awards&amp;Payments_LEACode'!$A$4:$Q$455,11,FALSE)</f>
        <v>41014.9</v>
      </c>
      <c r="J824" s="1">
        <f>VLOOKUP($B824,'Awards&amp;Payments_LEACode'!$A$4:$Q$455,12,FALSE)</f>
        <v>0</v>
      </c>
      <c r="K824" s="1">
        <f>VLOOKUP($B824,'Awards&amp;Payments_LEACode'!$A$4:$Q$455,14,FALSE)</f>
        <v>0</v>
      </c>
      <c r="L824" s="1">
        <f>VLOOKUP($B824,'Awards&amp;Payments_LEACode'!$A$4:$Q$455,16,FALSE)</f>
        <v>0</v>
      </c>
      <c r="M824" s="3">
        <f>VLOOKUP($B824,'Awards&amp;Payments_LEACode'!$A$4:$Q$455,17,FALSE)</f>
        <v>41014.9</v>
      </c>
    </row>
    <row r="825" spans="1:13" x14ac:dyDescent="0.35">
      <c r="A825" t="s">
        <v>323</v>
      </c>
      <c r="B825" s="117">
        <v>4893</v>
      </c>
      <c r="C825">
        <v>93</v>
      </c>
      <c r="D825" s="1">
        <f>VLOOKUP($B825,'Awards&amp;Payments_LEACode'!$A$4:$I$455,3,FALSE)</f>
        <v>174091</v>
      </c>
      <c r="E825" s="1">
        <f>VLOOKUP($B825,'Awards&amp;Payments_LEACode'!$A$4:$I$455,4,FALSE)</f>
        <v>684331</v>
      </c>
      <c r="F825" s="1">
        <f>VLOOKUP($B825,'Awards&amp;Payments_LEACode'!$A$4:$I$455,6,FALSE)</f>
        <v>1536819</v>
      </c>
      <c r="G825" s="1">
        <f>VLOOKUP($B825,'Awards&amp;Payments_LEACode'!$A$4:$I$455,8,FALSE)</f>
        <v>0</v>
      </c>
      <c r="H825" s="3">
        <f>VLOOKUP($B825,'Awards&amp;Payments_LEACode'!$A$4:$I$455,9,FALSE)</f>
        <v>2395241</v>
      </c>
      <c r="I825" s="1">
        <f>VLOOKUP($B825,'Awards&amp;Payments_LEACode'!$A$4:$Q$455,11,FALSE)</f>
        <v>174091</v>
      </c>
      <c r="J825" s="1">
        <f>VLOOKUP($B825,'Awards&amp;Payments_LEACode'!$A$4:$Q$455,12,FALSE)</f>
        <v>0</v>
      </c>
      <c r="K825" s="1">
        <f>VLOOKUP($B825,'Awards&amp;Payments_LEACode'!$A$4:$Q$455,14,FALSE)</f>
        <v>0</v>
      </c>
      <c r="L825" s="1">
        <f>VLOOKUP($B825,'Awards&amp;Payments_LEACode'!$A$4:$Q$455,16,FALSE)</f>
        <v>0</v>
      </c>
      <c r="M825" s="3">
        <f>VLOOKUP($B825,'Awards&amp;Payments_LEACode'!$A$4:$Q$455,17,FALSE)</f>
        <v>174091</v>
      </c>
    </row>
    <row r="826" spans="1:13" x14ac:dyDescent="0.35">
      <c r="A826" t="s">
        <v>355</v>
      </c>
      <c r="B826" s="117">
        <v>5586</v>
      </c>
      <c r="C826">
        <v>93</v>
      </c>
      <c r="D826" s="1">
        <f>VLOOKUP($B826,'Awards&amp;Payments_LEACode'!$A$4:$I$455,3,FALSE)</f>
        <v>72371</v>
      </c>
      <c r="E826" s="1">
        <f>VLOOKUP($B826,'Awards&amp;Payments_LEACode'!$A$4:$I$455,4,FALSE)</f>
        <v>258467</v>
      </c>
      <c r="F826" s="1">
        <f>VLOOKUP($B826,'Awards&amp;Payments_LEACode'!$A$4:$I$455,6,FALSE)</f>
        <v>580446</v>
      </c>
      <c r="G826" s="1">
        <f>VLOOKUP($B826,'Awards&amp;Payments_LEACode'!$A$4:$I$455,8,FALSE)</f>
        <v>0</v>
      </c>
      <c r="H826" s="3">
        <f>VLOOKUP($B826,'Awards&amp;Payments_LEACode'!$A$4:$I$455,9,FALSE)</f>
        <v>911284</v>
      </c>
      <c r="I826" s="1">
        <f>VLOOKUP($B826,'Awards&amp;Payments_LEACode'!$A$4:$Q$455,11,FALSE)</f>
        <v>68371</v>
      </c>
      <c r="J826" s="1">
        <f>VLOOKUP($B826,'Awards&amp;Payments_LEACode'!$A$4:$Q$455,12,FALSE)</f>
        <v>0</v>
      </c>
      <c r="K826" s="1">
        <f>VLOOKUP($B826,'Awards&amp;Payments_LEACode'!$A$4:$Q$455,14,FALSE)</f>
        <v>0</v>
      </c>
      <c r="L826" s="1">
        <f>VLOOKUP($B826,'Awards&amp;Payments_LEACode'!$A$4:$Q$455,16,FALSE)</f>
        <v>0</v>
      </c>
      <c r="M826" s="3">
        <f>VLOOKUP($B826,'Awards&amp;Payments_LEACode'!$A$4:$Q$455,17,FALSE)</f>
        <v>68371</v>
      </c>
    </row>
    <row r="827" spans="1:13" x14ac:dyDescent="0.35">
      <c r="A827" t="s">
        <v>27</v>
      </c>
      <c r="B827" s="117">
        <v>245</v>
      </c>
      <c r="C827">
        <v>94</v>
      </c>
      <c r="D827" s="1">
        <f>VLOOKUP($B827,'Awards&amp;Payments_LEACode'!$A$4:$I$455,3,FALSE)</f>
        <v>107106</v>
      </c>
      <c r="E827" s="1">
        <f>VLOOKUP($B827,'Awards&amp;Payments_LEACode'!$A$4:$I$455,4,FALSE)</f>
        <v>437338</v>
      </c>
      <c r="F827" s="1">
        <f>VLOOKUP($B827,'Awards&amp;Payments_LEACode'!$A$4:$I$455,6,FALSE)</f>
        <v>982141</v>
      </c>
      <c r="G827" s="1">
        <f>VLOOKUP($B827,'Awards&amp;Payments_LEACode'!$A$4:$I$455,8,FALSE)</f>
        <v>0</v>
      </c>
      <c r="H827" s="3">
        <f>VLOOKUP($B827,'Awards&amp;Payments_LEACode'!$A$4:$I$455,9,FALSE)</f>
        <v>1526585</v>
      </c>
      <c r="I827" s="1">
        <f>VLOOKUP($B827,'Awards&amp;Payments_LEACode'!$A$4:$Q$455,11,FALSE)</f>
        <v>0</v>
      </c>
      <c r="J827" s="1">
        <f>VLOOKUP($B827,'Awards&amp;Payments_LEACode'!$A$4:$Q$455,12,FALSE)</f>
        <v>0</v>
      </c>
      <c r="K827" s="1">
        <f>VLOOKUP($B827,'Awards&amp;Payments_LEACode'!$A$4:$Q$455,14,FALSE)</f>
        <v>0</v>
      </c>
      <c r="L827" s="1">
        <f>VLOOKUP($B827,'Awards&amp;Payments_LEACode'!$A$4:$Q$455,16,FALSE)</f>
        <v>0</v>
      </c>
      <c r="M827" s="3">
        <f>VLOOKUP($B827,'Awards&amp;Payments_LEACode'!$A$4:$Q$455,17,FALSE)</f>
        <v>0</v>
      </c>
    </row>
    <row r="828" spans="1:13" x14ac:dyDescent="0.35">
      <c r="A828" t="s">
        <v>64</v>
      </c>
      <c r="B828" s="117">
        <v>980</v>
      </c>
      <c r="C828">
        <v>94</v>
      </c>
      <c r="D828" s="1">
        <f>VLOOKUP($B828,'Awards&amp;Payments_LEACode'!$A$4:$I$455,3,FALSE)</f>
        <v>278398</v>
      </c>
      <c r="E828" s="1">
        <f>VLOOKUP($B828,'Awards&amp;Payments_LEACode'!$A$4:$I$455,4,FALSE)</f>
        <v>1154699</v>
      </c>
      <c r="F828" s="1">
        <f>VLOOKUP($B828,'Awards&amp;Payments_LEACode'!$A$4:$I$455,6,FALSE)</f>
        <v>2593136</v>
      </c>
      <c r="G828" s="1">
        <f>VLOOKUP($B828,'Awards&amp;Payments_LEACode'!$A$4:$I$455,8,FALSE)</f>
        <v>90145</v>
      </c>
      <c r="H828" s="3">
        <f>VLOOKUP($B828,'Awards&amp;Payments_LEACode'!$A$4:$I$455,9,FALSE)</f>
        <v>4116378</v>
      </c>
      <c r="I828" s="1">
        <f>VLOOKUP($B828,'Awards&amp;Payments_LEACode'!$A$4:$Q$455,11,FALSE)</f>
        <v>142145</v>
      </c>
      <c r="J828" s="1">
        <f>VLOOKUP($B828,'Awards&amp;Payments_LEACode'!$A$4:$Q$455,12,FALSE)</f>
        <v>0</v>
      </c>
      <c r="K828" s="1">
        <f>VLOOKUP($B828,'Awards&amp;Payments_LEACode'!$A$4:$Q$455,14,FALSE)</f>
        <v>0</v>
      </c>
      <c r="L828" s="1">
        <f>VLOOKUP($B828,'Awards&amp;Payments_LEACode'!$A$4:$Q$455,16,FALSE)</f>
        <v>273.72000000000003</v>
      </c>
      <c r="M828" s="3">
        <f>VLOOKUP($B828,'Awards&amp;Payments_LEACode'!$A$4:$Q$455,17,FALSE)</f>
        <v>142418.72</v>
      </c>
    </row>
    <row r="829" spans="1:13" x14ac:dyDescent="0.35">
      <c r="A829" t="s">
        <v>163</v>
      </c>
      <c r="B829" s="117">
        <v>2562</v>
      </c>
      <c r="C829">
        <v>94</v>
      </c>
      <c r="D829" s="1">
        <f>VLOOKUP($B829,'Awards&amp;Payments_LEACode'!$A$4:$I$455,3,FALSE)</f>
        <v>209007</v>
      </c>
      <c r="E829" s="1">
        <f>VLOOKUP($B829,'Awards&amp;Payments_LEACode'!$A$4:$I$455,4,FALSE)</f>
        <v>400801</v>
      </c>
      <c r="F829" s="1">
        <f>VLOOKUP($B829,'Awards&amp;Payments_LEACode'!$A$4:$I$455,6,FALSE)</f>
        <v>900089</v>
      </c>
      <c r="G829" s="1">
        <f>VLOOKUP($B829,'Awards&amp;Payments_LEACode'!$A$4:$I$455,8,FALSE)</f>
        <v>0</v>
      </c>
      <c r="H829" s="3">
        <f>VLOOKUP($B829,'Awards&amp;Payments_LEACode'!$A$4:$I$455,9,FALSE)</f>
        <v>1509897</v>
      </c>
      <c r="I829" s="1">
        <f>VLOOKUP($B829,'Awards&amp;Payments_LEACode'!$A$4:$Q$455,11,FALSE)</f>
        <v>159001.75</v>
      </c>
      <c r="J829" s="1">
        <f>VLOOKUP($B829,'Awards&amp;Payments_LEACode'!$A$4:$Q$455,12,FALSE)</f>
        <v>0</v>
      </c>
      <c r="K829" s="1">
        <f>VLOOKUP($B829,'Awards&amp;Payments_LEACode'!$A$4:$Q$455,14,FALSE)</f>
        <v>0</v>
      </c>
      <c r="L829" s="1">
        <f>VLOOKUP($B829,'Awards&amp;Payments_LEACode'!$A$4:$Q$455,16,FALSE)</f>
        <v>0</v>
      </c>
      <c r="M829" s="3">
        <f>VLOOKUP($B829,'Awards&amp;Payments_LEACode'!$A$4:$Q$455,17,FALSE)</f>
        <v>159001.75</v>
      </c>
    </row>
    <row r="830" spans="1:13" x14ac:dyDescent="0.35">
      <c r="A830" t="s">
        <v>188</v>
      </c>
      <c r="B830" s="117">
        <v>2849</v>
      </c>
      <c r="C830">
        <v>94</v>
      </c>
      <c r="D830" s="1">
        <f>VLOOKUP($B830,'Awards&amp;Payments_LEACode'!$A$4:$I$455,3,FALSE)</f>
        <v>1156899</v>
      </c>
      <c r="E830" s="1">
        <f>VLOOKUP($B830,'Awards&amp;Payments_LEACode'!$A$4:$I$455,4,FALSE)</f>
        <v>3893097</v>
      </c>
      <c r="F830" s="1">
        <f>VLOOKUP($B830,'Awards&amp;Payments_LEACode'!$A$4:$I$455,6,FALSE)</f>
        <v>8742826</v>
      </c>
      <c r="G830" s="1">
        <f>VLOOKUP($B830,'Awards&amp;Payments_LEACode'!$A$4:$I$455,8,FALSE)</f>
        <v>0</v>
      </c>
      <c r="H830" s="3">
        <f>VLOOKUP($B830,'Awards&amp;Payments_LEACode'!$A$4:$I$455,9,FALSE)</f>
        <v>13792822</v>
      </c>
      <c r="I830" s="1">
        <f>VLOOKUP($B830,'Awards&amp;Payments_LEACode'!$A$4:$Q$455,11,FALSE)</f>
        <v>434712.25999999995</v>
      </c>
      <c r="J830" s="1">
        <f>VLOOKUP($B830,'Awards&amp;Payments_LEACode'!$A$4:$Q$455,12,FALSE)</f>
        <v>0</v>
      </c>
      <c r="K830" s="1">
        <f>VLOOKUP($B830,'Awards&amp;Payments_LEACode'!$A$4:$Q$455,14,FALSE)</f>
        <v>0</v>
      </c>
      <c r="L830" s="1">
        <f>VLOOKUP($B830,'Awards&amp;Payments_LEACode'!$A$4:$Q$455,16,FALSE)</f>
        <v>0</v>
      </c>
      <c r="M830" s="3">
        <f>VLOOKUP($B830,'Awards&amp;Payments_LEACode'!$A$4:$Q$455,17,FALSE)</f>
        <v>434712.25999999995</v>
      </c>
    </row>
    <row r="831" spans="1:13" x14ac:dyDescent="0.35">
      <c r="A831" t="s">
        <v>222</v>
      </c>
      <c r="B831" s="117">
        <v>3428</v>
      </c>
      <c r="C831">
        <v>94</v>
      </c>
      <c r="D831" s="1">
        <f>VLOOKUP($B831,'Awards&amp;Payments_LEACode'!$A$4:$I$455,3,FALSE)</f>
        <v>108036</v>
      </c>
      <c r="E831" s="1">
        <f>VLOOKUP($B831,'Awards&amp;Payments_LEACode'!$A$4:$I$455,4,FALSE)</f>
        <v>457723</v>
      </c>
      <c r="F831" s="1">
        <f>VLOOKUP($B831,'Awards&amp;Payments_LEACode'!$A$4:$I$455,6,FALSE)</f>
        <v>1027919</v>
      </c>
      <c r="G831" s="1">
        <f>VLOOKUP($B831,'Awards&amp;Payments_LEACode'!$A$4:$I$455,8,FALSE)</f>
        <v>0</v>
      </c>
      <c r="H831" s="3">
        <f>VLOOKUP($B831,'Awards&amp;Payments_LEACode'!$A$4:$I$455,9,FALSE)</f>
        <v>1593678</v>
      </c>
      <c r="I831" s="1">
        <f>VLOOKUP($B831,'Awards&amp;Payments_LEACode'!$A$4:$Q$455,11,FALSE)</f>
        <v>108035.99999999999</v>
      </c>
      <c r="J831" s="1">
        <f>VLOOKUP($B831,'Awards&amp;Payments_LEACode'!$A$4:$Q$455,12,FALSE)</f>
        <v>0</v>
      </c>
      <c r="K831" s="1">
        <f>VLOOKUP($B831,'Awards&amp;Payments_LEACode'!$A$4:$Q$455,14,FALSE)</f>
        <v>0</v>
      </c>
      <c r="L831" s="1">
        <f>VLOOKUP($B831,'Awards&amp;Payments_LEACode'!$A$4:$Q$455,16,FALSE)</f>
        <v>0</v>
      </c>
      <c r="M831" s="3">
        <f>VLOOKUP($B831,'Awards&amp;Payments_LEACode'!$A$4:$Q$455,17,FALSE)</f>
        <v>108035.99999999999</v>
      </c>
    </row>
    <row r="832" spans="1:13" x14ac:dyDescent="0.35">
      <c r="A832" t="s">
        <v>275</v>
      </c>
      <c r="B832" s="117">
        <v>4095</v>
      </c>
      <c r="C832">
        <v>94</v>
      </c>
      <c r="D832" s="1">
        <f>VLOOKUP($B832,'Awards&amp;Payments_LEACode'!$A$4:$I$455,3,FALSE)</f>
        <v>210113</v>
      </c>
      <c r="E832" s="1">
        <f>VLOOKUP($B832,'Awards&amp;Payments_LEACode'!$A$4:$I$455,4,FALSE)</f>
        <v>755353</v>
      </c>
      <c r="F832" s="1">
        <f>VLOOKUP($B832,'Awards&amp;Payments_LEACode'!$A$4:$I$455,6,FALSE)</f>
        <v>1696314</v>
      </c>
      <c r="G832" s="1">
        <f>VLOOKUP($B832,'Awards&amp;Payments_LEACode'!$A$4:$I$455,8,FALSE)</f>
        <v>0</v>
      </c>
      <c r="H832" s="3">
        <f>VLOOKUP($B832,'Awards&amp;Payments_LEACode'!$A$4:$I$455,9,FALSE)</f>
        <v>2661780</v>
      </c>
      <c r="I832" s="1">
        <f>VLOOKUP($B832,'Awards&amp;Payments_LEACode'!$A$4:$Q$455,11,FALSE)</f>
        <v>203326.16</v>
      </c>
      <c r="J832" s="1">
        <f>VLOOKUP($B832,'Awards&amp;Payments_LEACode'!$A$4:$Q$455,12,FALSE)</f>
        <v>0</v>
      </c>
      <c r="K832" s="1">
        <f>VLOOKUP($B832,'Awards&amp;Payments_LEACode'!$A$4:$Q$455,14,FALSE)</f>
        <v>0</v>
      </c>
      <c r="L832" s="1">
        <f>VLOOKUP($B832,'Awards&amp;Payments_LEACode'!$A$4:$Q$455,16,FALSE)</f>
        <v>0</v>
      </c>
      <c r="M832" s="3">
        <f>VLOOKUP($B832,'Awards&amp;Payments_LEACode'!$A$4:$Q$455,17,FALSE)</f>
        <v>203326.16</v>
      </c>
    </row>
    <row r="833" spans="1:13" x14ac:dyDescent="0.35">
      <c r="A833" t="s">
        <v>407</v>
      </c>
      <c r="B833" s="117">
        <v>6370</v>
      </c>
      <c r="C833">
        <v>94</v>
      </c>
      <c r="D833" s="1">
        <f>VLOOKUP($B833,'Awards&amp;Payments_LEACode'!$A$4:$I$455,3,FALSE)</f>
        <v>108625</v>
      </c>
      <c r="E833" s="1">
        <f>VLOOKUP($B833,'Awards&amp;Payments_LEACode'!$A$4:$I$455,4,FALSE)</f>
        <v>235212</v>
      </c>
      <c r="F833" s="1">
        <f>VLOOKUP($B833,'Awards&amp;Payments_LEACode'!$A$4:$I$455,6,FALSE)</f>
        <v>528221</v>
      </c>
      <c r="G833" s="1">
        <f>VLOOKUP($B833,'Awards&amp;Payments_LEACode'!$A$4:$I$455,8,FALSE)</f>
        <v>0</v>
      </c>
      <c r="H833" s="3">
        <f>VLOOKUP($B833,'Awards&amp;Payments_LEACode'!$A$4:$I$455,9,FALSE)</f>
        <v>872058</v>
      </c>
      <c r="I833" s="1">
        <f>VLOOKUP($B833,'Awards&amp;Payments_LEACode'!$A$4:$Q$455,11,FALSE)</f>
        <v>89639.03</v>
      </c>
      <c r="J833" s="1">
        <f>VLOOKUP($B833,'Awards&amp;Payments_LEACode'!$A$4:$Q$455,12,FALSE)</f>
        <v>0</v>
      </c>
      <c r="K833" s="1">
        <f>VLOOKUP($B833,'Awards&amp;Payments_LEACode'!$A$4:$Q$455,14,FALSE)</f>
        <v>0</v>
      </c>
      <c r="L833" s="1">
        <f>VLOOKUP($B833,'Awards&amp;Payments_LEACode'!$A$4:$Q$455,16,FALSE)</f>
        <v>0</v>
      </c>
      <c r="M833" s="3">
        <f>VLOOKUP($B833,'Awards&amp;Payments_LEACode'!$A$4:$Q$455,17,FALSE)</f>
        <v>89639.03</v>
      </c>
    </row>
    <row r="834" spans="1:13" x14ac:dyDescent="0.35">
      <c r="A834" t="s">
        <v>403</v>
      </c>
      <c r="B834" s="117">
        <v>6321</v>
      </c>
      <c r="C834">
        <v>94</v>
      </c>
      <c r="D834" s="1">
        <f>VLOOKUP($B834,'Awards&amp;Payments_LEACode'!$A$4:$I$455,3,FALSE)</f>
        <v>320959</v>
      </c>
      <c r="E834" s="1">
        <f>VLOOKUP($B834,'Awards&amp;Payments_LEACode'!$A$4:$I$455,4,FALSE)</f>
        <v>1288151</v>
      </c>
      <c r="F834" s="1">
        <f>VLOOKUP($B834,'Awards&amp;Payments_LEACode'!$A$4:$I$455,6,FALSE)</f>
        <v>2892834</v>
      </c>
      <c r="G834" s="1">
        <f>VLOOKUP($B834,'Awards&amp;Payments_LEACode'!$A$4:$I$455,8,FALSE)</f>
        <v>153768</v>
      </c>
      <c r="H834" s="3">
        <f>VLOOKUP($B834,'Awards&amp;Payments_LEACode'!$A$4:$I$455,9,FALSE)</f>
        <v>4655712</v>
      </c>
      <c r="I834" s="1">
        <f>VLOOKUP($B834,'Awards&amp;Payments_LEACode'!$A$4:$Q$455,11,FALSE)</f>
        <v>83095.360000000001</v>
      </c>
      <c r="J834" s="1">
        <f>VLOOKUP($B834,'Awards&amp;Payments_LEACode'!$A$4:$Q$455,12,FALSE)</f>
        <v>0</v>
      </c>
      <c r="K834" s="1">
        <f>VLOOKUP($B834,'Awards&amp;Payments_LEACode'!$A$4:$Q$455,14,FALSE)</f>
        <v>0</v>
      </c>
      <c r="L834" s="1">
        <f>VLOOKUP($B834,'Awards&amp;Payments_LEACode'!$A$4:$Q$455,16,FALSE)</f>
        <v>0</v>
      </c>
      <c r="M834" s="3">
        <f>VLOOKUP($B834,'Awards&amp;Payments_LEACode'!$A$4:$Q$455,17,FALSE)</f>
        <v>83095.360000000001</v>
      </c>
    </row>
    <row r="835" spans="1:13" x14ac:dyDescent="0.35">
      <c r="A835" t="s">
        <v>188</v>
      </c>
      <c r="B835" s="117">
        <v>2849</v>
      </c>
      <c r="C835">
        <v>95</v>
      </c>
      <c r="D835" s="1">
        <f>VLOOKUP($B835,'Awards&amp;Payments_LEACode'!$A$4:$I$455,3,FALSE)</f>
        <v>1156899</v>
      </c>
      <c r="E835" s="1">
        <f>VLOOKUP($B835,'Awards&amp;Payments_LEACode'!$A$4:$I$455,4,FALSE)</f>
        <v>3893097</v>
      </c>
      <c r="F835" s="1">
        <f>VLOOKUP($B835,'Awards&amp;Payments_LEACode'!$A$4:$I$455,6,FALSE)</f>
        <v>8742826</v>
      </c>
      <c r="G835" s="1">
        <f>VLOOKUP($B835,'Awards&amp;Payments_LEACode'!$A$4:$I$455,8,FALSE)</f>
        <v>0</v>
      </c>
      <c r="H835" s="3">
        <f>VLOOKUP($B835,'Awards&amp;Payments_LEACode'!$A$4:$I$455,9,FALSE)</f>
        <v>13792822</v>
      </c>
      <c r="I835" s="1">
        <f>VLOOKUP($B835,'Awards&amp;Payments_LEACode'!$A$4:$Q$455,11,FALSE)</f>
        <v>434712.25999999995</v>
      </c>
      <c r="J835" s="1">
        <f>VLOOKUP($B835,'Awards&amp;Payments_LEACode'!$A$4:$Q$455,12,FALSE)</f>
        <v>0</v>
      </c>
      <c r="K835" s="1">
        <f>VLOOKUP($B835,'Awards&amp;Payments_LEACode'!$A$4:$Q$455,14,FALSE)</f>
        <v>0</v>
      </c>
      <c r="L835" s="1">
        <f>VLOOKUP($B835,'Awards&amp;Payments_LEACode'!$A$4:$Q$455,16,FALSE)</f>
        <v>0</v>
      </c>
      <c r="M835" s="3">
        <f>VLOOKUP($B835,'Awards&amp;Payments_LEACode'!$A$4:$Q$455,17,FALSE)</f>
        <v>434712.25999999995</v>
      </c>
    </row>
    <row r="836" spans="1:13" x14ac:dyDescent="0.35">
      <c r="A836" t="s">
        <v>275</v>
      </c>
      <c r="B836" s="117">
        <v>4095</v>
      </c>
      <c r="C836">
        <v>95</v>
      </c>
      <c r="D836" s="1">
        <f>VLOOKUP($B836,'Awards&amp;Payments_LEACode'!$A$4:$I$455,3,FALSE)</f>
        <v>210113</v>
      </c>
      <c r="E836" s="1">
        <f>VLOOKUP($B836,'Awards&amp;Payments_LEACode'!$A$4:$I$455,4,FALSE)</f>
        <v>755353</v>
      </c>
      <c r="F836" s="1">
        <f>VLOOKUP($B836,'Awards&amp;Payments_LEACode'!$A$4:$I$455,6,FALSE)</f>
        <v>1696314</v>
      </c>
      <c r="G836" s="1">
        <f>VLOOKUP($B836,'Awards&amp;Payments_LEACode'!$A$4:$I$455,8,FALSE)</f>
        <v>0</v>
      </c>
      <c r="H836" s="3">
        <f>VLOOKUP($B836,'Awards&amp;Payments_LEACode'!$A$4:$I$455,9,FALSE)</f>
        <v>2661780</v>
      </c>
      <c r="I836" s="1">
        <f>VLOOKUP($B836,'Awards&amp;Payments_LEACode'!$A$4:$Q$455,11,FALSE)</f>
        <v>203326.16</v>
      </c>
      <c r="J836" s="1">
        <f>VLOOKUP($B836,'Awards&amp;Payments_LEACode'!$A$4:$Q$455,12,FALSE)</f>
        <v>0</v>
      </c>
      <c r="K836" s="1">
        <f>VLOOKUP($B836,'Awards&amp;Payments_LEACode'!$A$4:$Q$455,14,FALSE)</f>
        <v>0</v>
      </c>
      <c r="L836" s="1">
        <f>VLOOKUP($B836,'Awards&amp;Payments_LEACode'!$A$4:$Q$455,16,FALSE)</f>
        <v>0</v>
      </c>
      <c r="M836" s="3">
        <f>VLOOKUP($B836,'Awards&amp;Payments_LEACode'!$A$4:$Q$455,17,FALSE)</f>
        <v>203326.16</v>
      </c>
    </row>
    <row r="837" spans="1:13" x14ac:dyDescent="0.35">
      <c r="A837" t="s">
        <v>407</v>
      </c>
      <c r="B837" s="117">
        <v>6370</v>
      </c>
      <c r="C837">
        <v>95</v>
      </c>
      <c r="D837" s="1">
        <f>VLOOKUP($B837,'Awards&amp;Payments_LEACode'!$A$4:$I$455,3,FALSE)</f>
        <v>108625</v>
      </c>
      <c r="E837" s="1">
        <f>VLOOKUP($B837,'Awards&amp;Payments_LEACode'!$A$4:$I$455,4,FALSE)</f>
        <v>235212</v>
      </c>
      <c r="F837" s="1">
        <f>VLOOKUP($B837,'Awards&amp;Payments_LEACode'!$A$4:$I$455,6,FALSE)</f>
        <v>528221</v>
      </c>
      <c r="G837" s="1">
        <f>VLOOKUP($B837,'Awards&amp;Payments_LEACode'!$A$4:$I$455,8,FALSE)</f>
        <v>0</v>
      </c>
      <c r="H837" s="3">
        <f>VLOOKUP($B837,'Awards&amp;Payments_LEACode'!$A$4:$I$455,9,FALSE)</f>
        <v>872058</v>
      </c>
      <c r="I837" s="1">
        <f>VLOOKUP($B837,'Awards&amp;Payments_LEACode'!$A$4:$Q$455,11,FALSE)</f>
        <v>89639.03</v>
      </c>
      <c r="J837" s="1">
        <f>VLOOKUP($B837,'Awards&amp;Payments_LEACode'!$A$4:$Q$455,12,FALSE)</f>
        <v>0</v>
      </c>
      <c r="K837" s="1">
        <f>VLOOKUP($B837,'Awards&amp;Payments_LEACode'!$A$4:$Q$455,14,FALSE)</f>
        <v>0</v>
      </c>
      <c r="L837" s="1">
        <f>VLOOKUP($B837,'Awards&amp;Payments_LEACode'!$A$4:$Q$455,16,FALSE)</f>
        <v>0</v>
      </c>
      <c r="M837" s="3">
        <f>VLOOKUP($B837,'Awards&amp;Payments_LEACode'!$A$4:$Q$455,17,FALSE)</f>
        <v>89639.03</v>
      </c>
    </row>
    <row r="838" spans="1:13" x14ac:dyDescent="0.35">
      <c r="A838" t="s">
        <v>27</v>
      </c>
      <c r="B838" s="117">
        <v>245</v>
      </c>
      <c r="C838">
        <v>96</v>
      </c>
      <c r="D838" s="1">
        <f>VLOOKUP($B838,'Awards&amp;Payments_LEACode'!$A$4:$I$455,3,FALSE)</f>
        <v>107106</v>
      </c>
      <c r="E838" s="1">
        <f>VLOOKUP($B838,'Awards&amp;Payments_LEACode'!$A$4:$I$455,4,FALSE)</f>
        <v>437338</v>
      </c>
      <c r="F838" s="1">
        <f>VLOOKUP($B838,'Awards&amp;Payments_LEACode'!$A$4:$I$455,6,FALSE)</f>
        <v>982141</v>
      </c>
      <c r="G838" s="1">
        <f>VLOOKUP($B838,'Awards&amp;Payments_LEACode'!$A$4:$I$455,8,FALSE)</f>
        <v>0</v>
      </c>
      <c r="H838" s="3">
        <f>VLOOKUP($B838,'Awards&amp;Payments_LEACode'!$A$4:$I$455,9,FALSE)</f>
        <v>1526585</v>
      </c>
      <c r="I838" s="1">
        <f>VLOOKUP($B838,'Awards&amp;Payments_LEACode'!$A$4:$Q$455,11,FALSE)</f>
        <v>0</v>
      </c>
      <c r="J838" s="1">
        <f>VLOOKUP($B838,'Awards&amp;Payments_LEACode'!$A$4:$Q$455,12,FALSE)</f>
        <v>0</v>
      </c>
      <c r="K838" s="1">
        <f>VLOOKUP($B838,'Awards&amp;Payments_LEACode'!$A$4:$Q$455,14,FALSE)</f>
        <v>0</v>
      </c>
      <c r="L838" s="1">
        <f>VLOOKUP($B838,'Awards&amp;Payments_LEACode'!$A$4:$Q$455,16,FALSE)</f>
        <v>0</v>
      </c>
      <c r="M838" s="3">
        <f>VLOOKUP($B838,'Awards&amp;Payments_LEACode'!$A$4:$Q$455,17,FALSE)</f>
        <v>0</v>
      </c>
    </row>
    <row r="839" spans="1:13" x14ac:dyDescent="0.35">
      <c r="A839" t="s">
        <v>46</v>
      </c>
      <c r="B839" s="117">
        <v>609</v>
      </c>
      <c r="C839">
        <v>96</v>
      </c>
      <c r="D839" s="1">
        <f>VLOOKUP($B839,'Awards&amp;Payments_LEACode'!$A$4:$I$455,3,FALSE)</f>
        <v>162507</v>
      </c>
      <c r="E839" s="1">
        <f>VLOOKUP($B839,'Awards&amp;Payments_LEACode'!$A$4:$I$455,4,FALSE)</f>
        <v>661996</v>
      </c>
      <c r="F839" s="1">
        <f>VLOOKUP($B839,'Awards&amp;Payments_LEACode'!$A$4:$I$455,6,FALSE)</f>
        <v>1486661</v>
      </c>
      <c r="G839" s="1">
        <f>VLOOKUP($B839,'Awards&amp;Payments_LEACode'!$A$4:$I$455,8,FALSE)</f>
        <v>112029</v>
      </c>
      <c r="H839" s="3">
        <f>VLOOKUP($B839,'Awards&amp;Payments_LEACode'!$A$4:$I$455,9,FALSE)</f>
        <v>2423193</v>
      </c>
      <c r="I839" s="1">
        <f>VLOOKUP($B839,'Awards&amp;Payments_LEACode'!$A$4:$Q$455,11,FALSE)</f>
        <v>118175.15</v>
      </c>
      <c r="J839" s="1">
        <f>VLOOKUP($B839,'Awards&amp;Payments_LEACode'!$A$4:$Q$455,12,FALSE)</f>
        <v>0</v>
      </c>
      <c r="K839" s="1">
        <f>VLOOKUP($B839,'Awards&amp;Payments_LEACode'!$A$4:$Q$455,14,FALSE)</f>
        <v>0</v>
      </c>
      <c r="L839" s="1">
        <f>VLOOKUP($B839,'Awards&amp;Payments_LEACode'!$A$4:$Q$455,16,FALSE)</f>
        <v>0</v>
      </c>
      <c r="M839" s="3">
        <f>VLOOKUP($B839,'Awards&amp;Payments_LEACode'!$A$4:$Q$455,17,FALSE)</f>
        <v>118175.15</v>
      </c>
    </row>
    <row r="840" spans="1:13" x14ac:dyDescent="0.35">
      <c r="A840" t="s">
        <v>64</v>
      </c>
      <c r="B840" s="117">
        <v>980</v>
      </c>
      <c r="C840">
        <v>96</v>
      </c>
      <c r="D840" s="1">
        <f>VLOOKUP($B840,'Awards&amp;Payments_LEACode'!$A$4:$I$455,3,FALSE)</f>
        <v>278398</v>
      </c>
      <c r="E840" s="1">
        <f>VLOOKUP($B840,'Awards&amp;Payments_LEACode'!$A$4:$I$455,4,FALSE)</f>
        <v>1154699</v>
      </c>
      <c r="F840" s="1">
        <f>VLOOKUP($B840,'Awards&amp;Payments_LEACode'!$A$4:$I$455,6,FALSE)</f>
        <v>2593136</v>
      </c>
      <c r="G840" s="1">
        <f>VLOOKUP($B840,'Awards&amp;Payments_LEACode'!$A$4:$I$455,8,FALSE)</f>
        <v>90145</v>
      </c>
      <c r="H840" s="3">
        <f>VLOOKUP($B840,'Awards&amp;Payments_LEACode'!$A$4:$I$455,9,FALSE)</f>
        <v>4116378</v>
      </c>
      <c r="I840" s="1">
        <f>VLOOKUP($B840,'Awards&amp;Payments_LEACode'!$A$4:$Q$455,11,FALSE)</f>
        <v>142145</v>
      </c>
      <c r="J840" s="1">
        <f>VLOOKUP($B840,'Awards&amp;Payments_LEACode'!$A$4:$Q$455,12,FALSE)</f>
        <v>0</v>
      </c>
      <c r="K840" s="1">
        <f>VLOOKUP($B840,'Awards&amp;Payments_LEACode'!$A$4:$Q$455,14,FALSE)</f>
        <v>0</v>
      </c>
      <c r="L840" s="1">
        <f>VLOOKUP($B840,'Awards&amp;Payments_LEACode'!$A$4:$Q$455,16,FALSE)</f>
        <v>273.72000000000003</v>
      </c>
      <c r="M840" s="3">
        <f>VLOOKUP($B840,'Awards&amp;Payments_LEACode'!$A$4:$Q$455,17,FALSE)</f>
        <v>142418.72</v>
      </c>
    </row>
    <row r="841" spans="1:13" x14ac:dyDescent="0.35">
      <c r="A841" t="s">
        <v>1158</v>
      </c>
      <c r="B841" s="117">
        <v>1421</v>
      </c>
      <c r="C841">
        <v>96</v>
      </c>
      <c r="D841" s="1">
        <f>VLOOKUP($B841,'Awards&amp;Payments_LEACode'!$A$4:$I$455,3,FALSE)</f>
        <v>143188</v>
      </c>
      <c r="E841" s="1">
        <f>VLOOKUP($B841,'Awards&amp;Payments_LEACode'!$A$4:$I$455,4,FALSE)</f>
        <v>590159</v>
      </c>
      <c r="F841" s="1">
        <f>VLOOKUP($B841,'Awards&amp;Payments_LEACode'!$A$4:$I$455,6,FALSE)</f>
        <v>1325336</v>
      </c>
      <c r="G841" s="1">
        <f>VLOOKUP($B841,'Awards&amp;Payments_LEACode'!$A$4:$I$455,8,FALSE)</f>
        <v>73623</v>
      </c>
      <c r="H841" s="3">
        <f>VLOOKUP($B841,'Awards&amp;Payments_LEACode'!$A$4:$I$455,9,FALSE)</f>
        <v>2132306</v>
      </c>
      <c r="I841" s="1">
        <f>VLOOKUP($B841,'Awards&amp;Payments_LEACode'!$A$4:$Q$455,11,FALSE)</f>
        <v>62468.17</v>
      </c>
      <c r="J841" s="1">
        <f>VLOOKUP($B841,'Awards&amp;Payments_LEACode'!$A$4:$Q$455,12,FALSE)</f>
        <v>0</v>
      </c>
      <c r="K841" s="1">
        <f>VLOOKUP($B841,'Awards&amp;Payments_LEACode'!$A$4:$Q$455,14,FALSE)</f>
        <v>0</v>
      </c>
      <c r="L841" s="1">
        <f>VLOOKUP($B841,'Awards&amp;Payments_LEACode'!$A$4:$Q$455,16,FALSE)</f>
        <v>69833.720000000016</v>
      </c>
      <c r="M841" s="3">
        <f>VLOOKUP($B841,'Awards&amp;Payments_LEACode'!$A$4:$Q$455,17,FALSE)</f>
        <v>132301.89000000001</v>
      </c>
    </row>
    <row r="842" spans="1:13" x14ac:dyDescent="0.35">
      <c r="A842" t="s">
        <v>162</v>
      </c>
      <c r="B842" s="117">
        <v>2541</v>
      </c>
      <c r="C842">
        <v>96</v>
      </c>
      <c r="D842" s="1">
        <f>VLOOKUP($B842,'Awards&amp;Payments_LEACode'!$A$4:$I$455,3,FALSE)</f>
        <v>395473</v>
      </c>
      <c r="E842" s="1">
        <f>VLOOKUP($B842,'Awards&amp;Payments_LEACode'!$A$4:$I$455,4,FALSE)</f>
        <v>1565644</v>
      </c>
      <c r="F842" s="1">
        <f>VLOOKUP($B842,'Awards&amp;Payments_LEACode'!$A$4:$I$455,6,FALSE)</f>
        <v>3516006</v>
      </c>
      <c r="G842" s="1">
        <f>VLOOKUP($B842,'Awards&amp;Payments_LEACode'!$A$4:$I$455,8,FALSE)</f>
        <v>81304</v>
      </c>
      <c r="H842" s="3">
        <f>VLOOKUP($B842,'Awards&amp;Payments_LEACode'!$A$4:$I$455,9,FALSE)</f>
        <v>5558427</v>
      </c>
      <c r="I842" s="1">
        <f>VLOOKUP($B842,'Awards&amp;Payments_LEACode'!$A$4:$Q$455,11,FALSE)</f>
        <v>251048.07</v>
      </c>
      <c r="J842" s="1">
        <f>VLOOKUP($B842,'Awards&amp;Payments_LEACode'!$A$4:$Q$455,12,FALSE)</f>
        <v>0</v>
      </c>
      <c r="K842" s="1">
        <f>VLOOKUP($B842,'Awards&amp;Payments_LEACode'!$A$4:$Q$455,14,FALSE)</f>
        <v>0</v>
      </c>
      <c r="L842" s="1">
        <f>VLOOKUP($B842,'Awards&amp;Payments_LEACode'!$A$4:$Q$455,16,FALSE)</f>
        <v>81304</v>
      </c>
      <c r="M842" s="3">
        <f>VLOOKUP($B842,'Awards&amp;Payments_LEACode'!$A$4:$Q$455,17,FALSE)</f>
        <v>332352.07</v>
      </c>
    </row>
    <row r="843" spans="1:13" x14ac:dyDescent="0.35">
      <c r="A843" t="s">
        <v>379</v>
      </c>
      <c r="B843" s="117">
        <v>5960</v>
      </c>
      <c r="C843">
        <v>96</v>
      </c>
      <c r="D843" s="1">
        <f>VLOOKUP($B843,'Awards&amp;Payments_LEACode'!$A$4:$I$455,3,FALSE)</f>
        <v>177149</v>
      </c>
      <c r="E843" s="1">
        <f>VLOOKUP($B843,'Awards&amp;Payments_LEACode'!$A$4:$I$455,4,FALSE)</f>
        <v>725377</v>
      </c>
      <c r="F843" s="1">
        <f>VLOOKUP($B843,'Awards&amp;Payments_LEACode'!$A$4:$I$455,6,FALSE)</f>
        <v>1628998</v>
      </c>
      <c r="G843" s="1">
        <f>VLOOKUP($B843,'Awards&amp;Payments_LEACode'!$A$4:$I$455,8,FALSE)</f>
        <v>73188</v>
      </c>
      <c r="H843" s="3">
        <f>VLOOKUP($B843,'Awards&amp;Payments_LEACode'!$A$4:$I$455,9,FALSE)</f>
        <v>2604712</v>
      </c>
      <c r="I843" s="1">
        <f>VLOOKUP($B843,'Awards&amp;Payments_LEACode'!$A$4:$Q$455,11,FALSE)</f>
        <v>162208.04</v>
      </c>
      <c r="J843" s="1">
        <f>VLOOKUP($B843,'Awards&amp;Payments_LEACode'!$A$4:$Q$455,12,FALSE)</f>
        <v>0</v>
      </c>
      <c r="K843" s="1">
        <f>VLOOKUP($B843,'Awards&amp;Payments_LEACode'!$A$4:$Q$455,14,FALSE)</f>
        <v>0</v>
      </c>
      <c r="L843" s="1">
        <f>VLOOKUP($B843,'Awards&amp;Payments_LEACode'!$A$4:$Q$455,16,FALSE)</f>
        <v>58331.22</v>
      </c>
      <c r="M843" s="3">
        <f>VLOOKUP($B843,'Awards&amp;Payments_LEACode'!$A$4:$Q$455,17,FALSE)</f>
        <v>220539.26</v>
      </c>
    </row>
    <row r="844" spans="1:13" x14ac:dyDescent="0.35">
      <c r="A844" t="s">
        <v>188</v>
      </c>
      <c r="B844" s="117">
        <v>2849</v>
      </c>
      <c r="C844">
        <v>96</v>
      </c>
      <c r="D844" s="1">
        <f>VLOOKUP($B844,'Awards&amp;Payments_LEACode'!$A$4:$I$455,3,FALSE)</f>
        <v>1156899</v>
      </c>
      <c r="E844" s="1">
        <f>VLOOKUP($B844,'Awards&amp;Payments_LEACode'!$A$4:$I$455,4,FALSE)</f>
        <v>3893097</v>
      </c>
      <c r="F844" s="1">
        <f>VLOOKUP($B844,'Awards&amp;Payments_LEACode'!$A$4:$I$455,6,FALSE)</f>
        <v>8742826</v>
      </c>
      <c r="G844" s="1">
        <f>VLOOKUP($B844,'Awards&amp;Payments_LEACode'!$A$4:$I$455,8,FALSE)</f>
        <v>0</v>
      </c>
      <c r="H844" s="3">
        <f>VLOOKUP($B844,'Awards&amp;Payments_LEACode'!$A$4:$I$455,9,FALSE)</f>
        <v>13792822</v>
      </c>
      <c r="I844" s="1">
        <f>VLOOKUP($B844,'Awards&amp;Payments_LEACode'!$A$4:$Q$455,11,FALSE)</f>
        <v>434712.25999999995</v>
      </c>
      <c r="J844" s="1">
        <f>VLOOKUP($B844,'Awards&amp;Payments_LEACode'!$A$4:$Q$455,12,FALSE)</f>
        <v>0</v>
      </c>
      <c r="K844" s="1">
        <f>VLOOKUP($B844,'Awards&amp;Payments_LEACode'!$A$4:$Q$455,14,FALSE)</f>
        <v>0</v>
      </c>
      <c r="L844" s="1">
        <f>VLOOKUP($B844,'Awards&amp;Payments_LEACode'!$A$4:$Q$455,16,FALSE)</f>
        <v>0</v>
      </c>
      <c r="M844" s="3">
        <f>VLOOKUP($B844,'Awards&amp;Payments_LEACode'!$A$4:$Q$455,17,FALSE)</f>
        <v>434712.25999999995</v>
      </c>
    </row>
    <row r="845" spans="1:13" x14ac:dyDescent="0.35">
      <c r="A845" t="s">
        <v>1167</v>
      </c>
      <c r="B845" s="117">
        <v>2863</v>
      </c>
      <c r="C845">
        <v>96</v>
      </c>
      <c r="D845" s="1">
        <f>VLOOKUP($B845,'Awards&amp;Payments_LEACode'!$A$4:$I$455,3,FALSE)</f>
        <v>139705</v>
      </c>
      <c r="E845" s="1">
        <f>VLOOKUP($B845,'Awards&amp;Payments_LEACode'!$A$4:$I$455,4,FALSE)</f>
        <v>554365</v>
      </c>
      <c r="F845" s="1">
        <f>VLOOKUP($B845,'Awards&amp;Payments_LEACode'!$A$4:$I$455,6,FALSE)</f>
        <v>1244951</v>
      </c>
      <c r="G845" s="1">
        <f>VLOOKUP($B845,'Awards&amp;Payments_LEACode'!$A$4:$I$455,8,FALSE)</f>
        <v>33478</v>
      </c>
      <c r="H845" s="3">
        <f>VLOOKUP($B845,'Awards&amp;Payments_LEACode'!$A$4:$I$455,9,FALSE)</f>
        <v>1972499</v>
      </c>
      <c r="I845" s="1">
        <f>VLOOKUP($B845,'Awards&amp;Payments_LEACode'!$A$4:$Q$455,11,FALSE)</f>
        <v>112676.75</v>
      </c>
      <c r="J845" s="1">
        <f>VLOOKUP($B845,'Awards&amp;Payments_LEACode'!$A$4:$Q$455,12,FALSE)</f>
        <v>0</v>
      </c>
      <c r="K845" s="1">
        <f>VLOOKUP($B845,'Awards&amp;Payments_LEACode'!$A$4:$Q$455,14,FALSE)</f>
        <v>0</v>
      </c>
      <c r="L845" s="1">
        <f>VLOOKUP($B845,'Awards&amp;Payments_LEACode'!$A$4:$Q$455,16,FALSE)</f>
        <v>33478</v>
      </c>
      <c r="M845" s="3">
        <f>VLOOKUP($B845,'Awards&amp;Payments_LEACode'!$A$4:$Q$455,17,FALSE)</f>
        <v>146154.75</v>
      </c>
    </row>
    <row r="846" spans="1:13" x14ac:dyDescent="0.35">
      <c r="A846" t="s">
        <v>129</v>
      </c>
      <c r="B846" s="117">
        <v>2016</v>
      </c>
      <c r="C846">
        <v>96</v>
      </c>
      <c r="D846" s="1">
        <f>VLOOKUP($B846,'Awards&amp;Payments_LEACode'!$A$4:$I$455,3,FALSE)</f>
        <v>114079</v>
      </c>
      <c r="E846" s="1">
        <f>VLOOKUP($B846,'Awards&amp;Payments_LEACode'!$A$4:$I$455,4,FALSE)</f>
        <v>459514</v>
      </c>
      <c r="F846" s="1">
        <f>VLOOKUP($B846,'Awards&amp;Payments_LEACode'!$A$4:$I$455,6,FALSE)</f>
        <v>1031942</v>
      </c>
      <c r="G846" s="1">
        <f>VLOOKUP($B846,'Awards&amp;Payments_LEACode'!$A$4:$I$455,8,FALSE)</f>
        <v>63188</v>
      </c>
      <c r="H846" s="3">
        <f>VLOOKUP($B846,'Awards&amp;Payments_LEACode'!$A$4:$I$455,9,FALSE)</f>
        <v>1668723</v>
      </c>
      <c r="I846" s="1">
        <f>VLOOKUP($B846,'Awards&amp;Payments_LEACode'!$A$4:$Q$455,11,FALSE)</f>
        <v>90703.969999999987</v>
      </c>
      <c r="J846" s="1">
        <f>VLOOKUP($B846,'Awards&amp;Payments_LEACode'!$A$4:$Q$455,12,FALSE)</f>
        <v>0</v>
      </c>
      <c r="K846" s="1">
        <f>VLOOKUP($B846,'Awards&amp;Payments_LEACode'!$A$4:$Q$455,14,FALSE)</f>
        <v>0</v>
      </c>
      <c r="L846" s="1">
        <f>VLOOKUP($B846,'Awards&amp;Payments_LEACode'!$A$4:$Q$455,16,FALSE)</f>
        <v>62100.909999999996</v>
      </c>
      <c r="M846" s="3">
        <f>VLOOKUP($B846,'Awards&amp;Payments_LEACode'!$A$4:$Q$455,17,FALSE)</f>
        <v>152804.87999999998</v>
      </c>
    </row>
    <row r="847" spans="1:13" x14ac:dyDescent="0.35">
      <c r="A847" t="s">
        <v>267</v>
      </c>
      <c r="B847" s="117">
        <v>3990</v>
      </c>
      <c r="C847">
        <v>96</v>
      </c>
      <c r="D847" s="1">
        <f>VLOOKUP($B847,'Awards&amp;Payments_LEACode'!$A$4:$I$455,3,FALSE)</f>
        <v>338045</v>
      </c>
      <c r="E847" s="1">
        <f>VLOOKUP($B847,'Awards&amp;Payments_LEACode'!$A$4:$I$455,4,FALSE)</f>
        <v>1360876</v>
      </c>
      <c r="F847" s="1">
        <f>VLOOKUP($B847,'Awards&amp;Payments_LEACode'!$A$4:$I$455,6,FALSE)</f>
        <v>3056153</v>
      </c>
      <c r="G847" s="1">
        <f>VLOOKUP($B847,'Awards&amp;Payments_LEACode'!$A$4:$I$455,8,FALSE)</f>
        <v>91739</v>
      </c>
      <c r="H847" s="3">
        <f>VLOOKUP($B847,'Awards&amp;Payments_LEACode'!$A$4:$I$455,9,FALSE)</f>
        <v>4846813</v>
      </c>
      <c r="I847" s="1">
        <f>VLOOKUP($B847,'Awards&amp;Payments_LEACode'!$A$4:$Q$455,11,FALSE)</f>
        <v>241436.16999999995</v>
      </c>
      <c r="J847" s="1">
        <f>VLOOKUP($B847,'Awards&amp;Payments_LEACode'!$A$4:$Q$455,12,FALSE)</f>
        <v>0</v>
      </c>
      <c r="K847" s="1">
        <f>VLOOKUP($B847,'Awards&amp;Payments_LEACode'!$A$4:$Q$455,14,FALSE)</f>
        <v>0</v>
      </c>
      <c r="L847" s="1">
        <f>VLOOKUP($B847,'Awards&amp;Payments_LEACode'!$A$4:$Q$455,16,FALSE)</f>
        <v>84836.37</v>
      </c>
      <c r="M847" s="3">
        <f>VLOOKUP($B847,'Awards&amp;Payments_LEACode'!$A$4:$Q$455,17,FALSE)</f>
        <v>326272.53999999992</v>
      </c>
    </row>
    <row r="848" spans="1:13" x14ac:dyDescent="0.35">
      <c r="A848" t="s">
        <v>1173</v>
      </c>
      <c r="B848" s="117">
        <v>4543</v>
      </c>
      <c r="C848">
        <v>96</v>
      </c>
      <c r="D848" s="1">
        <f>VLOOKUP($B848,'Awards&amp;Payments_LEACode'!$A$4:$I$455,3,FALSE)</f>
        <v>194009</v>
      </c>
      <c r="E848" s="1">
        <f>VLOOKUP($B848,'Awards&amp;Payments_LEACode'!$A$4:$I$455,4,FALSE)</f>
        <v>775176</v>
      </c>
      <c r="F848" s="1">
        <f>VLOOKUP($B848,'Awards&amp;Payments_LEACode'!$A$4:$I$455,6,FALSE)</f>
        <v>1740833</v>
      </c>
      <c r="G848" s="1">
        <f>VLOOKUP($B848,'Awards&amp;Payments_LEACode'!$A$4:$I$455,8,FALSE)</f>
        <v>167826</v>
      </c>
      <c r="H848" s="3">
        <f>VLOOKUP($B848,'Awards&amp;Payments_LEACode'!$A$4:$I$455,9,FALSE)</f>
        <v>2877844</v>
      </c>
      <c r="I848" s="1">
        <f>VLOOKUP($B848,'Awards&amp;Payments_LEACode'!$A$4:$Q$455,11,FALSE)</f>
        <v>77843.86</v>
      </c>
      <c r="J848" s="1">
        <f>VLOOKUP($B848,'Awards&amp;Payments_LEACode'!$A$4:$Q$455,12,FALSE)</f>
        <v>0</v>
      </c>
      <c r="K848" s="1">
        <f>VLOOKUP($B848,'Awards&amp;Payments_LEACode'!$A$4:$Q$455,14,FALSE)</f>
        <v>0</v>
      </c>
      <c r="L848" s="1">
        <f>VLOOKUP($B848,'Awards&amp;Payments_LEACode'!$A$4:$Q$455,16,FALSE)</f>
        <v>0</v>
      </c>
      <c r="M848" s="3">
        <f>VLOOKUP($B848,'Awards&amp;Payments_LEACode'!$A$4:$Q$455,17,FALSE)</f>
        <v>77843.86</v>
      </c>
    </row>
    <row r="849" spans="1:13" x14ac:dyDescent="0.35">
      <c r="A849" t="s">
        <v>250</v>
      </c>
      <c r="B849" s="117">
        <v>3850</v>
      </c>
      <c r="C849">
        <v>96</v>
      </c>
      <c r="D849" s="1">
        <f>VLOOKUP($B849,'Awards&amp;Payments_LEACode'!$A$4:$I$455,3,FALSE)</f>
        <v>151579</v>
      </c>
      <c r="E849" s="1">
        <f>VLOOKUP($B849,'Awards&amp;Payments_LEACode'!$A$4:$I$455,4,FALSE)</f>
        <v>613319</v>
      </c>
      <c r="F849" s="1">
        <f>VLOOKUP($B849,'Awards&amp;Payments_LEACode'!$A$4:$I$455,6,FALSE)</f>
        <v>1377345</v>
      </c>
      <c r="G849" s="1">
        <f>VLOOKUP($B849,'Awards&amp;Payments_LEACode'!$A$4:$I$455,8,FALSE)</f>
        <v>106087</v>
      </c>
      <c r="H849" s="3">
        <f>VLOOKUP($B849,'Awards&amp;Payments_LEACode'!$A$4:$I$455,9,FALSE)</f>
        <v>2248330</v>
      </c>
      <c r="I849" s="1">
        <f>VLOOKUP($B849,'Awards&amp;Payments_LEACode'!$A$4:$Q$455,11,FALSE)</f>
        <v>151554</v>
      </c>
      <c r="J849" s="1">
        <f>VLOOKUP($B849,'Awards&amp;Payments_LEACode'!$A$4:$Q$455,12,FALSE)</f>
        <v>0</v>
      </c>
      <c r="K849" s="1">
        <f>VLOOKUP($B849,'Awards&amp;Payments_LEACode'!$A$4:$Q$455,14,FALSE)</f>
        <v>0</v>
      </c>
      <c r="L849" s="1">
        <f>VLOOKUP($B849,'Awards&amp;Payments_LEACode'!$A$4:$Q$455,16,FALSE)</f>
        <v>43306.31</v>
      </c>
      <c r="M849" s="3">
        <f>VLOOKUP($B849,'Awards&amp;Payments_LEACode'!$A$4:$Q$455,17,FALSE)</f>
        <v>194860.31</v>
      </c>
    </row>
    <row r="850" spans="1:13" x14ac:dyDescent="0.35">
      <c r="A850" t="s">
        <v>111</v>
      </c>
      <c r="B850" s="117">
        <v>1673</v>
      </c>
      <c r="C850">
        <v>96</v>
      </c>
      <c r="D850" s="1">
        <f>VLOOKUP($B850,'Awards&amp;Payments_LEACode'!$A$4:$I$455,3,FALSE)</f>
        <v>221017</v>
      </c>
      <c r="E850" s="1">
        <f>VLOOKUP($B850,'Awards&amp;Payments_LEACode'!$A$4:$I$455,4,FALSE)</f>
        <v>792948</v>
      </c>
      <c r="F850" s="1">
        <f>VLOOKUP($B850,'Awards&amp;Payments_LEACode'!$A$4:$I$455,6,FALSE)</f>
        <v>1780744</v>
      </c>
      <c r="G850" s="1">
        <f>VLOOKUP($B850,'Awards&amp;Payments_LEACode'!$A$4:$I$455,8,FALSE)</f>
        <v>76087</v>
      </c>
      <c r="H850" s="3">
        <f>VLOOKUP($B850,'Awards&amp;Payments_LEACode'!$A$4:$I$455,9,FALSE)</f>
        <v>2870796</v>
      </c>
      <c r="I850" s="1">
        <f>VLOOKUP($B850,'Awards&amp;Payments_LEACode'!$A$4:$Q$455,11,FALSE)</f>
        <v>0</v>
      </c>
      <c r="J850" s="1">
        <f>VLOOKUP($B850,'Awards&amp;Payments_LEACode'!$A$4:$Q$455,12,FALSE)</f>
        <v>0</v>
      </c>
      <c r="K850" s="1">
        <f>VLOOKUP($B850,'Awards&amp;Payments_LEACode'!$A$4:$Q$455,14,FALSE)</f>
        <v>0</v>
      </c>
      <c r="L850" s="1">
        <f>VLOOKUP($B850,'Awards&amp;Payments_LEACode'!$A$4:$Q$455,16,FALSE)</f>
        <v>0</v>
      </c>
      <c r="M850" s="3">
        <f>VLOOKUP($B850,'Awards&amp;Payments_LEACode'!$A$4:$Q$455,17,FALSE)</f>
        <v>0</v>
      </c>
    </row>
    <row r="851" spans="1:13" x14ac:dyDescent="0.35">
      <c r="A851" t="s">
        <v>1174</v>
      </c>
      <c r="B851" s="117">
        <v>5124</v>
      </c>
      <c r="C851">
        <v>96</v>
      </c>
      <c r="D851" s="1">
        <f>VLOOKUP($B851,'Awards&amp;Payments_LEACode'!$A$4:$I$455,3,FALSE)</f>
        <v>64030</v>
      </c>
      <c r="E851" s="1">
        <f>VLOOKUP($B851,'Awards&amp;Payments_LEACode'!$A$4:$I$455,4,FALSE)</f>
        <v>271251</v>
      </c>
      <c r="F851" s="1">
        <f>VLOOKUP($B851,'Awards&amp;Payments_LEACode'!$A$4:$I$455,6,FALSE)</f>
        <v>609155</v>
      </c>
      <c r="G851" s="1">
        <f>VLOOKUP($B851,'Awards&amp;Payments_LEACode'!$A$4:$I$455,8,FALSE)</f>
        <v>39275</v>
      </c>
      <c r="H851" s="3">
        <f>VLOOKUP($B851,'Awards&amp;Payments_LEACode'!$A$4:$I$455,9,FALSE)</f>
        <v>983711</v>
      </c>
      <c r="I851" s="1">
        <f>VLOOKUP($B851,'Awards&amp;Payments_LEACode'!$A$4:$Q$455,11,FALSE)</f>
        <v>34650.369999999995</v>
      </c>
      <c r="J851" s="1">
        <f>VLOOKUP($B851,'Awards&amp;Payments_LEACode'!$A$4:$Q$455,12,FALSE)</f>
        <v>0</v>
      </c>
      <c r="K851" s="1">
        <f>VLOOKUP($B851,'Awards&amp;Payments_LEACode'!$A$4:$Q$455,14,FALSE)</f>
        <v>0</v>
      </c>
      <c r="L851" s="1">
        <f>VLOOKUP($B851,'Awards&amp;Payments_LEACode'!$A$4:$Q$455,16,FALSE)</f>
        <v>0</v>
      </c>
      <c r="M851" s="3">
        <f>VLOOKUP($B851,'Awards&amp;Payments_LEACode'!$A$4:$Q$455,17,FALSE)</f>
        <v>34650.369999999995</v>
      </c>
    </row>
    <row r="852" spans="1:13" x14ac:dyDescent="0.35">
      <c r="A852" t="s">
        <v>351</v>
      </c>
      <c r="B852" s="117">
        <v>5460</v>
      </c>
      <c r="C852">
        <v>96</v>
      </c>
      <c r="D852" s="1">
        <f>VLOOKUP($B852,'Awards&amp;Payments_LEACode'!$A$4:$I$455,3,FALSE)</f>
        <v>485586</v>
      </c>
      <c r="E852" s="1">
        <f>VLOOKUP($B852,'Awards&amp;Payments_LEACode'!$A$4:$I$455,4,FALSE)</f>
        <v>1982953</v>
      </c>
      <c r="F852" s="1">
        <f>VLOOKUP($B852,'Awards&amp;Payments_LEACode'!$A$4:$I$455,6,FALSE)</f>
        <v>4453168</v>
      </c>
      <c r="G852" s="1">
        <f>VLOOKUP($B852,'Awards&amp;Payments_LEACode'!$A$4:$I$455,8,FALSE)</f>
        <v>428840</v>
      </c>
      <c r="H852" s="3">
        <f>VLOOKUP($B852,'Awards&amp;Payments_LEACode'!$A$4:$I$455,9,FALSE)</f>
        <v>7350547</v>
      </c>
      <c r="I852" s="1">
        <f>VLOOKUP($B852,'Awards&amp;Payments_LEACode'!$A$4:$Q$455,11,FALSE)</f>
        <v>327622.65000000002</v>
      </c>
      <c r="J852" s="1">
        <f>VLOOKUP($B852,'Awards&amp;Payments_LEACode'!$A$4:$Q$455,12,FALSE)</f>
        <v>0</v>
      </c>
      <c r="K852" s="1">
        <f>VLOOKUP($B852,'Awards&amp;Payments_LEACode'!$A$4:$Q$455,14,FALSE)</f>
        <v>0</v>
      </c>
      <c r="L852" s="1">
        <f>VLOOKUP($B852,'Awards&amp;Payments_LEACode'!$A$4:$Q$455,16,FALSE)</f>
        <v>315854.81</v>
      </c>
      <c r="M852" s="3">
        <f>VLOOKUP($B852,'Awards&amp;Payments_LEACode'!$A$4:$Q$455,17,FALSE)</f>
        <v>643477.46</v>
      </c>
    </row>
    <row r="853" spans="1:13" x14ac:dyDescent="0.35">
      <c r="A853" t="s">
        <v>368</v>
      </c>
      <c r="B853" s="117">
        <v>5747</v>
      </c>
      <c r="C853">
        <v>96</v>
      </c>
      <c r="D853" s="1">
        <f>VLOOKUP($B853,'Awards&amp;Payments_LEACode'!$A$4:$I$455,3,FALSE)</f>
        <v>547040</v>
      </c>
      <c r="E853" s="1">
        <f>VLOOKUP($B853,'Awards&amp;Payments_LEACode'!$A$4:$I$455,4,FALSE)</f>
        <v>2181051</v>
      </c>
      <c r="F853" s="1">
        <f>VLOOKUP($B853,'Awards&amp;Payments_LEACode'!$A$4:$I$455,6,FALSE)</f>
        <v>4898041</v>
      </c>
      <c r="G853" s="1">
        <f>VLOOKUP($B853,'Awards&amp;Payments_LEACode'!$A$4:$I$455,8,FALSE)</f>
        <v>454493</v>
      </c>
      <c r="H853" s="3">
        <f>VLOOKUP($B853,'Awards&amp;Payments_LEACode'!$A$4:$I$455,9,FALSE)</f>
        <v>8080625</v>
      </c>
      <c r="I853" s="1">
        <f>VLOOKUP($B853,'Awards&amp;Payments_LEACode'!$A$4:$Q$455,11,FALSE)</f>
        <v>442756.45999999996</v>
      </c>
      <c r="J853" s="1">
        <f>VLOOKUP($B853,'Awards&amp;Payments_LEACode'!$A$4:$Q$455,12,FALSE)</f>
        <v>0</v>
      </c>
      <c r="K853" s="1">
        <f>VLOOKUP($B853,'Awards&amp;Payments_LEACode'!$A$4:$Q$455,14,FALSE)</f>
        <v>0</v>
      </c>
      <c r="L853" s="1">
        <f>VLOOKUP($B853,'Awards&amp;Payments_LEACode'!$A$4:$Q$455,16,FALSE)</f>
        <v>230456.36</v>
      </c>
      <c r="M853" s="3">
        <f>VLOOKUP($B853,'Awards&amp;Payments_LEACode'!$A$4:$Q$455,17,FALSE)</f>
        <v>673212.82</v>
      </c>
    </row>
    <row r="854" spans="1:13" x14ac:dyDescent="0.35">
      <c r="A854" t="s">
        <v>380</v>
      </c>
      <c r="B854" s="117">
        <v>5985</v>
      </c>
      <c r="C854">
        <v>96</v>
      </c>
      <c r="D854" s="1">
        <f>VLOOKUP($B854,'Awards&amp;Payments_LEACode'!$A$4:$I$455,3,FALSE)</f>
        <v>362770</v>
      </c>
      <c r="E854" s="1">
        <f>VLOOKUP($B854,'Awards&amp;Payments_LEACode'!$A$4:$I$455,4,FALSE)</f>
        <v>1495193</v>
      </c>
      <c r="F854" s="1">
        <f>VLOOKUP($B854,'Awards&amp;Payments_LEACode'!$A$4:$I$455,6,FALSE)</f>
        <v>3357792</v>
      </c>
      <c r="G854" s="1">
        <f>VLOOKUP($B854,'Awards&amp;Payments_LEACode'!$A$4:$I$455,8,FALSE)</f>
        <v>167391</v>
      </c>
      <c r="H854" s="3">
        <f>VLOOKUP($B854,'Awards&amp;Payments_LEACode'!$A$4:$I$455,9,FALSE)</f>
        <v>5383146</v>
      </c>
      <c r="I854" s="1">
        <f>VLOOKUP($B854,'Awards&amp;Payments_LEACode'!$A$4:$Q$455,11,FALSE)</f>
        <v>335751.18</v>
      </c>
      <c r="J854" s="1">
        <f>VLOOKUP($B854,'Awards&amp;Payments_LEACode'!$A$4:$Q$455,12,FALSE)</f>
        <v>0</v>
      </c>
      <c r="K854" s="1">
        <f>VLOOKUP($B854,'Awards&amp;Payments_LEACode'!$A$4:$Q$455,14,FALSE)</f>
        <v>0</v>
      </c>
      <c r="L854" s="1">
        <f>VLOOKUP($B854,'Awards&amp;Payments_LEACode'!$A$4:$Q$455,16,FALSE)</f>
        <v>163707.37</v>
      </c>
      <c r="M854" s="3">
        <f>VLOOKUP($B854,'Awards&amp;Payments_LEACode'!$A$4:$Q$455,17,FALSE)</f>
        <v>499458.55</v>
      </c>
    </row>
    <row r="855" spans="1:13" x14ac:dyDescent="0.35">
      <c r="A855" t="s">
        <v>399</v>
      </c>
      <c r="B855" s="117">
        <v>6251</v>
      </c>
      <c r="C855">
        <v>96</v>
      </c>
      <c r="D855" s="1">
        <f>VLOOKUP($B855,'Awards&amp;Payments_LEACode'!$A$4:$I$455,3,FALSE)</f>
        <v>47418</v>
      </c>
      <c r="E855" s="1">
        <f>VLOOKUP($B855,'Awards&amp;Payments_LEACode'!$A$4:$I$455,4,FALSE)</f>
        <v>179564</v>
      </c>
      <c r="F855" s="1">
        <f>VLOOKUP($B855,'Awards&amp;Payments_LEACode'!$A$4:$I$455,6,FALSE)</f>
        <v>403251</v>
      </c>
      <c r="G855" s="1">
        <f>VLOOKUP($B855,'Awards&amp;Payments_LEACode'!$A$4:$I$455,8,FALSE)</f>
        <v>36957</v>
      </c>
      <c r="H855" s="3">
        <f>VLOOKUP($B855,'Awards&amp;Payments_LEACode'!$A$4:$I$455,9,FALSE)</f>
        <v>667190</v>
      </c>
      <c r="I855" s="1">
        <f>VLOOKUP($B855,'Awards&amp;Payments_LEACode'!$A$4:$Q$455,11,FALSE)</f>
        <v>46923.450000000012</v>
      </c>
      <c r="J855" s="1">
        <f>VLOOKUP($B855,'Awards&amp;Payments_LEACode'!$A$4:$Q$455,12,FALSE)</f>
        <v>0</v>
      </c>
      <c r="K855" s="1">
        <f>VLOOKUP($B855,'Awards&amp;Payments_LEACode'!$A$4:$Q$455,14,FALSE)</f>
        <v>0</v>
      </c>
      <c r="L855" s="1">
        <f>VLOOKUP($B855,'Awards&amp;Payments_LEACode'!$A$4:$Q$455,16,FALSE)</f>
        <v>32543.859999999997</v>
      </c>
      <c r="M855" s="3">
        <f>VLOOKUP($B855,'Awards&amp;Payments_LEACode'!$A$4:$Q$455,17,FALSE)</f>
        <v>79467.310000000012</v>
      </c>
    </row>
    <row r="856" spans="1:13" x14ac:dyDescent="0.35">
      <c r="A856" t="s">
        <v>403</v>
      </c>
      <c r="B856" s="117">
        <v>6321</v>
      </c>
      <c r="C856">
        <v>96</v>
      </c>
      <c r="D856" s="1">
        <f>VLOOKUP($B856,'Awards&amp;Payments_LEACode'!$A$4:$I$455,3,FALSE)</f>
        <v>320959</v>
      </c>
      <c r="E856" s="1">
        <f>VLOOKUP($B856,'Awards&amp;Payments_LEACode'!$A$4:$I$455,4,FALSE)</f>
        <v>1288151</v>
      </c>
      <c r="F856" s="1">
        <f>VLOOKUP($B856,'Awards&amp;Payments_LEACode'!$A$4:$I$455,6,FALSE)</f>
        <v>2892834</v>
      </c>
      <c r="G856" s="1">
        <f>VLOOKUP($B856,'Awards&amp;Payments_LEACode'!$A$4:$I$455,8,FALSE)</f>
        <v>153768</v>
      </c>
      <c r="H856" s="3">
        <f>VLOOKUP($B856,'Awards&amp;Payments_LEACode'!$A$4:$I$455,9,FALSE)</f>
        <v>4655712</v>
      </c>
      <c r="I856" s="1">
        <f>VLOOKUP($B856,'Awards&amp;Payments_LEACode'!$A$4:$Q$455,11,FALSE)</f>
        <v>83095.360000000001</v>
      </c>
      <c r="J856" s="1">
        <f>VLOOKUP($B856,'Awards&amp;Payments_LEACode'!$A$4:$Q$455,12,FALSE)</f>
        <v>0</v>
      </c>
      <c r="K856" s="1">
        <f>VLOOKUP($B856,'Awards&amp;Payments_LEACode'!$A$4:$Q$455,14,FALSE)</f>
        <v>0</v>
      </c>
      <c r="L856" s="1">
        <f>VLOOKUP($B856,'Awards&amp;Payments_LEACode'!$A$4:$Q$455,16,FALSE)</f>
        <v>0</v>
      </c>
      <c r="M856" s="3">
        <f>VLOOKUP($B856,'Awards&amp;Payments_LEACode'!$A$4:$Q$455,17,FALSE)</f>
        <v>83095.360000000001</v>
      </c>
    </row>
    <row r="857" spans="1:13" x14ac:dyDescent="0.35">
      <c r="A857" t="s">
        <v>90</v>
      </c>
      <c r="B857" s="117">
        <v>1376</v>
      </c>
      <c r="C857">
        <v>97</v>
      </c>
      <c r="D857" s="1">
        <f>VLOOKUP($B857,'Awards&amp;Payments_LEACode'!$A$4:$I$455,3,FALSE)</f>
        <v>69744</v>
      </c>
      <c r="E857" s="1">
        <f>VLOOKUP($B857,'Awards&amp;Payments_LEACode'!$A$4:$I$455,4,FALSE)</f>
        <v>277011</v>
      </c>
      <c r="F857" s="1">
        <f>VLOOKUP($B857,'Awards&amp;Payments_LEACode'!$A$4:$I$455,6,FALSE)</f>
        <v>622090</v>
      </c>
      <c r="G857" s="1">
        <f>VLOOKUP($B857,'Awards&amp;Payments_LEACode'!$A$4:$I$455,8,FALSE)</f>
        <v>0</v>
      </c>
      <c r="H857" s="3">
        <f>VLOOKUP($B857,'Awards&amp;Payments_LEACode'!$A$4:$I$455,9,FALSE)</f>
        <v>968845</v>
      </c>
      <c r="I857" s="1">
        <f>VLOOKUP($B857,'Awards&amp;Payments_LEACode'!$A$4:$Q$455,11,FALSE)</f>
        <v>61230.6</v>
      </c>
      <c r="J857" s="1">
        <f>VLOOKUP($B857,'Awards&amp;Payments_LEACode'!$A$4:$Q$455,12,FALSE)</f>
        <v>0</v>
      </c>
      <c r="K857" s="1">
        <f>VLOOKUP($B857,'Awards&amp;Payments_LEACode'!$A$4:$Q$455,14,FALSE)</f>
        <v>0</v>
      </c>
      <c r="L857" s="1">
        <f>VLOOKUP($B857,'Awards&amp;Payments_LEACode'!$A$4:$Q$455,16,FALSE)</f>
        <v>0</v>
      </c>
      <c r="M857" s="3">
        <f>VLOOKUP($B857,'Awards&amp;Payments_LEACode'!$A$4:$Q$455,17,FALSE)</f>
        <v>61230.6</v>
      </c>
    </row>
    <row r="858" spans="1:13" x14ac:dyDescent="0.35">
      <c r="A858" t="s">
        <v>1161</v>
      </c>
      <c r="B858" s="117">
        <v>3822</v>
      </c>
      <c r="C858">
        <v>97</v>
      </c>
      <c r="D858" s="1">
        <f>VLOOKUP($B858,'Awards&amp;Payments_LEACode'!$A$4:$I$455,3,FALSE)</f>
        <v>101295</v>
      </c>
      <c r="E858" s="1">
        <f>VLOOKUP($B858,'Awards&amp;Payments_LEACode'!$A$4:$I$455,4,FALSE)</f>
        <v>394925</v>
      </c>
      <c r="F858" s="1">
        <f>VLOOKUP($B858,'Awards&amp;Payments_LEACode'!$A$4:$I$455,6,FALSE)</f>
        <v>886894</v>
      </c>
      <c r="G858" s="1">
        <f>VLOOKUP($B858,'Awards&amp;Payments_LEACode'!$A$4:$I$455,8,FALSE)</f>
        <v>0</v>
      </c>
      <c r="H858" s="3">
        <f>VLOOKUP($B858,'Awards&amp;Payments_LEACode'!$A$4:$I$455,9,FALSE)</f>
        <v>1383114</v>
      </c>
      <c r="I858" s="1">
        <f>VLOOKUP($B858,'Awards&amp;Payments_LEACode'!$A$4:$Q$455,11,FALSE)</f>
        <v>95319.61</v>
      </c>
      <c r="J858" s="1">
        <f>VLOOKUP($B858,'Awards&amp;Payments_LEACode'!$A$4:$Q$455,12,FALSE)</f>
        <v>0</v>
      </c>
      <c r="K858" s="1">
        <f>VLOOKUP($B858,'Awards&amp;Payments_LEACode'!$A$4:$Q$455,14,FALSE)</f>
        <v>0</v>
      </c>
      <c r="L858" s="1">
        <f>VLOOKUP($B858,'Awards&amp;Payments_LEACode'!$A$4:$Q$455,16,FALSE)</f>
        <v>0</v>
      </c>
      <c r="M858" s="3">
        <f>VLOOKUP($B858,'Awards&amp;Payments_LEACode'!$A$4:$Q$455,17,FALSE)</f>
        <v>95319.61</v>
      </c>
    </row>
    <row r="859" spans="1:13" x14ac:dyDescent="0.35">
      <c r="A859" t="s">
        <v>391</v>
      </c>
      <c r="B859" s="117">
        <v>6174</v>
      </c>
      <c r="C859">
        <v>97</v>
      </c>
      <c r="D859" s="1">
        <f>VLOOKUP($B859,'Awards&amp;Payments_LEACode'!$A$4:$I$455,3,FALSE)</f>
        <v>1205884</v>
      </c>
      <c r="E859" s="1">
        <f>VLOOKUP($B859,'Awards&amp;Payments_LEACode'!$A$4:$I$455,4,FALSE)</f>
        <v>4807384</v>
      </c>
      <c r="F859" s="1">
        <f>VLOOKUP($B859,'Awards&amp;Payments_LEACode'!$A$4:$I$455,6,FALSE)</f>
        <v>10796064</v>
      </c>
      <c r="G859" s="1">
        <f>VLOOKUP($B859,'Awards&amp;Payments_LEACode'!$A$4:$I$455,8,FALSE)</f>
        <v>0</v>
      </c>
      <c r="H859" s="3">
        <f>VLOOKUP($B859,'Awards&amp;Payments_LEACode'!$A$4:$I$455,9,FALSE)</f>
        <v>16809332</v>
      </c>
      <c r="I859" s="1">
        <f>VLOOKUP($B859,'Awards&amp;Payments_LEACode'!$A$4:$Q$455,11,FALSE)</f>
        <v>179586.03</v>
      </c>
      <c r="J859" s="1">
        <f>VLOOKUP($B859,'Awards&amp;Payments_LEACode'!$A$4:$Q$455,12,FALSE)</f>
        <v>0</v>
      </c>
      <c r="K859" s="1">
        <f>VLOOKUP($B859,'Awards&amp;Payments_LEACode'!$A$4:$Q$455,14,FALSE)</f>
        <v>0</v>
      </c>
      <c r="L859" s="1">
        <f>VLOOKUP($B859,'Awards&amp;Payments_LEACode'!$A$4:$Q$455,16,FALSE)</f>
        <v>0</v>
      </c>
      <c r="M859" s="3">
        <f>VLOOKUP($B859,'Awards&amp;Payments_LEACode'!$A$4:$Q$455,17,FALSE)</f>
        <v>179586.03</v>
      </c>
    </row>
    <row r="860" spans="1:13" x14ac:dyDescent="0.35">
      <c r="A860" t="s">
        <v>155</v>
      </c>
      <c r="B860" s="117">
        <v>2450</v>
      </c>
      <c r="C860">
        <v>98</v>
      </c>
      <c r="D860" s="1">
        <f>VLOOKUP($B860,'Awards&amp;Payments_LEACode'!$A$4:$I$455,3,FALSE)</f>
        <v>40000</v>
      </c>
      <c r="E860" s="1">
        <f>VLOOKUP($B860,'Awards&amp;Payments_LEACode'!$A$4:$I$455,4,FALSE)</f>
        <v>105108</v>
      </c>
      <c r="F860" s="1">
        <f>VLOOKUP($B860,'Awards&amp;Payments_LEACode'!$A$4:$I$455,6,FALSE)</f>
        <v>236043</v>
      </c>
      <c r="G860" s="1">
        <f>VLOOKUP($B860,'Awards&amp;Payments_LEACode'!$A$4:$I$455,8,FALSE)</f>
        <v>0</v>
      </c>
      <c r="H860" s="3">
        <f>VLOOKUP($B860,'Awards&amp;Payments_LEACode'!$A$4:$I$455,9,FALSE)</f>
        <v>381151</v>
      </c>
      <c r="I860" s="1">
        <f>VLOOKUP($B860,'Awards&amp;Payments_LEACode'!$A$4:$Q$455,11,FALSE)</f>
        <v>40000.000000000007</v>
      </c>
      <c r="J860" s="1">
        <f>VLOOKUP($B860,'Awards&amp;Payments_LEACode'!$A$4:$Q$455,12,FALSE)</f>
        <v>0</v>
      </c>
      <c r="K860" s="1">
        <f>VLOOKUP($B860,'Awards&amp;Payments_LEACode'!$A$4:$Q$455,14,FALSE)</f>
        <v>0</v>
      </c>
      <c r="L860" s="1">
        <f>VLOOKUP($B860,'Awards&amp;Payments_LEACode'!$A$4:$Q$455,16,FALSE)</f>
        <v>0</v>
      </c>
      <c r="M860" s="3">
        <f>VLOOKUP($B860,'Awards&amp;Payments_LEACode'!$A$4:$Q$455,17,FALSE)</f>
        <v>40000.000000000007</v>
      </c>
    </row>
    <row r="861" spans="1:13" x14ac:dyDescent="0.35">
      <c r="A861" t="s">
        <v>151</v>
      </c>
      <c r="B861" s="117">
        <v>2420</v>
      </c>
      <c r="C861">
        <v>98</v>
      </c>
      <c r="D861" s="1">
        <f>VLOOKUP($B861,'Awards&amp;Payments_LEACode'!$A$4:$I$455,3,FALSE)</f>
        <v>81534</v>
      </c>
      <c r="E861" s="1">
        <f>VLOOKUP($B861,'Awards&amp;Payments_LEACode'!$A$4:$I$455,4,FALSE)</f>
        <v>325906</v>
      </c>
      <c r="F861" s="1">
        <f>VLOOKUP($B861,'Awards&amp;Payments_LEACode'!$A$4:$I$455,6,FALSE)</f>
        <v>731895</v>
      </c>
      <c r="G861" s="1">
        <f>VLOOKUP($B861,'Awards&amp;Payments_LEACode'!$A$4:$I$455,8,FALSE)</f>
        <v>0</v>
      </c>
      <c r="H861" s="3">
        <f>VLOOKUP($B861,'Awards&amp;Payments_LEACode'!$A$4:$I$455,9,FALSE)</f>
        <v>1139335</v>
      </c>
      <c r="I861" s="1">
        <f>VLOOKUP($B861,'Awards&amp;Payments_LEACode'!$A$4:$Q$455,11,FALSE)</f>
        <v>70040.19</v>
      </c>
      <c r="J861" s="1">
        <f>VLOOKUP($B861,'Awards&amp;Payments_LEACode'!$A$4:$Q$455,12,FALSE)</f>
        <v>0</v>
      </c>
      <c r="K861" s="1">
        <f>VLOOKUP($B861,'Awards&amp;Payments_LEACode'!$A$4:$Q$455,14,FALSE)</f>
        <v>0</v>
      </c>
      <c r="L861" s="1">
        <f>VLOOKUP($B861,'Awards&amp;Payments_LEACode'!$A$4:$Q$455,16,FALSE)</f>
        <v>0</v>
      </c>
      <c r="M861" s="3">
        <f>VLOOKUP($B861,'Awards&amp;Payments_LEACode'!$A$4:$Q$455,17,FALSE)</f>
        <v>70040.19</v>
      </c>
    </row>
    <row r="862" spans="1:13" x14ac:dyDescent="0.35">
      <c r="A862" t="s">
        <v>289</v>
      </c>
      <c r="B862" s="117">
        <v>4312</v>
      </c>
      <c r="C862">
        <v>98</v>
      </c>
      <c r="D862" s="1">
        <f>VLOOKUP($B862,'Awards&amp;Payments_LEACode'!$A$4:$I$455,3,FALSE)</f>
        <v>53903</v>
      </c>
      <c r="E862" s="1">
        <f>VLOOKUP($B862,'Awards&amp;Payments_LEACode'!$A$4:$I$455,4,FALSE)</f>
        <v>186370</v>
      </c>
      <c r="F862" s="1">
        <f>VLOOKUP($B862,'Awards&amp;Payments_LEACode'!$A$4:$I$455,6,FALSE)</f>
        <v>418535</v>
      </c>
      <c r="G862" s="1">
        <f>VLOOKUP($B862,'Awards&amp;Payments_LEACode'!$A$4:$I$455,8,FALSE)</f>
        <v>0</v>
      </c>
      <c r="H862" s="3">
        <f>VLOOKUP($B862,'Awards&amp;Payments_LEACode'!$A$4:$I$455,9,FALSE)</f>
        <v>658808</v>
      </c>
      <c r="I862" s="1">
        <f>VLOOKUP($B862,'Awards&amp;Payments_LEACode'!$A$4:$Q$455,11,FALSE)</f>
        <v>53903</v>
      </c>
      <c r="J862" s="1">
        <f>VLOOKUP($B862,'Awards&amp;Payments_LEACode'!$A$4:$Q$455,12,FALSE)</f>
        <v>0</v>
      </c>
      <c r="K862" s="1">
        <f>VLOOKUP($B862,'Awards&amp;Payments_LEACode'!$A$4:$Q$455,14,FALSE)</f>
        <v>0</v>
      </c>
      <c r="L862" s="1">
        <f>VLOOKUP($B862,'Awards&amp;Payments_LEACode'!$A$4:$Q$455,16,FALSE)</f>
        <v>0</v>
      </c>
      <c r="M862" s="3">
        <f>VLOOKUP($B862,'Awards&amp;Payments_LEACode'!$A$4:$Q$455,17,FALSE)</f>
        <v>53903</v>
      </c>
    </row>
    <row r="863" spans="1:13" x14ac:dyDescent="0.35">
      <c r="A863" t="s">
        <v>200</v>
      </c>
      <c r="B863" s="117">
        <v>3122</v>
      </c>
      <c r="C863">
        <v>98</v>
      </c>
      <c r="D863" s="1">
        <f>VLOOKUP($B863,'Awards&amp;Payments_LEACode'!$A$4:$I$455,3,FALSE)</f>
        <v>40000</v>
      </c>
      <c r="E863" s="1">
        <f>VLOOKUP($B863,'Awards&amp;Payments_LEACode'!$A$4:$I$455,4,FALSE)</f>
        <v>100000</v>
      </c>
      <c r="F863" s="1">
        <f>VLOOKUP($B863,'Awards&amp;Payments_LEACode'!$A$4:$I$455,6,FALSE)</f>
        <v>0</v>
      </c>
      <c r="G863" s="1">
        <f>VLOOKUP($B863,'Awards&amp;Payments_LEACode'!$A$4:$I$455,8,FALSE)</f>
        <v>0</v>
      </c>
      <c r="H863" s="3">
        <f>VLOOKUP($B863,'Awards&amp;Payments_LEACode'!$A$4:$I$455,9,FALSE)</f>
        <v>140000</v>
      </c>
      <c r="I863" s="1">
        <f>VLOOKUP($B863,'Awards&amp;Payments_LEACode'!$A$4:$Q$455,11,FALSE)</f>
        <v>40000</v>
      </c>
      <c r="J863" s="1">
        <f>VLOOKUP($B863,'Awards&amp;Payments_LEACode'!$A$4:$Q$455,12,FALSE)</f>
        <v>0</v>
      </c>
      <c r="K863" s="1">
        <f>VLOOKUP($B863,'Awards&amp;Payments_LEACode'!$A$4:$Q$455,14,FALSE)</f>
        <v>0</v>
      </c>
      <c r="L863" s="1">
        <f>VLOOKUP($B863,'Awards&amp;Payments_LEACode'!$A$4:$Q$455,16,FALSE)</f>
        <v>0</v>
      </c>
      <c r="M863" s="3">
        <f>VLOOKUP($B863,'Awards&amp;Payments_LEACode'!$A$4:$Q$455,17,FALSE)</f>
        <v>40000</v>
      </c>
    </row>
    <row r="864" spans="1:13" x14ac:dyDescent="0.35">
      <c r="A864" t="s">
        <v>391</v>
      </c>
      <c r="B864" s="117">
        <v>6174</v>
      </c>
      <c r="C864">
        <v>98</v>
      </c>
      <c r="D864" s="1">
        <f>VLOOKUP($B864,'Awards&amp;Payments_LEACode'!$A$4:$I$455,3,FALSE)</f>
        <v>1205884</v>
      </c>
      <c r="E864" s="1">
        <f>VLOOKUP($B864,'Awards&amp;Payments_LEACode'!$A$4:$I$455,4,FALSE)</f>
        <v>4807384</v>
      </c>
      <c r="F864" s="1">
        <f>VLOOKUP($B864,'Awards&amp;Payments_LEACode'!$A$4:$I$455,6,FALSE)</f>
        <v>10796064</v>
      </c>
      <c r="G864" s="1">
        <f>VLOOKUP($B864,'Awards&amp;Payments_LEACode'!$A$4:$I$455,8,FALSE)</f>
        <v>0</v>
      </c>
      <c r="H864" s="3">
        <f>VLOOKUP($B864,'Awards&amp;Payments_LEACode'!$A$4:$I$455,9,FALSE)</f>
        <v>16809332</v>
      </c>
      <c r="I864" s="1">
        <f>VLOOKUP($B864,'Awards&amp;Payments_LEACode'!$A$4:$Q$455,11,FALSE)</f>
        <v>179586.03</v>
      </c>
      <c r="J864" s="1">
        <f>VLOOKUP($B864,'Awards&amp;Payments_LEACode'!$A$4:$Q$455,12,FALSE)</f>
        <v>0</v>
      </c>
      <c r="K864" s="1">
        <f>VLOOKUP($B864,'Awards&amp;Payments_LEACode'!$A$4:$Q$455,14,FALSE)</f>
        <v>0</v>
      </c>
      <c r="L864" s="1">
        <f>VLOOKUP($B864,'Awards&amp;Payments_LEACode'!$A$4:$Q$455,16,FALSE)</f>
        <v>0</v>
      </c>
      <c r="M864" s="3">
        <f>VLOOKUP($B864,'Awards&amp;Payments_LEACode'!$A$4:$Q$455,17,FALSE)</f>
        <v>179586.03</v>
      </c>
    </row>
    <row r="865" spans="1:20" x14ac:dyDescent="0.35">
      <c r="A865" t="s">
        <v>155</v>
      </c>
      <c r="B865" s="117">
        <v>2450</v>
      </c>
      <c r="C865">
        <v>99</v>
      </c>
      <c r="D865" s="1">
        <f>VLOOKUP($B865,'Awards&amp;Payments_LEACode'!$A$4:$I$455,3,FALSE)</f>
        <v>40000</v>
      </c>
      <c r="E865" s="1">
        <f>VLOOKUP($B865,'Awards&amp;Payments_LEACode'!$A$4:$I$455,4,FALSE)</f>
        <v>105108</v>
      </c>
      <c r="F865" s="1">
        <f>VLOOKUP($B865,'Awards&amp;Payments_LEACode'!$A$4:$I$455,6,FALSE)</f>
        <v>236043</v>
      </c>
      <c r="G865" s="1">
        <f>VLOOKUP($B865,'Awards&amp;Payments_LEACode'!$A$4:$I$455,8,FALSE)</f>
        <v>0</v>
      </c>
      <c r="H865" s="3">
        <f>VLOOKUP($B865,'Awards&amp;Payments_LEACode'!$A$4:$I$455,9,FALSE)</f>
        <v>381151</v>
      </c>
      <c r="I865" s="1">
        <f>VLOOKUP($B865,'Awards&amp;Payments_LEACode'!$A$4:$Q$455,11,FALSE)</f>
        <v>40000.000000000007</v>
      </c>
      <c r="J865" s="1">
        <f>VLOOKUP($B865,'Awards&amp;Payments_LEACode'!$A$4:$Q$455,12,FALSE)</f>
        <v>0</v>
      </c>
      <c r="K865" s="1">
        <f>VLOOKUP($B865,'Awards&amp;Payments_LEACode'!$A$4:$Q$455,14,FALSE)</f>
        <v>0</v>
      </c>
      <c r="L865" s="1">
        <f>VLOOKUP($B865,'Awards&amp;Payments_LEACode'!$A$4:$Q$455,16,FALSE)</f>
        <v>0</v>
      </c>
      <c r="M865" s="3">
        <f>VLOOKUP($B865,'Awards&amp;Payments_LEACode'!$A$4:$Q$455,17,FALSE)</f>
        <v>40000.000000000007</v>
      </c>
    </row>
    <row r="866" spans="1:20" x14ac:dyDescent="0.35">
      <c r="A866" t="s">
        <v>156</v>
      </c>
      <c r="B866" s="117">
        <v>2460</v>
      </c>
      <c r="C866">
        <v>99</v>
      </c>
      <c r="D866" s="1">
        <f>VLOOKUP($B866,'Awards&amp;Payments_LEACode'!$A$4:$I$455,3,FALSE)</f>
        <v>40000</v>
      </c>
      <c r="E866" s="1">
        <f>VLOOKUP($B866,'Awards&amp;Payments_LEACode'!$A$4:$I$455,4,FALSE)</f>
        <v>137498</v>
      </c>
      <c r="F866" s="1">
        <f>VLOOKUP($B866,'Awards&amp;Payments_LEACode'!$A$4:$I$455,6,FALSE)</f>
        <v>308782</v>
      </c>
      <c r="G866" s="1">
        <f>VLOOKUP($B866,'Awards&amp;Payments_LEACode'!$A$4:$I$455,8,FALSE)</f>
        <v>0</v>
      </c>
      <c r="H866" s="3">
        <f>VLOOKUP($B866,'Awards&amp;Payments_LEACode'!$A$4:$I$455,9,FALSE)</f>
        <v>486280</v>
      </c>
      <c r="I866" s="1">
        <f>VLOOKUP($B866,'Awards&amp;Payments_LEACode'!$A$4:$Q$455,11,FALSE)</f>
        <v>12993.47</v>
      </c>
      <c r="J866" s="1">
        <f>VLOOKUP($B866,'Awards&amp;Payments_LEACode'!$A$4:$Q$455,12,FALSE)</f>
        <v>0</v>
      </c>
      <c r="K866" s="1">
        <f>VLOOKUP($B866,'Awards&amp;Payments_LEACode'!$A$4:$Q$455,14,FALSE)</f>
        <v>0</v>
      </c>
      <c r="L866" s="1">
        <f>VLOOKUP($B866,'Awards&amp;Payments_LEACode'!$A$4:$Q$455,16,FALSE)</f>
        <v>0</v>
      </c>
      <c r="M866" s="3">
        <f>VLOOKUP($B866,'Awards&amp;Payments_LEACode'!$A$4:$Q$455,17,FALSE)</f>
        <v>12993.47</v>
      </c>
    </row>
    <row r="867" spans="1:20" x14ac:dyDescent="0.35">
      <c r="A867" t="s">
        <v>90</v>
      </c>
      <c r="B867" s="117">
        <v>1376</v>
      </c>
      <c r="C867">
        <v>99</v>
      </c>
      <c r="D867" s="1">
        <f>VLOOKUP($B867,'Awards&amp;Payments_LEACode'!$A$4:$I$455,3,FALSE)</f>
        <v>69744</v>
      </c>
      <c r="E867" s="1">
        <f>VLOOKUP($B867,'Awards&amp;Payments_LEACode'!$A$4:$I$455,4,FALSE)</f>
        <v>277011</v>
      </c>
      <c r="F867" s="1">
        <f>VLOOKUP($B867,'Awards&amp;Payments_LEACode'!$A$4:$I$455,6,FALSE)</f>
        <v>622090</v>
      </c>
      <c r="G867" s="1">
        <f>VLOOKUP($B867,'Awards&amp;Payments_LEACode'!$A$4:$I$455,8,FALSE)</f>
        <v>0</v>
      </c>
      <c r="H867" s="3">
        <f>VLOOKUP($B867,'Awards&amp;Payments_LEACode'!$A$4:$I$455,9,FALSE)</f>
        <v>968845</v>
      </c>
      <c r="I867" s="1">
        <f>VLOOKUP($B867,'Awards&amp;Payments_LEACode'!$A$4:$Q$455,11,FALSE)</f>
        <v>61230.6</v>
      </c>
      <c r="J867" s="1">
        <f>VLOOKUP($B867,'Awards&amp;Payments_LEACode'!$A$4:$Q$455,12,FALSE)</f>
        <v>0</v>
      </c>
      <c r="K867" s="1">
        <f>VLOOKUP($B867,'Awards&amp;Payments_LEACode'!$A$4:$Q$455,14,FALSE)</f>
        <v>0</v>
      </c>
      <c r="L867" s="1">
        <f>VLOOKUP($B867,'Awards&amp;Payments_LEACode'!$A$4:$Q$455,16,FALSE)</f>
        <v>0</v>
      </c>
      <c r="M867" s="3">
        <f>VLOOKUP($B867,'Awards&amp;Payments_LEACode'!$A$4:$Q$455,17,FALSE)</f>
        <v>61230.6</v>
      </c>
    </row>
    <row r="868" spans="1:20" x14ac:dyDescent="0.35">
      <c r="A868" t="s">
        <v>252</v>
      </c>
      <c r="B868" s="117">
        <v>3862</v>
      </c>
      <c r="C868">
        <v>99</v>
      </c>
      <c r="D868" s="1">
        <f>VLOOKUP($B868,'Awards&amp;Payments_LEACode'!$A$4:$I$455,3,FALSE)</f>
        <v>40000</v>
      </c>
      <c r="E868" s="1">
        <f>VLOOKUP($B868,'Awards&amp;Payments_LEACode'!$A$4:$I$455,4,FALSE)</f>
        <v>100000</v>
      </c>
      <c r="F868" s="1">
        <f>VLOOKUP($B868,'Awards&amp;Payments_LEACode'!$A$4:$I$455,6,FALSE)</f>
        <v>172668</v>
      </c>
      <c r="G868" s="1">
        <f>VLOOKUP($B868,'Awards&amp;Payments_LEACode'!$A$4:$I$455,8,FALSE)</f>
        <v>0</v>
      </c>
      <c r="H868" s="3">
        <f>VLOOKUP($B868,'Awards&amp;Payments_LEACode'!$A$4:$I$455,9,FALSE)</f>
        <v>312668</v>
      </c>
      <c r="I868" s="1">
        <f>VLOOKUP($B868,'Awards&amp;Payments_LEACode'!$A$4:$Q$455,11,FALSE)</f>
        <v>17206.57</v>
      </c>
      <c r="J868" s="1">
        <f>VLOOKUP($B868,'Awards&amp;Payments_LEACode'!$A$4:$Q$455,12,FALSE)</f>
        <v>0</v>
      </c>
      <c r="K868" s="1">
        <f>VLOOKUP($B868,'Awards&amp;Payments_LEACode'!$A$4:$Q$455,14,FALSE)</f>
        <v>0</v>
      </c>
      <c r="L868" s="1">
        <f>VLOOKUP($B868,'Awards&amp;Payments_LEACode'!$A$4:$Q$455,16,FALSE)</f>
        <v>0</v>
      </c>
      <c r="M868" s="3">
        <f>VLOOKUP($B868,'Awards&amp;Payments_LEACode'!$A$4:$Q$455,17,FALSE)</f>
        <v>17206.57</v>
      </c>
    </row>
    <row r="869" spans="1:20" x14ac:dyDescent="0.35">
      <c r="A869" t="s">
        <v>232</v>
      </c>
      <c r="B869" s="117">
        <v>3528</v>
      </c>
      <c r="C869">
        <v>99</v>
      </c>
      <c r="D869" s="1">
        <f>VLOOKUP($B869,'Awards&amp;Payments_LEACode'!$A$4:$I$455,3,FALSE)</f>
        <v>46616</v>
      </c>
      <c r="E869" s="1">
        <f>VLOOKUP($B869,'Awards&amp;Payments_LEACode'!$A$4:$I$455,4,FALSE)</f>
        <v>120428</v>
      </c>
      <c r="F869" s="1">
        <f>VLOOKUP($B869,'Awards&amp;Payments_LEACode'!$A$4:$I$455,6,FALSE)</f>
        <v>270449</v>
      </c>
      <c r="G869" s="1">
        <f>VLOOKUP($B869,'Awards&amp;Payments_LEACode'!$A$4:$I$455,8,FALSE)</f>
        <v>0</v>
      </c>
      <c r="H869" s="3">
        <f>VLOOKUP($B869,'Awards&amp;Payments_LEACode'!$A$4:$I$455,9,FALSE)</f>
        <v>437493</v>
      </c>
      <c r="I869" s="1">
        <f>VLOOKUP($B869,'Awards&amp;Payments_LEACode'!$A$4:$Q$455,11,FALSE)</f>
        <v>46616</v>
      </c>
      <c r="J869" s="1">
        <f>VLOOKUP($B869,'Awards&amp;Payments_LEACode'!$A$4:$Q$455,12,FALSE)</f>
        <v>0</v>
      </c>
      <c r="K869" s="1">
        <f>VLOOKUP($B869,'Awards&amp;Payments_LEACode'!$A$4:$Q$455,14,FALSE)</f>
        <v>0</v>
      </c>
      <c r="L869" s="1">
        <f>VLOOKUP($B869,'Awards&amp;Payments_LEACode'!$A$4:$Q$455,16,FALSE)</f>
        <v>0</v>
      </c>
      <c r="M869" s="3">
        <f>VLOOKUP($B869,'Awards&amp;Payments_LEACode'!$A$4:$Q$455,17,FALSE)</f>
        <v>46616</v>
      </c>
    </row>
    <row r="870" spans="1:20" x14ac:dyDescent="0.35">
      <c r="A870" t="s">
        <v>1161</v>
      </c>
      <c r="B870" s="117">
        <v>3822</v>
      </c>
      <c r="C870">
        <v>99</v>
      </c>
      <c r="D870" s="1">
        <f>VLOOKUP($B870,'Awards&amp;Payments_LEACode'!$A$4:$I$455,3,FALSE)</f>
        <v>101295</v>
      </c>
      <c r="E870" s="1">
        <f>VLOOKUP($B870,'Awards&amp;Payments_LEACode'!$A$4:$I$455,4,FALSE)</f>
        <v>394925</v>
      </c>
      <c r="F870" s="1">
        <f>VLOOKUP($B870,'Awards&amp;Payments_LEACode'!$A$4:$I$455,6,FALSE)</f>
        <v>886894</v>
      </c>
      <c r="G870" s="1">
        <f>VLOOKUP($B870,'Awards&amp;Payments_LEACode'!$A$4:$I$455,8,FALSE)</f>
        <v>0</v>
      </c>
      <c r="H870" s="3">
        <f>VLOOKUP($B870,'Awards&amp;Payments_LEACode'!$A$4:$I$455,9,FALSE)</f>
        <v>1383114</v>
      </c>
      <c r="I870" s="1">
        <f>VLOOKUP($B870,'Awards&amp;Payments_LEACode'!$A$4:$Q$455,11,FALSE)</f>
        <v>95319.61</v>
      </c>
      <c r="J870" s="1">
        <f>VLOOKUP($B870,'Awards&amp;Payments_LEACode'!$A$4:$Q$455,12,FALSE)</f>
        <v>0</v>
      </c>
      <c r="K870" s="1">
        <f>VLOOKUP($B870,'Awards&amp;Payments_LEACode'!$A$4:$Q$455,14,FALSE)</f>
        <v>0</v>
      </c>
      <c r="L870" s="1">
        <f>VLOOKUP($B870,'Awards&amp;Payments_LEACode'!$A$4:$Q$455,16,FALSE)</f>
        <v>0</v>
      </c>
      <c r="M870" s="3">
        <f>VLOOKUP($B870,'Awards&amp;Payments_LEACode'!$A$4:$Q$455,17,FALSE)</f>
        <v>95319.61</v>
      </c>
    </row>
    <row r="871" spans="1:20" x14ac:dyDescent="0.35">
      <c r="A871" t="s">
        <v>231</v>
      </c>
      <c r="B871" s="117">
        <v>3514</v>
      </c>
      <c r="C871">
        <v>99</v>
      </c>
      <c r="D871" s="1">
        <f>VLOOKUP($B871,'Awards&amp;Payments_LEACode'!$A$4:$I$455,3,FALSE)</f>
        <v>40000</v>
      </c>
      <c r="E871" s="1">
        <f>VLOOKUP($B871,'Awards&amp;Payments_LEACode'!$A$4:$I$455,4,FALSE)</f>
        <v>100000</v>
      </c>
      <c r="F871" s="1">
        <f>VLOOKUP($B871,'Awards&amp;Payments_LEACode'!$A$4:$I$455,6,FALSE)</f>
        <v>0</v>
      </c>
      <c r="G871" s="1">
        <f>VLOOKUP($B871,'Awards&amp;Payments_LEACode'!$A$4:$I$455,8,FALSE)</f>
        <v>0</v>
      </c>
      <c r="H871" s="3">
        <f>VLOOKUP($B871,'Awards&amp;Payments_LEACode'!$A$4:$I$455,9,FALSE)</f>
        <v>140000</v>
      </c>
      <c r="I871" s="1">
        <f>VLOOKUP($B871,'Awards&amp;Payments_LEACode'!$A$4:$Q$455,11,FALSE)</f>
        <v>40000</v>
      </c>
      <c r="J871" s="1">
        <f>VLOOKUP($B871,'Awards&amp;Payments_LEACode'!$A$4:$Q$455,12,FALSE)</f>
        <v>0</v>
      </c>
      <c r="K871" s="1">
        <f>VLOOKUP($B871,'Awards&amp;Payments_LEACode'!$A$4:$Q$455,14,FALSE)</f>
        <v>0</v>
      </c>
      <c r="L871" s="1">
        <f>VLOOKUP($B871,'Awards&amp;Payments_LEACode'!$A$4:$Q$455,16,FALSE)</f>
        <v>0</v>
      </c>
      <c r="M871" s="3">
        <f>VLOOKUP($B871,'Awards&amp;Payments_LEACode'!$A$4:$Q$455,17,FALSE)</f>
        <v>40000</v>
      </c>
    </row>
    <row r="872" spans="1:20" x14ac:dyDescent="0.35">
      <c r="A872" t="s">
        <v>271</v>
      </c>
      <c r="B872" s="117">
        <v>4060</v>
      </c>
      <c r="C872">
        <v>99</v>
      </c>
      <c r="D872" s="1">
        <f>VLOOKUP($B872,'Awards&amp;Payments_LEACode'!$A$4:$I$455,3,FALSE)</f>
        <v>259380</v>
      </c>
      <c r="E872" s="1">
        <f>VLOOKUP($B872,'Awards&amp;Payments_LEACode'!$A$4:$I$455,4,FALSE)</f>
        <v>1039974</v>
      </c>
      <c r="F872" s="1">
        <f>VLOOKUP($B872,'Awards&amp;Payments_LEACode'!$A$4:$I$455,6,FALSE)</f>
        <v>2335496</v>
      </c>
      <c r="G872" s="1">
        <f>VLOOKUP($B872,'Awards&amp;Payments_LEACode'!$A$4:$I$455,8,FALSE)</f>
        <v>0</v>
      </c>
      <c r="H872" s="3">
        <f>VLOOKUP($B872,'Awards&amp;Payments_LEACode'!$A$4:$I$455,9,FALSE)</f>
        <v>3634850</v>
      </c>
      <c r="I872" s="1">
        <f>VLOOKUP($B872,'Awards&amp;Payments_LEACode'!$A$4:$Q$455,11,FALSE)</f>
        <v>59811.29</v>
      </c>
      <c r="J872" s="1">
        <f>VLOOKUP($B872,'Awards&amp;Payments_LEACode'!$A$4:$Q$455,12,FALSE)</f>
        <v>0</v>
      </c>
      <c r="K872" s="1">
        <f>VLOOKUP($B872,'Awards&amp;Payments_LEACode'!$A$4:$Q$455,14,FALSE)</f>
        <v>0</v>
      </c>
      <c r="L872" s="1">
        <f>VLOOKUP($B872,'Awards&amp;Payments_LEACode'!$A$4:$Q$455,16,FALSE)</f>
        <v>0</v>
      </c>
      <c r="M872" s="3">
        <f>VLOOKUP($B872,'Awards&amp;Payments_LEACode'!$A$4:$Q$455,17,FALSE)</f>
        <v>59811.29</v>
      </c>
    </row>
    <row r="873" spans="1:20" x14ac:dyDescent="0.35">
      <c r="A873" t="s">
        <v>283</v>
      </c>
      <c r="B873" s="117">
        <v>4221</v>
      </c>
      <c r="C873">
        <v>99</v>
      </c>
      <c r="D873" s="1">
        <f>VLOOKUP($B873,'Awards&amp;Payments_LEACode'!$A$4:$I$455,3,FALSE)</f>
        <v>88291</v>
      </c>
      <c r="E873" s="1">
        <f>VLOOKUP($B873,'Awards&amp;Payments_LEACode'!$A$4:$I$455,4,FALSE)</f>
        <v>362146</v>
      </c>
      <c r="F873" s="1">
        <f>VLOOKUP($B873,'Awards&amp;Payments_LEACode'!$A$4:$I$455,6,FALSE)</f>
        <v>813280</v>
      </c>
      <c r="G873" s="1">
        <f>VLOOKUP($B873,'Awards&amp;Payments_LEACode'!$A$4:$I$455,8,FALSE)</f>
        <v>0</v>
      </c>
      <c r="H873" s="3">
        <f>VLOOKUP($B873,'Awards&amp;Payments_LEACode'!$A$4:$I$455,9,FALSE)</f>
        <v>1263717</v>
      </c>
      <c r="I873" s="1">
        <f>VLOOKUP($B873,'Awards&amp;Payments_LEACode'!$A$4:$Q$455,11,FALSE)</f>
        <v>62168.800000000003</v>
      </c>
      <c r="J873" s="1">
        <f>VLOOKUP($B873,'Awards&amp;Payments_LEACode'!$A$4:$Q$455,12,FALSE)</f>
        <v>0</v>
      </c>
      <c r="K873" s="1">
        <f>VLOOKUP($B873,'Awards&amp;Payments_LEACode'!$A$4:$Q$455,14,FALSE)</f>
        <v>0</v>
      </c>
      <c r="L873" s="1">
        <f>VLOOKUP($B873,'Awards&amp;Payments_LEACode'!$A$4:$Q$455,16,FALSE)</f>
        <v>0</v>
      </c>
      <c r="M873" s="3">
        <f>VLOOKUP($B873,'Awards&amp;Payments_LEACode'!$A$4:$Q$455,17,FALSE)</f>
        <v>62168.800000000003</v>
      </c>
    </row>
    <row r="874" spans="1:20" x14ac:dyDescent="0.35">
      <c r="A874" t="s">
        <v>200</v>
      </c>
      <c r="B874" s="117">
        <v>3122</v>
      </c>
      <c r="C874">
        <v>99</v>
      </c>
      <c r="D874" s="1">
        <f>VLOOKUP($B874,'Awards&amp;Payments_LEACode'!$A$4:$I$455,3,FALSE)</f>
        <v>40000</v>
      </c>
      <c r="E874" s="1">
        <f>VLOOKUP($B874,'Awards&amp;Payments_LEACode'!$A$4:$I$455,4,FALSE)</f>
        <v>100000</v>
      </c>
      <c r="F874" s="1">
        <f>VLOOKUP($B874,'Awards&amp;Payments_LEACode'!$A$4:$I$455,6,FALSE)</f>
        <v>0</v>
      </c>
      <c r="G874" s="1">
        <f>VLOOKUP($B874,'Awards&amp;Payments_LEACode'!$A$4:$I$455,8,FALSE)</f>
        <v>0</v>
      </c>
      <c r="H874" s="3">
        <f>VLOOKUP($B874,'Awards&amp;Payments_LEACode'!$A$4:$I$455,9,FALSE)</f>
        <v>140000</v>
      </c>
      <c r="I874" s="1">
        <f>VLOOKUP($B874,'Awards&amp;Payments_LEACode'!$A$4:$Q$455,11,FALSE)</f>
        <v>40000</v>
      </c>
      <c r="J874" s="1">
        <f>VLOOKUP($B874,'Awards&amp;Payments_LEACode'!$A$4:$Q$455,12,FALSE)</f>
        <v>0</v>
      </c>
      <c r="K874" s="1">
        <f>VLOOKUP($B874,'Awards&amp;Payments_LEACode'!$A$4:$Q$455,14,FALSE)</f>
        <v>0</v>
      </c>
      <c r="L874" s="1">
        <f>VLOOKUP($B874,'Awards&amp;Payments_LEACode'!$A$4:$Q$455,16,FALSE)</f>
        <v>0</v>
      </c>
      <c r="M874" s="3">
        <f>VLOOKUP($B874,'Awards&amp;Payments_LEACode'!$A$4:$Q$455,17,FALSE)</f>
        <v>40000</v>
      </c>
    </row>
    <row r="875" spans="1:20" x14ac:dyDescent="0.35">
      <c r="A875" t="s">
        <v>233</v>
      </c>
      <c r="B875" s="117">
        <v>3542</v>
      </c>
      <c r="C875">
        <v>99</v>
      </c>
      <c r="D875" s="1">
        <f>VLOOKUP($B875,'Awards&amp;Payments_LEACode'!$A$4:$I$455,3,FALSE)</f>
        <v>46991</v>
      </c>
      <c r="E875" s="1">
        <f>VLOOKUP($B875,'Awards&amp;Payments_LEACode'!$A$4:$I$455,4,FALSE)</f>
        <v>158338</v>
      </c>
      <c r="F875" s="1">
        <f>VLOOKUP($B875,'Awards&amp;Payments_LEACode'!$A$4:$I$455,6,FALSE)</f>
        <v>355583</v>
      </c>
      <c r="G875" s="1">
        <f>VLOOKUP($B875,'Awards&amp;Payments_LEACode'!$A$4:$I$455,8,FALSE)</f>
        <v>0</v>
      </c>
      <c r="H875" s="3">
        <f>VLOOKUP($B875,'Awards&amp;Payments_LEACode'!$A$4:$I$455,9,FALSE)</f>
        <v>560912</v>
      </c>
      <c r="I875" s="1">
        <f>VLOOKUP($B875,'Awards&amp;Payments_LEACode'!$A$4:$Q$455,11,FALSE)</f>
        <v>46991</v>
      </c>
      <c r="J875" s="1">
        <f>VLOOKUP($B875,'Awards&amp;Payments_LEACode'!$A$4:$Q$455,12,FALSE)</f>
        <v>0</v>
      </c>
      <c r="K875" s="1">
        <f>VLOOKUP($B875,'Awards&amp;Payments_LEACode'!$A$4:$Q$455,14,FALSE)</f>
        <v>0</v>
      </c>
      <c r="L875" s="1">
        <f>VLOOKUP($B875,'Awards&amp;Payments_LEACode'!$A$4:$Q$455,16,FALSE)</f>
        <v>0</v>
      </c>
      <c r="M875" s="3">
        <f>VLOOKUP($B875,'Awards&amp;Payments_LEACode'!$A$4:$Q$455,17,FALSE)</f>
        <v>46991</v>
      </c>
    </row>
    <row r="876" spans="1:20" x14ac:dyDescent="0.35">
      <c r="A876" t="s">
        <v>230</v>
      </c>
      <c r="B876" s="117">
        <v>3510</v>
      </c>
      <c r="C876">
        <v>99</v>
      </c>
      <c r="D876" s="1">
        <f>VLOOKUP($B876,'Awards&amp;Payments_LEACode'!$A$4:$I$455,3,FALSE)</f>
        <v>40000</v>
      </c>
      <c r="E876" s="1">
        <f>VLOOKUP($B876,'Awards&amp;Payments_LEACode'!$A$4:$I$455,4,FALSE)</f>
        <v>100000</v>
      </c>
      <c r="F876" s="1">
        <f>VLOOKUP($B876,'Awards&amp;Payments_LEACode'!$A$4:$I$455,6,FALSE)</f>
        <v>0</v>
      </c>
      <c r="G876" s="1">
        <f>VLOOKUP($B876,'Awards&amp;Payments_LEACode'!$A$4:$I$455,8,FALSE)</f>
        <v>0</v>
      </c>
      <c r="H876" s="3">
        <f>VLOOKUP($B876,'Awards&amp;Payments_LEACode'!$A$4:$I$455,9,FALSE)</f>
        <v>140000</v>
      </c>
      <c r="I876" s="1">
        <f>VLOOKUP($B876,'Awards&amp;Payments_LEACode'!$A$4:$Q$455,11,FALSE)</f>
        <v>40000</v>
      </c>
      <c r="J876" s="1">
        <f>VLOOKUP($B876,'Awards&amp;Payments_LEACode'!$A$4:$Q$455,12,FALSE)</f>
        <v>0</v>
      </c>
      <c r="K876" s="1">
        <f>VLOOKUP($B876,'Awards&amp;Payments_LEACode'!$A$4:$Q$455,14,FALSE)</f>
        <v>0</v>
      </c>
      <c r="L876" s="1">
        <f>VLOOKUP($B876,'Awards&amp;Payments_LEACode'!$A$4:$Q$455,16,FALSE)</f>
        <v>0</v>
      </c>
      <c r="M876" s="3">
        <f>VLOOKUP($B876,'Awards&amp;Payments_LEACode'!$A$4:$Q$455,17,FALSE)</f>
        <v>40000</v>
      </c>
    </row>
    <row r="877" spans="1:20" ht="15" customHeight="1" x14ac:dyDescent="0.35">
      <c r="A877" t="s">
        <v>391</v>
      </c>
      <c r="B877" s="117">
        <v>6174</v>
      </c>
      <c r="C877">
        <v>99</v>
      </c>
      <c r="D877" s="1">
        <f>VLOOKUP($B877,'Awards&amp;Payments_LEACode'!$A$4:$I$455,3,FALSE)</f>
        <v>1205884</v>
      </c>
      <c r="E877" s="1">
        <f>VLOOKUP($B877,'Awards&amp;Payments_LEACode'!$A$4:$I$455,4,FALSE)</f>
        <v>4807384</v>
      </c>
      <c r="F877" s="1">
        <f>VLOOKUP($B877,'Awards&amp;Payments_LEACode'!$A$4:$I$455,6,FALSE)</f>
        <v>10796064</v>
      </c>
      <c r="G877" s="1">
        <f>VLOOKUP($B877,'Awards&amp;Payments_LEACode'!$A$4:$I$455,8,FALSE)</f>
        <v>0</v>
      </c>
      <c r="H877" s="3">
        <f>VLOOKUP($B877,'Awards&amp;Payments_LEACode'!$A$4:$I$455,9,FALSE)</f>
        <v>16809332</v>
      </c>
      <c r="I877" s="1">
        <f>VLOOKUP($B877,'Awards&amp;Payments_LEACode'!$A$4:$Q$455,11,FALSE)</f>
        <v>179586.03</v>
      </c>
      <c r="J877" s="1">
        <f>VLOOKUP($B877,'Awards&amp;Payments_LEACode'!$A$4:$Q$455,12,FALSE)</f>
        <v>0</v>
      </c>
      <c r="K877" s="1">
        <f>VLOOKUP($B877,'Awards&amp;Payments_LEACode'!$A$4:$Q$455,14,FALSE)</f>
        <v>0</v>
      </c>
      <c r="L877" s="1">
        <f>VLOOKUP($B877,'Awards&amp;Payments_LEACode'!$A$4:$Q$455,16,FALSE)</f>
        <v>0</v>
      </c>
      <c r="M877" s="3">
        <f>VLOOKUP($B877,'Awards&amp;Payments_LEACode'!$A$4:$Q$455,17,FALSE)</f>
        <v>179586.03</v>
      </c>
      <c r="T877">
        <f>878-3</f>
        <v>875</v>
      </c>
    </row>
    <row r="878" spans="1:20" s="5" customFormat="1" x14ac:dyDescent="0.35">
      <c r="A878" s="5" t="s">
        <v>1180</v>
      </c>
      <c r="B878" s="152"/>
      <c r="C878" s="5">
        <v>1</v>
      </c>
      <c r="D878" s="3">
        <f t="shared" ref="D878:M879" si="0">SUMIF($C$3:$C$877,$C878,D$3:D$877)</f>
        <v>5920995</v>
      </c>
      <c r="E878" s="3">
        <f t="shared" si="0"/>
        <v>23263553</v>
      </c>
      <c r="F878" s="3">
        <f t="shared" si="0"/>
        <v>52159797</v>
      </c>
      <c r="G878" s="3">
        <f t="shared" si="0"/>
        <v>2934491</v>
      </c>
      <c r="H878" s="3">
        <f t="shared" si="0"/>
        <v>84278836</v>
      </c>
      <c r="I878" s="3">
        <f t="shared" si="0"/>
        <v>3307231.0200000005</v>
      </c>
      <c r="J878" s="3">
        <f t="shared" si="0"/>
        <v>571124.68999999994</v>
      </c>
      <c r="K878" s="3">
        <f t="shared" si="0"/>
        <v>0</v>
      </c>
      <c r="L878" s="3">
        <f t="shared" si="0"/>
        <v>10307.290000000001</v>
      </c>
      <c r="M878" s="3">
        <f t="shared" si="0"/>
        <v>3888663.0000000005</v>
      </c>
    </row>
    <row r="879" spans="1:20" s="5" customFormat="1" x14ac:dyDescent="0.35">
      <c r="A879" s="5" t="s">
        <v>1180</v>
      </c>
      <c r="B879" s="152"/>
      <c r="C879" s="5">
        <v>2</v>
      </c>
      <c r="D879" s="3">
        <f t="shared" si="0"/>
        <v>2027996</v>
      </c>
      <c r="E879" s="3">
        <f t="shared" si="0"/>
        <v>8026769</v>
      </c>
      <c r="F879" s="3">
        <f t="shared" si="0"/>
        <v>18025921</v>
      </c>
      <c r="G879" s="3">
        <f t="shared" si="0"/>
        <v>722753</v>
      </c>
      <c r="H879" s="3">
        <f t="shared" si="0"/>
        <v>28803439</v>
      </c>
      <c r="I879" s="3">
        <f t="shared" si="0"/>
        <v>1478052.78</v>
      </c>
      <c r="J879" s="3">
        <f t="shared" si="0"/>
        <v>0</v>
      </c>
      <c r="K879" s="3">
        <f t="shared" si="0"/>
        <v>0</v>
      </c>
      <c r="L879" s="3">
        <f t="shared" si="0"/>
        <v>0</v>
      </c>
      <c r="M879" s="3">
        <f t="shared" si="0"/>
        <v>1478052.78</v>
      </c>
    </row>
    <row r="880" spans="1:20" s="5" customFormat="1" x14ac:dyDescent="0.35">
      <c r="A880" s="5" t="s">
        <v>1180</v>
      </c>
      <c r="B880" s="152"/>
      <c r="C880" s="5">
        <v>3</v>
      </c>
      <c r="D880" s="3">
        <f t="shared" ref="D880:M905" si="1">SUMIF($C$3:$C$877,$C880,D$3:D$877)</f>
        <v>3156514</v>
      </c>
      <c r="E880" s="3">
        <f t="shared" si="1"/>
        <v>12326954</v>
      </c>
      <c r="F880" s="3">
        <f t="shared" si="1"/>
        <v>27539774</v>
      </c>
      <c r="G880" s="3">
        <f t="shared" si="1"/>
        <v>485362</v>
      </c>
      <c r="H880" s="3">
        <f t="shared" si="1"/>
        <v>43508604</v>
      </c>
      <c r="I880" s="3">
        <f t="shared" si="1"/>
        <v>3044063.54</v>
      </c>
      <c r="J880" s="3">
        <f t="shared" si="1"/>
        <v>352446</v>
      </c>
      <c r="K880" s="3">
        <f t="shared" si="1"/>
        <v>0</v>
      </c>
      <c r="L880" s="3">
        <f t="shared" si="1"/>
        <v>3468</v>
      </c>
      <c r="M880" s="3">
        <f t="shared" si="1"/>
        <v>3399977.54</v>
      </c>
    </row>
    <row r="881" spans="1:13" s="5" customFormat="1" x14ac:dyDescent="0.35">
      <c r="A881" s="5" t="s">
        <v>1180</v>
      </c>
      <c r="B881" s="152"/>
      <c r="C881" s="5">
        <v>4</v>
      </c>
      <c r="D881" s="3">
        <f t="shared" si="1"/>
        <v>5743258</v>
      </c>
      <c r="E881" s="3">
        <f t="shared" si="1"/>
        <v>22622630</v>
      </c>
      <c r="F881" s="3">
        <f t="shared" si="1"/>
        <v>50804211</v>
      </c>
      <c r="G881" s="3">
        <f t="shared" si="1"/>
        <v>2934491</v>
      </c>
      <c r="H881" s="3">
        <f t="shared" si="1"/>
        <v>82104590</v>
      </c>
      <c r="I881" s="3">
        <f t="shared" si="1"/>
        <v>3258670.4600000004</v>
      </c>
      <c r="J881" s="3">
        <f t="shared" si="1"/>
        <v>0</v>
      </c>
      <c r="K881" s="3">
        <f t="shared" si="1"/>
        <v>0</v>
      </c>
      <c r="L881" s="3">
        <f t="shared" si="1"/>
        <v>10307.290000000001</v>
      </c>
      <c r="M881" s="3">
        <f t="shared" si="1"/>
        <v>3268977.7500000005</v>
      </c>
    </row>
    <row r="882" spans="1:13" s="5" customFormat="1" x14ac:dyDescent="0.35">
      <c r="A882" s="5" t="s">
        <v>1180</v>
      </c>
      <c r="B882" s="152"/>
      <c r="C882" s="5">
        <v>5</v>
      </c>
      <c r="D882" s="3">
        <f t="shared" si="1"/>
        <v>3388818</v>
      </c>
      <c r="E882" s="3">
        <f t="shared" si="1"/>
        <v>13075997</v>
      </c>
      <c r="F882" s="3">
        <f t="shared" si="1"/>
        <v>29365096</v>
      </c>
      <c r="G882" s="3">
        <f t="shared" si="1"/>
        <v>0</v>
      </c>
      <c r="H882" s="3">
        <f t="shared" si="1"/>
        <v>45829911</v>
      </c>
      <c r="I882" s="3">
        <f t="shared" si="1"/>
        <v>3173998.17</v>
      </c>
      <c r="J882" s="3">
        <f t="shared" si="1"/>
        <v>0</v>
      </c>
      <c r="K882" s="3">
        <f t="shared" si="1"/>
        <v>0</v>
      </c>
      <c r="L882" s="3">
        <f t="shared" si="1"/>
        <v>0</v>
      </c>
      <c r="M882" s="3">
        <f t="shared" si="1"/>
        <v>3173998.17</v>
      </c>
    </row>
    <row r="883" spans="1:13" s="5" customFormat="1" x14ac:dyDescent="0.35">
      <c r="A883" s="5" t="s">
        <v>1180</v>
      </c>
      <c r="B883" s="152"/>
      <c r="C883" s="5">
        <v>6</v>
      </c>
      <c r="D883" s="3">
        <f t="shared" si="1"/>
        <v>3375305</v>
      </c>
      <c r="E883" s="3">
        <f t="shared" si="1"/>
        <v>13048114</v>
      </c>
      <c r="F883" s="3">
        <f t="shared" si="1"/>
        <v>29302475</v>
      </c>
      <c r="G883" s="3">
        <f t="shared" si="1"/>
        <v>594202</v>
      </c>
      <c r="H883" s="3">
        <f t="shared" si="1"/>
        <v>46320096</v>
      </c>
      <c r="I883" s="3">
        <f t="shared" si="1"/>
        <v>2137741.44</v>
      </c>
      <c r="J883" s="3">
        <f t="shared" si="1"/>
        <v>491846.55</v>
      </c>
      <c r="K883" s="3">
        <f t="shared" si="1"/>
        <v>0</v>
      </c>
      <c r="L883" s="3">
        <f t="shared" si="1"/>
        <v>193867.68</v>
      </c>
      <c r="M883" s="3">
        <f t="shared" si="1"/>
        <v>2823455.67</v>
      </c>
    </row>
    <row r="884" spans="1:13" s="5" customFormat="1" x14ac:dyDescent="0.35">
      <c r="A884" s="5" t="s">
        <v>1180</v>
      </c>
      <c r="B884" s="152"/>
      <c r="C884" s="5">
        <v>7</v>
      </c>
      <c r="D884" s="3">
        <f t="shared" si="1"/>
        <v>58101812</v>
      </c>
      <c r="E884" s="3">
        <f t="shared" si="1"/>
        <v>233590336</v>
      </c>
      <c r="F884" s="3">
        <f t="shared" si="1"/>
        <v>524579715</v>
      </c>
      <c r="G884" s="3">
        <f t="shared" si="1"/>
        <v>11985936</v>
      </c>
      <c r="H884" s="3">
        <f t="shared" si="1"/>
        <v>828257799</v>
      </c>
      <c r="I884" s="3">
        <f t="shared" si="1"/>
        <v>29408631.289999999</v>
      </c>
      <c r="J884" s="3">
        <f t="shared" si="1"/>
        <v>0</v>
      </c>
      <c r="K884" s="3">
        <f t="shared" si="1"/>
        <v>0</v>
      </c>
      <c r="L884" s="3">
        <f t="shared" si="1"/>
        <v>360035.93</v>
      </c>
      <c r="M884" s="3">
        <f t="shared" si="1"/>
        <v>29768667.219999999</v>
      </c>
    </row>
    <row r="885" spans="1:13" s="5" customFormat="1" x14ac:dyDescent="0.35">
      <c r="A885" s="5" t="s">
        <v>1180</v>
      </c>
      <c r="B885" s="152"/>
      <c r="C885" s="5">
        <v>8</v>
      </c>
      <c r="D885" s="3">
        <f t="shared" si="1"/>
        <v>55995150</v>
      </c>
      <c r="E885" s="3">
        <f t="shared" si="1"/>
        <v>225213399</v>
      </c>
      <c r="F885" s="3">
        <f t="shared" si="1"/>
        <v>505767416</v>
      </c>
      <c r="G885" s="3">
        <f t="shared" si="1"/>
        <v>10823618</v>
      </c>
      <c r="H885" s="3">
        <f t="shared" si="1"/>
        <v>797799583</v>
      </c>
      <c r="I885" s="3">
        <f t="shared" si="1"/>
        <v>28713190.84</v>
      </c>
      <c r="J885" s="3">
        <f t="shared" si="1"/>
        <v>0</v>
      </c>
      <c r="K885" s="3">
        <f t="shared" si="1"/>
        <v>0</v>
      </c>
      <c r="L885" s="3">
        <f t="shared" si="1"/>
        <v>0</v>
      </c>
      <c r="M885" s="3">
        <f t="shared" si="1"/>
        <v>28713190.84</v>
      </c>
    </row>
    <row r="886" spans="1:13" s="5" customFormat="1" x14ac:dyDescent="0.35">
      <c r="A886" s="5" t="s">
        <v>1180</v>
      </c>
      <c r="B886" s="152"/>
      <c r="C886" s="5">
        <v>9</v>
      </c>
      <c r="D886" s="3">
        <f t="shared" si="1"/>
        <v>55995150</v>
      </c>
      <c r="E886" s="3">
        <f t="shared" si="1"/>
        <v>225213399</v>
      </c>
      <c r="F886" s="3">
        <f t="shared" si="1"/>
        <v>505767416</v>
      </c>
      <c r="G886" s="3">
        <f t="shared" si="1"/>
        <v>10823618</v>
      </c>
      <c r="H886" s="3">
        <f t="shared" si="1"/>
        <v>797799583</v>
      </c>
      <c r="I886" s="3">
        <f t="shared" si="1"/>
        <v>28713190.84</v>
      </c>
      <c r="J886" s="3">
        <f t="shared" si="1"/>
        <v>0</v>
      </c>
      <c r="K886" s="3">
        <f t="shared" si="1"/>
        <v>0</v>
      </c>
      <c r="L886" s="3">
        <f t="shared" si="1"/>
        <v>0</v>
      </c>
      <c r="M886" s="3">
        <f t="shared" si="1"/>
        <v>28713190.84</v>
      </c>
    </row>
    <row r="887" spans="1:13" s="5" customFormat="1" x14ac:dyDescent="0.35">
      <c r="A887" s="5" t="s">
        <v>1180</v>
      </c>
      <c r="B887" s="152"/>
      <c r="C887" s="5">
        <v>10</v>
      </c>
      <c r="D887" s="3">
        <f t="shared" si="1"/>
        <v>56322322</v>
      </c>
      <c r="E887" s="3">
        <f t="shared" si="1"/>
        <v>226503722</v>
      </c>
      <c r="F887" s="3">
        <f t="shared" si="1"/>
        <v>508665126</v>
      </c>
      <c r="G887" s="3">
        <f t="shared" si="1"/>
        <v>10823618</v>
      </c>
      <c r="H887" s="3">
        <f t="shared" si="1"/>
        <v>802314788</v>
      </c>
      <c r="I887" s="3">
        <f t="shared" si="1"/>
        <v>28965491.960000001</v>
      </c>
      <c r="J887" s="3">
        <f t="shared" si="1"/>
        <v>0</v>
      </c>
      <c r="K887" s="3">
        <f t="shared" si="1"/>
        <v>0</v>
      </c>
      <c r="L887" s="3">
        <f t="shared" si="1"/>
        <v>0</v>
      </c>
      <c r="M887" s="3">
        <f t="shared" si="1"/>
        <v>28965491.960000001</v>
      </c>
    </row>
    <row r="888" spans="1:13" s="5" customFormat="1" x14ac:dyDescent="0.35">
      <c r="A888" s="5" t="s">
        <v>1180</v>
      </c>
      <c r="B888" s="152"/>
      <c r="C888" s="5">
        <v>11</v>
      </c>
      <c r="D888" s="3">
        <f t="shared" si="1"/>
        <v>56183898</v>
      </c>
      <c r="E888" s="3">
        <f t="shared" si="1"/>
        <v>225912338</v>
      </c>
      <c r="F888" s="3">
        <f t="shared" si="1"/>
        <v>507337040</v>
      </c>
      <c r="G888" s="3">
        <f t="shared" si="1"/>
        <v>10823618</v>
      </c>
      <c r="H888" s="3">
        <f t="shared" si="1"/>
        <v>800256894</v>
      </c>
      <c r="I888" s="3">
        <f t="shared" si="1"/>
        <v>28785035.329999998</v>
      </c>
      <c r="J888" s="3">
        <f t="shared" si="1"/>
        <v>5163.1099999999997</v>
      </c>
      <c r="K888" s="3">
        <f t="shared" si="1"/>
        <v>0</v>
      </c>
      <c r="L888" s="3">
        <f t="shared" si="1"/>
        <v>0</v>
      </c>
      <c r="M888" s="3">
        <f t="shared" si="1"/>
        <v>28790198.440000001</v>
      </c>
    </row>
    <row r="889" spans="1:13" s="5" customFormat="1" x14ac:dyDescent="0.35">
      <c r="A889" s="5" t="s">
        <v>1180</v>
      </c>
      <c r="B889" s="152"/>
      <c r="C889" s="5">
        <v>12</v>
      </c>
      <c r="D889" s="3">
        <f t="shared" si="1"/>
        <v>56328538</v>
      </c>
      <c r="E889" s="3">
        <f t="shared" si="1"/>
        <v>226564704</v>
      </c>
      <c r="F889" s="3">
        <f t="shared" si="1"/>
        <v>508802076</v>
      </c>
      <c r="G889" s="3">
        <f t="shared" si="1"/>
        <v>10823618</v>
      </c>
      <c r="H889" s="3">
        <f t="shared" si="1"/>
        <v>802518936</v>
      </c>
      <c r="I889" s="3">
        <f t="shared" si="1"/>
        <v>28930613.77</v>
      </c>
      <c r="J889" s="3">
        <f t="shared" si="1"/>
        <v>0</v>
      </c>
      <c r="K889" s="3">
        <f t="shared" si="1"/>
        <v>0</v>
      </c>
      <c r="L889" s="3">
        <f t="shared" si="1"/>
        <v>0</v>
      </c>
      <c r="M889" s="3">
        <f t="shared" si="1"/>
        <v>28930613.77</v>
      </c>
    </row>
    <row r="890" spans="1:13" s="5" customFormat="1" x14ac:dyDescent="0.35">
      <c r="A890" s="5" t="s">
        <v>1180</v>
      </c>
      <c r="B890" s="152"/>
      <c r="C890" s="5">
        <v>13</v>
      </c>
      <c r="D890" s="3">
        <f t="shared" si="1"/>
        <v>59315025</v>
      </c>
      <c r="E890" s="3">
        <f t="shared" si="1"/>
        <v>238412024</v>
      </c>
      <c r="F890" s="3">
        <f t="shared" si="1"/>
        <v>535407904</v>
      </c>
      <c r="G890" s="3">
        <f t="shared" si="1"/>
        <v>11985936</v>
      </c>
      <c r="H890" s="3">
        <f t="shared" si="1"/>
        <v>845120889</v>
      </c>
      <c r="I890" s="3">
        <f t="shared" si="1"/>
        <v>29452402.739999998</v>
      </c>
      <c r="J890" s="3">
        <f t="shared" si="1"/>
        <v>0</v>
      </c>
      <c r="K890" s="3">
        <f t="shared" si="1"/>
        <v>0</v>
      </c>
      <c r="L890" s="3">
        <f t="shared" si="1"/>
        <v>360035.93</v>
      </c>
      <c r="M890" s="3">
        <f t="shared" si="1"/>
        <v>29812438.669999998</v>
      </c>
    </row>
    <row r="891" spans="1:13" s="5" customFormat="1" x14ac:dyDescent="0.35">
      <c r="A891" s="5" t="s">
        <v>1180</v>
      </c>
      <c r="B891" s="152"/>
      <c r="C891" s="5">
        <v>14</v>
      </c>
      <c r="D891" s="3">
        <f t="shared" si="1"/>
        <v>57648642</v>
      </c>
      <c r="E891" s="3">
        <f t="shared" si="1"/>
        <v>231793590</v>
      </c>
      <c r="F891" s="3">
        <f t="shared" si="1"/>
        <v>520544719</v>
      </c>
      <c r="G891" s="3">
        <f t="shared" si="1"/>
        <v>10823618</v>
      </c>
      <c r="H891" s="3">
        <f t="shared" si="1"/>
        <v>820810569</v>
      </c>
      <c r="I891" s="3">
        <f t="shared" si="1"/>
        <v>29196535.109999999</v>
      </c>
      <c r="J891" s="3">
        <f t="shared" si="1"/>
        <v>0</v>
      </c>
      <c r="K891" s="3">
        <f t="shared" si="1"/>
        <v>0</v>
      </c>
      <c r="L891" s="3">
        <f t="shared" si="1"/>
        <v>0</v>
      </c>
      <c r="M891" s="3">
        <f t="shared" si="1"/>
        <v>29196535.109999999</v>
      </c>
    </row>
    <row r="892" spans="1:13" s="5" customFormat="1" x14ac:dyDescent="0.35">
      <c r="A892" s="5" t="s">
        <v>1180</v>
      </c>
      <c r="B892" s="152"/>
      <c r="C892" s="5">
        <v>15</v>
      </c>
      <c r="D892" s="3">
        <f t="shared" si="1"/>
        <v>1873597</v>
      </c>
      <c r="E892" s="3">
        <f t="shared" si="1"/>
        <v>7385211</v>
      </c>
      <c r="F892" s="3">
        <f t="shared" si="1"/>
        <v>16585156</v>
      </c>
      <c r="G892" s="3">
        <f t="shared" si="1"/>
        <v>1162318</v>
      </c>
      <c r="H892" s="3">
        <f t="shared" si="1"/>
        <v>27006282</v>
      </c>
      <c r="I892" s="3">
        <f t="shared" si="1"/>
        <v>435196.91999999993</v>
      </c>
      <c r="J892" s="3">
        <f t="shared" si="1"/>
        <v>0</v>
      </c>
      <c r="K892" s="3">
        <f t="shared" si="1"/>
        <v>0</v>
      </c>
      <c r="L892" s="3">
        <f t="shared" si="1"/>
        <v>360035.93</v>
      </c>
      <c r="M892" s="3">
        <f t="shared" si="1"/>
        <v>795232.84999999986</v>
      </c>
    </row>
    <row r="893" spans="1:13" s="5" customFormat="1" x14ac:dyDescent="0.35">
      <c r="A893" s="5" t="s">
        <v>1180</v>
      </c>
      <c r="B893" s="152"/>
      <c r="C893" s="5">
        <v>16</v>
      </c>
      <c r="D893" s="3">
        <f t="shared" si="1"/>
        <v>55995150</v>
      </c>
      <c r="E893" s="3">
        <f t="shared" si="1"/>
        <v>225213399</v>
      </c>
      <c r="F893" s="3">
        <f t="shared" si="1"/>
        <v>505767416</v>
      </c>
      <c r="G893" s="3">
        <f t="shared" si="1"/>
        <v>10823618</v>
      </c>
      <c r="H893" s="3">
        <f t="shared" si="1"/>
        <v>797799583</v>
      </c>
      <c r="I893" s="3">
        <f t="shared" si="1"/>
        <v>28713190.84</v>
      </c>
      <c r="J893" s="3">
        <f t="shared" si="1"/>
        <v>0</v>
      </c>
      <c r="K893" s="3">
        <f t="shared" si="1"/>
        <v>0</v>
      </c>
      <c r="L893" s="3">
        <f t="shared" si="1"/>
        <v>0</v>
      </c>
      <c r="M893" s="3">
        <f t="shared" si="1"/>
        <v>28713190.84</v>
      </c>
    </row>
    <row r="894" spans="1:13" s="5" customFormat="1" x14ac:dyDescent="0.35">
      <c r="A894" s="5" t="s">
        <v>1180</v>
      </c>
      <c r="B894" s="152"/>
      <c r="C894" s="5">
        <v>17</v>
      </c>
      <c r="D894" s="3">
        <f t="shared" si="1"/>
        <v>55995150</v>
      </c>
      <c r="E894" s="3">
        <f t="shared" si="1"/>
        <v>225213399</v>
      </c>
      <c r="F894" s="3">
        <f t="shared" si="1"/>
        <v>505767416</v>
      </c>
      <c r="G894" s="3">
        <f t="shared" si="1"/>
        <v>10823618</v>
      </c>
      <c r="H894" s="3">
        <f t="shared" si="1"/>
        <v>797799583</v>
      </c>
      <c r="I894" s="3">
        <f t="shared" si="1"/>
        <v>28713190.84</v>
      </c>
      <c r="J894" s="3">
        <f t="shared" si="1"/>
        <v>0</v>
      </c>
      <c r="K894" s="3">
        <f t="shared" si="1"/>
        <v>0</v>
      </c>
      <c r="L894" s="3">
        <f t="shared" si="1"/>
        <v>0</v>
      </c>
      <c r="M894" s="3">
        <f t="shared" si="1"/>
        <v>28713190.84</v>
      </c>
    </row>
    <row r="895" spans="1:13" s="5" customFormat="1" x14ac:dyDescent="0.35">
      <c r="A895" s="5" t="s">
        <v>1180</v>
      </c>
      <c r="B895" s="152"/>
      <c r="C895" s="5">
        <v>18</v>
      </c>
      <c r="D895" s="3">
        <f t="shared" si="1"/>
        <v>55995150</v>
      </c>
      <c r="E895" s="3">
        <f t="shared" si="1"/>
        <v>225213399</v>
      </c>
      <c r="F895" s="3">
        <f t="shared" si="1"/>
        <v>505767416</v>
      </c>
      <c r="G895" s="3">
        <f t="shared" si="1"/>
        <v>10823618</v>
      </c>
      <c r="H895" s="3">
        <f t="shared" si="1"/>
        <v>797799583</v>
      </c>
      <c r="I895" s="3">
        <f t="shared" si="1"/>
        <v>28713190.84</v>
      </c>
      <c r="J895" s="3">
        <f t="shared" si="1"/>
        <v>0</v>
      </c>
      <c r="K895" s="3">
        <f t="shared" si="1"/>
        <v>0</v>
      </c>
      <c r="L895" s="3">
        <f t="shared" si="1"/>
        <v>0</v>
      </c>
      <c r="M895" s="3">
        <f t="shared" si="1"/>
        <v>28713190.84</v>
      </c>
    </row>
    <row r="896" spans="1:13" s="5" customFormat="1" x14ac:dyDescent="0.35">
      <c r="A896" s="5" t="s">
        <v>1180</v>
      </c>
      <c r="B896" s="152"/>
      <c r="C896" s="5">
        <v>19</v>
      </c>
      <c r="D896" s="3">
        <f t="shared" si="1"/>
        <v>55995150</v>
      </c>
      <c r="E896" s="3">
        <f t="shared" si="1"/>
        <v>225213399</v>
      </c>
      <c r="F896" s="3">
        <f t="shared" si="1"/>
        <v>505767416</v>
      </c>
      <c r="G896" s="3">
        <f t="shared" si="1"/>
        <v>10823618</v>
      </c>
      <c r="H896" s="3">
        <f t="shared" si="1"/>
        <v>797799583</v>
      </c>
      <c r="I896" s="3">
        <f t="shared" si="1"/>
        <v>28713190.84</v>
      </c>
      <c r="J896" s="3">
        <f t="shared" si="1"/>
        <v>0</v>
      </c>
      <c r="K896" s="3">
        <f t="shared" si="1"/>
        <v>0</v>
      </c>
      <c r="L896" s="3">
        <f t="shared" si="1"/>
        <v>0</v>
      </c>
      <c r="M896" s="3">
        <f t="shared" si="1"/>
        <v>28713190.84</v>
      </c>
    </row>
    <row r="897" spans="1:13" s="5" customFormat="1" x14ac:dyDescent="0.35">
      <c r="A897" s="5" t="s">
        <v>1180</v>
      </c>
      <c r="B897" s="152"/>
      <c r="C897" s="5">
        <v>20</v>
      </c>
      <c r="D897" s="3">
        <f t="shared" si="1"/>
        <v>56651903</v>
      </c>
      <c r="E897" s="3">
        <f t="shared" si="1"/>
        <v>227776598</v>
      </c>
      <c r="F897" s="3">
        <f t="shared" si="1"/>
        <v>511523657</v>
      </c>
      <c r="G897" s="3">
        <f t="shared" si="1"/>
        <v>11156371</v>
      </c>
      <c r="H897" s="3">
        <f t="shared" si="1"/>
        <v>807108529</v>
      </c>
      <c r="I897" s="3">
        <f t="shared" si="1"/>
        <v>29163308.309999999</v>
      </c>
      <c r="J897" s="3">
        <f t="shared" si="1"/>
        <v>0</v>
      </c>
      <c r="K897" s="3">
        <f t="shared" si="1"/>
        <v>0</v>
      </c>
      <c r="L897" s="3">
        <f t="shared" si="1"/>
        <v>0</v>
      </c>
      <c r="M897" s="3">
        <f t="shared" si="1"/>
        <v>29163308.309999999</v>
      </c>
    </row>
    <row r="898" spans="1:13" s="5" customFormat="1" x14ac:dyDescent="0.35">
      <c r="A898" s="5" t="s">
        <v>1180</v>
      </c>
      <c r="B898" s="152"/>
      <c r="C898" s="5">
        <v>21</v>
      </c>
      <c r="D898" s="3">
        <f t="shared" si="1"/>
        <v>1280653</v>
      </c>
      <c r="E898" s="3">
        <f t="shared" si="1"/>
        <v>5305890</v>
      </c>
      <c r="F898" s="3">
        <f t="shared" si="1"/>
        <v>11915569</v>
      </c>
      <c r="G898" s="3">
        <f t="shared" si="1"/>
        <v>437826</v>
      </c>
      <c r="H898" s="3">
        <f t="shared" si="1"/>
        <v>18939938</v>
      </c>
      <c r="I898" s="3">
        <f t="shared" si="1"/>
        <v>880608.99</v>
      </c>
      <c r="J898" s="3">
        <f t="shared" si="1"/>
        <v>1520890.56</v>
      </c>
      <c r="K898" s="3">
        <f t="shared" si="1"/>
        <v>0</v>
      </c>
      <c r="L898" s="3">
        <f t="shared" si="1"/>
        <v>241290.81</v>
      </c>
      <c r="M898" s="3">
        <f t="shared" si="1"/>
        <v>2642790.36</v>
      </c>
    </row>
    <row r="899" spans="1:13" s="5" customFormat="1" x14ac:dyDescent="0.35">
      <c r="A899" s="5" t="s">
        <v>1180</v>
      </c>
      <c r="B899" s="152"/>
      <c r="C899" s="5">
        <v>22</v>
      </c>
      <c r="D899" s="3">
        <f t="shared" si="1"/>
        <v>56636009</v>
      </c>
      <c r="E899" s="3">
        <f t="shared" si="1"/>
        <v>227445490</v>
      </c>
      <c r="F899" s="3">
        <f t="shared" si="1"/>
        <v>510106364</v>
      </c>
      <c r="G899" s="3">
        <f t="shared" si="1"/>
        <v>10823618</v>
      </c>
      <c r="H899" s="3">
        <f t="shared" si="1"/>
        <v>805011481</v>
      </c>
      <c r="I899" s="3">
        <f t="shared" si="1"/>
        <v>29279344.199999999</v>
      </c>
      <c r="J899" s="3">
        <f t="shared" si="1"/>
        <v>0</v>
      </c>
      <c r="K899" s="3">
        <f t="shared" si="1"/>
        <v>0</v>
      </c>
      <c r="L899" s="3">
        <f t="shared" si="1"/>
        <v>0</v>
      </c>
      <c r="M899" s="3">
        <f t="shared" si="1"/>
        <v>29279344.199999999</v>
      </c>
    </row>
    <row r="900" spans="1:13" s="5" customFormat="1" x14ac:dyDescent="0.35">
      <c r="A900" s="5" t="s">
        <v>1180</v>
      </c>
      <c r="B900" s="152"/>
      <c r="C900" s="5">
        <v>23</v>
      </c>
      <c r="D900" s="3">
        <f t="shared" si="1"/>
        <v>706279</v>
      </c>
      <c r="E900" s="3">
        <f t="shared" si="1"/>
        <v>2680719</v>
      </c>
      <c r="F900" s="3">
        <f t="shared" si="1"/>
        <v>6020155</v>
      </c>
      <c r="G900" s="3">
        <f t="shared" si="1"/>
        <v>0</v>
      </c>
      <c r="H900" s="3">
        <f t="shared" si="1"/>
        <v>9407153</v>
      </c>
      <c r="I900" s="3">
        <f t="shared" si="1"/>
        <v>604744.43999999994</v>
      </c>
      <c r="J900" s="3">
        <f t="shared" si="1"/>
        <v>5163.1099999999997</v>
      </c>
      <c r="K900" s="3">
        <f t="shared" si="1"/>
        <v>0</v>
      </c>
      <c r="L900" s="3">
        <f t="shared" si="1"/>
        <v>0</v>
      </c>
      <c r="M900" s="3">
        <f t="shared" si="1"/>
        <v>609907.54999999993</v>
      </c>
    </row>
    <row r="901" spans="1:13" s="5" customFormat="1" x14ac:dyDescent="0.35">
      <c r="A901" s="5" t="s">
        <v>1180</v>
      </c>
      <c r="B901" s="152"/>
      <c r="C901" s="5">
        <v>24</v>
      </c>
      <c r="D901" s="3">
        <f t="shared" si="1"/>
        <v>734833</v>
      </c>
      <c r="E901" s="3">
        <f t="shared" si="1"/>
        <v>2811274</v>
      </c>
      <c r="F901" s="3">
        <f t="shared" si="1"/>
        <v>6313349</v>
      </c>
      <c r="G901" s="3">
        <f t="shared" si="1"/>
        <v>224927</v>
      </c>
      <c r="H901" s="3">
        <f t="shared" si="1"/>
        <v>10084383</v>
      </c>
      <c r="I901" s="3">
        <f t="shared" si="1"/>
        <v>486286.47999999992</v>
      </c>
      <c r="J901" s="3">
        <f t="shared" si="1"/>
        <v>5163.1099999999997</v>
      </c>
      <c r="K901" s="3">
        <f t="shared" si="1"/>
        <v>0</v>
      </c>
      <c r="L901" s="3">
        <f t="shared" si="1"/>
        <v>125867.68</v>
      </c>
      <c r="M901" s="3">
        <f t="shared" si="1"/>
        <v>617317.27</v>
      </c>
    </row>
    <row r="902" spans="1:13" s="5" customFormat="1" x14ac:dyDescent="0.35">
      <c r="A902" s="5" t="s">
        <v>1180</v>
      </c>
      <c r="B902" s="152"/>
      <c r="C902" s="5">
        <v>25</v>
      </c>
      <c r="D902" s="3">
        <f t="shared" si="1"/>
        <v>1390639</v>
      </c>
      <c r="E902" s="3">
        <f t="shared" si="1"/>
        <v>5462867</v>
      </c>
      <c r="F902" s="3">
        <f t="shared" si="1"/>
        <v>12124919</v>
      </c>
      <c r="G902" s="3">
        <f t="shared" si="1"/>
        <v>722753</v>
      </c>
      <c r="H902" s="3">
        <f t="shared" si="1"/>
        <v>19701178</v>
      </c>
      <c r="I902" s="3">
        <f t="shared" si="1"/>
        <v>925885.91000000015</v>
      </c>
      <c r="J902" s="3">
        <f t="shared" si="1"/>
        <v>79657.94</v>
      </c>
      <c r="K902" s="3">
        <f t="shared" si="1"/>
        <v>0</v>
      </c>
      <c r="L902" s="3">
        <f t="shared" si="1"/>
        <v>0</v>
      </c>
      <c r="M902" s="3">
        <f t="shared" si="1"/>
        <v>1005543.8500000001</v>
      </c>
    </row>
    <row r="903" spans="1:13" s="5" customFormat="1" x14ac:dyDescent="0.35">
      <c r="A903" s="5" t="s">
        <v>1180</v>
      </c>
      <c r="B903" s="152"/>
      <c r="C903" s="5">
        <v>26</v>
      </c>
      <c r="D903" s="3">
        <f t="shared" si="1"/>
        <v>1918164</v>
      </c>
      <c r="E903" s="3">
        <f t="shared" si="1"/>
        <v>7632985</v>
      </c>
      <c r="F903" s="3">
        <f t="shared" si="1"/>
        <v>16979079</v>
      </c>
      <c r="G903" s="3">
        <f t="shared" si="1"/>
        <v>1457680</v>
      </c>
      <c r="H903" s="3">
        <f t="shared" si="1"/>
        <v>27987908</v>
      </c>
      <c r="I903" s="3">
        <f t="shared" si="1"/>
        <v>1462776.6</v>
      </c>
      <c r="J903" s="3">
        <f t="shared" si="1"/>
        <v>0</v>
      </c>
      <c r="K903" s="3">
        <f t="shared" si="1"/>
        <v>0</v>
      </c>
      <c r="L903" s="3">
        <f t="shared" si="1"/>
        <v>239532.56000000003</v>
      </c>
      <c r="M903" s="3">
        <f t="shared" si="1"/>
        <v>1702309.1600000001</v>
      </c>
    </row>
    <row r="904" spans="1:13" s="5" customFormat="1" x14ac:dyDescent="0.35">
      <c r="A904" s="5" t="s">
        <v>1180</v>
      </c>
      <c r="B904" s="152"/>
      <c r="C904" s="5">
        <v>27</v>
      </c>
      <c r="D904" s="3">
        <f t="shared" si="1"/>
        <v>2737124</v>
      </c>
      <c r="E904" s="3">
        <f t="shared" si="1"/>
        <v>10787606</v>
      </c>
      <c r="F904" s="3">
        <f t="shared" si="1"/>
        <v>23989829</v>
      </c>
      <c r="G904" s="3">
        <f t="shared" si="1"/>
        <v>2180433</v>
      </c>
      <c r="H904" s="3">
        <f t="shared" si="1"/>
        <v>39694992</v>
      </c>
      <c r="I904" s="3">
        <f t="shared" si="1"/>
        <v>1909017.83</v>
      </c>
      <c r="J904" s="3">
        <f t="shared" si="1"/>
        <v>0</v>
      </c>
      <c r="K904" s="3">
        <f t="shared" si="1"/>
        <v>0</v>
      </c>
      <c r="L904" s="3">
        <f t="shared" si="1"/>
        <v>239532.56000000003</v>
      </c>
      <c r="M904" s="3">
        <f t="shared" si="1"/>
        <v>2148550.39</v>
      </c>
    </row>
    <row r="905" spans="1:13" s="5" customFormat="1" x14ac:dyDescent="0.35">
      <c r="A905" s="5" t="s">
        <v>1180</v>
      </c>
      <c r="B905" s="152"/>
      <c r="C905" s="5">
        <v>28</v>
      </c>
      <c r="D905" s="3">
        <f t="shared" si="1"/>
        <v>1492515</v>
      </c>
      <c r="E905" s="3">
        <f t="shared" si="1"/>
        <v>5947764</v>
      </c>
      <c r="F905" s="3">
        <f t="shared" si="1"/>
        <v>13357045</v>
      </c>
      <c r="G905" s="3">
        <f t="shared" si="1"/>
        <v>764492</v>
      </c>
      <c r="H905" s="3">
        <f t="shared" si="1"/>
        <v>21561816</v>
      </c>
      <c r="I905" s="3">
        <f t="shared" ref="I905:M936" si="2">SUMIF($C$3:$C$877,$C905,I$3:I$877)</f>
        <v>921288.16999999993</v>
      </c>
      <c r="J905" s="3">
        <f t="shared" si="2"/>
        <v>300000</v>
      </c>
      <c r="K905" s="3">
        <f t="shared" si="2"/>
        <v>0</v>
      </c>
      <c r="L905" s="3">
        <f t="shared" si="2"/>
        <v>171210.82</v>
      </c>
      <c r="M905" s="3">
        <f t="shared" si="2"/>
        <v>1392498.9900000005</v>
      </c>
    </row>
    <row r="906" spans="1:13" s="5" customFormat="1" x14ac:dyDescent="0.35">
      <c r="A906" s="5" t="s">
        <v>1180</v>
      </c>
      <c r="B906" s="152"/>
      <c r="C906" s="5">
        <v>29</v>
      </c>
      <c r="D906" s="3">
        <f t="shared" ref="D906:M937" si="3">SUMIF($C$3:$C$877,$C906,D$3:D$877)</f>
        <v>1592215</v>
      </c>
      <c r="E906" s="3">
        <f t="shared" si="3"/>
        <v>6065589</v>
      </c>
      <c r="F906" s="3">
        <f t="shared" si="3"/>
        <v>13621650</v>
      </c>
      <c r="G906" s="3">
        <f t="shared" si="3"/>
        <v>0</v>
      </c>
      <c r="H906" s="3">
        <f t="shared" si="3"/>
        <v>21279454</v>
      </c>
      <c r="I906" s="3">
        <f t="shared" si="2"/>
        <v>1401925.74</v>
      </c>
      <c r="J906" s="3">
        <f t="shared" si="2"/>
        <v>300000</v>
      </c>
      <c r="K906" s="3">
        <f t="shared" si="2"/>
        <v>0</v>
      </c>
      <c r="L906" s="3">
        <f t="shared" si="2"/>
        <v>0</v>
      </c>
      <c r="M906" s="3">
        <f t="shared" si="2"/>
        <v>1701925.7400000002</v>
      </c>
    </row>
    <row r="907" spans="1:13" s="5" customFormat="1" x14ac:dyDescent="0.35">
      <c r="A907" s="5" t="s">
        <v>1180</v>
      </c>
      <c r="B907" s="152"/>
      <c r="C907" s="5">
        <v>30</v>
      </c>
      <c r="D907" s="3">
        <f t="shared" si="3"/>
        <v>646845</v>
      </c>
      <c r="E907" s="3">
        <f t="shared" si="3"/>
        <v>2505877</v>
      </c>
      <c r="F907" s="3">
        <f t="shared" si="3"/>
        <v>5627515</v>
      </c>
      <c r="G907" s="3">
        <f t="shared" si="3"/>
        <v>0</v>
      </c>
      <c r="H907" s="3">
        <f t="shared" si="3"/>
        <v>8780237</v>
      </c>
      <c r="I907" s="3">
        <f t="shared" si="2"/>
        <v>595114.39999999991</v>
      </c>
      <c r="J907" s="3">
        <f t="shared" si="2"/>
        <v>0</v>
      </c>
      <c r="K907" s="3">
        <f t="shared" si="2"/>
        <v>0</v>
      </c>
      <c r="L907" s="3">
        <f t="shared" si="2"/>
        <v>0</v>
      </c>
      <c r="M907" s="3">
        <f t="shared" si="2"/>
        <v>595114.39999999991</v>
      </c>
    </row>
    <row r="908" spans="1:13" s="5" customFormat="1" x14ac:dyDescent="0.35">
      <c r="A908" s="5" t="s">
        <v>1180</v>
      </c>
      <c r="B908" s="152"/>
      <c r="C908" s="5">
        <v>31</v>
      </c>
      <c r="D908" s="3">
        <f t="shared" si="3"/>
        <v>6076090</v>
      </c>
      <c r="E908" s="3">
        <f t="shared" si="3"/>
        <v>22242516</v>
      </c>
      <c r="F908" s="3">
        <f t="shared" si="3"/>
        <v>49695722</v>
      </c>
      <c r="G908" s="3">
        <f t="shared" si="3"/>
        <v>2738260</v>
      </c>
      <c r="H908" s="3">
        <f t="shared" si="3"/>
        <v>80752588</v>
      </c>
      <c r="I908" s="3">
        <f t="shared" si="2"/>
        <v>3845130.3599999994</v>
      </c>
      <c r="J908" s="3">
        <f t="shared" si="2"/>
        <v>229967</v>
      </c>
      <c r="K908" s="3">
        <f t="shared" si="2"/>
        <v>0</v>
      </c>
      <c r="L908" s="3">
        <f t="shared" si="2"/>
        <v>2079705.14</v>
      </c>
      <c r="M908" s="3">
        <f t="shared" si="2"/>
        <v>6154802.5000000009</v>
      </c>
    </row>
    <row r="909" spans="1:13" s="5" customFormat="1" x14ac:dyDescent="0.35">
      <c r="A909" s="5" t="s">
        <v>1180</v>
      </c>
      <c r="B909" s="152"/>
      <c r="C909" s="5">
        <v>32</v>
      </c>
      <c r="D909" s="3">
        <f t="shared" si="3"/>
        <v>2376721</v>
      </c>
      <c r="E909" s="3">
        <f t="shared" si="3"/>
        <v>8503891</v>
      </c>
      <c r="F909" s="3">
        <f t="shared" si="3"/>
        <v>18616613</v>
      </c>
      <c r="G909" s="3">
        <f t="shared" si="3"/>
        <v>363333</v>
      </c>
      <c r="H909" s="3">
        <f t="shared" si="3"/>
        <v>29860558</v>
      </c>
      <c r="I909" s="3">
        <f t="shared" si="2"/>
        <v>1633491.1199999999</v>
      </c>
      <c r="J909" s="3">
        <f t="shared" si="2"/>
        <v>31667</v>
      </c>
      <c r="K909" s="3">
        <f t="shared" si="2"/>
        <v>0</v>
      </c>
      <c r="L909" s="3">
        <f t="shared" si="2"/>
        <v>213662.99</v>
      </c>
      <c r="M909" s="3">
        <f t="shared" si="2"/>
        <v>1878821.1099999999</v>
      </c>
    </row>
    <row r="910" spans="1:13" s="5" customFormat="1" x14ac:dyDescent="0.35">
      <c r="A910" s="5" t="s">
        <v>1180</v>
      </c>
      <c r="B910" s="152"/>
      <c r="C910" s="5">
        <v>33</v>
      </c>
      <c r="D910" s="3">
        <f t="shared" si="3"/>
        <v>1837705</v>
      </c>
      <c r="E910" s="3">
        <f t="shared" si="3"/>
        <v>6986619</v>
      </c>
      <c r="F910" s="3">
        <f t="shared" si="3"/>
        <v>15690029</v>
      </c>
      <c r="G910" s="3">
        <f t="shared" si="3"/>
        <v>0</v>
      </c>
      <c r="H910" s="3">
        <f t="shared" si="3"/>
        <v>24514353</v>
      </c>
      <c r="I910" s="3">
        <f t="shared" si="2"/>
        <v>1496983.5600000003</v>
      </c>
      <c r="J910" s="3">
        <f t="shared" si="2"/>
        <v>0</v>
      </c>
      <c r="K910" s="3">
        <f t="shared" si="2"/>
        <v>0</v>
      </c>
      <c r="L910" s="3">
        <f t="shared" si="2"/>
        <v>0</v>
      </c>
      <c r="M910" s="3">
        <f t="shared" si="2"/>
        <v>1496983.5600000003</v>
      </c>
    </row>
    <row r="911" spans="1:13" s="5" customFormat="1" x14ac:dyDescent="0.35">
      <c r="A911" s="5" t="s">
        <v>1180</v>
      </c>
      <c r="B911" s="152"/>
      <c r="C911" s="5">
        <v>34</v>
      </c>
      <c r="D911" s="3">
        <f t="shared" si="3"/>
        <v>1373403</v>
      </c>
      <c r="E911" s="3">
        <f t="shared" si="3"/>
        <v>5216174</v>
      </c>
      <c r="F911" s="3">
        <f t="shared" si="3"/>
        <v>11710021</v>
      </c>
      <c r="G911" s="3">
        <f t="shared" si="3"/>
        <v>476378</v>
      </c>
      <c r="H911" s="3">
        <f t="shared" si="3"/>
        <v>18775976</v>
      </c>
      <c r="I911" s="3">
        <f t="shared" si="2"/>
        <v>1080125.2000000002</v>
      </c>
      <c r="J911" s="3">
        <f t="shared" si="2"/>
        <v>0</v>
      </c>
      <c r="K911" s="3">
        <f t="shared" si="2"/>
        <v>0</v>
      </c>
      <c r="L911" s="3">
        <f t="shared" si="2"/>
        <v>59342.54</v>
      </c>
      <c r="M911" s="3">
        <f t="shared" si="2"/>
        <v>1139467.74</v>
      </c>
    </row>
    <row r="912" spans="1:13" s="5" customFormat="1" x14ac:dyDescent="0.35">
      <c r="A912" s="5" t="s">
        <v>1180</v>
      </c>
      <c r="B912" s="152"/>
      <c r="C912" s="5">
        <v>35</v>
      </c>
      <c r="D912" s="3">
        <f t="shared" si="3"/>
        <v>3398080</v>
      </c>
      <c r="E912" s="3">
        <f t="shared" si="3"/>
        <v>12362506</v>
      </c>
      <c r="F912" s="3">
        <f t="shared" si="3"/>
        <v>27693904</v>
      </c>
      <c r="G912" s="3">
        <f t="shared" si="3"/>
        <v>858839</v>
      </c>
      <c r="H912" s="3">
        <f t="shared" si="3"/>
        <v>44313329</v>
      </c>
      <c r="I912" s="3">
        <f t="shared" si="2"/>
        <v>2591116.1400000006</v>
      </c>
      <c r="J912" s="3">
        <f t="shared" si="2"/>
        <v>0</v>
      </c>
      <c r="K912" s="3">
        <f t="shared" si="2"/>
        <v>0</v>
      </c>
      <c r="L912" s="3">
        <f t="shared" si="2"/>
        <v>208596.86</v>
      </c>
      <c r="M912" s="3">
        <f t="shared" si="2"/>
        <v>2799713.0000000005</v>
      </c>
    </row>
    <row r="913" spans="1:13" s="5" customFormat="1" x14ac:dyDescent="0.35">
      <c r="A913" s="5" t="s">
        <v>1180</v>
      </c>
      <c r="B913" s="152"/>
      <c r="C913" s="5">
        <v>36</v>
      </c>
      <c r="D913" s="3">
        <f t="shared" si="3"/>
        <v>3831710</v>
      </c>
      <c r="E913" s="3">
        <f t="shared" si="3"/>
        <v>15158382</v>
      </c>
      <c r="F913" s="3">
        <f t="shared" si="3"/>
        <v>34041555</v>
      </c>
      <c r="G913" s="3">
        <f t="shared" si="3"/>
        <v>1047245</v>
      </c>
      <c r="H913" s="3">
        <f t="shared" si="3"/>
        <v>54078892</v>
      </c>
      <c r="I913" s="3">
        <f t="shared" si="2"/>
        <v>2110332.9200000004</v>
      </c>
      <c r="J913" s="3">
        <f t="shared" si="2"/>
        <v>57405.21</v>
      </c>
      <c r="K913" s="3">
        <f t="shared" si="2"/>
        <v>0</v>
      </c>
      <c r="L913" s="3">
        <f t="shared" si="2"/>
        <v>499378.46999999991</v>
      </c>
      <c r="M913" s="3">
        <f t="shared" si="2"/>
        <v>2667116.5999999996</v>
      </c>
    </row>
    <row r="914" spans="1:13" s="5" customFormat="1" x14ac:dyDescent="0.35">
      <c r="A914" s="5" t="s">
        <v>1180</v>
      </c>
      <c r="B914" s="152"/>
      <c r="C914" s="5">
        <v>37</v>
      </c>
      <c r="D914" s="3">
        <f t="shared" si="3"/>
        <v>2496978</v>
      </c>
      <c r="E914" s="3">
        <f t="shared" si="3"/>
        <v>9648928</v>
      </c>
      <c r="F914" s="3">
        <f t="shared" si="3"/>
        <v>21668844</v>
      </c>
      <c r="G914" s="3">
        <f t="shared" si="3"/>
        <v>0</v>
      </c>
      <c r="H914" s="3">
        <f t="shared" si="3"/>
        <v>33814750</v>
      </c>
      <c r="I914" s="3">
        <f t="shared" si="2"/>
        <v>1853787.2000000002</v>
      </c>
      <c r="J914" s="3">
        <f t="shared" si="2"/>
        <v>0</v>
      </c>
      <c r="K914" s="3">
        <f t="shared" si="2"/>
        <v>0</v>
      </c>
      <c r="L914" s="3">
        <f t="shared" si="2"/>
        <v>0</v>
      </c>
      <c r="M914" s="3">
        <f t="shared" si="2"/>
        <v>1853787.2000000002</v>
      </c>
    </row>
    <row r="915" spans="1:13" s="5" customFormat="1" x14ac:dyDescent="0.35">
      <c r="A915" s="5" t="s">
        <v>1180</v>
      </c>
      <c r="B915" s="152"/>
      <c r="C915" s="5">
        <v>38</v>
      </c>
      <c r="D915" s="3">
        <f t="shared" si="3"/>
        <v>1901188</v>
      </c>
      <c r="E915" s="3">
        <f t="shared" si="3"/>
        <v>7424244</v>
      </c>
      <c r="F915" s="3">
        <f t="shared" si="3"/>
        <v>16634178</v>
      </c>
      <c r="G915" s="3">
        <f t="shared" si="3"/>
        <v>0</v>
      </c>
      <c r="H915" s="3">
        <f t="shared" si="3"/>
        <v>25959610</v>
      </c>
      <c r="I915" s="3">
        <f t="shared" si="2"/>
        <v>1540861.4100000001</v>
      </c>
      <c r="J915" s="3">
        <f t="shared" si="2"/>
        <v>0</v>
      </c>
      <c r="K915" s="3">
        <f t="shared" si="2"/>
        <v>0</v>
      </c>
      <c r="L915" s="3">
        <f t="shared" si="2"/>
        <v>0</v>
      </c>
      <c r="M915" s="3">
        <f t="shared" si="2"/>
        <v>1540861.4100000001</v>
      </c>
    </row>
    <row r="916" spans="1:13" s="5" customFormat="1" x14ac:dyDescent="0.35">
      <c r="A916" s="5" t="s">
        <v>1180</v>
      </c>
      <c r="B916" s="152"/>
      <c r="C916" s="5">
        <v>39</v>
      </c>
      <c r="D916" s="3">
        <f t="shared" si="3"/>
        <v>1804231</v>
      </c>
      <c r="E916" s="3">
        <f t="shared" si="3"/>
        <v>7135087</v>
      </c>
      <c r="F916" s="3">
        <f t="shared" si="3"/>
        <v>16023447</v>
      </c>
      <c r="G916" s="3">
        <f t="shared" si="3"/>
        <v>0</v>
      </c>
      <c r="H916" s="3">
        <f t="shared" si="3"/>
        <v>24962765</v>
      </c>
      <c r="I916" s="3">
        <f t="shared" si="2"/>
        <v>1217618.6100000001</v>
      </c>
      <c r="J916" s="3">
        <f t="shared" si="2"/>
        <v>0</v>
      </c>
      <c r="K916" s="3">
        <f t="shared" si="2"/>
        <v>0</v>
      </c>
      <c r="L916" s="3">
        <f t="shared" si="2"/>
        <v>0</v>
      </c>
      <c r="M916" s="3">
        <f t="shared" si="2"/>
        <v>1217618.6100000001</v>
      </c>
    </row>
    <row r="917" spans="1:13" s="5" customFormat="1" x14ac:dyDescent="0.35">
      <c r="A917" s="5" t="s">
        <v>1180</v>
      </c>
      <c r="B917" s="152"/>
      <c r="C917" s="5">
        <v>40</v>
      </c>
      <c r="D917" s="3">
        <f t="shared" si="3"/>
        <v>2094156</v>
      </c>
      <c r="E917" s="3">
        <f t="shared" si="3"/>
        <v>8171883</v>
      </c>
      <c r="F917" s="3">
        <f t="shared" si="3"/>
        <v>18351800</v>
      </c>
      <c r="G917" s="3">
        <f t="shared" si="3"/>
        <v>567101</v>
      </c>
      <c r="H917" s="3">
        <f t="shared" si="3"/>
        <v>29184940</v>
      </c>
      <c r="I917" s="3">
        <f t="shared" si="2"/>
        <v>1769860.6099999999</v>
      </c>
      <c r="J917" s="3">
        <f t="shared" si="2"/>
        <v>1070404.72</v>
      </c>
      <c r="K917" s="3">
        <f t="shared" si="2"/>
        <v>0</v>
      </c>
      <c r="L917" s="3">
        <f t="shared" si="2"/>
        <v>113867</v>
      </c>
      <c r="M917" s="3">
        <f t="shared" si="2"/>
        <v>2954132.33</v>
      </c>
    </row>
    <row r="918" spans="1:13" s="5" customFormat="1" x14ac:dyDescent="0.35">
      <c r="A918" s="5" t="s">
        <v>1180</v>
      </c>
      <c r="B918" s="152"/>
      <c r="C918" s="5">
        <v>41</v>
      </c>
      <c r="D918" s="3">
        <f t="shared" si="3"/>
        <v>2365061</v>
      </c>
      <c r="E918" s="3">
        <f t="shared" si="3"/>
        <v>9094846</v>
      </c>
      <c r="F918" s="3">
        <f t="shared" si="3"/>
        <v>20409002</v>
      </c>
      <c r="G918" s="3">
        <f t="shared" si="3"/>
        <v>1301593</v>
      </c>
      <c r="H918" s="3">
        <f t="shared" si="3"/>
        <v>33170502</v>
      </c>
      <c r="I918" s="3">
        <f t="shared" si="2"/>
        <v>1786502.55</v>
      </c>
      <c r="J918" s="3">
        <f t="shared" si="2"/>
        <v>727499.56</v>
      </c>
      <c r="K918" s="3">
        <f t="shared" si="2"/>
        <v>0</v>
      </c>
      <c r="L918" s="3">
        <f t="shared" si="2"/>
        <v>552447.83000000007</v>
      </c>
      <c r="M918" s="3">
        <f t="shared" si="2"/>
        <v>3066449.9400000004</v>
      </c>
    </row>
    <row r="919" spans="1:13" s="5" customFormat="1" x14ac:dyDescent="0.35">
      <c r="A919" s="5" t="s">
        <v>1180</v>
      </c>
      <c r="B919" s="152"/>
      <c r="C919" s="5">
        <v>42</v>
      </c>
      <c r="D919" s="3">
        <f t="shared" si="3"/>
        <v>3745280</v>
      </c>
      <c r="E919" s="3">
        <f t="shared" si="3"/>
        <v>14425097</v>
      </c>
      <c r="F919" s="3">
        <f t="shared" si="3"/>
        <v>32394808</v>
      </c>
      <c r="G919" s="3">
        <f t="shared" si="3"/>
        <v>675652</v>
      </c>
      <c r="H919" s="3">
        <f t="shared" si="3"/>
        <v>51240837</v>
      </c>
      <c r="I919" s="3">
        <f t="shared" si="2"/>
        <v>3066017.88</v>
      </c>
      <c r="J919" s="3">
        <f t="shared" si="2"/>
        <v>286839.34999999998</v>
      </c>
      <c r="K919" s="3">
        <f t="shared" si="2"/>
        <v>0</v>
      </c>
      <c r="L919" s="3">
        <f t="shared" si="2"/>
        <v>255832.72999999998</v>
      </c>
      <c r="M919" s="3">
        <f t="shared" si="2"/>
        <v>3608689.96</v>
      </c>
    </row>
    <row r="920" spans="1:13" s="5" customFormat="1" x14ac:dyDescent="0.35">
      <c r="A920" s="5" t="s">
        <v>1180</v>
      </c>
      <c r="B920" s="152"/>
      <c r="C920" s="5">
        <v>43</v>
      </c>
      <c r="D920" s="3">
        <f t="shared" si="3"/>
        <v>3651796</v>
      </c>
      <c r="E920" s="3">
        <f t="shared" si="3"/>
        <v>13780600</v>
      </c>
      <c r="F920" s="3">
        <f t="shared" si="3"/>
        <v>30947441</v>
      </c>
      <c r="G920" s="3">
        <f t="shared" si="3"/>
        <v>1434637</v>
      </c>
      <c r="H920" s="3">
        <f t="shared" si="3"/>
        <v>49814474</v>
      </c>
      <c r="I920" s="3">
        <f t="shared" si="2"/>
        <v>2772841.84</v>
      </c>
      <c r="J920" s="3">
        <f t="shared" si="2"/>
        <v>0</v>
      </c>
      <c r="K920" s="3">
        <f t="shared" si="2"/>
        <v>0</v>
      </c>
      <c r="L920" s="3">
        <f t="shared" si="2"/>
        <v>934835.49</v>
      </c>
      <c r="M920" s="3">
        <f t="shared" si="2"/>
        <v>3707677.33</v>
      </c>
    </row>
    <row r="921" spans="1:13" s="5" customFormat="1" x14ac:dyDescent="0.35">
      <c r="A921" s="5" t="s">
        <v>1180</v>
      </c>
      <c r="B921" s="152"/>
      <c r="C921" s="5">
        <v>44</v>
      </c>
      <c r="D921" s="3">
        <f t="shared" si="3"/>
        <v>2243922</v>
      </c>
      <c r="E921" s="3">
        <f t="shared" si="3"/>
        <v>8301514</v>
      </c>
      <c r="F921" s="3">
        <f t="shared" si="3"/>
        <v>18642920</v>
      </c>
      <c r="G921" s="3">
        <f t="shared" si="3"/>
        <v>1434637</v>
      </c>
      <c r="H921" s="3">
        <f t="shared" si="3"/>
        <v>30622993</v>
      </c>
      <c r="I921" s="3">
        <f t="shared" si="2"/>
        <v>1522153.07</v>
      </c>
      <c r="J921" s="3">
        <f t="shared" si="2"/>
        <v>0</v>
      </c>
      <c r="K921" s="3">
        <f t="shared" si="2"/>
        <v>0</v>
      </c>
      <c r="L921" s="3">
        <f t="shared" si="2"/>
        <v>934835.49</v>
      </c>
      <c r="M921" s="3">
        <f t="shared" si="2"/>
        <v>2456988.56</v>
      </c>
    </row>
    <row r="922" spans="1:13" s="5" customFormat="1" x14ac:dyDescent="0.35">
      <c r="A922" s="5" t="s">
        <v>1180</v>
      </c>
      <c r="B922" s="152"/>
      <c r="C922" s="5">
        <v>45</v>
      </c>
      <c r="D922" s="3">
        <f t="shared" si="3"/>
        <v>3534808</v>
      </c>
      <c r="E922" s="3">
        <f t="shared" si="3"/>
        <v>13190767</v>
      </c>
      <c r="F922" s="3">
        <f t="shared" si="3"/>
        <v>29582395</v>
      </c>
      <c r="G922" s="3">
        <f t="shared" si="3"/>
        <v>962319</v>
      </c>
      <c r="H922" s="3">
        <f t="shared" si="3"/>
        <v>47270289</v>
      </c>
      <c r="I922" s="3">
        <f t="shared" si="2"/>
        <v>2290387.19</v>
      </c>
      <c r="J922" s="3">
        <f t="shared" si="2"/>
        <v>34239.480000000003</v>
      </c>
      <c r="K922" s="3">
        <f t="shared" si="2"/>
        <v>0</v>
      </c>
      <c r="L922" s="3">
        <f t="shared" si="2"/>
        <v>918861.78999999992</v>
      </c>
      <c r="M922" s="3">
        <f t="shared" si="2"/>
        <v>3243488.46</v>
      </c>
    </row>
    <row r="923" spans="1:13" s="5" customFormat="1" x14ac:dyDescent="0.35">
      <c r="A923" s="5" t="s">
        <v>1180</v>
      </c>
      <c r="B923" s="152"/>
      <c r="C923" s="5">
        <v>46</v>
      </c>
      <c r="D923" s="3">
        <f t="shared" si="3"/>
        <v>1353763</v>
      </c>
      <c r="E923" s="3">
        <f t="shared" si="3"/>
        <v>4897272</v>
      </c>
      <c r="F923" s="3">
        <f t="shared" si="3"/>
        <v>10959293</v>
      </c>
      <c r="G923" s="3">
        <f t="shared" si="3"/>
        <v>0</v>
      </c>
      <c r="H923" s="3">
        <f t="shared" si="3"/>
        <v>17210328</v>
      </c>
      <c r="I923" s="3">
        <f t="shared" si="2"/>
        <v>1208080.67</v>
      </c>
      <c r="J923" s="3">
        <f t="shared" si="2"/>
        <v>0</v>
      </c>
      <c r="K923" s="3">
        <f t="shared" si="2"/>
        <v>0</v>
      </c>
      <c r="L923" s="3">
        <f t="shared" si="2"/>
        <v>0</v>
      </c>
      <c r="M923" s="3">
        <f t="shared" si="2"/>
        <v>1208080.67</v>
      </c>
    </row>
    <row r="924" spans="1:13" s="5" customFormat="1" x14ac:dyDescent="0.35">
      <c r="A924" s="5" t="s">
        <v>1180</v>
      </c>
      <c r="B924" s="152"/>
      <c r="C924" s="5">
        <v>47</v>
      </c>
      <c r="D924" s="3">
        <f t="shared" si="3"/>
        <v>6824054</v>
      </c>
      <c r="E924" s="3">
        <f t="shared" si="3"/>
        <v>24562692</v>
      </c>
      <c r="F924" s="3">
        <f t="shared" si="3"/>
        <v>55161058</v>
      </c>
      <c r="G924" s="3">
        <f t="shared" si="3"/>
        <v>3890143</v>
      </c>
      <c r="H924" s="3">
        <f t="shared" si="3"/>
        <v>90437947</v>
      </c>
      <c r="I924" s="3">
        <f t="shared" si="2"/>
        <v>5739243.7999999998</v>
      </c>
      <c r="J924" s="3">
        <f t="shared" si="2"/>
        <v>0</v>
      </c>
      <c r="K924" s="3">
        <f t="shared" si="2"/>
        <v>0</v>
      </c>
      <c r="L924" s="3">
        <f t="shared" si="2"/>
        <v>1553868.02</v>
      </c>
      <c r="M924" s="3">
        <f t="shared" si="2"/>
        <v>7293111.8200000003</v>
      </c>
    </row>
    <row r="925" spans="1:13" s="5" customFormat="1" x14ac:dyDescent="0.35">
      <c r="A925" s="5" t="s">
        <v>1180</v>
      </c>
      <c r="B925" s="152"/>
      <c r="C925" s="5">
        <v>48</v>
      </c>
      <c r="D925" s="3">
        <f t="shared" si="3"/>
        <v>6104429</v>
      </c>
      <c r="E925" s="3">
        <f t="shared" si="3"/>
        <v>21994736</v>
      </c>
      <c r="F925" s="3">
        <f t="shared" si="3"/>
        <v>49394133</v>
      </c>
      <c r="G925" s="3">
        <f t="shared" si="3"/>
        <v>3890143</v>
      </c>
      <c r="H925" s="3">
        <f t="shared" si="3"/>
        <v>81383441</v>
      </c>
      <c r="I925" s="3">
        <f t="shared" si="2"/>
        <v>5048083.2799999993</v>
      </c>
      <c r="J925" s="3">
        <f t="shared" si="2"/>
        <v>0</v>
      </c>
      <c r="K925" s="3">
        <f t="shared" si="2"/>
        <v>0</v>
      </c>
      <c r="L925" s="3">
        <f t="shared" si="2"/>
        <v>1553868.02</v>
      </c>
      <c r="M925" s="3">
        <f t="shared" si="2"/>
        <v>6601951.2999999998</v>
      </c>
    </row>
    <row r="926" spans="1:13" s="5" customFormat="1" x14ac:dyDescent="0.35">
      <c r="A926" s="5" t="s">
        <v>1180</v>
      </c>
      <c r="B926" s="152"/>
      <c r="C926" s="5">
        <v>49</v>
      </c>
      <c r="D926" s="3">
        <f t="shared" si="3"/>
        <v>2622717</v>
      </c>
      <c r="E926" s="3">
        <f t="shared" si="3"/>
        <v>10260372</v>
      </c>
      <c r="F926" s="3">
        <f t="shared" si="3"/>
        <v>23041973</v>
      </c>
      <c r="G926" s="3">
        <f t="shared" si="3"/>
        <v>1132607</v>
      </c>
      <c r="H926" s="3">
        <f t="shared" si="3"/>
        <v>37057669</v>
      </c>
      <c r="I926" s="3">
        <f t="shared" si="2"/>
        <v>1928925.05</v>
      </c>
      <c r="J926" s="3">
        <f t="shared" si="2"/>
        <v>184209.97</v>
      </c>
      <c r="K926" s="3">
        <f t="shared" si="2"/>
        <v>0</v>
      </c>
      <c r="L926" s="3">
        <f t="shared" si="2"/>
        <v>383311.77999999997</v>
      </c>
      <c r="M926" s="3">
        <f t="shared" si="2"/>
        <v>2496446.7999999998</v>
      </c>
    </row>
    <row r="927" spans="1:13" s="5" customFormat="1" x14ac:dyDescent="0.35">
      <c r="A927" s="5" t="s">
        <v>1180</v>
      </c>
      <c r="B927" s="152"/>
      <c r="C927" s="5">
        <v>50</v>
      </c>
      <c r="D927" s="3">
        <f t="shared" si="3"/>
        <v>3719325</v>
      </c>
      <c r="E927" s="3">
        <f t="shared" si="3"/>
        <v>14356541</v>
      </c>
      <c r="F927" s="3">
        <f t="shared" si="3"/>
        <v>32240844</v>
      </c>
      <c r="G927" s="3">
        <f t="shared" si="3"/>
        <v>2220870</v>
      </c>
      <c r="H927" s="3">
        <f t="shared" si="3"/>
        <v>52537580</v>
      </c>
      <c r="I927" s="3">
        <f t="shared" si="2"/>
        <v>2104159.71</v>
      </c>
      <c r="J927" s="3">
        <f t="shared" si="2"/>
        <v>0</v>
      </c>
      <c r="K927" s="3">
        <f t="shared" si="2"/>
        <v>0</v>
      </c>
      <c r="L927" s="3">
        <f t="shared" si="2"/>
        <v>672177.60000000009</v>
      </c>
      <c r="M927" s="3">
        <f t="shared" si="2"/>
        <v>2776337.3099999996</v>
      </c>
    </row>
    <row r="928" spans="1:13" s="5" customFormat="1" x14ac:dyDescent="0.35">
      <c r="A928" s="5" t="s">
        <v>1180</v>
      </c>
      <c r="B928" s="152"/>
      <c r="C928" s="5">
        <v>51</v>
      </c>
      <c r="D928" s="3">
        <f t="shared" si="3"/>
        <v>2846463</v>
      </c>
      <c r="E928" s="3">
        <f t="shared" si="3"/>
        <v>10799715</v>
      </c>
      <c r="F928" s="3">
        <f t="shared" si="3"/>
        <v>24212750</v>
      </c>
      <c r="G928" s="3">
        <f t="shared" si="3"/>
        <v>740725</v>
      </c>
      <c r="H928" s="3">
        <f t="shared" si="3"/>
        <v>38599653</v>
      </c>
      <c r="I928" s="3">
        <f t="shared" si="2"/>
        <v>2309202.0100000002</v>
      </c>
      <c r="J928" s="3">
        <f t="shared" si="2"/>
        <v>62330.98</v>
      </c>
      <c r="K928" s="3">
        <f t="shared" si="2"/>
        <v>0</v>
      </c>
      <c r="L928" s="3">
        <f t="shared" si="2"/>
        <v>363835.58999999997</v>
      </c>
      <c r="M928" s="3">
        <f t="shared" si="2"/>
        <v>2735368.58</v>
      </c>
    </row>
    <row r="929" spans="1:13" s="5" customFormat="1" x14ac:dyDescent="0.35">
      <c r="A929" s="5" t="s">
        <v>1180</v>
      </c>
      <c r="B929" s="152"/>
      <c r="C929" s="5">
        <v>52</v>
      </c>
      <c r="D929" s="3">
        <f t="shared" si="3"/>
        <v>1798124</v>
      </c>
      <c r="E929" s="3">
        <f t="shared" si="3"/>
        <v>7081742</v>
      </c>
      <c r="F929" s="3">
        <f t="shared" si="3"/>
        <v>15903647</v>
      </c>
      <c r="G929" s="3">
        <f t="shared" si="3"/>
        <v>1021739</v>
      </c>
      <c r="H929" s="3">
        <f t="shared" si="3"/>
        <v>25805252</v>
      </c>
      <c r="I929" s="3">
        <f t="shared" si="2"/>
        <v>1065808.6300000001</v>
      </c>
      <c r="J929" s="3">
        <f t="shared" si="2"/>
        <v>186493.94</v>
      </c>
      <c r="K929" s="3">
        <f t="shared" si="2"/>
        <v>0</v>
      </c>
      <c r="L929" s="3">
        <f t="shared" si="2"/>
        <v>95483.16</v>
      </c>
      <c r="M929" s="3">
        <f t="shared" si="2"/>
        <v>1347785.7300000002</v>
      </c>
    </row>
    <row r="930" spans="1:13" s="5" customFormat="1" x14ac:dyDescent="0.35">
      <c r="A930" s="5" t="s">
        <v>1180</v>
      </c>
      <c r="B930" s="152"/>
      <c r="C930" s="5">
        <v>53</v>
      </c>
      <c r="D930" s="3">
        <f t="shared" si="3"/>
        <v>3606177</v>
      </c>
      <c r="E930" s="3">
        <f t="shared" si="3"/>
        <v>14270737</v>
      </c>
      <c r="F930" s="3">
        <f t="shared" si="3"/>
        <v>32048152</v>
      </c>
      <c r="G930" s="3">
        <f t="shared" si="3"/>
        <v>1021739</v>
      </c>
      <c r="H930" s="3">
        <f t="shared" si="3"/>
        <v>50946805</v>
      </c>
      <c r="I930" s="3">
        <f t="shared" si="2"/>
        <v>2217937.9700000002</v>
      </c>
      <c r="J930" s="3">
        <f t="shared" si="2"/>
        <v>106836</v>
      </c>
      <c r="K930" s="3">
        <f t="shared" si="2"/>
        <v>0</v>
      </c>
      <c r="L930" s="3">
        <f t="shared" si="2"/>
        <v>95483.16</v>
      </c>
      <c r="M930" s="3">
        <f t="shared" si="2"/>
        <v>2420257.1300000004</v>
      </c>
    </row>
    <row r="931" spans="1:13" s="5" customFormat="1" x14ac:dyDescent="0.35">
      <c r="A931" s="5" t="s">
        <v>1180</v>
      </c>
      <c r="B931" s="152"/>
      <c r="C931" s="5">
        <v>54</v>
      </c>
      <c r="D931" s="3">
        <f t="shared" si="3"/>
        <v>1505798</v>
      </c>
      <c r="E931" s="3">
        <f t="shared" si="3"/>
        <v>5971967</v>
      </c>
      <c r="F931" s="3">
        <f t="shared" si="3"/>
        <v>13411396</v>
      </c>
      <c r="G931" s="3">
        <f t="shared" si="3"/>
        <v>0</v>
      </c>
      <c r="H931" s="3">
        <f t="shared" si="3"/>
        <v>20889161</v>
      </c>
      <c r="I931" s="3">
        <f t="shared" si="2"/>
        <v>933456.9800000001</v>
      </c>
      <c r="J931" s="3">
        <f t="shared" si="2"/>
        <v>0</v>
      </c>
      <c r="K931" s="3">
        <f t="shared" si="2"/>
        <v>0</v>
      </c>
      <c r="L931" s="3">
        <f t="shared" si="2"/>
        <v>0</v>
      </c>
      <c r="M931" s="3">
        <f t="shared" si="2"/>
        <v>933456.9800000001</v>
      </c>
    </row>
    <row r="932" spans="1:13" s="5" customFormat="1" x14ac:dyDescent="0.35">
      <c r="A932" s="5" t="s">
        <v>1180</v>
      </c>
      <c r="B932" s="152"/>
      <c r="C932" s="5">
        <v>55</v>
      </c>
      <c r="D932" s="3">
        <f t="shared" si="3"/>
        <v>3099078</v>
      </c>
      <c r="E932" s="3">
        <f t="shared" si="3"/>
        <v>12127463</v>
      </c>
      <c r="F932" s="3">
        <f t="shared" si="3"/>
        <v>27234947</v>
      </c>
      <c r="G932" s="3">
        <f t="shared" si="3"/>
        <v>485362</v>
      </c>
      <c r="H932" s="3">
        <f t="shared" si="3"/>
        <v>42946850</v>
      </c>
      <c r="I932" s="3">
        <f t="shared" si="2"/>
        <v>2901958.77</v>
      </c>
      <c r="J932" s="3">
        <f t="shared" si="2"/>
        <v>0</v>
      </c>
      <c r="K932" s="3">
        <f t="shared" si="2"/>
        <v>0</v>
      </c>
      <c r="L932" s="3">
        <f t="shared" si="2"/>
        <v>3468</v>
      </c>
      <c r="M932" s="3">
        <f t="shared" si="2"/>
        <v>2905426.77</v>
      </c>
    </row>
    <row r="933" spans="1:13" s="5" customFormat="1" x14ac:dyDescent="0.35">
      <c r="A933" s="5" t="s">
        <v>1180</v>
      </c>
      <c r="B933" s="152"/>
      <c r="C933" s="5">
        <v>56</v>
      </c>
      <c r="D933" s="3">
        <f t="shared" si="3"/>
        <v>4434585</v>
      </c>
      <c r="E933" s="3">
        <f t="shared" si="3"/>
        <v>17376307</v>
      </c>
      <c r="F933" s="3">
        <f t="shared" si="3"/>
        <v>39022404</v>
      </c>
      <c r="G933" s="3">
        <f t="shared" si="3"/>
        <v>0</v>
      </c>
      <c r="H933" s="3">
        <f t="shared" si="3"/>
        <v>60833296</v>
      </c>
      <c r="I933" s="3">
        <f t="shared" si="2"/>
        <v>3554018.25</v>
      </c>
      <c r="J933" s="3">
        <f t="shared" si="2"/>
        <v>70633.38</v>
      </c>
      <c r="K933" s="3">
        <f t="shared" si="2"/>
        <v>0</v>
      </c>
      <c r="L933" s="3">
        <f t="shared" si="2"/>
        <v>0</v>
      </c>
      <c r="M933" s="3">
        <f t="shared" si="2"/>
        <v>3624651.63</v>
      </c>
    </row>
    <row r="934" spans="1:13" s="5" customFormat="1" x14ac:dyDescent="0.35">
      <c r="A934" s="5" t="s">
        <v>1180</v>
      </c>
      <c r="B934" s="152"/>
      <c r="C934" s="5">
        <v>57</v>
      </c>
      <c r="D934" s="3">
        <f t="shared" si="3"/>
        <v>2383870</v>
      </c>
      <c r="E934" s="3">
        <f t="shared" si="3"/>
        <v>9363222</v>
      </c>
      <c r="F934" s="3">
        <f t="shared" si="3"/>
        <v>21027225</v>
      </c>
      <c r="G934" s="3">
        <f t="shared" si="3"/>
        <v>485362</v>
      </c>
      <c r="H934" s="3">
        <f t="shared" si="3"/>
        <v>33259679</v>
      </c>
      <c r="I934" s="3">
        <f t="shared" si="2"/>
        <v>2343811.2199999997</v>
      </c>
      <c r="J934" s="3">
        <f t="shared" si="2"/>
        <v>0</v>
      </c>
      <c r="K934" s="3">
        <f t="shared" si="2"/>
        <v>0</v>
      </c>
      <c r="L934" s="3">
        <f t="shared" si="2"/>
        <v>3468</v>
      </c>
      <c r="M934" s="3">
        <f t="shared" si="2"/>
        <v>2347279.2199999997</v>
      </c>
    </row>
    <row r="935" spans="1:13" s="5" customFormat="1" x14ac:dyDescent="0.35">
      <c r="A935" s="5" t="s">
        <v>1180</v>
      </c>
      <c r="B935" s="152"/>
      <c r="C935" s="5">
        <v>58</v>
      </c>
      <c r="D935" s="3">
        <f t="shared" si="3"/>
        <v>714579</v>
      </c>
      <c r="E935" s="3">
        <f t="shared" si="3"/>
        <v>2578981</v>
      </c>
      <c r="F935" s="3">
        <f t="shared" si="3"/>
        <v>5567110</v>
      </c>
      <c r="G935" s="3">
        <f t="shared" si="3"/>
        <v>0</v>
      </c>
      <c r="H935" s="3">
        <f t="shared" si="3"/>
        <v>8860670</v>
      </c>
      <c r="I935" s="3">
        <f t="shared" si="2"/>
        <v>380574.2</v>
      </c>
      <c r="J935" s="3">
        <f t="shared" si="2"/>
        <v>0</v>
      </c>
      <c r="K935" s="3">
        <f t="shared" si="2"/>
        <v>0</v>
      </c>
      <c r="L935" s="3">
        <f t="shared" si="2"/>
        <v>0</v>
      </c>
      <c r="M935" s="3">
        <f t="shared" si="2"/>
        <v>380574.2</v>
      </c>
    </row>
    <row r="936" spans="1:13" s="5" customFormat="1" x14ac:dyDescent="0.35">
      <c r="A936" s="5" t="s">
        <v>1180</v>
      </c>
      <c r="B936" s="152"/>
      <c r="C936" s="5">
        <v>59</v>
      </c>
      <c r="D936" s="3">
        <f t="shared" si="3"/>
        <v>2863090</v>
      </c>
      <c r="E936" s="3">
        <f t="shared" si="3"/>
        <v>11066341</v>
      </c>
      <c r="F936" s="3">
        <f t="shared" si="3"/>
        <v>24801984</v>
      </c>
      <c r="G936" s="3">
        <f t="shared" si="3"/>
        <v>1021739</v>
      </c>
      <c r="H936" s="3">
        <f t="shared" si="3"/>
        <v>39753154</v>
      </c>
      <c r="I936" s="3">
        <f t="shared" si="2"/>
        <v>1673844.7700000003</v>
      </c>
      <c r="J936" s="3">
        <f t="shared" si="2"/>
        <v>79657.94</v>
      </c>
      <c r="K936" s="3">
        <f t="shared" si="2"/>
        <v>0</v>
      </c>
      <c r="L936" s="3">
        <f t="shared" si="2"/>
        <v>95483.16</v>
      </c>
      <c r="M936" s="3">
        <f t="shared" si="2"/>
        <v>1848985.87</v>
      </c>
    </row>
    <row r="937" spans="1:13" s="5" customFormat="1" x14ac:dyDescent="0.35">
      <c r="A937" s="5" t="s">
        <v>1180</v>
      </c>
      <c r="B937" s="152"/>
      <c r="C937" s="5">
        <v>60</v>
      </c>
      <c r="D937" s="3">
        <f t="shared" si="3"/>
        <v>1047952</v>
      </c>
      <c r="E937" s="3">
        <f t="shared" si="3"/>
        <v>3911189</v>
      </c>
      <c r="F937" s="3">
        <f t="shared" si="3"/>
        <v>8783455</v>
      </c>
      <c r="G937" s="3">
        <f t="shared" si="3"/>
        <v>0</v>
      </c>
      <c r="H937" s="3">
        <f t="shared" si="3"/>
        <v>13742596</v>
      </c>
      <c r="I937" s="3">
        <f t="shared" si="3"/>
        <v>714909.59000000008</v>
      </c>
      <c r="J937" s="3">
        <f t="shared" si="3"/>
        <v>0</v>
      </c>
      <c r="K937" s="3">
        <f t="shared" si="3"/>
        <v>0</v>
      </c>
      <c r="L937" s="3">
        <f t="shared" si="3"/>
        <v>0</v>
      </c>
      <c r="M937" s="3">
        <f t="shared" si="3"/>
        <v>714909.59000000008</v>
      </c>
    </row>
    <row r="938" spans="1:13" s="5" customFormat="1" x14ac:dyDescent="0.35">
      <c r="A938" s="5" t="s">
        <v>1180</v>
      </c>
      <c r="B938" s="152"/>
      <c r="C938" s="5">
        <v>61</v>
      </c>
      <c r="D938" s="3">
        <f t="shared" ref="D938:M963" si="4">SUMIF($C$3:$C$877,$C938,D$3:D$877)</f>
        <v>6248799</v>
      </c>
      <c r="E938" s="3">
        <f t="shared" si="4"/>
        <v>24410226</v>
      </c>
      <c r="F938" s="3">
        <f t="shared" si="4"/>
        <v>54715697</v>
      </c>
      <c r="G938" s="3">
        <f t="shared" si="4"/>
        <v>3008549</v>
      </c>
      <c r="H938" s="3">
        <f t="shared" si="4"/>
        <v>88383271</v>
      </c>
      <c r="I938" s="3">
        <f t="shared" si="4"/>
        <v>2536922.4099999997</v>
      </c>
      <c r="J938" s="3">
        <f t="shared" si="4"/>
        <v>0</v>
      </c>
      <c r="K938" s="3">
        <f t="shared" si="4"/>
        <v>0</v>
      </c>
      <c r="L938" s="3">
        <f t="shared" si="4"/>
        <v>0</v>
      </c>
      <c r="M938" s="3">
        <f t="shared" si="4"/>
        <v>2536922.4099999997</v>
      </c>
    </row>
    <row r="939" spans="1:13" s="5" customFormat="1" x14ac:dyDescent="0.35">
      <c r="A939" s="5" t="s">
        <v>1180</v>
      </c>
      <c r="B939" s="152"/>
      <c r="C939" s="5">
        <v>62</v>
      </c>
      <c r="D939" s="3">
        <f t="shared" si="4"/>
        <v>6380044</v>
      </c>
      <c r="E939" s="3">
        <f t="shared" si="4"/>
        <v>25158581</v>
      </c>
      <c r="F939" s="3">
        <f t="shared" si="4"/>
        <v>55653030</v>
      </c>
      <c r="G939" s="3">
        <f t="shared" si="4"/>
        <v>2540433</v>
      </c>
      <c r="H939" s="3">
        <f t="shared" si="4"/>
        <v>89732088</v>
      </c>
      <c r="I939" s="3">
        <f t="shared" si="4"/>
        <v>1760564.4700000002</v>
      </c>
      <c r="J939" s="3">
        <f t="shared" si="4"/>
        <v>100000</v>
      </c>
      <c r="K939" s="3">
        <f t="shared" si="4"/>
        <v>0</v>
      </c>
      <c r="L939" s="3">
        <f t="shared" si="4"/>
        <v>1318922.8</v>
      </c>
      <c r="M939" s="3">
        <f t="shared" si="4"/>
        <v>3179487.27</v>
      </c>
    </row>
    <row r="940" spans="1:13" s="5" customFormat="1" x14ac:dyDescent="0.35">
      <c r="A940" s="5" t="s">
        <v>1180</v>
      </c>
      <c r="B940" s="152"/>
      <c r="C940" s="5">
        <v>63</v>
      </c>
      <c r="D940" s="3">
        <f t="shared" si="4"/>
        <v>6627365</v>
      </c>
      <c r="E940" s="3">
        <f t="shared" si="4"/>
        <v>26283882</v>
      </c>
      <c r="F940" s="3">
        <f t="shared" si="4"/>
        <v>58503627</v>
      </c>
      <c r="G940" s="3">
        <f t="shared" si="4"/>
        <v>2540433</v>
      </c>
      <c r="H940" s="3">
        <f t="shared" si="4"/>
        <v>93955307</v>
      </c>
      <c r="I940" s="3">
        <f t="shared" si="4"/>
        <v>1920918.2700000003</v>
      </c>
      <c r="J940" s="3">
        <f t="shared" si="4"/>
        <v>100000</v>
      </c>
      <c r="K940" s="3">
        <f t="shared" si="4"/>
        <v>0</v>
      </c>
      <c r="L940" s="3">
        <f t="shared" si="4"/>
        <v>1318922.8</v>
      </c>
      <c r="M940" s="3">
        <f t="shared" si="4"/>
        <v>3339841.07</v>
      </c>
    </row>
    <row r="941" spans="1:13" s="5" customFormat="1" x14ac:dyDescent="0.35">
      <c r="A941" s="5" t="s">
        <v>1180</v>
      </c>
      <c r="B941" s="152"/>
      <c r="C941" s="5">
        <v>64</v>
      </c>
      <c r="D941" s="3">
        <f t="shared" si="4"/>
        <v>11096819</v>
      </c>
      <c r="E941" s="3">
        <f t="shared" si="4"/>
        <v>44160666</v>
      </c>
      <c r="F941" s="3">
        <f t="shared" si="4"/>
        <v>99172723</v>
      </c>
      <c r="G941" s="3">
        <f t="shared" si="4"/>
        <v>5548982</v>
      </c>
      <c r="H941" s="3">
        <f t="shared" si="4"/>
        <v>159979190</v>
      </c>
      <c r="I941" s="3">
        <f t="shared" si="4"/>
        <v>3281595.35</v>
      </c>
      <c r="J941" s="3">
        <f t="shared" si="4"/>
        <v>0</v>
      </c>
      <c r="K941" s="3">
        <f t="shared" si="4"/>
        <v>0</v>
      </c>
      <c r="L941" s="3">
        <f t="shared" si="4"/>
        <v>1318922.8</v>
      </c>
      <c r="M941" s="3">
        <f t="shared" si="4"/>
        <v>4600518.1500000004</v>
      </c>
    </row>
    <row r="942" spans="1:13" s="5" customFormat="1" x14ac:dyDescent="0.35">
      <c r="A942" s="5" t="s">
        <v>1180</v>
      </c>
      <c r="B942" s="152"/>
      <c r="C942" s="5">
        <v>65</v>
      </c>
      <c r="D942" s="3">
        <f t="shared" si="4"/>
        <v>5057396</v>
      </c>
      <c r="E942" s="3">
        <f t="shared" si="4"/>
        <v>19976130</v>
      </c>
      <c r="F942" s="3">
        <f t="shared" si="4"/>
        <v>44860899</v>
      </c>
      <c r="G942" s="3">
        <f t="shared" si="4"/>
        <v>3008549</v>
      </c>
      <c r="H942" s="3">
        <f t="shared" si="4"/>
        <v>72902974</v>
      </c>
      <c r="I942" s="3">
        <f t="shared" si="4"/>
        <v>1740423.13</v>
      </c>
      <c r="J942" s="3">
        <f t="shared" si="4"/>
        <v>0</v>
      </c>
      <c r="K942" s="3">
        <f t="shared" si="4"/>
        <v>0</v>
      </c>
      <c r="L942" s="3">
        <f t="shared" si="4"/>
        <v>0</v>
      </c>
      <c r="M942" s="3">
        <f t="shared" si="4"/>
        <v>1740423.13</v>
      </c>
    </row>
    <row r="943" spans="1:13" s="5" customFormat="1" x14ac:dyDescent="0.35">
      <c r="A943" s="5" t="s">
        <v>1180</v>
      </c>
      <c r="B943" s="152"/>
      <c r="C943" s="5">
        <v>66</v>
      </c>
      <c r="D943" s="3">
        <f t="shared" si="4"/>
        <v>5883184</v>
      </c>
      <c r="E943" s="3">
        <f t="shared" si="4"/>
        <v>23636060</v>
      </c>
      <c r="F943" s="3">
        <f t="shared" si="4"/>
        <v>53080097</v>
      </c>
      <c r="G943" s="3">
        <f t="shared" si="4"/>
        <v>2540433</v>
      </c>
      <c r="H943" s="3">
        <f t="shared" si="4"/>
        <v>85139774</v>
      </c>
      <c r="I943" s="3">
        <f t="shared" si="4"/>
        <v>1417767.9100000001</v>
      </c>
      <c r="J943" s="3">
        <f t="shared" si="4"/>
        <v>0</v>
      </c>
      <c r="K943" s="3">
        <f t="shared" si="4"/>
        <v>0</v>
      </c>
      <c r="L943" s="3">
        <f t="shared" si="4"/>
        <v>1318922.8</v>
      </c>
      <c r="M943" s="3">
        <f t="shared" si="4"/>
        <v>2736690.71</v>
      </c>
    </row>
    <row r="944" spans="1:13" s="5" customFormat="1" x14ac:dyDescent="0.35">
      <c r="A944" s="5" t="s">
        <v>1180</v>
      </c>
      <c r="B944" s="152"/>
      <c r="C944" s="5">
        <v>67</v>
      </c>
      <c r="D944" s="3">
        <f t="shared" si="4"/>
        <v>4409812</v>
      </c>
      <c r="E944" s="3">
        <f t="shared" si="4"/>
        <v>17110823</v>
      </c>
      <c r="F944" s="3">
        <f t="shared" si="4"/>
        <v>38426209</v>
      </c>
      <c r="G944" s="3">
        <f t="shared" si="4"/>
        <v>868841</v>
      </c>
      <c r="H944" s="3">
        <f t="shared" si="4"/>
        <v>60815685</v>
      </c>
      <c r="I944" s="3">
        <f t="shared" si="4"/>
        <v>3113706.54</v>
      </c>
      <c r="J944" s="3">
        <f t="shared" si="4"/>
        <v>281311.77999999997</v>
      </c>
      <c r="K944" s="3">
        <f t="shared" si="4"/>
        <v>0</v>
      </c>
      <c r="L944" s="3">
        <f t="shared" si="4"/>
        <v>508918.56</v>
      </c>
      <c r="M944" s="3">
        <f t="shared" si="4"/>
        <v>3903936.8800000008</v>
      </c>
    </row>
    <row r="945" spans="1:13" s="5" customFormat="1" x14ac:dyDescent="0.35">
      <c r="A945" s="5" t="s">
        <v>1180</v>
      </c>
      <c r="B945" s="152"/>
      <c r="C945" s="5">
        <v>68</v>
      </c>
      <c r="D945" s="3">
        <f t="shared" si="4"/>
        <v>5735233</v>
      </c>
      <c r="E945" s="3">
        <f t="shared" si="4"/>
        <v>22158566</v>
      </c>
      <c r="F945" s="3">
        <f t="shared" si="4"/>
        <v>49762053</v>
      </c>
      <c r="G945" s="3">
        <f t="shared" si="4"/>
        <v>997246</v>
      </c>
      <c r="H945" s="3">
        <f t="shared" si="4"/>
        <v>78653098</v>
      </c>
      <c r="I945" s="3">
        <f t="shared" si="4"/>
        <v>3528322.03</v>
      </c>
      <c r="J945" s="3">
        <f t="shared" si="4"/>
        <v>0</v>
      </c>
      <c r="K945" s="3">
        <f t="shared" si="4"/>
        <v>0</v>
      </c>
      <c r="L945" s="3">
        <f t="shared" si="4"/>
        <v>585429.25</v>
      </c>
      <c r="M945" s="3">
        <f t="shared" si="4"/>
        <v>4113751.2800000003</v>
      </c>
    </row>
    <row r="946" spans="1:13" s="5" customFormat="1" x14ac:dyDescent="0.35">
      <c r="A946" s="5" t="s">
        <v>1180</v>
      </c>
      <c r="B946" s="152"/>
      <c r="C946" s="5">
        <v>69</v>
      </c>
      <c r="D946" s="3">
        <f t="shared" si="4"/>
        <v>2480798</v>
      </c>
      <c r="E946" s="3">
        <f t="shared" si="4"/>
        <v>9525478</v>
      </c>
      <c r="F946" s="3">
        <f t="shared" si="4"/>
        <v>21391602</v>
      </c>
      <c r="G946" s="3">
        <f t="shared" si="4"/>
        <v>918406</v>
      </c>
      <c r="H946" s="3">
        <f t="shared" si="4"/>
        <v>34316284</v>
      </c>
      <c r="I946" s="3">
        <f t="shared" si="4"/>
        <v>1432102.7399999998</v>
      </c>
      <c r="J946" s="3">
        <f t="shared" si="4"/>
        <v>0</v>
      </c>
      <c r="K946" s="3">
        <f t="shared" si="4"/>
        <v>0</v>
      </c>
      <c r="L946" s="3">
        <f t="shared" si="4"/>
        <v>258663.93</v>
      </c>
      <c r="M946" s="3">
        <f t="shared" si="4"/>
        <v>1690766.6699999997</v>
      </c>
    </row>
    <row r="947" spans="1:13" s="5" customFormat="1" x14ac:dyDescent="0.35">
      <c r="A947" s="5" t="s">
        <v>1180</v>
      </c>
      <c r="B947" s="152"/>
      <c r="C947" s="5">
        <v>70</v>
      </c>
      <c r="D947" s="3">
        <f t="shared" si="4"/>
        <v>3960414</v>
      </c>
      <c r="E947" s="3">
        <f t="shared" si="4"/>
        <v>15794568</v>
      </c>
      <c r="F947" s="3">
        <f t="shared" si="4"/>
        <v>35470259</v>
      </c>
      <c r="G947" s="3">
        <f t="shared" si="4"/>
        <v>1400000</v>
      </c>
      <c r="H947" s="3">
        <f t="shared" si="4"/>
        <v>56625241</v>
      </c>
      <c r="I947" s="3">
        <f t="shared" si="4"/>
        <v>3241091.25</v>
      </c>
      <c r="J947" s="3">
        <f t="shared" si="4"/>
        <v>0</v>
      </c>
      <c r="K947" s="3">
        <f t="shared" si="4"/>
        <v>0</v>
      </c>
      <c r="L947" s="3">
        <f t="shared" si="4"/>
        <v>711155.22</v>
      </c>
      <c r="M947" s="3">
        <f t="shared" si="4"/>
        <v>3952246.4699999997</v>
      </c>
    </row>
    <row r="948" spans="1:13" s="5" customFormat="1" x14ac:dyDescent="0.35">
      <c r="A948" s="5" t="s">
        <v>1180</v>
      </c>
      <c r="B948" s="152"/>
      <c r="C948" s="5">
        <v>71</v>
      </c>
      <c r="D948" s="3">
        <f t="shared" si="4"/>
        <v>2276277</v>
      </c>
      <c r="E948" s="3">
        <f t="shared" si="4"/>
        <v>8869745</v>
      </c>
      <c r="F948" s="3">
        <f t="shared" si="4"/>
        <v>19919010</v>
      </c>
      <c r="G948" s="3">
        <f t="shared" si="4"/>
        <v>141739</v>
      </c>
      <c r="H948" s="3">
        <f t="shared" si="4"/>
        <v>31206771</v>
      </c>
      <c r="I948" s="3">
        <f t="shared" si="4"/>
        <v>2085584.82</v>
      </c>
      <c r="J948" s="3">
        <f t="shared" si="4"/>
        <v>507924.79</v>
      </c>
      <c r="K948" s="3">
        <f t="shared" si="4"/>
        <v>0</v>
      </c>
      <c r="L948" s="3">
        <f t="shared" si="4"/>
        <v>123641.80000000002</v>
      </c>
      <c r="M948" s="3">
        <f t="shared" si="4"/>
        <v>2717151.41</v>
      </c>
    </row>
    <row r="949" spans="1:13" s="5" customFormat="1" x14ac:dyDescent="0.35">
      <c r="A949" s="5" t="s">
        <v>1180</v>
      </c>
      <c r="B949" s="152"/>
      <c r="C949" s="5">
        <v>72</v>
      </c>
      <c r="D949" s="3">
        <f t="shared" si="4"/>
        <v>2640023</v>
      </c>
      <c r="E949" s="3">
        <f t="shared" si="4"/>
        <v>10363137</v>
      </c>
      <c r="F949" s="3">
        <f t="shared" si="4"/>
        <v>23272758</v>
      </c>
      <c r="G949" s="3">
        <f t="shared" si="4"/>
        <v>873043</v>
      </c>
      <c r="H949" s="3">
        <f t="shared" si="4"/>
        <v>37148961</v>
      </c>
      <c r="I949" s="3">
        <f t="shared" si="4"/>
        <v>2177018.7000000002</v>
      </c>
      <c r="J949" s="3">
        <f t="shared" si="4"/>
        <v>727499.56</v>
      </c>
      <c r="K949" s="3">
        <f t="shared" si="4"/>
        <v>0</v>
      </c>
      <c r="L949" s="3">
        <f t="shared" si="4"/>
        <v>386812.79000000004</v>
      </c>
      <c r="M949" s="3">
        <f t="shared" si="4"/>
        <v>3291331.0500000007</v>
      </c>
    </row>
    <row r="950" spans="1:13" s="5" customFormat="1" x14ac:dyDescent="0.35">
      <c r="A950" s="5" t="s">
        <v>1180</v>
      </c>
      <c r="B950" s="152"/>
      <c r="C950" s="5">
        <v>73</v>
      </c>
      <c r="D950" s="3">
        <f t="shared" si="4"/>
        <v>2251529</v>
      </c>
      <c r="E950" s="3">
        <f t="shared" si="4"/>
        <v>8604590</v>
      </c>
      <c r="F950" s="3">
        <f t="shared" si="4"/>
        <v>19323546</v>
      </c>
      <c r="G950" s="3">
        <f t="shared" si="4"/>
        <v>1428115</v>
      </c>
      <c r="H950" s="3">
        <f t="shared" si="4"/>
        <v>31607780</v>
      </c>
      <c r="I950" s="3">
        <f t="shared" si="4"/>
        <v>1013062.54</v>
      </c>
      <c r="J950" s="3">
        <f t="shared" si="4"/>
        <v>0</v>
      </c>
      <c r="K950" s="3">
        <f t="shared" si="4"/>
        <v>0</v>
      </c>
      <c r="L950" s="3">
        <f t="shared" si="4"/>
        <v>747915.26</v>
      </c>
      <c r="M950" s="3">
        <f t="shared" si="4"/>
        <v>1760977.7999999998</v>
      </c>
    </row>
    <row r="951" spans="1:13" s="5" customFormat="1" x14ac:dyDescent="0.35">
      <c r="A951" s="5" t="s">
        <v>1180</v>
      </c>
      <c r="B951" s="152"/>
      <c r="C951" s="5">
        <v>74</v>
      </c>
      <c r="D951" s="3">
        <f t="shared" si="4"/>
        <v>2860676</v>
      </c>
      <c r="E951" s="3">
        <f t="shared" si="4"/>
        <v>11501439</v>
      </c>
      <c r="F951" s="3">
        <f t="shared" si="4"/>
        <v>25829077</v>
      </c>
      <c r="G951" s="3">
        <f t="shared" si="4"/>
        <v>1197681</v>
      </c>
      <c r="H951" s="3">
        <f t="shared" si="4"/>
        <v>41388873</v>
      </c>
      <c r="I951" s="3">
        <f t="shared" si="4"/>
        <v>2107433.62</v>
      </c>
      <c r="J951" s="3">
        <f t="shared" si="4"/>
        <v>129319</v>
      </c>
      <c r="K951" s="3">
        <f t="shared" si="4"/>
        <v>0</v>
      </c>
      <c r="L951" s="3">
        <f t="shared" si="4"/>
        <v>267393.09000000003</v>
      </c>
      <c r="M951" s="3">
        <f t="shared" si="4"/>
        <v>2504145.71</v>
      </c>
    </row>
    <row r="952" spans="1:13" s="5" customFormat="1" x14ac:dyDescent="0.35">
      <c r="A952" s="5" t="s">
        <v>1180</v>
      </c>
      <c r="B952" s="152"/>
      <c r="C952" s="5">
        <v>75</v>
      </c>
      <c r="D952" s="3">
        <f t="shared" si="4"/>
        <v>2737574</v>
      </c>
      <c r="E952" s="3">
        <f t="shared" si="4"/>
        <v>10995947</v>
      </c>
      <c r="F952" s="3">
        <f t="shared" si="4"/>
        <v>24693881</v>
      </c>
      <c r="G952" s="3">
        <f t="shared" si="4"/>
        <v>1423041</v>
      </c>
      <c r="H952" s="3">
        <f t="shared" si="4"/>
        <v>39850443</v>
      </c>
      <c r="I952" s="3">
        <f t="shared" si="4"/>
        <v>1824248.92</v>
      </c>
      <c r="J952" s="3">
        <f t="shared" si="4"/>
        <v>0</v>
      </c>
      <c r="K952" s="3">
        <f t="shared" si="4"/>
        <v>0</v>
      </c>
      <c r="L952" s="3">
        <f t="shared" si="4"/>
        <v>354573.11999999994</v>
      </c>
      <c r="M952" s="3">
        <f t="shared" si="4"/>
        <v>2178822.0399999996</v>
      </c>
    </row>
    <row r="953" spans="1:13" s="5" customFormat="1" x14ac:dyDescent="0.35">
      <c r="A953" s="5" t="s">
        <v>1180</v>
      </c>
      <c r="B953" s="152"/>
      <c r="C953" s="5">
        <v>76</v>
      </c>
      <c r="D953" s="3">
        <f t="shared" si="4"/>
        <v>5264492</v>
      </c>
      <c r="E953" s="3">
        <f t="shared" si="4"/>
        <v>18949599</v>
      </c>
      <c r="F953" s="3">
        <f t="shared" si="4"/>
        <v>42555593</v>
      </c>
      <c r="G953" s="3">
        <f t="shared" si="4"/>
        <v>3890143</v>
      </c>
      <c r="H953" s="3">
        <f t="shared" si="4"/>
        <v>70659827</v>
      </c>
      <c r="I953" s="3">
        <f t="shared" si="4"/>
        <v>4234477.8899999997</v>
      </c>
      <c r="J953" s="3">
        <f t="shared" si="4"/>
        <v>0</v>
      </c>
      <c r="K953" s="3">
        <f t="shared" si="4"/>
        <v>0</v>
      </c>
      <c r="L953" s="3">
        <f t="shared" si="4"/>
        <v>1553868.02</v>
      </c>
      <c r="M953" s="3">
        <f t="shared" si="4"/>
        <v>5788345.9100000001</v>
      </c>
    </row>
    <row r="954" spans="1:13" s="5" customFormat="1" x14ac:dyDescent="0.35">
      <c r="A954" s="5" t="s">
        <v>1180</v>
      </c>
      <c r="B954" s="152"/>
      <c r="C954" s="5">
        <v>77</v>
      </c>
      <c r="D954" s="3">
        <f t="shared" si="4"/>
        <v>5976346</v>
      </c>
      <c r="E954" s="3">
        <f t="shared" si="4"/>
        <v>21373744</v>
      </c>
      <c r="F954" s="3">
        <f t="shared" si="4"/>
        <v>47999555</v>
      </c>
      <c r="G954" s="3">
        <f t="shared" si="4"/>
        <v>3890143</v>
      </c>
      <c r="H954" s="3">
        <f t="shared" si="4"/>
        <v>79239788</v>
      </c>
      <c r="I954" s="3">
        <f t="shared" si="4"/>
        <v>4927373.49</v>
      </c>
      <c r="J954" s="3">
        <f t="shared" si="4"/>
        <v>0</v>
      </c>
      <c r="K954" s="3">
        <f t="shared" si="4"/>
        <v>0</v>
      </c>
      <c r="L954" s="3">
        <f t="shared" si="4"/>
        <v>1553868.02</v>
      </c>
      <c r="M954" s="3">
        <f t="shared" si="4"/>
        <v>6481241.5100000007</v>
      </c>
    </row>
    <row r="955" spans="1:13" s="5" customFormat="1" x14ac:dyDescent="0.35">
      <c r="A955" s="5" t="s">
        <v>1180</v>
      </c>
      <c r="B955" s="152"/>
      <c r="C955" s="5">
        <v>78</v>
      </c>
      <c r="D955" s="3">
        <f t="shared" si="4"/>
        <v>5893940</v>
      </c>
      <c r="E955" s="3">
        <f t="shared" si="4"/>
        <v>21080264</v>
      </c>
      <c r="F955" s="3">
        <f t="shared" si="4"/>
        <v>47340480</v>
      </c>
      <c r="G955" s="3">
        <f t="shared" si="4"/>
        <v>3890143</v>
      </c>
      <c r="H955" s="3">
        <f t="shared" si="4"/>
        <v>78204827</v>
      </c>
      <c r="I955" s="3">
        <f t="shared" si="4"/>
        <v>4861955.16</v>
      </c>
      <c r="J955" s="3">
        <f t="shared" si="4"/>
        <v>0</v>
      </c>
      <c r="K955" s="3">
        <f t="shared" si="4"/>
        <v>0</v>
      </c>
      <c r="L955" s="3">
        <f t="shared" si="4"/>
        <v>1553868.02</v>
      </c>
      <c r="M955" s="3">
        <f t="shared" si="4"/>
        <v>6415823.1800000006</v>
      </c>
    </row>
    <row r="956" spans="1:13" s="5" customFormat="1" x14ac:dyDescent="0.35">
      <c r="A956" s="5" t="s">
        <v>1180</v>
      </c>
      <c r="B956" s="152"/>
      <c r="C956" s="5">
        <v>79</v>
      </c>
      <c r="D956" s="3">
        <f t="shared" si="4"/>
        <v>7196124</v>
      </c>
      <c r="E956" s="3">
        <f t="shared" si="4"/>
        <v>25964380</v>
      </c>
      <c r="F956" s="3">
        <f t="shared" si="4"/>
        <v>58308863</v>
      </c>
      <c r="G956" s="3">
        <f t="shared" si="4"/>
        <v>3890143</v>
      </c>
      <c r="H956" s="3">
        <f t="shared" si="4"/>
        <v>95359510</v>
      </c>
      <c r="I956" s="3">
        <f t="shared" si="4"/>
        <v>6087745.5599999996</v>
      </c>
      <c r="J956" s="3">
        <f t="shared" si="4"/>
        <v>0</v>
      </c>
      <c r="K956" s="3">
        <f t="shared" si="4"/>
        <v>0</v>
      </c>
      <c r="L956" s="3">
        <f t="shared" si="4"/>
        <v>1553868.02</v>
      </c>
      <c r="M956" s="3">
        <f t="shared" si="4"/>
        <v>7641613.5800000001</v>
      </c>
    </row>
    <row r="957" spans="1:13" s="5" customFormat="1" x14ac:dyDescent="0.35">
      <c r="A957" s="5" t="s">
        <v>1180</v>
      </c>
      <c r="B957" s="152"/>
      <c r="C957" s="5">
        <v>80</v>
      </c>
      <c r="D957" s="3">
        <f t="shared" si="4"/>
        <v>7193836</v>
      </c>
      <c r="E957" s="3">
        <f t="shared" si="4"/>
        <v>25733146</v>
      </c>
      <c r="F957" s="3">
        <f t="shared" si="4"/>
        <v>57558528</v>
      </c>
      <c r="G957" s="3">
        <f t="shared" si="4"/>
        <v>3890143</v>
      </c>
      <c r="H957" s="3">
        <f t="shared" si="4"/>
        <v>94375653</v>
      </c>
      <c r="I957" s="3">
        <f t="shared" si="4"/>
        <v>5940128.6100000003</v>
      </c>
      <c r="J957" s="3">
        <f t="shared" si="4"/>
        <v>134239.48000000001</v>
      </c>
      <c r="K957" s="3">
        <f t="shared" si="4"/>
        <v>0</v>
      </c>
      <c r="L957" s="3">
        <f t="shared" si="4"/>
        <v>1553868.02</v>
      </c>
      <c r="M957" s="3">
        <f t="shared" si="4"/>
        <v>7628236.1100000022</v>
      </c>
    </row>
    <row r="958" spans="1:13" s="5" customFormat="1" x14ac:dyDescent="0.35">
      <c r="A958" s="5" t="s">
        <v>1180</v>
      </c>
      <c r="B958" s="152"/>
      <c r="C958" s="5">
        <v>81</v>
      </c>
      <c r="D958" s="3">
        <f t="shared" si="4"/>
        <v>2009676</v>
      </c>
      <c r="E958" s="3">
        <f t="shared" si="4"/>
        <v>7420986</v>
      </c>
      <c r="F958" s="3">
        <f t="shared" si="4"/>
        <v>16513645</v>
      </c>
      <c r="G958" s="3">
        <f t="shared" si="4"/>
        <v>680144</v>
      </c>
      <c r="H958" s="3">
        <f t="shared" si="4"/>
        <v>26624451</v>
      </c>
      <c r="I958" s="3">
        <f t="shared" si="4"/>
        <v>1527995.83</v>
      </c>
      <c r="J958" s="3">
        <f t="shared" si="4"/>
        <v>0</v>
      </c>
      <c r="K958" s="3">
        <f t="shared" si="4"/>
        <v>0</v>
      </c>
      <c r="L958" s="3">
        <f t="shared" si="4"/>
        <v>168419.64</v>
      </c>
      <c r="M958" s="3">
        <f t="shared" si="4"/>
        <v>1696415.47</v>
      </c>
    </row>
    <row r="959" spans="1:13" s="5" customFormat="1" x14ac:dyDescent="0.35">
      <c r="A959" s="5" t="s">
        <v>1180</v>
      </c>
      <c r="B959" s="152"/>
      <c r="C959" s="5">
        <v>82</v>
      </c>
      <c r="D959" s="3">
        <f t="shared" si="4"/>
        <v>1652525</v>
      </c>
      <c r="E959" s="3">
        <f t="shared" si="4"/>
        <v>6370643</v>
      </c>
      <c r="F959" s="3">
        <f t="shared" si="4"/>
        <v>14306713</v>
      </c>
      <c r="G959" s="3">
        <f t="shared" si="4"/>
        <v>0</v>
      </c>
      <c r="H959" s="3">
        <f t="shared" si="4"/>
        <v>22329881</v>
      </c>
      <c r="I959" s="3">
        <f t="shared" si="4"/>
        <v>1392644.25</v>
      </c>
      <c r="J959" s="3">
        <f t="shared" si="4"/>
        <v>1520890.56</v>
      </c>
      <c r="K959" s="3">
        <f t="shared" si="4"/>
        <v>0</v>
      </c>
      <c r="L959" s="3">
        <f t="shared" si="4"/>
        <v>0</v>
      </c>
      <c r="M959" s="3">
        <f t="shared" si="4"/>
        <v>2913534.81</v>
      </c>
    </row>
    <row r="960" spans="1:13" s="5" customFormat="1" x14ac:dyDescent="0.35">
      <c r="A960" s="5" t="s">
        <v>1180</v>
      </c>
      <c r="B960" s="152"/>
      <c r="C960" s="5">
        <v>83</v>
      </c>
      <c r="D960" s="3">
        <f t="shared" si="4"/>
        <v>2713454</v>
      </c>
      <c r="E960" s="3">
        <f t="shared" si="4"/>
        <v>10322324</v>
      </c>
      <c r="F960" s="3">
        <f t="shared" si="4"/>
        <v>22698233</v>
      </c>
      <c r="G960" s="3">
        <f t="shared" si="4"/>
        <v>3623</v>
      </c>
      <c r="H960" s="3">
        <f t="shared" si="4"/>
        <v>35737634</v>
      </c>
      <c r="I960" s="3">
        <f t="shared" si="4"/>
        <v>1182975.46</v>
      </c>
      <c r="J960" s="3">
        <f t="shared" si="4"/>
        <v>100000</v>
      </c>
      <c r="K960" s="3">
        <f t="shared" si="4"/>
        <v>0</v>
      </c>
      <c r="L960" s="3">
        <f t="shared" si="4"/>
        <v>3623</v>
      </c>
      <c r="M960" s="3">
        <f t="shared" si="4"/>
        <v>1286598.46</v>
      </c>
    </row>
    <row r="961" spans="1:13" s="5" customFormat="1" x14ac:dyDescent="0.35">
      <c r="A961" s="5" t="s">
        <v>1180</v>
      </c>
      <c r="B961" s="152"/>
      <c r="C961" s="5">
        <v>84</v>
      </c>
      <c r="D961" s="3">
        <f t="shared" si="4"/>
        <v>58487962</v>
      </c>
      <c r="E961" s="3">
        <f t="shared" si="4"/>
        <v>235096964</v>
      </c>
      <c r="F961" s="3">
        <f t="shared" si="4"/>
        <v>527963187</v>
      </c>
      <c r="G961" s="3">
        <f t="shared" si="4"/>
        <v>11985936</v>
      </c>
      <c r="H961" s="3">
        <f t="shared" si="4"/>
        <v>833534049</v>
      </c>
      <c r="I961" s="3">
        <f t="shared" si="4"/>
        <v>29562614.25</v>
      </c>
      <c r="J961" s="3">
        <f t="shared" si="4"/>
        <v>0</v>
      </c>
      <c r="K961" s="3">
        <f t="shared" si="4"/>
        <v>0</v>
      </c>
      <c r="L961" s="3">
        <f t="shared" si="4"/>
        <v>360035.93</v>
      </c>
      <c r="M961" s="3">
        <f t="shared" si="4"/>
        <v>29922650.18</v>
      </c>
    </row>
    <row r="962" spans="1:13" s="5" customFormat="1" x14ac:dyDescent="0.35">
      <c r="A962" s="5" t="s">
        <v>1180</v>
      </c>
      <c r="B962" s="152"/>
      <c r="C962" s="5">
        <v>85</v>
      </c>
      <c r="D962" s="3">
        <f t="shared" si="4"/>
        <v>2272366</v>
      </c>
      <c r="E962" s="3">
        <f t="shared" si="4"/>
        <v>8024625</v>
      </c>
      <c r="F962" s="3">
        <f t="shared" si="4"/>
        <v>18021103</v>
      </c>
      <c r="G962" s="3">
        <f t="shared" si="4"/>
        <v>0</v>
      </c>
      <c r="H962" s="3">
        <f t="shared" si="4"/>
        <v>28318094</v>
      </c>
      <c r="I962" s="3">
        <f t="shared" si="4"/>
        <v>1693007.9100000001</v>
      </c>
      <c r="J962" s="3">
        <f t="shared" si="4"/>
        <v>0</v>
      </c>
      <c r="K962" s="3">
        <f t="shared" si="4"/>
        <v>0</v>
      </c>
      <c r="L962" s="3">
        <f t="shared" si="4"/>
        <v>0</v>
      </c>
      <c r="M962" s="3">
        <f t="shared" si="4"/>
        <v>1693007.9100000001</v>
      </c>
    </row>
    <row r="963" spans="1:13" s="5" customFormat="1" x14ac:dyDescent="0.35">
      <c r="A963" s="5" t="s">
        <v>1180</v>
      </c>
      <c r="B963" s="152"/>
      <c r="C963" s="5">
        <v>86</v>
      </c>
      <c r="D963" s="3">
        <f t="shared" si="4"/>
        <v>2727535</v>
      </c>
      <c r="E963" s="3">
        <f t="shared" si="4"/>
        <v>9814040</v>
      </c>
      <c r="F963" s="3">
        <f t="shared" si="4"/>
        <v>21970750</v>
      </c>
      <c r="G963" s="3">
        <f t="shared" si="4"/>
        <v>0</v>
      </c>
      <c r="H963" s="3">
        <f t="shared" si="4"/>
        <v>34512325</v>
      </c>
      <c r="I963" s="3">
        <f t="shared" ref="I963:M976" si="5">SUMIF($C$3:$C$877,$C963,I$3:I$877)</f>
        <v>2104181.41</v>
      </c>
      <c r="J963" s="3">
        <f t="shared" si="5"/>
        <v>0</v>
      </c>
      <c r="K963" s="3">
        <f t="shared" si="5"/>
        <v>0</v>
      </c>
      <c r="L963" s="3">
        <f t="shared" si="5"/>
        <v>0</v>
      </c>
      <c r="M963" s="3">
        <f t="shared" si="5"/>
        <v>2104181.41</v>
      </c>
    </row>
    <row r="964" spans="1:13" s="5" customFormat="1" x14ac:dyDescent="0.35">
      <c r="A964" s="5" t="s">
        <v>1180</v>
      </c>
      <c r="B964" s="152"/>
      <c r="C964" s="5">
        <v>87</v>
      </c>
      <c r="D964" s="3">
        <f t="shared" ref="D964:H976" si="6">SUMIF($C$3:$C$877,$C964,D$3:D$877)</f>
        <v>3364645</v>
      </c>
      <c r="E964" s="3">
        <f t="shared" si="6"/>
        <v>12986916</v>
      </c>
      <c r="F964" s="3">
        <f t="shared" si="6"/>
        <v>29096158</v>
      </c>
      <c r="G964" s="3">
        <f t="shared" si="6"/>
        <v>1543188</v>
      </c>
      <c r="H964" s="3">
        <f t="shared" si="6"/>
        <v>46990907</v>
      </c>
      <c r="I964" s="3">
        <f t="shared" si="5"/>
        <v>1836468.6400000001</v>
      </c>
      <c r="J964" s="3">
        <f t="shared" si="5"/>
        <v>0</v>
      </c>
      <c r="K964" s="3">
        <f t="shared" si="5"/>
        <v>0</v>
      </c>
      <c r="L964" s="3">
        <f t="shared" si="5"/>
        <v>592380.37</v>
      </c>
      <c r="M964" s="3">
        <f t="shared" si="5"/>
        <v>2428849.0100000002</v>
      </c>
    </row>
    <row r="965" spans="1:13" s="5" customFormat="1" x14ac:dyDescent="0.35">
      <c r="A965" s="5" t="s">
        <v>1180</v>
      </c>
      <c r="B965" s="152"/>
      <c r="C965" s="5">
        <v>88</v>
      </c>
      <c r="D965" s="3">
        <f t="shared" si="6"/>
        <v>5247560</v>
      </c>
      <c r="E965" s="3">
        <f t="shared" si="6"/>
        <v>20675711</v>
      </c>
      <c r="F965" s="3">
        <f t="shared" si="6"/>
        <v>46431968</v>
      </c>
      <c r="G965" s="3">
        <f t="shared" si="6"/>
        <v>2934491</v>
      </c>
      <c r="H965" s="3">
        <f t="shared" si="6"/>
        <v>75289730</v>
      </c>
      <c r="I965" s="3">
        <f t="shared" si="5"/>
        <v>2744130.79</v>
      </c>
      <c r="J965" s="3">
        <f t="shared" si="5"/>
        <v>0</v>
      </c>
      <c r="K965" s="3">
        <f t="shared" si="5"/>
        <v>0</v>
      </c>
      <c r="L965" s="3">
        <f t="shared" si="5"/>
        <v>10307.290000000001</v>
      </c>
      <c r="M965" s="3">
        <f t="shared" si="5"/>
        <v>2754438.08</v>
      </c>
    </row>
    <row r="966" spans="1:13" s="5" customFormat="1" x14ac:dyDescent="0.35">
      <c r="A966" s="5" t="s">
        <v>1180</v>
      </c>
      <c r="B966" s="152"/>
      <c r="C966" s="5">
        <v>89</v>
      </c>
      <c r="D966" s="3">
        <f t="shared" si="6"/>
        <v>1584400</v>
      </c>
      <c r="E966" s="3">
        <f t="shared" si="6"/>
        <v>6322153</v>
      </c>
      <c r="F966" s="3">
        <f t="shared" si="6"/>
        <v>14197819</v>
      </c>
      <c r="G966" s="3">
        <f t="shared" si="6"/>
        <v>289275</v>
      </c>
      <c r="H966" s="3">
        <f t="shared" si="6"/>
        <v>22393647</v>
      </c>
      <c r="I966" s="3">
        <f t="shared" si="5"/>
        <v>1156577.79</v>
      </c>
      <c r="J966" s="3">
        <f t="shared" si="5"/>
        <v>0</v>
      </c>
      <c r="K966" s="3">
        <f t="shared" si="5"/>
        <v>0</v>
      </c>
      <c r="L966" s="3">
        <f t="shared" si="5"/>
        <v>198342.47999999998</v>
      </c>
      <c r="M966" s="3">
        <f t="shared" si="5"/>
        <v>1354920.27</v>
      </c>
    </row>
    <row r="967" spans="1:13" s="5" customFormat="1" x14ac:dyDescent="0.35">
      <c r="A967" s="5" t="s">
        <v>1180</v>
      </c>
      <c r="B967" s="152"/>
      <c r="C967" s="5">
        <v>90</v>
      </c>
      <c r="D967" s="3">
        <f t="shared" si="6"/>
        <v>5046016</v>
      </c>
      <c r="E967" s="3">
        <f t="shared" si="6"/>
        <v>19903798</v>
      </c>
      <c r="F967" s="3">
        <f t="shared" si="6"/>
        <v>44698462</v>
      </c>
      <c r="G967" s="3">
        <f t="shared" si="6"/>
        <v>2934491</v>
      </c>
      <c r="H967" s="3">
        <f t="shared" si="6"/>
        <v>72582767</v>
      </c>
      <c r="I967" s="3">
        <f t="shared" si="5"/>
        <v>2565082.9900000002</v>
      </c>
      <c r="J967" s="3">
        <f t="shared" si="5"/>
        <v>0</v>
      </c>
      <c r="K967" s="3">
        <f t="shared" si="5"/>
        <v>0</v>
      </c>
      <c r="L967" s="3">
        <f t="shared" si="5"/>
        <v>10307.290000000001</v>
      </c>
      <c r="M967" s="3">
        <f t="shared" si="5"/>
        <v>2575390.2800000003</v>
      </c>
    </row>
    <row r="968" spans="1:13" s="5" customFormat="1" x14ac:dyDescent="0.35">
      <c r="A968" s="5" t="s">
        <v>1180</v>
      </c>
      <c r="B968" s="152"/>
      <c r="C968" s="5">
        <v>91</v>
      </c>
      <c r="D968" s="3">
        <f t="shared" si="6"/>
        <v>1510209</v>
      </c>
      <c r="E968" s="3">
        <f t="shared" si="6"/>
        <v>5672908</v>
      </c>
      <c r="F968" s="3">
        <f t="shared" si="6"/>
        <v>12739793</v>
      </c>
      <c r="G968" s="3">
        <f t="shared" si="6"/>
        <v>0</v>
      </c>
      <c r="H968" s="3">
        <f t="shared" si="6"/>
        <v>19922910</v>
      </c>
      <c r="I968" s="3">
        <f t="shared" si="5"/>
        <v>1074882.4099999999</v>
      </c>
      <c r="J968" s="3">
        <f t="shared" si="5"/>
        <v>0</v>
      </c>
      <c r="K968" s="3">
        <f t="shared" si="5"/>
        <v>0</v>
      </c>
      <c r="L968" s="3">
        <f t="shared" si="5"/>
        <v>0</v>
      </c>
      <c r="M968" s="3">
        <f t="shared" si="5"/>
        <v>1074882.4099999999</v>
      </c>
    </row>
    <row r="969" spans="1:13" s="5" customFormat="1" x14ac:dyDescent="0.35">
      <c r="A969" s="5" t="s">
        <v>1180</v>
      </c>
      <c r="B969" s="152"/>
      <c r="C969" s="5">
        <v>92</v>
      </c>
      <c r="D969" s="3">
        <f t="shared" si="6"/>
        <v>2279968</v>
      </c>
      <c r="E969" s="3">
        <f t="shared" si="6"/>
        <v>8860192</v>
      </c>
      <c r="F969" s="3">
        <f t="shared" si="6"/>
        <v>19841447</v>
      </c>
      <c r="G969" s="3">
        <f t="shared" si="6"/>
        <v>1356521</v>
      </c>
      <c r="H969" s="3">
        <f t="shared" si="6"/>
        <v>32338128</v>
      </c>
      <c r="I969" s="3">
        <f t="shared" si="5"/>
        <v>1800656.98</v>
      </c>
      <c r="J969" s="3">
        <f t="shared" si="5"/>
        <v>0</v>
      </c>
      <c r="K969" s="3">
        <f t="shared" si="5"/>
        <v>0</v>
      </c>
      <c r="L969" s="3">
        <f t="shared" si="5"/>
        <v>791047.87000000011</v>
      </c>
      <c r="M969" s="3">
        <f t="shared" si="5"/>
        <v>2591704.85</v>
      </c>
    </row>
    <row r="970" spans="1:13" s="5" customFormat="1" x14ac:dyDescent="0.35">
      <c r="A970" s="5" t="s">
        <v>1180</v>
      </c>
      <c r="B970" s="152"/>
      <c r="C970" s="5">
        <v>93</v>
      </c>
      <c r="D970" s="3">
        <f t="shared" si="6"/>
        <v>3230538</v>
      </c>
      <c r="E970" s="3">
        <f t="shared" si="6"/>
        <v>12073709</v>
      </c>
      <c r="F970" s="3">
        <f t="shared" si="6"/>
        <v>27087262</v>
      </c>
      <c r="G970" s="3">
        <f t="shared" si="6"/>
        <v>36667</v>
      </c>
      <c r="H970" s="3">
        <f t="shared" si="6"/>
        <v>42428176</v>
      </c>
      <c r="I970" s="3">
        <f t="shared" si="5"/>
        <v>2477595.2400000002</v>
      </c>
      <c r="J970" s="3">
        <f t="shared" si="5"/>
        <v>0</v>
      </c>
      <c r="K970" s="3">
        <f t="shared" si="5"/>
        <v>0</v>
      </c>
      <c r="L970" s="3">
        <f t="shared" si="5"/>
        <v>5214.38</v>
      </c>
      <c r="M970" s="3">
        <f t="shared" si="5"/>
        <v>2482809.62</v>
      </c>
    </row>
    <row r="971" spans="1:13" s="5" customFormat="1" x14ac:dyDescent="0.35">
      <c r="A971" s="5" t="s">
        <v>1180</v>
      </c>
      <c r="B971" s="152"/>
      <c r="C971" s="5">
        <v>94</v>
      </c>
      <c r="D971" s="3">
        <f t="shared" si="6"/>
        <v>2499143</v>
      </c>
      <c r="E971" s="3">
        <f t="shared" si="6"/>
        <v>8622374</v>
      </c>
      <c r="F971" s="3">
        <f t="shared" si="6"/>
        <v>19363480</v>
      </c>
      <c r="G971" s="3">
        <f t="shared" si="6"/>
        <v>243913</v>
      </c>
      <c r="H971" s="3">
        <f t="shared" si="6"/>
        <v>30728910</v>
      </c>
      <c r="I971" s="3">
        <f t="shared" si="5"/>
        <v>1219955.56</v>
      </c>
      <c r="J971" s="3">
        <f t="shared" si="5"/>
        <v>0</v>
      </c>
      <c r="K971" s="3">
        <f t="shared" si="5"/>
        <v>0</v>
      </c>
      <c r="L971" s="3">
        <f t="shared" si="5"/>
        <v>273.72000000000003</v>
      </c>
      <c r="M971" s="3">
        <f t="shared" si="5"/>
        <v>1220229.28</v>
      </c>
    </row>
    <row r="972" spans="1:13" s="5" customFormat="1" x14ac:dyDescent="0.35">
      <c r="A972" s="5" t="s">
        <v>1180</v>
      </c>
      <c r="B972" s="152"/>
      <c r="C972" s="5">
        <v>95</v>
      </c>
      <c r="D972" s="3">
        <f t="shared" si="6"/>
        <v>1475637</v>
      </c>
      <c r="E972" s="3">
        <f t="shared" si="6"/>
        <v>4883662</v>
      </c>
      <c r="F972" s="3">
        <f t="shared" si="6"/>
        <v>10967361</v>
      </c>
      <c r="G972" s="3">
        <f t="shared" si="6"/>
        <v>0</v>
      </c>
      <c r="H972" s="3">
        <f t="shared" si="6"/>
        <v>17326660</v>
      </c>
      <c r="I972" s="3">
        <f t="shared" si="5"/>
        <v>727677.45</v>
      </c>
      <c r="J972" s="3">
        <f t="shared" si="5"/>
        <v>0</v>
      </c>
      <c r="K972" s="3">
        <f t="shared" si="5"/>
        <v>0</v>
      </c>
      <c r="L972" s="3">
        <f t="shared" si="5"/>
        <v>0</v>
      </c>
      <c r="M972" s="3">
        <f t="shared" si="5"/>
        <v>727677.45</v>
      </c>
    </row>
    <row r="973" spans="1:13" s="5" customFormat="1" x14ac:dyDescent="0.35">
      <c r="A973" s="5" t="s">
        <v>1180</v>
      </c>
      <c r="B973" s="152"/>
      <c r="C973" s="5">
        <v>96</v>
      </c>
      <c r="D973" s="3">
        <f t="shared" si="6"/>
        <v>5406957</v>
      </c>
      <c r="E973" s="3">
        <f t="shared" si="6"/>
        <v>20982671</v>
      </c>
      <c r="F973" s="3">
        <f t="shared" si="6"/>
        <v>47121313</v>
      </c>
      <c r="G973" s="3">
        <f t="shared" si="6"/>
        <v>2249418</v>
      </c>
      <c r="H973" s="3">
        <f t="shared" si="6"/>
        <v>75760359</v>
      </c>
      <c r="I973" s="3">
        <f t="shared" si="5"/>
        <v>3115770.91</v>
      </c>
      <c r="J973" s="3">
        <f t="shared" si="5"/>
        <v>0</v>
      </c>
      <c r="K973" s="3">
        <f t="shared" si="5"/>
        <v>0</v>
      </c>
      <c r="L973" s="3">
        <f t="shared" si="5"/>
        <v>1176026.6500000001</v>
      </c>
      <c r="M973" s="3">
        <f t="shared" si="5"/>
        <v>4291797.5599999996</v>
      </c>
    </row>
    <row r="974" spans="1:13" s="5" customFormat="1" x14ac:dyDescent="0.35">
      <c r="A974" s="5" t="s">
        <v>1180</v>
      </c>
      <c r="B974" s="152"/>
      <c r="C974" s="5">
        <v>97</v>
      </c>
      <c r="D974" s="3">
        <f t="shared" si="6"/>
        <v>1376923</v>
      </c>
      <c r="E974" s="3">
        <f t="shared" si="6"/>
        <v>5479320</v>
      </c>
      <c r="F974" s="3">
        <f t="shared" si="6"/>
        <v>12305048</v>
      </c>
      <c r="G974" s="3">
        <f t="shared" si="6"/>
        <v>0</v>
      </c>
      <c r="H974" s="3">
        <f t="shared" si="6"/>
        <v>19161291</v>
      </c>
      <c r="I974" s="3">
        <f t="shared" si="5"/>
        <v>336136.24</v>
      </c>
      <c r="J974" s="3">
        <f t="shared" si="5"/>
        <v>0</v>
      </c>
      <c r="K974" s="3">
        <f t="shared" si="5"/>
        <v>0</v>
      </c>
      <c r="L974" s="3">
        <f t="shared" si="5"/>
        <v>0</v>
      </c>
      <c r="M974" s="3">
        <f t="shared" si="5"/>
        <v>336136.24</v>
      </c>
    </row>
    <row r="975" spans="1:13" s="5" customFormat="1" x14ac:dyDescent="0.35">
      <c r="A975" s="5" t="s">
        <v>1180</v>
      </c>
      <c r="B975" s="152"/>
      <c r="C975" s="5">
        <v>98</v>
      </c>
      <c r="D975" s="3">
        <f t="shared" si="6"/>
        <v>1421321</v>
      </c>
      <c r="E975" s="3">
        <f t="shared" si="6"/>
        <v>5524768</v>
      </c>
      <c r="F975" s="3">
        <f t="shared" si="6"/>
        <v>12182537</v>
      </c>
      <c r="G975" s="3">
        <f t="shared" si="6"/>
        <v>0</v>
      </c>
      <c r="H975" s="3">
        <f t="shared" si="6"/>
        <v>19128626</v>
      </c>
      <c r="I975" s="3">
        <f t="shared" si="5"/>
        <v>383529.22</v>
      </c>
      <c r="J975" s="3">
        <f t="shared" si="5"/>
        <v>0</v>
      </c>
      <c r="K975" s="3">
        <f t="shared" si="5"/>
        <v>0</v>
      </c>
      <c r="L975" s="3">
        <f t="shared" si="5"/>
        <v>0</v>
      </c>
      <c r="M975" s="3">
        <f t="shared" si="5"/>
        <v>383529.22</v>
      </c>
    </row>
    <row r="976" spans="1:13" x14ac:dyDescent="0.35">
      <c r="A976" s="5" t="s">
        <v>1180</v>
      </c>
      <c r="C976" s="5">
        <v>99</v>
      </c>
      <c r="D976" s="3">
        <f t="shared" si="6"/>
        <v>2058201</v>
      </c>
      <c r="E976" s="3">
        <f t="shared" si="6"/>
        <v>7802812</v>
      </c>
      <c r="F976" s="3">
        <f t="shared" si="6"/>
        <v>16797349</v>
      </c>
      <c r="G976" s="3">
        <f t="shared" si="6"/>
        <v>0</v>
      </c>
      <c r="H976" s="3">
        <f t="shared" si="6"/>
        <v>26658362</v>
      </c>
      <c r="I976" s="3">
        <f t="shared" si="5"/>
        <v>741923.37</v>
      </c>
      <c r="J976" s="3">
        <f t="shared" si="5"/>
        <v>0</v>
      </c>
      <c r="K976" s="3">
        <f t="shared" si="5"/>
        <v>0</v>
      </c>
      <c r="L976" s="3">
        <f t="shared" si="5"/>
        <v>0</v>
      </c>
      <c r="M976" s="3">
        <f t="shared" si="5"/>
        <v>741923.37</v>
      </c>
    </row>
  </sheetData>
  <autoFilter ref="D2:M877" xr:uid="{B83CEC62-DB21-4AC0-8122-1D22C740D00C}"/>
  <mergeCells count="2">
    <mergeCell ref="D1:H1"/>
    <mergeCell ref="I1:M1"/>
  </mergeCells>
  <printOptions gridLines="1"/>
  <pageMargins left="0.25" right="0.25" top="0.5" bottom="0.45" header="0.25" footer="0.25"/>
  <pageSetup pageOrder="overThenDown" orientation="landscape" r:id="rId1"/>
  <headerFooter>
    <oddFooter>&amp;L&amp;F&amp;RPage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4A42B-30FA-47D5-A3E4-1AC3E645D313}">
  <dimension ref="A1:M714"/>
  <sheetViews>
    <sheetView zoomScale="90" zoomScaleNormal="90" zoomScaleSheetLayoutView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2" sqref="C2"/>
    </sheetView>
  </sheetViews>
  <sheetFormatPr defaultRowHeight="14.5" x14ac:dyDescent="0.35"/>
  <cols>
    <col min="1" max="1" width="47.36328125" bestFit="1" customWidth="1"/>
    <col min="2" max="2" width="7" style="117" customWidth="1"/>
    <col min="3" max="3" width="8.6328125" customWidth="1"/>
    <col min="4" max="4" width="13" style="1" bestFit="1" customWidth="1"/>
    <col min="5" max="5" width="15.08984375" style="1" bestFit="1" customWidth="1"/>
    <col min="6" max="6" width="15.7265625" style="1" bestFit="1" customWidth="1"/>
    <col min="7" max="7" width="12.453125" style="1" bestFit="1" customWidth="1"/>
    <col min="8" max="8" width="13.08984375" style="3" bestFit="1" customWidth="1"/>
    <col min="9" max="9" width="14.7265625" style="1" bestFit="1" customWidth="1"/>
    <col min="10" max="10" width="12.90625" style="1" bestFit="1" customWidth="1"/>
    <col min="11" max="11" width="11" style="1" bestFit="1" customWidth="1"/>
    <col min="12" max="12" width="13.453125" style="1" bestFit="1" customWidth="1"/>
    <col min="13" max="13" width="14.26953125" style="3" bestFit="1" customWidth="1"/>
  </cols>
  <sheetData>
    <row r="1" spans="1:13" ht="15" thickBot="1" x14ac:dyDescent="0.4">
      <c r="A1" s="151" t="s">
        <v>1177</v>
      </c>
      <c r="D1" s="182" t="s">
        <v>1175</v>
      </c>
      <c r="E1" s="183"/>
      <c r="F1" s="183"/>
      <c r="G1" s="183"/>
      <c r="H1" s="184"/>
      <c r="I1" s="182" t="s">
        <v>1176</v>
      </c>
      <c r="J1" s="183"/>
      <c r="K1" s="183"/>
      <c r="L1" s="183"/>
      <c r="M1" s="185"/>
    </row>
    <row r="2" spans="1:13" s="114" customFormat="1" ht="54" thickBot="1" x14ac:dyDescent="0.4">
      <c r="A2" s="22" t="s">
        <v>1149</v>
      </c>
      <c r="B2" s="116" t="s">
        <v>0</v>
      </c>
      <c r="C2" s="189" t="s">
        <v>1185</v>
      </c>
      <c r="D2" s="147" t="str">
        <f>'Awards&amp;Payments_LEACode'!C3</f>
        <v>ESSER I AWARD</v>
      </c>
      <c r="E2" s="148" t="str">
        <f>'Awards&amp;Payments_LEACode'!D3</f>
        <v>ESSER II - INITIAL AWARD (Title 1A allocations &amp; $100k min LEA grant)*</v>
      </c>
      <c r="F2" s="148" t="str">
        <f>'Awards&amp;Payments_LEACode'!F3</f>
        <v>ESSER III INITIAL AWARD (Title 1A allocation, no minimum LEA grant) JCF adopted 5/27/2021)</v>
      </c>
      <c r="G2" s="148" t="str">
        <f>'Awards&amp;Payments_LEACode'!H3</f>
        <v>GEER I AWARD</v>
      </c>
      <c r="H2" s="150" t="str">
        <f>'Awards&amp;Payments_LEACode'!I3</f>
        <v xml:space="preserve">TOTAL </v>
      </c>
      <c r="I2" s="147" t="str">
        <f>'Awards&amp;Payments_LEACode'!K3</f>
        <v>ESSER I CLAIMED $</v>
      </c>
      <c r="J2" s="148" t="str">
        <f>'Awards&amp;Payments_LEACode'!L3</f>
        <v>ESSER II (Initial) CLAIMED $*</v>
      </c>
      <c r="K2" s="148" t="str">
        <f>'Awards&amp;Payments_LEACode'!N3</f>
        <v>ESSER III CLAIMED $**</v>
      </c>
      <c r="L2" s="148" t="str">
        <f>'Awards&amp;Payments_LEACode'!P3</f>
        <v>GEER CLAIMED $</v>
      </c>
      <c r="M2" s="149" t="str">
        <f>'Awards&amp;Payments_LEACode'!Q3</f>
        <v>TOTAL CLAIMED $</v>
      </c>
    </row>
    <row r="3" spans="1:13" x14ac:dyDescent="0.35">
      <c r="A3" t="s">
        <v>9</v>
      </c>
      <c r="B3" s="118">
        <v>70</v>
      </c>
      <c r="C3">
        <v>1</v>
      </c>
      <c r="D3" s="1">
        <f>VLOOKUP($B3,'Awards&amp;Payments_LEACode'!$A$4:$I$455,3,FALSE)</f>
        <v>97406</v>
      </c>
      <c r="E3" s="1">
        <f>VLOOKUP($B3,'Awards&amp;Payments_LEACode'!$A$4:$I$455,4,FALSE)</f>
        <v>384104</v>
      </c>
      <c r="F3" s="1">
        <f>VLOOKUP($B3,'Awards&amp;Payments_LEACode'!$A$4:$I$455,6,FALSE)</f>
        <v>862593</v>
      </c>
      <c r="G3" s="1">
        <f>VLOOKUP($B3,'Awards&amp;Payments_LEACode'!$A$4:$I$455,8,FALSE)</f>
        <v>0</v>
      </c>
      <c r="H3" s="3">
        <f>VLOOKUP($B3,'Awards&amp;Payments_LEACode'!$A$4:$I$455,9,FALSE)</f>
        <v>1344103</v>
      </c>
      <c r="I3" s="1">
        <f>VLOOKUP($B3,'Awards&amp;Payments_LEACode'!$A$4:$Q$455,11,FALSE)</f>
        <v>73957.47</v>
      </c>
      <c r="J3" s="1">
        <f>VLOOKUP($B3,'Awards&amp;Payments_LEACode'!$A$4:$Q$455,12,FALSE)</f>
        <v>0</v>
      </c>
      <c r="K3" s="1">
        <f>VLOOKUP($B3,'Awards&amp;Payments_LEACode'!$A$4:$Q$455,14,FALSE)</f>
        <v>0</v>
      </c>
      <c r="L3" s="1">
        <f>VLOOKUP($B3,'Awards&amp;Payments_LEACode'!$A$4:$Q$455,16,FALSE)</f>
        <v>0</v>
      </c>
      <c r="M3" s="3">
        <f>VLOOKUP($B3,'Awards&amp;Payments_LEACode'!$A$4:$Q$455,17,FALSE)</f>
        <v>73957.47</v>
      </c>
    </row>
    <row r="4" spans="1:13" x14ac:dyDescent="0.35">
      <c r="A4" t="s">
        <v>17</v>
      </c>
      <c r="B4" s="118">
        <v>147</v>
      </c>
      <c r="C4">
        <v>1</v>
      </c>
      <c r="D4" s="1">
        <f>VLOOKUP($B4,'Awards&amp;Payments_LEACode'!$A$4:$I$455,3,FALSE)</f>
        <v>1710987</v>
      </c>
      <c r="E4" s="1">
        <f>VLOOKUP($B4,'Awards&amp;Payments_LEACode'!$A$4:$I$455,4,FALSE)</f>
        <v>6705753</v>
      </c>
      <c r="F4" s="1">
        <f>VLOOKUP($B4,'Awards&amp;Payments_LEACode'!$A$4:$I$455,6,FALSE)</f>
        <v>15059279</v>
      </c>
      <c r="G4" s="1">
        <f>VLOOKUP($B4,'Awards&amp;Payments_LEACode'!$A$4:$I$455,8,FALSE)</f>
        <v>0</v>
      </c>
      <c r="H4" s="3">
        <f>VLOOKUP($B4,'Awards&amp;Payments_LEACode'!$A$4:$I$455,9,FALSE)</f>
        <v>23476019</v>
      </c>
      <c r="I4" s="1">
        <f>VLOOKUP($B4,'Awards&amp;Payments_LEACode'!$A$4:$Q$455,11,FALSE)</f>
        <v>1710974.68</v>
      </c>
      <c r="J4" s="1">
        <f>VLOOKUP($B4,'Awards&amp;Payments_LEACode'!$A$4:$Q$455,12,FALSE)</f>
        <v>0</v>
      </c>
      <c r="K4" s="1">
        <f>VLOOKUP($B4,'Awards&amp;Payments_LEACode'!$A$4:$Q$455,14,FALSE)</f>
        <v>0</v>
      </c>
      <c r="L4" s="1">
        <f>VLOOKUP($B4,'Awards&amp;Payments_LEACode'!$A$4:$Q$455,16,FALSE)</f>
        <v>0</v>
      </c>
      <c r="M4" s="3">
        <f>VLOOKUP($B4,'Awards&amp;Payments_LEACode'!$A$4:$Q$455,17,FALSE)</f>
        <v>1710974.68</v>
      </c>
    </row>
    <row r="5" spans="1:13" x14ac:dyDescent="0.35">
      <c r="A5" t="s">
        <v>51</v>
      </c>
      <c r="B5" s="118">
        <v>658</v>
      </c>
      <c r="C5">
        <v>1</v>
      </c>
      <c r="D5" s="1">
        <f>VLOOKUP($B5,'Awards&amp;Payments_LEACode'!$A$4:$I$455,3,FALSE)</f>
        <v>58531</v>
      </c>
      <c r="E5" s="1">
        <f>VLOOKUP($B5,'Awards&amp;Payments_LEACode'!$A$4:$I$455,4,FALSE)</f>
        <v>232622</v>
      </c>
      <c r="F5" s="1">
        <f>VLOOKUP($B5,'Awards&amp;Payments_LEACode'!$A$4:$I$455,6,FALSE)</f>
        <v>522406</v>
      </c>
      <c r="G5" s="1">
        <f>VLOOKUP($B5,'Awards&amp;Payments_LEACode'!$A$4:$I$455,8,FALSE)</f>
        <v>0</v>
      </c>
      <c r="H5" s="3">
        <f>VLOOKUP($B5,'Awards&amp;Payments_LEACode'!$A$4:$I$455,9,FALSE)</f>
        <v>813559</v>
      </c>
      <c r="I5" s="1">
        <f>VLOOKUP($B5,'Awards&amp;Payments_LEACode'!$A$4:$Q$455,11,FALSE)</f>
        <v>53666.37</v>
      </c>
      <c r="J5" s="1">
        <f>VLOOKUP($B5,'Awards&amp;Payments_LEACode'!$A$4:$Q$455,12,FALSE)</f>
        <v>0</v>
      </c>
      <c r="K5" s="1">
        <f>VLOOKUP($B5,'Awards&amp;Payments_LEACode'!$A$4:$Q$455,14,FALSE)</f>
        <v>0</v>
      </c>
      <c r="L5" s="1">
        <f>VLOOKUP($B5,'Awards&amp;Payments_LEACode'!$A$4:$Q$455,16,FALSE)</f>
        <v>0</v>
      </c>
      <c r="M5" s="3">
        <f>VLOOKUP($B5,'Awards&amp;Payments_LEACode'!$A$4:$Q$455,17,FALSE)</f>
        <v>53666.37</v>
      </c>
    </row>
    <row r="6" spans="1:13" x14ac:dyDescent="0.35">
      <c r="A6" t="s">
        <v>70</v>
      </c>
      <c r="B6" s="118">
        <v>1085</v>
      </c>
      <c r="C6">
        <v>1</v>
      </c>
      <c r="D6" s="1">
        <f>VLOOKUP($B6,'Awards&amp;Payments_LEACode'!$A$4:$I$455,3,FALSE)</f>
        <v>79860</v>
      </c>
      <c r="E6" s="1">
        <f>VLOOKUP($B6,'Awards&amp;Payments_LEACode'!$A$4:$I$455,4,FALSE)</f>
        <v>324989</v>
      </c>
      <c r="F6" s="1">
        <f>VLOOKUP($B6,'Awards&amp;Payments_LEACode'!$A$4:$I$455,6,FALSE)</f>
        <v>729836</v>
      </c>
      <c r="G6" s="1">
        <f>VLOOKUP($B6,'Awards&amp;Payments_LEACode'!$A$4:$I$455,8,FALSE)</f>
        <v>0</v>
      </c>
      <c r="H6" s="3">
        <f>VLOOKUP($B6,'Awards&amp;Payments_LEACode'!$A$4:$I$455,9,FALSE)</f>
        <v>1134685</v>
      </c>
      <c r="I6" s="1">
        <f>VLOOKUP($B6,'Awards&amp;Payments_LEACode'!$A$4:$Q$455,11,FALSE)</f>
        <v>78921.38</v>
      </c>
      <c r="J6" s="1">
        <f>VLOOKUP($B6,'Awards&amp;Payments_LEACode'!$A$4:$Q$455,12,FALSE)</f>
        <v>0</v>
      </c>
      <c r="K6" s="1">
        <f>VLOOKUP($B6,'Awards&amp;Payments_LEACode'!$A$4:$Q$455,14,FALSE)</f>
        <v>0</v>
      </c>
      <c r="L6" s="1">
        <f>VLOOKUP($B6,'Awards&amp;Payments_LEACode'!$A$4:$Q$455,16,FALSE)</f>
        <v>0</v>
      </c>
      <c r="M6" s="3">
        <f>VLOOKUP($B6,'Awards&amp;Payments_LEACode'!$A$4:$Q$455,17,FALSE)</f>
        <v>78921.38</v>
      </c>
    </row>
    <row r="7" spans="1:13" x14ac:dyDescent="0.35">
      <c r="A7" t="s">
        <v>92</v>
      </c>
      <c r="B7" s="118">
        <v>1407</v>
      </c>
      <c r="C7">
        <v>1</v>
      </c>
      <c r="D7" s="1">
        <f>VLOOKUP($B7,'Awards&amp;Payments_LEACode'!$A$4:$I$455,3,FALSE)</f>
        <v>92711</v>
      </c>
      <c r="E7" s="1">
        <f>VLOOKUP($B7,'Awards&amp;Payments_LEACode'!$A$4:$I$455,4,FALSE)</f>
        <v>374857</v>
      </c>
      <c r="F7" s="1">
        <f>VLOOKUP($B7,'Awards&amp;Payments_LEACode'!$A$4:$I$455,6,FALSE)</f>
        <v>841826</v>
      </c>
      <c r="G7" s="1">
        <f>VLOOKUP($B7,'Awards&amp;Payments_LEACode'!$A$4:$I$455,8,FALSE)</f>
        <v>0</v>
      </c>
      <c r="H7" s="3">
        <f>VLOOKUP($B7,'Awards&amp;Payments_LEACode'!$A$4:$I$455,9,FALSE)</f>
        <v>1309394</v>
      </c>
      <c r="I7" s="1">
        <f>VLOOKUP($B7,'Awards&amp;Payments_LEACode'!$A$4:$Q$455,11,FALSE)</f>
        <v>70306.900000000009</v>
      </c>
      <c r="J7" s="1">
        <f>VLOOKUP($B7,'Awards&amp;Payments_LEACode'!$A$4:$Q$455,12,FALSE)</f>
        <v>0</v>
      </c>
      <c r="K7" s="1">
        <f>VLOOKUP($B7,'Awards&amp;Payments_LEACode'!$A$4:$Q$455,14,FALSE)</f>
        <v>0</v>
      </c>
      <c r="L7" s="1">
        <f>VLOOKUP($B7,'Awards&amp;Payments_LEACode'!$A$4:$Q$455,16,FALSE)</f>
        <v>0</v>
      </c>
      <c r="M7" s="3">
        <f>VLOOKUP($B7,'Awards&amp;Payments_LEACode'!$A$4:$Q$455,17,FALSE)</f>
        <v>70306.900000000009</v>
      </c>
    </row>
    <row r="8" spans="1:13" x14ac:dyDescent="0.35">
      <c r="A8" t="s">
        <v>1152</v>
      </c>
      <c r="B8" s="118">
        <v>1414</v>
      </c>
      <c r="C8">
        <v>1</v>
      </c>
      <c r="D8" s="1">
        <f>VLOOKUP($B8,'Awards&amp;Payments_LEACode'!$A$4:$I$455,3,FALSE)</f>
        <v>108833</v>
      </c>
      <c r="E8" s="1">
        <f>VLOOKUP($B8,'Awards&amp;Payments_LEACode'!$A$4:$I$455,4,FALSE)</f>
        <v>397056</v>
      </c>
      <c r="F8" s="1">
        <f>VLOOKUP($B8,'Awards&amp;Payments_LEACode'!$A$4:$I$455,6,FALSE)</f>
        <v>891680</v>
      </c>
      <c r="G8" s="1">
        <f>VLOOKUP($B8,'Awards&amp;Payments_LEACode'!$A$4:$I$455,8,FALSE)</f>
        <v>0</v>
      </c>
      <c r="H8" s="3">
        <f>VLOOKUP($B8,'Awards&amp;Payments_LEACode'!$A$4:$I$455,9,FALSE)</f>
        <v>1397569</v>
      </c>
      <c r="I8" s="1">
        <f>VLOOKUP($B8,'Awards&amp;Payments_LEACode'!$A$4:$Q$455,11,FALSE)</f>
        <v>108740.90000000001</v>
      </c>
      <c r="J8" s="1">
        <f>VLOOKUP($B8,'Awards&amp;Payments_LEACode'!$A$4:$Q$455,12,FALSE)</f>
        <v>0</v>
      </c>
      <c r="K8" s="1">
        <f>VLOOKUP($B8,'Awards&amp;Payments_LEACode'!$A$4:$Q$455,14,FALSE)</f>
        <v>0</v>
      </c>
      <c r="L8" s="1">
        <f>VLOOKUP($B8,'Awards&amp;Payments_LEACode'!$A$4:$Q$455,16,FALSE)</f>
        <v>0</v>
      </c>
      <c r="M8" s="3">
        <f>VLOOKUP($B8,'Awards&amp;Payments_LEACode'!$A$4:$Q$455,17,FALSE)</f>
        <v>108740.90000000001</v>
      </c>
    </row>
    <row r="9" spans="1:13" x14ac:dyDescent="0.35">
      <c r="A9" t="s">
        <v>133</v>
      </c>
      <c r="B9" s="118">
        <v>2114</v>
      </c>
      <c r="C9">
        <v>1</v>
      </c>
      <c r="D9" s="1">
        <f>VLOOKUP($B9,'Awards&amp;Payments_LEACode'!$A$4:$I$455,3,FALSE)</f>
        <v>65764</v>
      </c>
      <c r="E9" s="1">
        <f>VLOOKUP($B9,'Awards&amp;Payments_LEACode'!$A$4:$I$455,4,FALSE)</f>
        <v>221594</v>
      </c>
      <c r="F9" s="1">
        <f>VLOOKUP($B9,'Awards&amp;Payments_LEACode'!$A$4:$I$455,6,FALSE)</f>
        <v>497638</v>
      </c>
      <c r="G9" s="1">
        <f>VLOOKUP($B9,'Awards&amp;Payments_LEACode'!$A$4:$I$455,8,FALSE)</f>
        <v>0</v>
      </c>
      <c r="H9" s="3">
        <f>VLOOKUP($B9,'Awards&amp;Payments_LEACode'!$A$4:$I$455,9,FALSE)</f>
        <v>784996</v>
      </c>
      <c r="I9" s="1">
        <f>VLOOKUP($B9,'Awards&amp;Payments_LEACode'!$A$4:$Q$455,11,FALSE)</f>
        <v>65764</v>
      </c>
      <c r="J9" s="1">
        <f>VLOOKUP($B9,'Awards&amp;Payments_LEACode'!$A$4:$Q$455,12,FALSE)</f>
        <v>0</v>
      </c>
      <c r="K9" s="1">
        <f>VLOOKUP($B9,'Awards&amp;Payments_LEACode'!$A$4:$Q$455,14,FALSE)</f>
        <v>0</v>
      </c>
      <c r="L9" s="1">
        <f>VLOOKUP($B9,'Awards&amp;Payments_LEACode'!$A$4:$Q$455,16,FALSE)</f>
        <v>0</v>
      </c>
      <c r="M9" s="3">
        <f>VLOOKUP($B9,'Awards&amp;Payments_LEACode'!$A$4:$Q$455,17,FALSE)</f>
        <v>65764</v>
      </c>
    </row>
    <row r="10" spans="1:13" x14ac:dyDescent="0.35">
      <c r="A10" t="s">
        <v>1151</v>
      </c>
      <c r="B10" s="118">
        <v>2289</v>
      </c>
      <c r="C10">
        <v>1</v>
      </c>
      <c r="D10" s="1">
        <f>VLOOKUP($B10,'Awards&amp;Payments_LEACode'!$A$4:$I$455,3,FALSE)</f>
        <v>5046016</v>
      </c>
      <c r="E10" s="1">
        <f>VLOOKUP($B10,'Awards&amp;Payments_LEACode'!$A$4:$I$455,4,FALSE)</f>
        <v>19903798</v>
      </c>
      <c r="F10" s="1">
        <f>VLOOKUP($B10,'Awards&amp;Payments_LEACode'!$A$4:$I$455,6,FALSE)</f>
        <v>44698462</v>
      </c>
      <c r="G10" s="1">
        <f>VLOOKUP($B10,'Awards&amp;Payments_LEACode'!$A$4:$I$455,8,FALSE)</f>
        <v>2934491</v>
      </c>
      <c r="H10" s="3">
        <f>VLOOKUP($B10,'Awards&amp;Payments_LEACode'!$A$4:$I$455,9,FALSE)</f>
        <v>72582767</v>
      </c>
      <c r="I10" s="1">
        <f>VLOOKUP($B10,'Awards&amp;Payments_LEACode'!$A$4:$Q$455,11,FALSE)</f>
        <v>2565082.9900000002</v>
      </c>
      <c r="J10" s="1">
        <f>VLOOKUP($B10,'Awards&amp;Payments_LEACode'!$A$4:$Q$455,12,FALSE)</f>
        <v>0</v>
      </c>
      <c r="K10" s="1">
        <f>VLOOKUP($B10,'Awards&amp;Payments_LEACode'!$A$4:$Q$455,14,FALSE)</f>
        <v>0</v>
      </c>
      <c r="L10" s="1">
        <f>VLOOKUP($B10,'Awards&amp;Payments_LEACode'!$A$4:$Q$455,16,FALSE)</f>
        <v>10307.290000000001</v>
      </c>
      <c r="M10" s="3">
        <f>VLOOKUP($B10,'Awards&amp;Payments_LEACode'!$A$4:$Q$455,17,FALSE)</f>
        <v>2575390.2800000003</v>
      </c>
    </row>
    <row r="11" spans="1:13" x14ac:dyDescent="0.35">
      <c r="A11" t="s">
        <v>161</v>
      </c>
      <c r="B11" s="118">
        <v>2534</v>
      </c>
      <c r="C11">
        <v>1</v>
      </c>
      <c r="D11" s="1">
        <f>VLOOKUP($B11,'Awards&amp;Payments_LEACode'!$A$4:$I$455,3,FALSE)</f>
        <v>40000</v>
      </c>
      <c r="E11" s="1">
        <f>VLOOKUP($B11,'Awards&amp;Payments_LEACode'!$A$4:$I$455,4,FALSE)</f>
        <v>128920</v>
      </c>
      <c r="F11" s="1">
        <f>VLOOKUP($B11,'Awards&amp;Payments_LEACode'!$A$4:$I$455,6,FALSE)</f>
        <v>289519</v>
      </c>
      <c r="G11" s="1">
        <f>VLOOKUP($B11,'Awards&amp;Payments_LEACode'!$A$4:$I$455,8,FALSE)</f>
        <v>0</v>
      </c>
      <c r="H11" s="3">
        <f>VLOOKUP($B11,'Awards&amp;Payments_LEACode'!$A$4:$I$455,9,FALSE)</f>
        <v>458439</v>
      </c>
      <c r="I11" s="1">
        <f>VLOOKUP($B11,'Awards&amp;Payments_LEACode'!$A$4:$Q$455,11,FALSE)</f>
        <v>40000</v>
      </c>
      <c r="J11" s="1">
        <f>VLOOKUP($B11,'Awards&amp;Payments_LEACode'!$A$4:$Q$455,12,FALSE)</f>
        <v>0</v>
      </c>
      <c r="K11" s="1">
        <f>VLOOKUP($B11,'Awards&amp;Payments_LEACode'!$A$4:$Q$455,14,FALSE)</f>
        <v>0</v>
      </c>
      <c r="L11" s="1">
        <f>VLOOKUP($B11,'Awards&amp;Payments_LEACode'!$A$4:$Q$455,16,FALSE)</f>
        <v>0</v>
      </c>
      <c r="M11" s="3">
        <f>VLOOKUP($B11,'Awards&amp;Payments_LEACode'!$A$4:$Q$455,17,FALSE)</f>
        <v>40000</v>
      </c>
    </row>
    <row r="12" spans="1:13" x14ac:dyDescent="0.35">
      <c r="A12" t="s">
        <v>181</v>
      </c>
      <c r="B12" s="118">
        <v>2758</v>
      </c>
      <c r="C12">
        <v>1</v>
      </c>
      <c r="D12" s="1">
        <f>VLOOKUP($B12,'Awards&amp;Payments_LEACode'!$A$4:$I$455,3,FALSE)</f>
        <v>280153</v>
      </c>
      <c r="E12" s="1">
        <f>VLOOKUP($B12,'Awards&amp;Payments_LEACode'!$A$4:$I$455,4,FALSE)</f>
        <v>1100518</v>
      </c>
      <c r="F12" s="1">
        <f>VLOOKUP($B12,'Awards&amp;Payments_LEACode'!$A$4:$I$455,6,FALSE)</f>
        <v>2471462</v>
      </c>
      <c r="G12" s="1">
        <f>VLOOKUP($B12,'Awards&amp;Payments_LEACode'!$A$4:$I$455,8,FALSE)</f>
        <v>0</v>
      </c>
      <c r="H12" s="3">
        <f>VLOOKUP($B12,'Awards&amp;Payments_LEACode'!$A$4:$I$455,9,FALSE)</f>
        <v>3852133</v>
      </c>
      <c r="I12" s="1">
        <f>VLOOKUP($B12,'Awards&amp;Payments_LEACode'!$A$4:$Q$455,11,FALSE)</f>
        <v>276116.82999999996</v>
      </c>
      <c r="J12" s="1">
        <f>VLOOKUP($B12,'Awards&amp;Payments_LEACode'!$A$4:$Q$455,12,FALSE)</f>
        <v>0</v>
      </c>
      <c r="K12" s="1">
        <f>VLOOKUP($B12,'Awards&amp;Payments_LEACode'!$A$4:$Q$455,14,FALSE)</f>
        <v>0</v>
      </c>
      <c r="L12" s="1">
        <f>VLOOKUP($B12,'Awards&amp;Payments_LEACode'!$A$4:$Q$455,16,FALSE)</f>
        <v>0</v>
      </c>
      <c r="M12" s="3">
        <f>VLOOKUP($B12,'Awards&amp;Payments_LEACode'!$A$4:$Q$455,17,FALSE)</f>
        <v>276116.82999999996</v>
      </c>
    </row>
    <row r="13" spans="1:13" x14ac:dyDescent="0.35">
      <c r="A13" t="s">
        <v>184</v>
      </c>
      <c r="B13" s="118">
        <v>2814</v>
      </c>
      <c r="C13">
        <v>1</v>
      </c>
      <c r="D13" s="1">
        <f>VLOOKUP($B13,'Awards&amp;Payments_LEACode'!$A$4:$I$455,3,FALSE)</f>
        <v>74059</v>
      </c>
      <c r="E13" s="1">
        <f>VLOOKUP($B13,'Awards&amp;Payments_LEACode'!$A$4:$I$455,4,FALSE)</f>
        <v>298372</v>
      </c>
      <c r="F13" s="1">
        <f>VLOOKUP($B13,'Awards&amp;Payments_LEACode'!$A$4:$I$455,6,FALSE)</f>
        <v>670062</v>
      </c>
      <c r="G13" s="1">
        <f>VLOOKUP($B13,'Awards&amp;Payments_LEACode'!$A$4:$I$455,8,FALSE)</f>
        <v>0</v>
      </c>
      <c r="H13" s="3">
        <f>VLOOKUP($B13,'Awards&amp;Payments_LEACode'!$A$4:$I$455,9,FALSE)</f>
        <v>1042493</v>
      </c>
      <c r="I13" s="1">
        <f>VLOOKUP($B13,'Awards&amp;Payments_LEACode'!$A$4:$Q$455,11,FALSE)</f>
        <v>63362.5</v>
      </c>
      <c r="J13" s="1">
        <f>VLOOKUP($B13,'Awards&amp;Payments_LEACode'!$A$4:$Q$455,12,FALSE)</f>
        <v>0</v>
      </c>
      <c r="K13" s="1">
        <f>VLOOKUP($B13,'Awards&amp;Payments_LEACode'!$A$4:$Q$455,14,FALSE)</f>
        <v>0</v>
      </c>
      <c r="L13" s="1">
        <f>VLOOKUP($B13,'Awards&amp;Payments_LEACode'!$A$4:$Q$455,16,FALSE)</f>
        <v>0</v>
      </c>
      <c r="M13" s="3">
        <f>VLOOKUP($B13,'Awards&amp;Payments_LEACode'!$A$4:$Q$455,17,FALSE)</f>
        <v>63362.5</v>
      </c>
    </row>
    <row r="14" spans="1:13" x14ac:dyDescent="0.35">
      <c r="A14" t="s">
        <v>186</v>
      </c>
      <c r="B14" s="118">
        <v>2835</v>
      </c>
      <c r="C14">
        <v>1</v>
      </c>
      <c r="D14" s="1">
        <f>VLOOKUP($B14,'Awards&amp;Payments_LEACode'!$A$4:$I$455,3,FALSE)</f>
        <v>87118</v>
      </c>
      <c r="E14" s="1">
        <f>VLOOKUP($B14,'Awards&amp;Payments_LEACode'!$A$4:$I$455,4,FALSE)</f>
        <v>352447</v>
      </c>
      <c r="F14" s="1">
        <f>VLOOKUP($B14,'Awards&amp;Payments_LEACode'!$A$4:$I$455,6,FALSE)</f>
        <v>791499</v>
      </c>
      <c r="G14" s="1">
        <f>VLOOKUP($B14,'Awards&amp;Payments_LEACode'!$A$4:$I$455,8,FALSE)</f>
        <v>0</v>
      </c>
      <c r="H14" s="3">
        <f>VLOOKUP($B14,'Awards&amp;Payments_LEACode'!$A$4:$I$455,9,FALSE)</f>
        <v>1231064</v>
      </c>
      <c r="I14" s="1">
        <f>VLOOKUP($B14,'Awards&amp;Payments_LEACode'!$A$4:$Q$455,11,FALSE)</f>
        <v>86589.08</v>
      </c>
      <c r="J14" s="1">
        <f>VLOOKUP($B14,'Awards&amp;Payments_LEACode'!$A$4:$Q$455,12,FALSE)</f>
        <v>352446</v>
      </c>
      <c r="K14" s="1">
        <f>VLOOKUP($B14,'Awards&amp;Payments_LEACode'!$A$4:$Q$455,14,FALSE)</f>
        <v>0</v>
      </c>
      <c r="L14" s="1">
        <f>VLOOKUP($B14,'Awards&amp;Payments_LEACode'!$A$4:$Q$455,16,FALSE)</f>
        <v>0</v>
      </c>
      <c r="M14" s="3">
        <f>VLOOKUP($B14,'Awards&amp;Payments_LEACode'!$A$4:$Q$455,17,FALSE)</f>
        <v>439035.08</v>
      </c>
    </row>
    <row r="15" spans="1:13" x14ac:dyDescent="0.35">
      <c r="A15" t="s">
        <v>201</v>
      </c>
      <c r="B15" s="118">
        <v>3129</v>
      </c>
      <c r="C15">
        <v>1</v>
      </c>
      <c r="D15" s="1">
        <f>VLOOKUP($B15,'Awards&amp;Payments_LEACode'!$A$4:$I$455,3,FALSE)</f>
        <v>144497</v>
      </c>
      <c r="E15" s="1">
        <f>VLOOKUP($B15,'Awards&amp;Payments_LEACode'!$A$4:$I$455,4,FALSE)</f>
        <v>567696</v>
      </c>
      <c r="F15" s="1">
        <f>VLOOKUP($B15,'Awards&amp;Payments_LEACode'!$A$4:$I$455,6,FALSE)</f>
        <v>1274890</v>
      </c>
      <c r="G15" s="1">
        <f>VLOOKUP($B15,'Awards&amp;Payments_LEACode'!$A$4:$I$455,8,FALSE)</f>
        <v>0</v>
      </c>
      <c r="H15" s="3">
        <f>VLOOKUP($B15,'Awards&amp;Payments_LEACode'!$A$4:$I$455,9,FALSE)</f>
        <v>1987083</v>
      </c>
      <c r="I15" s="1">
        <f>VLOOKUP($B15,'Awards&amp;Payments_LEACode'!$A$4:$Q$455,11,FALSE)</f>
        <v>98686.53</v>
      </c>
      <c r="J15" s="1">
        <f>VLOOKUP($B15,'Awards&amp;Payments_LEACode'!$A$4:$Q$455,12,FALSE)</f>
        <v>0</v>
      </c>
      <c r="K15" s="1">
        <f>VLOOKUP($B15,'Awards&amp;Payments_LEACode'!$A$4:$Q$455,14,FALSE)</f>
        <v>0</v>
      </c>
      <c r="L15" s="1">
        <f>VLOOKUP($B15,'Awards&amp;Payments_LEACode'!$A$4:$Q$455,16,FALSE)</f>
        <v>0</v>
      </c>
      <c r="M15" s="3">
        <f>VLOOKUP($B15,'Awards&amp;Payments_LEACode'!$A$4:$Q$455,17,FALSE)</f>
        <v>98686.53</v>
      </c>
    </row>
    <row r="16" spans="1:13" x14ac:dyDescent="0.35">
      <c r="A16" t="s">
        <v>206</v>
      </c>
      <c r="B16" s="118">
        <v>3220</v>
      </c>
      <c r="C16">
        <v>1</v>
      </c>
      <c r="D16" s="1">
        <f>VLOOKUP($B16,'Awards&amp;Payments_LEACode'!$A$4:$I$455,3,FALSE)</f>
        <v>129475</v>
      </c>
      <c r="E16" s="1">
        <f>VLOOKUP($B16,'Awards&amp;Payments_LEACode'!$A$4:$I$455,4,FALSE)</f>
        <v>473766</v>
      </c>
      <c r="F16" s="1">
        <f>VLOOKUP($B16,'Awards&amp;Payments_LEACode'!$A$4:$I$455,6,FALSE)</f>
        <v>1063948</v>
      </c>
      <c r="G16" s="1">
        <f>VLOOKUP($B16,'Awards&amp;Payments_LEACode'!$A$4:$I$455,8,FALSE)</f>
        <v>0</v>
      </c>
      <c r="H16" s="3">
        <f>VLOOKUP($B16,'Awards&amp;Payments_LEACode'!$A$4:$I$455,9,FALSE)</f>
        <v>1667189</v>
      </c>
      <c r="I16" s="1">
        <f>VLOOKUP($B16,'Awards&amp;Payments_LEACode'!$A$4:$Q$455,11,FALSE)</f>
        <v>128829.81</v>
      </c>
      <c r="J16" s="1">
        <f>VLOOKUP($B16,'Awards&amp;Payments_LEACode'!$A$4:$Q$455,12,FALSE)</f>
        <v>473766</v>
      </c>
      <c r="K16" s="1">
        <f>VLOOKUP($B16,'Awards&amp;Payments_LEACode'!$A$4:$Q$455,14,FALSE)</f>
        <v>0</v>
      </c>
      <c r="L16" s="1">
        <f>VLOOKUP($B16,'Awards&amp;Payments_LEACode'!$A$4:$Q$455,16,FALSE)</f>
        <v>0</v>
      </c>
      <c r="M16" s="3">
        <f>VLOOKUP($B16,'Awards&amp;Payments_LEACode'!$A$4:$Q$455,17,FALSE)</f>
        <v>602595.81000000006</v>
      </c>
    </row>
    <row r="17" spans="1:13" x14ac:dyDescent="0.35">
      <c r="A17" t="s">
        <v>1153</v>
      </c>
      <c r="B17" s="118">
        <v>3290</v>
      </c>
      <c r="C17">
        <v>1</v>
      </c>
      <c r="D17" s="1">
        <f>VLOOKUP($B17,'Awards&amp;Payments_LEACode'!$A$4:$I$455,3,FALSE)</f>
        <v>834679</v>
      </c>
      <c r="E17" s="1">
        <f>VLOOKUP($B17,'Awards&amp;Payments_LEACode'!$A$4:$I$455,4,FALSE)</f>
        <v>3349292</v>
      </c>
      <c r="F17" s="1">
        <f>VLOOKUP($B17,'Awards&amp;Payments_LEACode'!$A$4:$I$455,6,FALSE)</f>
        <v>7521590</v>
      </c>
      <c r="G17" s="1">
        <f>VLOOKUP($B17,'Awards&amp;Payments_LEACode'!$A$4:$I$455,8,FALSE)</f>
        <v>722753</v>
      </c>
      <c r="H17" s="3">
        <f>VLOOKUP($B17,'Awards&amp;Payments_LEACode'!$A$4:$I$455,9,FALSE)</f>
        <v>12428314</v>
      </c>
      <c r="I17" s="1">
        <f>VLOOKUP($B17,'Awards&amp;Payments_LEACode'!$A$4:$Q$455,11,FALSE)</f>
        <v>479864.86</v>
      </c>
      <c r="J17" s="1">
        <f>VLOOKUP($B17,'Awards&amp;Payments_LEACode'!$A$4:$Q$455,12,FALSE)</f>
        <v>0</v>
      </c>
      <c r="K17" s="1">
        <f>VLOOKUP($B17,'Awards&amp;Payments_LEACode'!$A$4:$Q$455,14,FALSE)</f>
        <v>0</v>
      </c>
      <c r="L17" s="1">
        <f>VLOOKUP($B17,'Awards&amp;Payments_LEACode'!$A$4:$Q$455,16,FALSE)</f>
        <v>0</v>
      </c>
      <c r="M17" s="3">
        <f>VLOOKUP($B17,'Awards&amp;Payments_LEACode'!$A$4:$Q$455,17,FALSE)</f>
        <v>479864.86</v>
      </c>
    </row>
    <row r="18" spans="1:13" x14ac:dyDescent="0.35">
      <c r="A18" t="s">
        <v>223</v>
      </c>
      <c r="B18" s="118">
        <v>3430</v>
      </c>
      <c r="C18">
        <v>1</v>
      </c>
      <c r="D18" s="1">
        <f>VLOOKUP($B18,'Awards&amp;Payments_LEACode'!$A$4:$I$455,3,FALSE)</f>
        <v>672883</v>
      </c>
      <c r="E18" s="1">
        <f>VLOOKUP($B18,'Awards&amp;Payments_LEACode'!$A$4:$I$455,4,FALSE)</f>
        <v>2657469</v>
      </c>
      <c r="F18" s="1">
        <f>VLOOKUP($B18,'Awards&amp;Payments_LEACode'!$A$4:$I$455,6,FALSE)</f>
        <v>5967946</v>
      </c>
      <c r="G18" s="1">
        <f>VLOOKUP($B18,'Awards&amp;Payments_LEACode'!$A$4:$I$455,8,FALSE)</f>
        <v>485362</v>
      </c>
      <c r="H18" s="3">
        <f>VLOOKUP($B18,'Awards&amp;Payments_LEACode'!$A$4:$I$455,9,FALSE)</f>
        <v>9783660</v>
      </c>
      <c r="I18" s="1">
        <f>VLOOKUP($B18,'Awards&amp;Payments_LEACode'!$A$4:$Q$455,11,FALSE)</f>
        <v>632836.54</v>
      </c>
      <c r="J18" s="1">
        <f>VLOOKUP($B18,'Awards&amp;Payments_LEACode'!$A$4:$Q$455,12,FALSE)</f>
        <v>0</v>
      </c>
      <c r="K18" s="1">
        <f>VLOOKUP($B18,'Awards&amp;Payments_LEACode'!$A$4:$Q$455,14,FALSE)</f>
        <v>0</v>
      </c>
      <c r="L18" s="1">
        <f>VLOOKUP($B18,'Awards&amp;Payments_LEACode'!$A$4:$Q$455,16,FALSE)</f>
        <v>3468</v>
      </c>
      <c r="M18" s="3">
        <f>VLOOKUP($B18,'Awards&amp;Payments_LEACode'!$A$4:$Q$455,17,FALSE)</f>
        <v>636304.54</v>
      </c>
    </row>
    <row r="19" spans="1:13" x14ac:dyDescent="0.35">
      <c r="A19" t="s">
        <v>241</v>
      </c>
      <c r="B19" s="118">
        <v>3661</v>
      </c>
      <c r="C19">
        <v>1</v>
      </c>
      <c r="D19" s="1">
        <f>VLOOKUP($B19,'Awards&amp;Payments_LEACode'!$A$4:$I$455,3,FALSE)</f>
        <v>69943</v>
      </c>
      <c r="E19" s="1">
        <f>VLOOKUP($B19,'Awards&amp;Payments_LEACode'!$A$4:$I$455,4,FALSE)</f>
        <v>290266</v>
      </c>
      <c r="F19" s="1">
        <f>VLOOKUP($B19,'Awards&amp;Payments_LEACode'!$A$4:$I$455,6,FALSE)</f>
        <v>651859</v>
      </c>
      <c r="G19" s="1">
        <f>VLOOKUP($B19,'Awards&amp;Payments_LEACode'!$A$4:$I$455,8,FALSE)</f>
        <v>0</v>
      </c>
      <c r="H19" s="3">
        <f>VLOOKUP($B19,'Awards&amp;Payments_LEACode'!$A$4:$I$455,9,FALSE)</f>
        <v>1012068</v>
      </c>
      <c r="I19" s="1">
        <f>VLOOKUP($B19,'Awards&amp;Payments_LEACode'!$A$4:$Q$455,11,FALSE)</f>
        <v>67578.22</v>
      </c>
      <c r="J19" s="1">
        <f>VLOOKUP($B19,'Awards&amp;Payments_LEACode'!$A$4:$Q$455,12,FALSE)</f>
        <v>0</v>
      </c>
      <c r="K19" s="1">
        <f>VLOOKUP($B19,'Awards&amp;Payments_LEACode'!$A$4:$Q$455,14,FALSE)</f>
        <v>0</v>
      </c>
      <c r="L19" s="1">
        <f>VLOOKUP($B19,'Awards&amp;Payments_LEACode'!$A$4:$Q$455,16,FALSE)</f>
        <v>0</v>
      </c>
      <c r="M19" s="3">
        <f>VLOOKUP($B19,'Awards&amp;Payments_LEACode'!$A$4:$Q$455,17,FALSE)</f>
        <v>67578.22</v>
      </c>
    </row>
    <row r="20" spans="1:13" x14ac:dyDescent="0.35">
      <c r="A20" t="s">
        <v>316</v>
      </c>
      <c r="B20" s="118">
        <v>4760</v>
      </c>
      <c r="C20">
        <v>1</v>
      </c>
      <c r="D20" s="1">
        <f>VLOOKUP($B20,'Awards&amp;Payments_LEACode'!$A$4:$I$455,3,FALSE)</f>
        <v>94783</v>
      </c>
      <c r="E20" s="1">
        <f>VLOOKUP($B20,'Awards&amp;Payments_LEACode'!$A$4:$I$455,4,FALSE)</f>
        <v>355324</v>
      </c>
      <c r="F20" s="1">
        <f>VLOOKUP($B20,'Awards&amp;Payments_LEACode'!$A$4:$I$455,6,FALSE)</f>
        <v>797959</v>
      </c>
      <c r="G20" s="1">
        <f>VLOOKUP($B20,'Awards&amp;Payments_LEACode'!$A$4:$I$455,8,FALSE)</f>
        <v>0</v>
      </c>
      <c r="H20" s="3">
        <f>VLOOKUP($B20,'Awards&amp;Payments_LEACode'!$A$4:$I$455,9,FALSE)</f>
        <v>1248066</v>
      </c>
      <c r="I20" s="1">
        <f>VLOOKUP($B20,'Awards&amp;Payments_LEACode'!$A$4:$Q$455,11,FALSE)</f>
        <v>35325.79</v>
      </c>
      <c r="J20" s="1">
        <f>VLOOKUP($B20,'Awards&amp;Payments_LEACode'!$A$4:$Q$455,12,FALSE)</f>
        <v>0</v>
      </c>
      <c r="K20" s="1">
        <f>VLOOKUP($B20,'Awards&amp;Payments_LEACode'!$A$4:$Q$455,14,FALSE)</f>
        <v>0</v>
      </c>
      <c r="L20" s="1">
        <f>VLOOKUP($B20,'Awards&amp;Payments_LEACode'!$A$4:$Q$455,16,FALSE)</f>
        <v>0</v>
      </c>
      <c r="M20" s="3">
        <f>VLOOKUP($B20,'Awards&amp;Payments_LEACode'!$A$4:$Q$455,17,FALSE)</f>
        <v>35325.79</v>
      </c>
    </row>
    <row r="21" spans="1:13" x14ac:dyDescent="0.35">
      <c r="A21" t="s">
        <v>334</v>
      </c>
      <c r="B21" s="118">
        <v>5130</v>
      </c>
      <c r="C21">
        <v>1</v>
      </c>
      <c r="D21" s="1">
        <f>VLOOKUP($B21,'Awards&amp;Payments_LEACode'!$A$4:$I$455,3,FALSE)</f>
        <v>54208</v>
      </c>
      <c r="E21" s="1">
        <f>VLOOKUP($B21,'Awards&amp;Payments_LEACode'!$A$4:$I$455,4,FALSE)</f>
        <v>198876</v>
      </c>
      <c r="F21" s="1">
        <f>VLOOKUP($B21,'Awards&amp;Payments_LEACode'!$A$4:$I$455,6,FALSE)</f>
        <v>446622</v>
      </c>
      <c r="G21" s="1">
        <f>VLOOKUP($B21,'Awards&amp;Payments_LEACode'!$A$4:$I$455,8,FALSE)</f>
        <v>0</v>
      </c>
      <c r="H21" s="3">
        <f>VLOOKUP($B21,'Awards&amp;Payments_LEACode'!$A$4:$I$455,9,FALSE)</f>
        <v>699706</v>
      </c>
      <c r="I21" s="1">
        <f>VLOOKUP($B21,'Awards&amp;Payments_LEACode'!$A$4:$Q$455,11,FALSE)</f>
        <v>54208</v>
      </c>
      <c r="J21" s="1">
        <f>VLOOKUP($B21,'Awards&amp;Payments_LEACode'!$A$4:$Q$455,12,FALSE)</f>
        <v>0</v>
      </c>
      <c r="K21" s="1">
        <f>VLOOKUP($B21,'Awards&amp;Payments_LEACode'!$A$4:$Q$455,14,FALSE)</f>
        <v>0</v>
      </c>
      <c r="L21" s="1">
        <f>VLOOKUP($B21,'Awards&amp;Payments_LEACode'!$A$4:$Q$455,16,FALSE)</f>
        <v>0</v>
      </c>
      <c r="M21" s="3">
        <f>VLOOKUP($B21,'Awards&amp;Payments_LEACode'!$A$4:$Q$455,17,FALSE)</f>
        <v>54208</v>
      </c>
    </row>
    <row r="22" spans="1:13" x14ac:dyDescent="0.35">
      <c r="A22" t="s">
        <v>350</v>
      </c>
      <c r="B22" s="118">
        <v>5457</v>
      </c>
      <c r="C22">
        <v>1</v>
      </c>
      <c r="D22" s="1">
        <f>VLOOKUP($B22,'Awards&amp;Payments_LEACode'!$A$4:$I$455,3,FALSE)</f>
        <v>101964</v>
      </c>
      <c r="E22" s="1">
        <f>VLOOKUP($B22,'Awards&amp;Payments_LEACode'!$A$4:$I$455,4,FALSE)</f>
        <v>419770</v>
      </c>
      <c r="F22" s="1">
        <f>VLOOKUP($B22,'Awards&amp;Payments_LEACode'!$A$4:$I$455,6,FALSE)</f>
        <v>942689</v>
      </c>
      <c r="G22" s="1">
        <f>VLOOKUP($B22,'Awards&amp;Payments_LEACode'!$A$4:$I$455,8,FALSE)</f>
        <v>0</v>
      </c>
      <c r="H22" s="3">
        <f>VLOOKUP($B22,'Awards&amp;Payments_LEACode'!$A$4:$I$455,9,FALSE)</f>
        <v>1464423</v>
      </c>
      <c r="I22" s="1">
        <f>VLOOKUP($B22,'Awards&amp;Payments_LEACode'!$A$4:$Q$455,11,FALSE)</f>
        <v>101964</v>
      </c>
      <c r="J22" s="1">
        <f>VLOOKUP($B22,'Awards&amp;Payments_LEACode'!$A$4:$Q$455,12,FALSE)</f>
        <v>97358.69</v>
      </c>
      <c r="K22" s="1">
        <f>VLOOKUP($B22,'Awards&amp;Payments_LEACode'!$A$4:$Q$455,14,FALSE)</f>
        <v>0</v>
      </c>
      <c r="L22" s="1">
        <f>VLOOKUP($B22,'Awards&amp;Payments_LEACode'!$A$4:$Q$455,16,FALSE)</f>
        <v>0</v>
      </c>
      <c r="M22" s="3">
        <f>VLOOKUP($B22,'Awards&amp;Payments_LEACode'!$A$4:$Q$455,17,FALSE)</f>
        <v>199322.69</v>
      </c>
    </row>
    <row r="23" spans="1:13" x14ac:dyDescent="0.35">
      <c r="A23" t="s">
        <v>358</v>
      </c>
      <c r="B23" s="118">
        <v>5614</v>
      </c>
      <c r="C23">
        <v>1</v>
      </c>
      <c r="D23" s="1">
        <f>VLOOKUP($B23,'Awards&amp;Payments_LEACode'!$A$4:$I$455,3,FALSE)</f>
        <v>40000</v>
      </c>
      <c r="E23" s="1">
        <f>VLOOKUP($B23,'Awards&amp;Payments_LEACode'!$A$4:$I$455,4,FALSE)</f>
        <v>100000</v>
      </c>
      <c r="F23" s="1">
        <f>VLOOKUP($B23,'Awards&amp;Payments_LEACode'!$A$4:$I$455,6,FALSE)</f>
        <v>81392</v>
      </c>
      <c r="G23" s="1">
        <f>VLOOKUP($B23,'Awards&amp;Payments_LEACode'!$A$4:$I$455,8,FALSE)</f>
        <v>0</v>
      </c>
      <c r="H23" s="3">
        <f>VLOOKUP($B23,'Awards&amp;Payments_LEACode'!$A$4:$I$455,9,FALSE)</f>
        <v>221392</v>
      </c>
      <c r="I23" s="1">
        <f>VLOOKUP($B23,'Awards&amp;Payments_LEACode'!$A$4:$Q$455,11,FALSE)</f>
        <v>24192.730000000003</v>
      </c>
      <c r="J23" s="1">
        <f>VLOOKUP($B23,'Awards&amp;Payments_LEACode'!$A$4:$Q$455,12,FALSE)</f>
        <v>0</v>
      </c>
      <c r="K23" s="1">
        <f>VLOOKUP($B23,'Awards&amp;Payments_LEACode'!$A$4:$Q$455,14,FALSE)</f>
        <v>0</v>
      </c>
      <c r="L23" s="1">
        <f>VLOOKUP($B23,'Awards&amp;Payments_LEACode'!$A$4:$Q$455,16,FALSE)</f>
        <v>0</v>
      </c>
      <c r="M23" s="3">
        <f>VLOOKUP($B23,'Awards&amp;Payments_LEACode'!$A$4:$Q$455,17,FALSE)</f>
        <v>24192.730000000003</v>
      </c>
    </row>
    <row r="24" spans="1:13" x14ac:dyDescent="0.35">
      <c r="A24" t="s">
        <v>361</v>
      </c>
      <c r="B24" s="118">
        <v>5642</v>
      </c>
      <c r="C24">
        <v>1</v>
      </c>
      <c r="D24" s="1">
        <f>VLOOKUP($B24,'Awards&amp;Payments_LEACode'!$A$4:$I$455,3,FALSE)</f>
        <v>149449</v>
      </c>
      <c r="E24" s="1">
        <f>VLOOKUP($B24,'Awards&amp;Payments_LEACode'!$A$4:$I$455,4,FALSE)</f>
        <v>598150</v>
      </c>
      <c r="F24" s="1">
        <f>VLOOKUP($B24,'Awards&amp;Payments_LEACode'!$A$4:$I$455,6,FALSE)</f>
        <v>1343280</v>
      </c>
      <c r="G24" s="1">
        <f>VLOOKUP($B24,'Awards&amp;Payments_LEACode'!$A$4:$I$455,8,FALSE)</f>
        <v>0</v>
      </c>
      <c r="H24" s="3">
        <f>VLOOKUP($B24,'Awards&amp;Payments_LEACode'!$A$4:$I$455,9,FALSE)</f>
        <v>2090879</v>
      </c>
      <c r="I24" s="1">
        <f>VLOOKUP($B24,'Awards&amp;Payments_LEACode'!$A$4:$Q$455,11,FALSE)</f>
        <v>110528.15</v>
      </c>
      <c r="J24" s="1">
        <f>VLOOKUP($B24,'Awards&amp;Payments_LEACode'!$A$4:$Q$455,12,FALSE)</f>
        <v>0</v>
      </c>
      <c r="K24" s="1">
        <f>VLOOKUP($B24,'Awards&amp;Payments_LEACode'!$A$4:$Q$455,14,FALSE)</f>
        <v>0</v>
      </c>
      <c r="L24" s="1">
        <f>VLOOKUP($B24,'Awards&amp;Payments_LEACode'!$A$4:$Q$455,16,FALSE)</f>
        <v>0</v>
      </c>
      <c r="M24" s="3">
        <f>VLOOKUP($B24,'Awards&amp;Payments_LEACode'!$A$4:$Q$455,17,FALSE)</f>
        <v>110528.15</v>
      </c>
    </row>
    <row r="25" spans="1:13" x14ac:dyDescent="0.35">
      <c r="A25" t="s">
        <v>374</v>
      </c>
      <c r="B25" s="118">
        <v>5824</v>
      </c>
      <c r="C25">
        <v>1</v>
      </c>
      <c r="D25" s="1">
        <f>VLOOKUP($B25,'Awards&amp;Payments_LEACode'!$A$4:$I$455,3,FALSE)</f>
        <v>243561</v>
      </c>
      <c r="E25" s="1">
        <f>VLOOKUP($B25,'Awards&amp;Payments_LEACode'!$A$4:$I$455,4,FALSE)</f>
        <v>1008320</v>
      </c>
      <c r="F25" s="1">
        <f>VLOOKUP($B25,'Awards&amp;Payments_LEACode'!$A$4:$I$455,6,FALSE)</f>
        <v>2264410</v>
      </c>
      <c r="G25" s="1">
        <f>VLOOKUP($B25,'Awards&amp;Payments_LEACode'!$A$4:$I$455,8,FALSE)</f>
        <v>0</v>
      </c>
      <c r="H25" s="3">
        <f>VLOOKUP($B25,'Awards&amp;Payments_LEACode'!$A$4:$I$455,9,FALSE)</f>
        <v>3516291</v>
      </c>
      <c r="I25" s="1">
        <f>VLOOKUP($B25,'Awards&amp;Payments_LEACode'!$A$4:$Q$455,11,FALSE)</f>
        <v>145711.04000000001</v>
      </c>
      <c r="J25" s="1">
        <f>VLOOKUP($B25,'Awards&amp;Payments_LEACode'!$A$4:$Q$455,12,FALSE)</f>
        <v>0</v>
      </c>
      <c r="K25" s="1">
        <f>VLOOKUP($B25,'Awards&amp;Payments_LEACode'!$A$4:$Q$455,14,FALSE)</f>
        <v>0</v>
      </c>
      <c r="L25" s="1">
        <f>VLOOKUP($B25,'Awards&amp;Payments_LEACode'!$A$4:$Q$455,16,FALSE)</f>
        <v>0</v>
      </c>
      <c r="M25" s="3">
        <f>VLOOKUP($B25,'Awards&amp;Payments_LEACode'!$A$4:$Q$455,17,FALSE)</f>
        <v>145711.04000000001</v>
      </c>
    </row>
    <row r="26" spans="1:13" x14ac:dyDescent="0.35">
      <c r="A26" s="113" t="s">
        <v>385</v>
      </c>
      <c r="B26" s="118">
        <v>6069</v>
      </c>
      <c r="C26">
        <v>1</v>
      </c>
      <c r="D26" s="1">
        <f>VLOOKUP($B26,'Awards&amp;Payments_LEACode'!$A$4:$I$455,3,FALSE)</f>
        <v>40000</v>
      </c>
      <c r="E26" s="1">
        <f>VLOOKUP($B26,'Awards&amp;Payments_LEACode'!$A$4:$I$455,4,FALSE)</f>
        <v>100000</v>
      </c>
      <c r="F26" s="1">
        <f>VLOOKUP($B26,'Awards&amp;Payments_LEACode'!$A$4:$I$455,6,FALSE)</f>
        <v>140818</v>
      </c>
      <c r="G26" s="1">
        <f>VLOOKUP($B26,'Awards&amp;Payments_LEACode'!$A$4:$I$455,8,FALSE)</f>
        <v>0</v>
      </c>
      <c r="H26" s="3">
        <f>VLOOKUP($B26,'Awards&amp;Payments_LEACode'!$A$4:$I$455,9,FALSE)</f>
        <v>280818</v>
      </c>
      <c r="I26" s="1">
        <f>VLOOKUP($B26,'Awards&amp;Payments_LEACode'!$A$4:$Q$455,11,FALSE)</f>
        <v>5648.98</v>
      </c>
      <c r="J26" s="1">
        <f>VLOOKUP($B26,'Awards&amp;Payments_LEACode'!$A$4:$Q$455,12,FALSE)</f>
        <v>0</v>
      </c>
      <c r="K26" s="1">
        <f>VLOOKUP($B26,'Awards&amp;Payments_LEACode'!$A$4:$Q$455,14,FALSE)</f>
        <v>0</v>
      </c>
      <c r="L26" s="1">
        <f>VLOOKUP($B26,'Awards&amp;Payments_LEACode'!$A$4:$Q$455,16,FALSE)</f>
        <v>0</v>
      </c>
      <c r="M26" s="3">
        <f>VLOOKUP($B26,'Awards&amp;Payments_LEACode'!$A$4:$Q$455,17,FALSE)</f>
        <v>5648.98</v>
      </c>
    </row>
    <row r="27" spans="1:13" x14ac:dyDescent="0.35">
      <c r="A27" t="s">
        <v>1154</v>
      </c>
      <c r="B27" s="118">
        <v>6328</v>
      </c>
      <c r="C27">
        <v>1</v>
      </c>
      <c r="D27" s="1">
        <f>VLOOKUP($B27,'Awards&amp;Payments_LEACode'!$A$4:$I$455,3,FALSE)</f>
        <v>202317</v>
      </c>
      <c r="E27" s="1">
        <f>VLOOKUP($B27,'Awards&amp;Payments_LEACode'!$A$4:$I$455,4,FALSE)</f>
        <v>761974</v>
      </c>
      <c r="F27" s="1">
        <f>VLOOKUP($B27,'Awards&amp;Payments_LEACode'!$A$4:$I$455,6,FALSE)</f>
        <v>1711184</v>
      </c>
      <c r="G27" s="1">
        <f>VLOOKUP($B27,'Awards&amp;Payments_LEACode'!$A$4:$I$455,8,FALSE)</f>
        <v>0</v>
      </c>
      <c r="H27" s="3">
        <f>VLOOKUP($B27,'Awards&amp;Payments_LEACode'!$A$4:$I$455,9,FALSE)</f>
        <v>2675475</v>
      </c>
      <c r="I27" s="1">
        <f>VLOOKUP($B27,'Awards&amp;Payments_LEACode'!$A$4:$Q$455,11,FALSE)</f>
        <v>198662.47</v>
      </c>
      <c r="J27" s="1">
        <f>VLOOKUP($B27,'Awards&amp;Payments_LEACode'!$A$4:$Q$455,12,FALSE)</f>
        <v>0</v>
      </c>
      <c r="K27" s="1">
        <f>VLOOKUP($B27,'Awards&amp;Payments_LEACode'!$A$4:$Q$455,14,FALSE)</f>
        <v>0</v>
      </c>
      <c r="L27" s="1">
        <f>VLOOKUP($B27,'Awards&amp;Payments_LEACode'!$A$4:$Q$455,16,FALSE)</f>
        <v>0</v>
      </c>
      <c r="M27" s="3">
        <f>VLOOKUP($B27,'Awards&amp;Payments_LEACode'!$A$4:$Q$455,17,FALSE)</f>
        <v>198662.47</v>
      </c>
    </row>
    <row r="28" spans="1:13" x14ac:dyDescent="0.35">
      <c r="A28" t="s">
        <v>425</v>
      </c>
      <c r="B28" s="118">
        <v>6734</v>
      </c>
      <c r="C28">
        <v>1</v>
      </c>
      <c r="D28" s="1">
        <f>VLOOKUP($B28,'Awards&amp;Payments_LEACode'!$A$4:$I$455,3,FALSE)</f>
        <v>42485</v>
      </c>
      <c r="E28" s="1">
        <f>VLOOKUP($B28,'Awards&amp;Payments_LEACode'!$A$4:$I$455,4,FALSE)</f>
        <v>156540</v>
      </c>
      <c r="F28" s="1">
        <f>VLOOKUP($B28,'Awards&amp;Payments_LEACode'!$A$4:$I$455,6,FALSE)</f>
        <v>351545</v>
      </c>
      <c r="G28" s="1">
        <f>VLOOKUP($B28,'Awards&amp;Payments_LEACode'!$A$4:$I$455,8,FALSE)</f>
        <v>0</v>
      </c>
      <c r="H28" s="3">
        <f>VLOOKUP($B28,'Awards&amp;Payments_LEACode'!$A$4:$I$455,9,FALSE)</f>
        <v>550570</v>
      </c>
      <c r="I28" s="1">
        <f>VLOOKUP($B28,'Awards&amp;Payments_LEACode'!$A$4:$Q$455,11,FALSE)</f>
        <v>42079.4</v>
      </c>
      <c r="J28" s="1">
        <f>VLOOKUP($B28,'Awards&amp;Payments_LEACode'!$A$4:$Q$455,12,FALSE)</f>
        <v>0</v>
      </c>
      <c r="K28" s="1">
        <f>VLOOKUP($B28,'Awards&amp;Payments_LEACode'!$A$4:$Q$455,14,FALSE)</f>
        <v>0</v>
      </c>
      <c r="L28" s="1">
        <f>VLOOKUP($B28,'Awards&amp;Payments_LEACode'!$A$4:$Q$455,16,FALSE)</f>
        <v>0</v>
      </c>
      <c r="M28" s="3">
        <f>VLOOKUP($B28,'Awards&amp;Payments_LEACode'!$A$4:$Q$455,17,FALSE)</f>
        <v>42079.4</v>
      </c>
    </row>
    <row r="29" spans="1:13" x14ac:dyDescent="0.35">
      <c r="A29" t="s">
        <v>17</v>
      </c>
      <c r="B29" s="118">
        <v>147</v>
      </c>
      <c r="C29">
        <v>2</v>
      </c>
      <c r="D29" s="1">
        <f>VLOOKUP($B29,'Awards&amp;Payments_LEACode'!$A$4:$I$455,3,FALSE)</f>
        <v>1710987</v>
      </c>
      <c r="E29" s="1">
        <f>VLOOKUP($B29,'Awards&amp;Payments_LEACode'!$A$4:$I$455,4,FALSE)</f>
        <v>6705753</v>
      </c>
      <c r="F29" s="1">
        <f>VLOOKUP($B29,'Awards&amp;Payments_LEACode'!$A$4:$I$455,6,FALSE)</f>
        <v>15059279</v>
      </c>
      <c r="G29" s="1">
        <f>VLOOKUP($B29,'Awards&amp;Payments_LEACode'!$A$4:$I$455,8,FALSE)</f>
        <v>0</v>
      </c>
      <c r="H29" s="3">
        <f>VLOOKUP($B29,'Awards&amp;Payments_LEACode'!$A$4:$I$455,9,FALSE)</f>
        <v>23476019</v>
      </c>
      <c r="I29" s="1">
        <f>VLOOKUP($B29,'Awards&amp;Payments_LEACode'!$A$4:$Q$455,11,FALSE)</f>
        <v>1710974.68</v>
      </c>
      <c r="J29" s="1">
        <f>VLOOKUP($B29,'Awards&amp;Payments_LEACode'!$A$4:$Q$455,12,FALSE)</f>
        <v>0</v>
      </c>
      <c r="K29" s="1">
        <f>VLOOKUP($B29,'Awards&amp;Payments_LEACode'!$A$4:$Q$455,14,FALSE)</f>
        <v>0</v>
      </c>
      <c r="L29" s="1">
        <f>VLOOKUP($B29,'Awards&amp;Payments_LEACode'!$A$4:$Q$455,16,FALSE)</f>
        <v>0</v>
      </c>
      <c r="M29" s="3">
        <f>VLOOKUP($B29,'Awards&amp;Payments_LEACode'!$A$4:$Q$455,17,FALSE)</f>
        <v>1710974.68</v>
      </c>
    </row>
    <row r="30" spans="1:13" x14ac:dyDescent="0.35">
      <c r="A30" t="s">
        <v>21</v>
      </c>
      <c r="B30" s="118">
        <v>182</v>
      </c>
      <c r="C30">
        <v>2</v>
      </c>
      <c r="D30" s="1">
        <f>VLOOKUP($B30,'Awards&amp;Payments_LEACode'!$A$4:$I$455,3,FALSE)</f>
        <v>198656</v>
      </c>
      <c r="E30" s="1">
        <f>VLOOKUP($B30,'Awards&amp;Payments_LEACode'!$A$4:$I$455,4,FALSE)</f>
        <v>782372</v>
      </c>
      <c r="F30" s="1">
        <f>VLOOKUP($B30,'Awards&amp;Payments_LEACode'!$A$4:$I$455,6,FALSE)</f>
        <v>1756992</v>
      </c>
      <c r="G30" s="1">
        <f>VLOOKUP($B30,'Awards&amp;Payments_LEACode'!$A$4:$I$455,8,FALSE)</f>
        <v>0</v>
      </c>
      <c r="H30" s="3">
        <f>VLOOKUP($B30,'Awards&amp;Payments_LEACode'!$A$4:$I$455,9,FALSE)</f>
        <v>2738020</v>
      </c>
      <c r="I30" s="1">
        <f>VLOOKUP($B30,'Awards&amp;Payments_LEACode'!$A$4:$Q$455,11,FALSE)</f>
        <v>198655.99999999997</v>
      </c>
      <c r="J30" s="1">
        <f>VLOOKUP($B30,'Awards&amp;Payments_LEACode'!$A$4:$Q$455,12,FALSE)</f>
        <v>0</v>
      </c>
      <c r="K30" s="1">
        <f>VLOOKUP($B30,'Awards&amp;Payments_LEACode'!$A$4:$Q$455,14,FALSE)</f>
        <v>0</v>
      </c>
      <c r="L30" s="1">
        <f>VLOOKUP($B30,'Awards&amp;Payments_LEACode'!$A$4:$Q$455,16,FALSE)</f>
        <v>0</v>
      </c>
      <c r="M30" s="3">
        <f>VLOOKUP($B30,'Awards&amp;Payments_LEACode'!$A$4:$Q$455,17,FALSE)</f>
        <v>198655.99999999997</v>
      </c>
    </row>
    <row r="31" spans="1:13" x14ac:dyDescent="0.35">
      <c r="A31" t="s">
        <v>45</v>
      </c>
      <c r="B31" s="118">
        <v>602</v>
      </c>
      <c r="C31">
        <v>2</v>
      </c>
      <c r="D31" s="1">
        <f>VLOOKUP($B31,'Awards&amp;Payments_LEACode'!$A$4:$I$455,3,FALSE)</f>
        <v>129451</v>
      </c>
      <c r="E31" s="1">
        <f>VLOOKUP($B31,'Awards&amp;Payments_LEACode'!$A$4:$I$455,4,FALSE)</f>
        <v>510210</v>
      </c>
      <c r="F31" s="1">
        <f>VLOOKUP($B31,'Awards&amp;Payments_LEACode'!$A$4:$I$455,6,FALSE)</f>
        <v>1145792</v>
      </c>
      <c r="G31" s="1">
        <f>VLOOKUP($B31,'Awards&amp;Payments_LEACode'!$A$4:$I$455,8,FALSE)</f>
        <v>0</v>
      </c>
      <c r="H31" s="3">
        <f>VLOOKUP($B31,'Awards&amp;Payments_LEACode'!$A$4:$I$455,9,FALSE)</f>
        <v>1785453</v>
      </c>
      <c r="I31" s="1">
        <f>VLOOKUP($B31,'Awards&amp;Payments_LEACode'!$A$4:$Q$455,11,FALSE)</f>
        <v>63139.24</v>
      </c>
      <c r="J31" s="1">
        <f>VLOOKUP($B31,'Awards&amp;Payments_LEACode'!$A$4:$Q$455,12,FALSE)</f>
        <v>0</v>
      </c>
      <c r="K31" s="1">
        <f>VLOOKUP($B31,'Awards&amp;Payments_LEACode'!$A$4:$Q$455,14,FALSE)</f>
        <v>0</v>
      </c>
      <c r="L31" s="1">
        <f>VLOOKUP($B31,'Awards&amp;Payments_LEACode'!$A$4:$Q$455,16,FALSE)</f>
        <v>0</v>
      </c>
      <c r="M31" s="3">
        <f>VLOOKUP($B31,'Awards&amp;Payments_LEACode'!$A$4:$Q$455,17,FALSE)</f>
        <v>63139.24</v>
      </c>
    </row>
    <row r="32" spans="1:13" x14ac:dyDescent="0.35">
      <c r="A32" t="s">
        <v>48</v>
      </c>
      <c r="B32" s="118">
        <v>623</v>
      </c>
      <c r="C32">
        <v>2</v>
      </c>
      <c r="D32" s="1">
        <f>VLOOKUP($B32,'Awards&amp;Payments_LEACode'!$A$4:$I$455,3,FALSE)</f>
        <v>95419</v>
      </c>
      <c r="E32" s="1">
        <f>VLOOKUP($B32,'Awards&amp;Payments_LEACode'!$A$4:$I$455,4,FALSE)</f>
        <v>378417</v>
      </c>
      <c r="F32" s="1">
        <f>VLOOKUP($B32,'Awards&amp;Payments_LEACode'!$A$4:$I$455,6,FALSE)</f>
        <v>849820</v>
      </c>
      <c r="G32" s="1">
        <f>VLOOKUP($B32,'Awards&amp;Payments_LEACode'!$A$4:$I$455,8,FALSE)</f>
        <v>51014</v>
      </c>
      <c r="H32" s="3">
        <f>VLOOKUP($B32,'Awards&amp;Payments_LEACode'!$A$4:$I$455,9,FALSE)</f>
        <v>1374670</v>
      </c>
      <c r="I32" s="1">
        <f>VLOOKUP($B32,'Awards&amp;Payments_LEACode'!$A$4:$Q$455,11,FALSE)</f>
        <v>51457.249999999993</v>
      </c>
      <c r="J32" s="1">
        <f>VLOOKUP($B32,'Awards&amp;Payments_LEACode'!$A$4:$Q$455,12,FALSE)</f>
        <v>0</v>
      </c>
      <c r="K32" s="1">
        <f>VLOOKUP($B32,'Awards&amp;Payments_LEACode'!$A$4:$Q$455,14,FALSE)</f>
        <v>0</v>
      </c>
      <c r="L32" s="1">
        <f>VLOOKUP($B32,'Awards&amp;Payments_LEACode'!$A$4:$Q$455,16,FALSE)</f>
        <v>41912.550000000003</v>
      </c>
      <c r="M32" s="3">
        <f>VLOOKUP($B32,'Awards&amp;Payments_LEACode'!$A$4:$Q$455,17,FALSE)</f>
        <v>93369.799999999988</v>
      </c>
    </row>
    <row r="33" spans="1:13" x14ac:dyDescent="0.35">
      <c r="A33" t="s">
        <v>75</v>
      </c>
      <c r="B33" s="118">
        <v>1141</v>
      </c>
      <c r="C33">
        <v>2</v>
      </c>
      <c r="D33" s="1">
        <f>VLOOKUP($B33,'Awards&amp;Payments_LEACode'!$A$4:$I$455,3,FALSE)</f>
        <v>236191</v>
      </c>
      <c r="E33" s="1">
        <f>VLOOKUP($B33,'Awards&amp;Payments_LEACode'!$A$4:$I$455,4,FALSE)</f>
        <v>971582</v>
      </c>
      <c r="F33" s="1">
        <f>VLOOKUP($B33,'Awards&amp;Payments_LEACode'!$A$4:$I$455,6,FALSE)</f>
        <v>2181906</v>
      </c>
      <c r="G33" s="1">
        <f>VLOOKUP($B33,'Awards&amp;Payments_LEACode'!$A$4:$I$455,8,FALSE)</f>
        <v>179130</v>
      </c>
      <c r="H33" s="3">
        <f>VLOOKUP($B33,'Awards&amp;Payments_LEACode'!$A$4:$I$455,9,FALSE)</f>
        <v>3568809</v>
      </c>
      <c r="I33" s="1">
        <f>VLOOKUP($B33,'Awards&amp;Payments_LEACode'!$A$4:$Q$455,11,FALSE)</f>
        <v>220451.90000000005</v>
      </c>
      <c r="J33" s="1">
        <f>VLOOKUP($B33,'Awards&amp;Payments_LEACode'!$A$4:$Q$455,12,FALSE)</f>
        <v>0</v>
      </c>
      <c r="K33" s="1">
        <f>VLOOKUP($B33,'Awards&amp;Payments_LEACode'!$A$4:$Q$455,14,FALSE)</f>
        <v>0</v>
      </c>
      <c r="L33" s="1">
        <f>VLOOKUP($B33,'Awards&amp;Payments_LEACode'!$A$4:$Q$455,16,FALSE)</f>
        <v>0</v>
      </c>
      <c r="M33" s="3">
        <f>VLOOKUP($B33,'Awards&amp;Payments_LEACode'!$A$4:$Q$455,17,FALSE)</f>
        <v>220451.90000000005</v>
      </c>
    </row>
    <row r="34" spans="1:13" x14ac:dyDescent="0.35">
      <c r="A34" t="s">
        <v>127</v>
      </c>
      <c r="B34" s="118">
        <v>1953</v>
      </c>
      <c r="C34">
        <v>2</v>
      </c>
      <c r="D34" s="1">
        <f>VLOOKUP($B34,'Awards&amp;Payments_LEACode'!$A$4:$I$455,3,FALSE)</f>
        <v>44676</v>
      </c>
      <c r="E34" s="1">
        <f>VLOOKUP($B34,'Awards&amp;Payments_LEACode'!$A$4:$I$455,4,FALSE)</f>
        <v>172197</v>
      </c>
      <c r="F34" s="1">
        <f>VLOOKUP($B34,'Awards&amp;Payments_LEACode'!$A$4:$I$455,6,FALSE)</f>
        <v>386707</v>
      </c>
      <c r="G34" s="1">
        <f>VLOOKUP($B34,'Awards&amp;Payments_LEACode'!$A$4:$I$455,8,FALSE)</f>
        <v>0</v>
      </c>
      <c r="H34" s="3">
        <f>VLOOKUP($B34,'Awards&amp;Payments_LEACode'!$A$4:$I$455,9,FALSE)</f>
        <v>603580</v>
      </c>
      <c r="I34" s="1">
        <f>VLOOKUP($B34,'Awards&amp;Payments_LEACode'!$A$4:$Q$455,11,FALSE)</f>
        <v>27793.67</v>
      </c>
      <c r="J34" s="1">
        <f>VLOOKUP($B34,'Awards&amp;Payments_LEACode'!$A$4:$Q$455,12,FALSE)</f>
        <v>0</v>
      </c>
      <c r="K34" s="1">
        <f>VLOOKUP($B34,'Awards&amp;Payments_LEACode'!$A$4:$Q$455,14,FALSE)</f>
        <v>0</v>
      </c>
      <c r="L34" s="1">
        <f>VLOOKUP($B34,'Awards&amp;Payments_LEACode'!$A$4:$Q$455,16,FALSE)</f>
        <v>0</v>
      </c>
      <c r="M34" s="3">
        <f>VLOOKUP($B34,'Awards&amp;Payments_LEACode'!$A$4:$Q$455,17,FALSE)</f>
        <v>27793.67</v>
      </c>
    </row>
    <row r="35" spans="1:13" x14ac:dyDescent="0.35">
      <c r="A35" t="s">
        <v>1151</v>
      </c>
      <c r="B35" s="118">
        <v>2289</v>
      </c>
      <c r="C35">
        <v>2</v>
      </c>
      <c r="D35" s="1">
        <f>VLOOKUP($B35,'Awards&amp;Payments_LEACode'!$A$4:$I$455,3,FALSE)</f>
        <v>5046016</v>
      </c>
      <c r="E35" s="1">
        <f>VLOOKUP($B35,'Awards&amp;Payments_LEACode'!$A$4:$I$455,4,FALSE)</f>
        <v>19903798</v>
      </c>
      <c r="F35" s="1">
        <f>VLOOKUP($B35,'Awards&amp;Payments_LEACode'!$A$4:$I$455,6,FALSE)</f>
        <v>44698462</v>
      </c>
      <c r="G35" s="1">
        <f>VLOOKUP($B35,'Awards&amp;Payments_LEACode'!$A$4:$I$455,8,FALSE)</f>
        <v>2934491</v>
      </c>
      <c r="H35" s="3">
        <f>VLOOKUP($B35,'Awards&amp;Payments_LEACode'!$A$4:$I$455,9,FALSE)</f>
        <v>72582767</v>
      </c>
      <c r="I35" s="1">
        <f>VLOOKUP($B35,'Awards&amp;Payments_LEACode'!$A$4:$Q$455,11,FALSE)</f>
        <v>2565082.9900000002</v>
      </c>
      <c r="J35" s="1">
        <f>VLOOKUP($B35,'Awards&amp;Payments_LEACode'!$A$4:$Q$455,12,FALSE)</f>
        <v>0</v>
      </c>
      <c r="K35" s="1">
        <f>VLOOKUP($B35,'Awards&amp;Payments_LEACode'!$A$4:$Q$455,14,FALSE)</f>
        <v>0</v>
      </c>
      <c r="L35" s="1">
        <f>VLOOKUP($B35,'Awards&amp;Payments_LEACode'!$A$4:$Q$455,16,FALSE)</f>
        <v>10307.290000000001</v>
      </c>
      <c r="M35" s="3">
        <f>VLOOKUP($B35,'Awards&amp;Payments_LEACode'!$A$4:$Q$455,17,FALSE)</f>
        <v>2575390.2800000003</v>
      </c>
    </row>
    <row r="36" spans="1:13" x14ac:dyDescent="0.35">
      <c r="A36" t="s">
        <v>150</v>
      </c>
      <c r="B36" s="118">
        <v>2415</v>
      </c>
      <c r="C36">
        <v>2</v>
      </c>
      <c r="D36" s="1">
        <f>VLOOKUP($B36,'Awards&amp;Payments_LEACode'!$A$4:$I$455,3,FALSE)</f>
        <v>65356</v>
      </c>
      <c r="E36" s="1">
        <f>VLOOKUP($B36,'Awards&amp;Payments_LEACode'!$A$4:$I$455,4,FALSE)</f>
        <v>269852</v>
      </c>
      <c r="F36" s="1">
        <f>VLOOKUP($B36,'Awards&amp;Payments_LEACode'!$A$4:$I$455,6,FALSE)</f>
        <v>606013</v>
      </c>
      <c r="G36" s="1">
        <f>VLOOKUP($B36,'Awards&amp;Payments_LEACode'!$A$4:$I$455,8,FALSE)</f>
        <v>39130</v>
      </c>
      <c r="H36" s="3">
        <f>VLOOKUP($B36,'Awards&amp;Payments_LEACode'!$A$4:$I$455,9,FALSE)</f>
        <v>980351</v>
      </c>
      <c r="I36" s="1">
        <f>VLOOKUP($B36,'Awards&amp;Payments_LEACode'!$A$4:$Q$455,11,FALSE)</f>
        <v>57772.78</v>
      </c>
      <c r="J36" s="1">
        <f>VLOOKUP($B36,'Awards&amp;Payments_LEACode'!$A$4:$Q$455,12,FALSE)</f>
        <v>0</v>
      </c>
      <c r="K36" s="1">
        <f>VLOOKUP($B36,'Awards&amp;Payments_LEACode'!$A$4:$Q$455,14,FALSE)</f>
        <v>0</v>
      </c>
      <c r="L36" s="1">
        <f>VLOOKUP($B36,'Awards&amp;Payments_LEACode'!$A$4:$Q$455,16,FALSE)</f>
        <v>38088.129999999997</v>
      </c>
      <c r="M36" s="3">
        <f>VLOOKUP($B36,'Awards&amp;Payments_LEACode'!$A$4:$Q$455,17,FALSE)</f>
        <v>95860.91</v>
      </c>
    </row>
    <row r="37" spans="1:13" x14ac:dyDescent="0.35">
      <c r="A37" t="s">
        <v>166</v>
      </c>
      <c r="B37" s="118">
        <v>2583</v>
      </c>
      <c r="C37">
        <v>2</v>
      </c>
      <c r="D37" s="1">
        <f>VLOOKUP($B37,'Awards&amp;Payments_LEACode'!$A$4:$I$455,3,FALSE)</f>
        <v>84327</v>
      </c>
      <c r="E37" s="1">
        <f>VLOOKUP($B37,'Awards&amp;Payments_LEACode'!$A$4:$I$455,4,FALSE)</f>
        <v>334032</v>
      </c>
      <c r="F37" s="1">
        <f>VLOOKUP($B37,'Awards&amp;Payments_LEACode'!$A$4:$I$455,6,FALSE)</f>
        <v>750143</v>
      </c>
      <c r="G37" s="1">
        <f>VLOOKUP($B37,'Awards&amp;Payments_LEACode'!$A$4:$I$455,8,FALSE)</f>
        <v>0</v>
      </c>
      <c r="H37" s="3">
        <f>VLOOKUP($B37,'Awards&amp;Payments_LEACode'!$A$4:$I$455,9,FALSE)</f>
        <v>1168502</v>
      </c>
      <c r="I37" s="1">
        <f>VLOOKUP($B37,'Awards&amp;Payments_LEACode'!$A$4:$Q$455,11,FALSE)</f>
        <v>80439.59</v>
      </c>
      <c r="J37" s="1">
        <f>VLOOKUP($B37,'Awards&amp;Payments_LEACode'!$A$4:$Q$455,12,FALSE)</f>
        <v>0</v>
      </c>
      <c r="K37" s="1">
        <f>VLOOKUP($B37,'Awards&amp;Payments_LEACode'!$A$4:$Q$455,14,FALSE)</f>
        <v>0</v>
      </c>
      <c r="L37" s="1">
        <f>VLOOKUP($B37,'Awards&amp;Payments_LEACode'!$A$4:$Q$455,16,FALSE)</f>
        <v>0</v>
      </c>
      <c r="M37" s="3">
        <f>VLOOKUP($B37,'Awards&amp;Payments_LEACode'!$A$4:$Q$455,17,FALSE)</f>
        <v>80439.59</v>
      </c>
    </row>
    <row r="38" spans="1:13" x14ac:dyDescent="0.35">
      <c r="A38" t="s">
        <v>167</v>
      </c>
      <c r="B38" s="118">
        <v>2604</v>
      </c>
      <c r="C38">
        <v>2</v>
      </c>
      <c r="D38" s="1">
        <f>VLOOKUP($B38,'Awards&amp;Payments_LEACode'!$A$4:$I$455,3,FALSE)</f>
        <v>296269</v>
      </c>
      <c r="E38" s="1">
        <f>VLOOKUP($B38,'Awards&amp;Payments_LEACode'!$A$4:$I$455,4,FALSE)</f>
        <v>1174486</v>
      </c>
      <c r="F38" s="1">
        <f>VLOOKUP($B38,'Awards&amp;Payments_LEACode'!$A$4:$I$455,6,FALSE)</f>
        <v>2637573</v>
      </c>
      <c r="G38" s="1">
        <f>VLOOKUP($B38,'Awards&amp;Payments_LEACode'!$A$4:$I$455,8,FALSE)</f>
        <v>0</v>
      </c>
      <c r="H38" s="3">
        <f>VLOOKUP($B38,'Awards&amp;Payments_LEACode'!$A$4:$I$455,9,FALSE)</f>
        <v>4108328</v>
      </c>
      <c r="I38" s="1">
        <f>VLOOKUP($B38,'Awards&amp;Payments_LEACode'!$A$4:$Q$455,11,FALSE)</f>
        <v>296269</v>
      </c>
      <c r="J38" s="1">
        <f>VLOOKUP($B38,'Awards&amp;Payments_LEACode'!$A$4:$Q$455,12,FALSE)</f>
        <v>0</v>
      </c>
      <c r="K38" s="1">
        <f>VLOOKUP($B38,'Awards&amp;Payments_LEACode'!$A$4:$Q$455,14,FALSE)</f>
        <v>0</v>
      </c>
      <c r="L38" s="1">
        <f>VLOOKUP($B38,'Awards&amp;Payments_LEACode'!$A$4:$Q$455,16,FALSE)</f>
        <v>0</v>
      </c>
      <c r="M38" s="3">
        <f>VLOOKUP($B38,'Awards&amp;Payments_LEACode'!$A$4:$Q$455,17,FALSE)</f>
        <v>296269</v>
      </c>
    </row>
    <row r="39" spans="1:13" x14ac:dyDescent="0.35">
      <c r="A39" t="s">
        <v>181</v>
      </c>
      <c r="B39" s="118">
        <v>2758</v>
      </c>
      <c r="C39">
        <v>2</v>
      </c>
      <c r="D39" s="1">
        <f>VLOOKUP($B39,'Awards&amp;Payments_LEACode'!$A$4:$I$455,3,FALSE)</f>
        <v>280153</v>
      </c>
      <c r="E39" s="1">
        <f>VLOOKUP($B39,'Awards&amp;Payments_LEACode'!$A$4:$I$455,4,FALSE)</f>
        <v>1100518</v>
      </c>
      <c r="F39" s="1">
        <f>VLOOKUP($B39,'Awards&amp;Payments_LEACode'!$A$4:$I$455,6,FALSE)</f>
        <v>2471462</v>
      </c>
      <c r="G39" s="1">
        <f>VLOOKUP($B39,'Awards&amp;Payments_LEACode'!$A$4:$I$455,8,FALSE)</f>
        <v>0</v>
      </c>
      <c r="H39" s="3">
        <f>VLOOKUP($B39,'Awards&amp;Payments_LEACode'!$A$4:$I$455,9,FALSE)</f>
        <v>3852133</v>
      </c>
      <c r="I39" s="1">
        <f>VLOOKUP($B39,'Awards&amp;Payments_LEACode'!$A$4:$Q$455,11,FALSE)</f>
        <v>276116.82999999996</v>
      </c>
      <c r="J39" s="1">
        <f>VLOOKUP($B39,'Awards&amp;Payments_LEACode'!$A$4:$Q$455,12,FALSE)</f>
        <v>0</v>
      </c>
      <c r="K39" s="1">
        <f>VLOOKUP($B39,'Awards&amp;Payments_LEACode'!$A$4:$Q$455,14,FALSE)</f>
        <v>0</v>
      </c>
      <c r="L39" s="1">
        <f>VLOOKUP($B39,'Awards&amp;Payments_LEACode'!$A$4:$Q$455,16,FALSE)</f>
        <v>0</v>
      </c>
      <c r="M39" s="3">
        <f>VLOOKUP($B39,'Awards&amp;Payments_LEACode'!$A$4:$Q$455,17,FALSE)</f>
        <v>276116.82999999996</v>
      </c>
    </row>
    <row r="40" spans="1:13" x14ac:dyDescent="0.35">
      <c r="A40" t="s">
        <v>201</v>
      </c>
      <c r="B40" s="118">
        <v>3129</v>
      </c>
      <c r="C40">
        <v>2</v>
      </c>
      <c r="D40" s="1">
        <f>VLOOKUP($B40,'Awards&amp;Payments_LEACode'!$A$4:$I$455,3,FALSE)</f>
        <v>144497</v>
      </c>
      <c r="E40" s="1">
        <f>VLOOKUP($B40,'Awards&amp;Payments_LEACode'!$A$4:$I$455,4,FALSE)</f>
        <v>567696</v>
      </c>
      <c r="F40" s="1">
        <f>VLOOKUP($B40,'Awards&amp;Payments_LEACode'!$A$4:$I$455,6,FALSE)</f>
        <v>1274890</v>
      </c>
      <c r="G40" s="1">
        <f>VLOOKUP($B40,'Awards&amp;Payments_LEACode'!$A$4:$I$455,8,FALSE)</f>
        <v>0</v>
      </c>
      <c r="H40" s="3">
        <f>VLOOKUP($B40,'Awards&amp;Payments_LEACode'!$A$4:$I$455,9,FALSE)</f>
        <v>1987083</v>
      </c>
      <c r="I40" s="1">
        <f>VLOOKUP($B40,'Awards&amp;Payments_LEACode'!$A$4:$Q$455,11,FALSE)</f>
        <v>98686.53</v>
      </c>
      <c r="J40" s="1">
        <f>VLOOKUP($B40,'Awards&amp;Payments_LEACode'!$A$4:$Q$455,12,FALSE)</f>
        <v>0</v>
      </c>
      <c r="K40" s="1">
        <f>VLOOKUP($B40,'Awards&amp;Payments_LEACode'!$A$4:$Q$455,14,FALSE)</f>
        <v>0</v>
      </c>
      <c r="L40" s="1">
        <f>VLOOKUP($B40,'Awards&amp;Payments_LEACode'!$A$4:$Q$455,16,FALSE)</f>
        <v>0</v>
      </c>
      <c r="M40" s="3">
        <f>VLOOKUP($B40,'Awards&amp;Payments_LEACode'!$A$4:$Q$455,17,FALSE)</f>
        <v>98686.53</v>
      </c>
    </row>
    <row r="41" spans="1:13" x14ac:dyDescent="0.35">
      <c r="A41" t="s">
        <v>208</v>
      </c>
      <c r="B41" s="118">
        <v>3276</v>
      </c>
      <c r="C41">
        <v>2</v>
      </c>
      <c r="D41" s="1">
        <f>VLOOKUP($B41,'Awards&amp;Payments_LEACode'!$A$4:$I$455,3,FALSE)</f>
        <v>89177</v>
      </c>
      <c r="E41" s="1">
        <f>VLOOKUP($B41,'Awards&amp;Payments_LEACode'!$A$4:$I$455,4,FALSE)</f>
        <v>361354</v>
      </c>
      <c r="F41" s="1">
        <f>VLOOKUP($B41,'Awards&amp;Payments_LEACode'!$A$4:$I$455,6,FALSE)</f>
        <v>811502</v>
      </c>
      <c r="G41" s="1">
        <f>VLOOKUP($B41,'Awards&amp;Payments_LEACode'!$A$4:$I$455,8,FALSE)</f>
        <v>91594</v>
      </c>
      <c r="H41" s="3">
        <f>VLOOKUP($B41,'Awards&amp;Payments_LEACode'!$A$4:$I$455,9,FALSE)</f>
        <v>1353627</v>
      </c>
      <c r="I41" s="1">
        <f>VLOOKUP($B41,'Awards&amp;Payments_LEACode'!$A$4:$Q$455,11,FALSE)</f>
        <v>39093.729999999996</v>
      </c>
      <c r="J41" s="1">
        <f>VLOOKUP($B41,'Awards&amp;Payments_LEACode'!$A$4:$Q$455,12,FALSE)</f>
        <v>0</v>
      </c>
      <c r="K41" s="1">
        <f>VLOOKUP($B41,'Awards&amp;Payments_LEACode'!$A$4:$Q$455,14,FALSE)</f>
        <v>0</v>
      </c>
      <c r="L41" s="1">
        <f>VLOOKUP($B41,'Awards&amp;Payments_LEACode'!$A$4:$Q$455,16,FALSE)</f>
        <v>36868.559999999998</v>
      </c>
      <c r="M41" s="3">
        <f>VLOOKUP($B41,'Awards&amp;Payments_LEACode'!$A$4:$Q$455,17,FALSE)</f>
        <v>75962.289999999994</v>
      </c>
    </row>
    <row r="42" spans="1:13" x14ac:dyDescent="0.35">
      <c r="A42" t="s">
        <v>213</v>
      </c>
      <c r="B42" s="118">
        <v>3318</v>
      </c>
      <c r="C42">
        <v>2</v>
      </c>
      <c r="D42" s="1">
        <f>VLOOKUP($B42,'Awards&amp;Payments_LEACode'!$A$4:$I$455,3,FALSE)</f>
        <v>161743</v>
      </c>
      <c r="E42" s="1">
        <f>VLOOKUP($B42,'Awards&amp;Payments_LEACode'!$A$4:$I$455,4,FALSE)</f>
        <v>671821</v>
      </c>
      <c r="F42" s="1">
        <f>VLOOKUP($B42,'Awards&amp;Payments_LEACode'!$A$4:$I$455,6,FALSE)</f>
        <v>1508725</v>
      </c>
      <c r="G42" s="1">
        <f>VLOOKUP($B42,'Awards&amp;Payments_LEACode'!$A$4:$I$455,8,FALSE)</f>
        <v>62899</v>
      </c>
      <c r="H42" s="3">
        <f>VLOOKUP($B42,'Awards&amp;Payments_LEACode'!$A$4:$I$455,9,FALSE)</f>
        <v>2405188</v>
      </c>
      <c r="I42" s="1">
        <f>VLOOKUP($B42,'Awards&amp;Payments_LEACode'!$A$4:$Q$455,11,FALSE)</f>
        <v>135398.82999999999</v>
      </c>
      <c r="J42" s="1">
        <f>VLOOKUP($B42,'Awards&amp;Payments_LEACode'!$A$4:$Q$455,12,FALSE)</f>
        <v>491846.55</v>
      </c>
      <c r="K42" s="1">
        <f>VLOOKUP($B42,'Awards&amp;Payments_LEACode'!$A$4:$Q$455,14,FALSE)</f>
        <v>0</v>
      </c>
      <c r="L42" s="1">
        <f>VLOOKUP($B42,'Awards&amp;Payments_LEACode'!$A$4:$Q$455,16,FALSE)</f>
        <v>53960</v>
      </c>
      <c r="M42" s="3">
        <f>VLOOKUP($B42,'Awards&amp;Payments_LEACode'!$A$4:$Q$455,17,FALSE)</f>
        <v>681205.38</v>
      </c>
    </row>
    <row r="43" spans="1:13" x14ac:dyDescent="0.35">
      <c r="A43" t="s">
        <v>224</v>
      </c>
      <c r="B43" s="118">
        <v>3434</v>
      </c>
      <c r="C43">
        <v>2</v>
      </c>
      <c r="D43" s="1">
        <f>VLOOKUP($B43,'Awards&amp;Payments_LEACode'!$A$4:$I$455,3,FALSE)</f>
        <v>769280</v>
      </c>
      <c r="E43" s="1">
        <f>VLOOKUP($B43,'Awards&amp;Payments_LEACode'!$A$4:$I$455,4,FALSE)</f>
        <v>3045068</v>
      </c>
      <c r="F43" s="1">
        <f>VLOOKUP($B43,'Awards&amp;Payments_LEACode'!$A$4:$I$455,6,FALSE)</f>
        <v>6838385</v>
      </c>
      <c r="G43" s="1">
        <f>VLOOKUP($B43,'Awards&amp;Payments_LEACode'!$A$4:$I$455,8,FALSE)</f>
        <v>133768</v>
      </c>
      <c r="H43" s="3">
        <f>VLOOKUP($B43,'Awards&amp;Payments_LEACode'!$A$4:$I$455,9,FALSE)</f>
        <v>10786501</v>
      </c>
      <c r="I43" s="1">
        <f>VLOOKUP($B43,'Awards&amp;Payments_LEACode'!$A$4:$Q$455,11,FALSE)</f>
        <v>179200.84</v>
      </c>
      <c r="J43" s="1">
        <f>VLOOKUP($B43,'Awards&amp;Payments_LEACode'!$A$4:$Q$455,12,FALSE)</f>
        <v>0</v>
      </c>
      <c r="K43" s="1">
        <f>VLOOKUP($B43,'Awards&amp;Payments_LEACode'!$A$4:$Q$455,14,FALSE)</f>
        <v>0</v>
      </c>
      <c r="L43" s="1">
        <f>VLOOKUP($B43,'Awards&amp;Payments_LEACode'!$A$4:$Q$455,16,FALSE)</f>
        <v>0</v>
      </c>
      <c r="M43" s="3">
        <f>VLOOKUP($B43,'Awards&amp;Payments_LEACode'!$A$4:$Q$455,17,FALSE)</f>
        <v>179200.84</v>
      </c>
    </row>
    <row r="44" spans="1:13" x14ac:dyDescent="0.35">
      <c r="A44" t="s">
        <v>262</v>
      </c>
      <c r="B44" s="118">
        <v>3955</v>
      </c>
      <c r="C44">
        <v>2</v>
      </c>
      <c r="D44" s="1">
        <f>VLOOKUP($B44,'Awards&amp;Payments_LEACode'!$A$4:$I$455,3,FALSE)</f>
        <v>220847</v>
      </c>
      <c r="E44" s="1">
        <f>VLOOKUP($B44,'Awards&amp;Payments_LEACode'!$A$4:$I$455,4,FALSE)</f>
        <v>852780</v>
      </c>
      <c r="F44" s="1">
        <f>VLOOKUP($B44,'Awards&amp;Payments_LEACode'!$A$4:$I$455,6,FALSE)</f>
        <v>1915109</v>
      </c>
      <c r="G44" s="1">
        <f>VLOOKUP($B44,'Awards&amp;Payments_LEACode'!$A$4:$I$455,8,FALSE)</f>
        <v>0</v>
      </c>
      <c r="H44" s="3">
        <f>VLOOKUP($B44,'Awards&amp;Payments_LEACode'!$A$4:$I$455,9,FALSE)</f>
        <v>2988736</v>
      </c>
      <c r="I44" s="1">
        <f>VLOOKUP($B44,'Awards&amp;Payments_LEACode'!$A$4:$Q$455,11,FALSE)</f>
        <v>219512.19999999998</v>
      </c>
      <c r="J44" s="1">
        <f>VLOOKUP($B44,'Awards&amp;Payments_LEACode'!$A$4:$Q$455,12,FALSE)</f>
        <v>0</v>
      </c>
      <c r="K44" s="1">
        <f>VLOOKUP($B44,'Awards&amp;Payments_LEACode'!$A$4:$Q$455,14,FALSE)</f>
        <v>0</v>
      </c>
      <c r="L44" s="1">
        <f>VLOOKUP($B44,'Awards&amp;Payments_LEACode'!$A$4:$Q$455,16,FALSE)</f>
        <v>0</v>
      </c>
      <c r="M44" s="3">
        <f>VLOOKUP($B44,'Awards&amp;Payments_LEACode'!$A$4:$Q$455,17,FALSE)</f>
        <v>219512.19999999998</v>
      </c>
    </row>
    <row r="45" spans="1:13" x14ac:dyDescent="0.35">
      <c r="A45" t="s">
        <v>308</v>
      </c>
      <c r="B45" s="118">
        <v>4613</v>
      </c>
      <c r="C45">
        <v>2</v>
      </c>
      <c r="D45" s="1">
        <f>VLOOKUP($B45,'Awards&amp;Payments_LEACode'!$A$4:$I$455,3,FALSE)</f>
        <v>219615</v>
      </c>
      <c r="E45" s="1">
        <f>VLOOKUP($B45,'Awards&amp;Payments_LEACode'!$A$4:$I$455,4,FALSE)</f>
        <v>865099</v>
      </c>
      <c r="F45" s="1">
        <f>VLOOKUP($B45,'Awards&amp;Payments_LEACode'!$A$4:$I$455,6,FALSE)</f>
        <v>1942774</v>
      </c>
      <c r="G45" s="1">
        <f>VLOOKUP($B45,'Awards&amp;Payments_LEACode'!$A$4:$I$455,8,FALSE)</f>
        <v>0</v>
      </c>
      <c r="H45" s="3">
        <f>VLOOKUP($B45,'Awards&amp;Payments_LEACode'!$A$4:$I$455,9,FALSE)</f>
        <v>3027488</v>
      </c>
      <c r="I45" s="1">
        <f>VLOOKUP($B45,'Awards&amp;Payments_LEACode'!$A$4:$Q$455,11,FALSE)</f>
        <v>121744.31</v>
      </c>
      <c r="J45" s="1">
        <f>VLOOKUP($B45,'Awards&amp;Payments_LEACode'!$A$4:$Q$455,12,FALSE)</f>
        <v>0</v>
      </c>
      <c r="K45" s="1">
        <f>VLOOKUP($B45,'Awards&amp;Payments_LEACode'!$A$4:$Q$455,14,FALSE)</f>
        <v>0</v>
      </c>
      <c r="L45" s="1">
        <f>VLOOKUP($B45,'Awards&amp;Payments_LEACode'!$A$4:$Q$455,16,FALSE)</f>
        <v>0</v>
      </c>
      <c r="M45" s="3">
        <f>VLOOKUP($B45,'Awards&amp;Payments_LEACode'!$A$4:$Q$455,17,FALSE)</f>
        <v>121744.31</v>
      </c>
    </row>
    <row r="46" spans="1:13" x14ac:dyDescent="0.35">
      <c r="A46" t="s">
        <v>335</v>
      </c>
      <c r="B46" s="118">
        <v>5138</v>
      </c>
      <c r="C46">
        <v>2</v>
      </c>
      <c r="D46" s="1">
        <f>VLOOKUP($B46,'Awards&amp;Payments_LEACode'!$A$4:$I$455,3,FALSE)</f>
        <v>311633</v>
      </c>
      <c r="E46" s="1">
        <f>VLOOKUP($B46,'Awards&amp;Payments_LEACode'!$A$4:$I$455,4,FALSE)</f>
        <v>1050046</v>
      </c>
      <c r="F46" s="1">
        <f>VLOOKUP($B46,'Awards&amp;Payments_LEACode'!$A$4:$I$455,6,FALSE)</f>
        <v>2358115</v>
      </c>
      <c r="G46" s="1">
        <f>VLOOKUP($B46,'Awards&amp;Payments_LEACode'!$A$4:$I$455,8,FALSE)</f>
        <v>0</v>
      </c>
      <c r="H46" s="3">
        <f>VLOOKUP($B46,'Awards&amp;Payments_LEACode'!$A$4:$I$455,9,FALSE)</f>
        <v>3719794</v>
      </c>
      <c r="I46" s="1">
        <f>VLOOKUP($B46,'Awards&amp;Payments_LEACode'!$A$4:$Q$455,11,FALSE)</f>
        <v>269372.69</v>
      </c>
      <c r="J46" s="1">
        <f>VLOOKUP($B46,'Awards&amp;Payments_LEACode'!$A$4:$Q$455,12,FALSE)</f>
        <v>0</v>
      </c>
      <c r="K46" s="1">
        <f>VLOOKUP($B46,'Awards&amp;Payments_LEACode'!$A$4:$Q$455,14,FALSE)</f>
        <v>0</v>
      </c>
      <c r="L46" s="1">
        <f>VLOOKUP($B46,'Awards&amp;Payments_LEACode'!$A$4:$Q$455,16,FALSE)</f>
        <v>0</v>
      </c>
      <c r="M46" s="3">
        <f>VLOOKUP($B46,'Awards&amp;Payments_LEACode'!$A$4:$Q$455,17,FALSE)</f>
        <v>269372.69</v>
      </c>
    </row>
    <row r="47" spans="1:13" x14ac:dyDescent="0.35">
      <c r="A47" t="s">
        <v>337</v>
      </c>
      <c r="B47" s="118">
        <v>5264</v>
      </c>
      <c r="C47">
        <v>2</v>
      </c>
      <c r="D47" s="1">
        <f>VLOOKUP($B47,'Awards&amp;Payments_LEACode'!$A$4:$I$455,3,FALSE)</f>
        <v>400537</v>
      </c>
      <c r="E47" s="1">
        <f>VLOOKUP($B47,'Awards&amp;Payments_LEACode'!$A$4:$I$455,4,FALSE)</f>
        <v>1526775</v>
      </c>
      <c r="F47" s="1">
        <f>VLOOKUP($B47,'Awards&amp;Payments_LEACode'!$A$4:$I$455,6,FALSE)</f>
        <v>3428716</v>
      </c>
      <c r="G47" s="1">
        <f>VLOOKUP($B47,'Awards&amp;Payments_LEACode'!$A$4:$I$455,8,FALSE)</f>
        <v>0</v>
      </c>
      <c r="H47" s="3">
        <f>VLOOKUP($B47,'Awards&amp;Payments_LEACode'!$A$4:$I$455,9,FALSE)</f>
        <v>5356028</v>
      </c>
      <c r="I47" s="1">
        <f>VLOOKUP($B47,'Awards&amp;Payments_LEACode'!$A$4:$Q$455,11,FALSE)</f>
        <v>162190.39999999999</v>
      </c>
      <c r="J47" s="1">
        <f>VLOOKUP($B47,'Awards&amp;Payments_LEACode'!$A$4:$Q$455,12,FALSE)</f>
        <v>0</v>
      </c>
      <c r="K47" s="1">
        <f>VLOOKUP($B47,'Awards&amp;Payments_LEACode'!$A$4:$Q$455,14,FALSE)</f>
        <v>0</v>
      </c>
      <c r="L47" s="1">
        <f>VLOOKUP($B47,'Awards&amp;Payments_LEACode'!$A$4:$Q$455,16,FALSE)</f>
        <v>0</v>
      </c>
      <c r="M47" s="3">
        <f>VLOOKUP($B47,'Awards&amp;Payments_LEACode'!$A$4:$Q$455,17,FALSE)</f>
        <v>162190.39999999999</v>
      </c>
    </row>
    <row r="48" spans="1:13" x14ac:dyDescent="0.35">
      <c r="A48" t="s">
        <v>341</v>
      </c>
      <c r="B48" s="118">
        <v>5348</v>
      </c>
      <c r="C48">
        <v>2</v>
      </c>
      <c r="D48" s="1">
        <f>VLOOKUP($B48,'Awards&amp;Payments_LEACode'!$A$4:$I$455,3,FALSE)</f>
        <v>51859</v>
      </c>
      <c r="E48" s="1">
        <f>VLOOKUP($B48,'Awards&amp;Payments_LEACode'!$A$4:$I$455,4,FALSE)</f>
        <v>187656</v>
      </c>
      <c r="F48" s="1">
        <f>VLOOKUP($B48,'Awards&amp;Payments_LEACode'!$A$4:$I$455,6,FALSE)</f>
        <v>421424</v>
      </c>
      <c r="G48" s="1">
        <f>VLOOKUP($B48,'Awards&amp;Payments_LEACode'!$A$4:$I$455,8,FALSE)</f>
        <v>0</v>
      </c>
      <c r="H48" s="3">
        <f>VLOOKUP($B48,'Awards&amp;Payments_LEACode'!$A$4:$I$455,9,FALSE)</f>
        <v>660939</v>
      </c>
      <c r="I48" s="1">
        <f>VLOOKUP($B48,'Awards&amp;Payments_LEACode'!$A$4:$Q$455,11,FALSE)</f>
        <v>51859</v>
      </c>
      <c r="J48" s="1">
        <f>VLOOKUP($B48,'Awards&amp;Payments_LEACode'!$A$4:$Q$455,12,FALSE)</f>
        <v>0</v>
      </c>
      <c r="K48" s="1">
        <f>VLOOKUP($B48,'Awards&amp;Payments_LEACode'!$A$4:$Q$455,14,FALSE)</f>
        <v>0</v>
      </c>
      <c r="L48" s="1">
        <f>VLOOKUP($B48,'Awards&amp;Payments_LEACode'!$A$4:$Q$455,16,FALSE)</f>
        <v>0</v>
      </c>
      <c r="M48" s="3">
        <f>VLOOKUP($B48,'Awards&amp;Payments_LEACode'!$A$4:$Q$455,17,FALSE)</f>
        <v>51859</v>
      </c>
    </row>
    <row r="49" spans="1:13" x14ac:dyDescent="0.35">
      <c r="A49" t="s">
        <v>367</v>
      </c>
      <c r="B49" s="118">
        <v>5740</v>
      </c>
      <c r="C49">
        <v>2</v>
      </c>
      <c r="D49" s="1">
        <f>VLOOKUP($B49,'Awards&amp;Payments_LEACode'!$A$4:$I$455,3,FALSE)</f>
        <v>58468</v>
      </c>
      <c r="E49" s="1">
        <f>VLOOKUP($B49,'Awards&amp;Payments_LEACode'!$A$4:$I$455,4,FALSE)</f>
        <v>225133</v>
      </c>
      <c r="F49" s="1">
        <f>VLOOKUP($B49,'Awards&amp;Payments_LEACode'!$A$4:$I$455,6,FALSE)</f>
        <v>505588</v>
      </c>
      <c r="G49" s="1">
        <f>VLOOKUP($B49,'Awards&amp;Payments_LEACode'!$A$4:$I$455,8,FALSE)</f>
        <v>36667</v>
      </c>
      <c r="H49" s="3">
        <f>VLOOKUP($B49,'Awards&amp;Payments_LEACode'!$A$4:$I$455,9,FALSE)</f>
        <v>825856</v>
      </c>
      <c r="I49" s="1">
        <f>VLOOKUP($B49,'Awards&amp;Payments_LEACode'!$A$4:$Q$455,11,FALSE)</f>
        <v>57664.83</v>
      </c>
      <c r="J49" s="1">
        <f>VLOOKUP($B49,'Awards&amp;Payments_LEACode'!$A$4:$Q$455,12,FALSE)</f>
        <v>0</v>
      </c>
      <c r="K49" s="1">
        <f>VLOOKUP($B49,'Awards&amp;Payments_LEACode'!$A$4:$Q$455,14,FALSE)</f>
        <v>0</v>
      </c>
      <c r="L49" s="1">
        <f>VLOOKUP($B49,'Awards&amp;Payments_LEACode'!$A$4:$Q$455,16,FALSE)</f>
        <v>23038.44</v>
      </c>
      <c r="M49" s="3">
        <f>VLOOKUP($B49,'Awards&amp;Payments_LEACode'!$A$4:$Q$455,17,FALSE)</f>
        <v>80703.27</v>
      </c>
    </row>
    <row r="50" spans="1:13" x14ac:dyDescent="0.35">
      <c r="A50" t="s">
        <v>1154</v>
      </c>
      <c r="B50" s="118">
        <v>6328</v>
      </c>
      <c r="C50">
        <v>2</v>
      </c>
      <c r="D50" s="1">
        <f>VLOOKUP($B50,'Awards&amp;Payments_LEACode'!$A$4:$I$455,3,FALSE)</f>
        <v>202317</v>
      </c>
      <c r="E50" s="1">
        <f>VLOOKUP($B50,'Awards&amp;Payments_LEACode'!$A$4:$I$455,4,FALSE)</f>
        <v>761974</v>
      </c>
      <c r="F50" s="1">
        <f>VLOOKUP($B50,'Awards&amp;Payments_LEACode'!$A$4:$I$455,6,FALSE)</f>
        <v>1711184</v>
      </c>
      <c r="G50" s="1">
        <f>VLOOKUP($B50,'Awards&amp;Payments_LEACode'!$A$4:$I$455,8,FALSE)</f>
        <v>0</v>
      </c>
      <c r="H50" s="3">
        <f>VLOOKUP($B50,'Awards&amp;Payments_LEACode'!$A$4:$I$455,9,FALSE)</f>
        <v>2675475</v>
      </c>
      <c r="I50" s="1">
        <f>VLOOKUP($B50,'Awards&amp;Payments_LEACode'!$A$4:$Q$455,11,FALSE)</f>
        <v>198662.47</v>
      </c>
      <c r="J50" s="1">
        <f>VLOOKUP($B50,'Awards&amp;Payments_LEACode'!$A$4:$Q$455,12,FALSE)</f>
        <v>0</v>
      </c>
      <c r="K50" s="1">
        <f>VLOOKUP($B50,'Awards&amp;Payments_LEACode'!$A$4:$Q$455,14,FALSE)</f>
        <v>0</v>
      </c>
      <c r="L50" s="1">
        <f>VLOOKUP($B50,'Awards&amp;Payments_LEACode'!$A$4:$Q$455,16,FALSE)</f>
        <v>0</v>
      </c>
      <c r="M50" s="3">
        <f>VLOOKUP($B50,'Awards&amp;Payments_LEACode'!$A$4:$Q$455,17,FALSE)</f>
        <v>198662.47</v>
      </c>
    </row>
    <row r="51" spans="1:13" x14ac:dyDescent="0.35">
      <c r="A51" t="s">
        <v>422</v>
      </c>
      <c r="B51" s="118">
        <v>6692</v>
      </c>
      <c r="C51">
        <v>2</v>
      </c>
      <c r="D51" s="1">
        <f>VLOOKUP($B51,'Awards&amp;Payments_LEACode'!$A$4:$I$455,3,FALSE)</f>
        <v>185133</v>
      </c>
      <c r="E51" s="1">
        <f>VLOOKUP($B51,'Awards&amp;Payments_LEACode'!$A$4:$I$455,4,FALSE)</f>
        <v>623803</v>
      </c>
      <c r="F51" s="1">
        <f>VLOOKUP($B51,'Awards&amp;Payments_LEACode'!$A$4:$I$455,6,FALSE)</f>
        <v>1400890</v>
      </c>
      <c r="G51" s="1">
        <f>VLOOKUP($B51,'Awards&amp;Payments_LEACode'!$A$4:$I$455,8,FALSE)</f>
        <v>0</v>
      </c>
      <c r="H51" s="3">
        <f>VLOOKUP($B51,'Awards&amp;Payments_LEACode'!$A$4:$I$455,9,FALSE)</f>
        <v>2209826</v>
      </c>
      <c r="I51" s="1">
        <f>VLOOKUP($B51,'Awards&amp;Payments_LEACode'!$A$4:$Q$455,11,FALSE)</f>
        <v>132174.84999999998</v>
      </c>
      <c r="J51" s="1">
        <f>VLOOKUP($B51,'Awards&amp;Payments_LEACode'!$A$4:$Q$455,12,FALSE)</f>
        <v>0</v>
      </c>
      <c r="K51" s="1">
        <f>VLOOKUP($B51,'Awards&amp;Payments_LEACode'!$A$4:$Q$455,14,FALSE)</f>
        <v>0</v>
      </c>
      <c r="L51" s="1">
        <f>VLOOKUP($B51,'Awards&amp;Payments_LEACode'!$A$4:$Q$455,16,FALSE)</f>
        <v>0</v>
      </c>
      <c r="M51" s="3">
        <f>VLOOKUP($B51,'Awards&amp;Payments_LEACode'!$A$4:$Q$455,17,FALSE)</f>
        <v>132174.84999999998</v>
      </c>
    </row>
    <row r="52" spans="1:13" x14ac:dyDescent="0.35">
      <c r="A52" t="s">
        <v>425</v>
      </c>
      <c r="B52" s="118">
        <v>6734</v>
      </c>
      <c r="C52">
        <v>2</v>
      </c>
      <c r="D52" s="1">
        <f>VLOOKUP($B52,'Awards&amp;Payments_LEACode'!$A$4:$I$455,3,FALSE)</f>
        <v>42485</v>
      </c>
      <c r="E52" s="1">
        <f>VLOOKUP($B52,'Awards&amp;Payments_LEACode'!$A$4:$I$455,4,FALSE)</f>
        <v>156540</v>
      </c>
      <c r="F52" s="1">
        <f>VLOOKUP($B52,'Awards&amp;Payments_LEACode'!$A$4:$I$455,6,FALSE)</f>
        <v>351545</v>
      </c>
      <c r="G52" s="1">
        <f>VLOOKUP($B52,'Awards&amp;Payments_LEACode'!$A$4:$I$455,8,FALSE)</f>
        <v>0</v>
      </c>
      <c r="H52" s="3">
        <f>VLOOKUP($B52,'Awards&amp;Payments_LEACode'!$A$4:$I$455,9,FALSE)</f>
        <v>550570</v>
      </c>
      <c r="I52" s="1">
        <f>VLOOKUP($B52,'Awards&amp;Payments_LEACode'!$A$4:$Q$455,11,FALSE)</f>
        <v>42079.4</v>
      </c>
      <c r="J52" s="1">
        <f>VLOOKUP($B52,'Awards&amp;Payments_LEACode'!$A$4:$Q$455,12,FALSE)</f>
        <v>0</v>
      </c>
      <c r="K52" s="1">
        <f>VLOOKUP($B52,'Awards&amp;Payments_LEACode'!$A$4:$Q$455,14,FALSE)</f>
        <v>0</v>
      </c>
      <c r="L52" s="1">
        <f>VLOOKUP($B52,'Awards&amp;Payments_LEACode'!$A$4:$Q$455,16,FALSE)</f>
        <v>0</v>
      </c>
      <c r="M52" s="3">
        <f>VLOOKUP($B52,'Awards&amp;Payments_LEACode'!$A$4:$Q$455,17,FALSE)</f>
        <v>42079.4</v>
      </c>
    </row>
    <row r="53" spans="1:13" x14ac:dyDescent="0.35">
      <c r="A53" t="s">
        <v>147</v>
      </c>
      <c r="B53" s="118">
        <v>2303</v>
      </c>
      <c r="C53">
        <v>3</v>
      </c>
      <c r="D53" s="1">
        <f>VLOOKUP($B53,'Awards&amp;Payments_LEACode'!$A$4:$I$455,3,FALSE)</f>
        <v>440279</v>
      </c>
      <c r="E53" s="1">
        <f>VLOOKUP($B53,'Awards&amp;Payments_LEACode'!$A$4:$I$455,4,FALSE)</f>
        <v>1758503</v>
      </c>
      <c r="F53" s="1">
        <f>VLOOKUP($B53,'Awards&amp;Payments_LEACode'!$A$4:$I$455,6,FALSE)</f>
        <v>3949114</v>
      </c>
      <c r="G53" s="1">
        <f>VLOOKUP($B53,'Awards&amp;Payments_LEACode'!$A$4:$I$455,8,FALSE)</f>
        <v>0</v>
      </c>
      <c r="H53" s="3">
        <f>VLOOKUP($B53,'Awards&amp;Payments_LEACode'!$A$4:$I$455,9,FALSE)</f>
        <v>6147896</v>
      </c>
      <c r="I53" s="1">
        <f>VLOOKUP($B53,'Awards&amp;Payments_LEACode'!$A$4:$Q$455,11,FALSE)</f>
        <v>439572.82</v>
      </c>
      <c r="J53" s="1">
        <f>VLOOKUP($B53,'Awards&amp;Payments_LEACode'!$A$4:$Q$455,12,FALSE)</f>
        <v>0</v>
      </c>
      <c r="K53" s="1">
        <f>VLOOKUP($B53,'Awards&amp;Payments_LEACode'!$A$4:$Q$455,14,FALSE)</f>
        <v>0</v>
      </c>
      <c r="L53" s="1">
        <f>VLOOKUP($B53,'Awards&amp;Payments_LEACode'!$A$4:$Q$455,16,FALSE)</f>
        <v>0</v>
      </c>
      <c r="M53" s="3">
        <f>VLOOKUP($B53,'Awards&amp;Payments_LEACode'!$A$4:$Q$455,17,FALSE)</f>
        <v>439572.82</v>
      </c>
    </row>
    <row r="54" spans="1:13" x14ac:dyDescent="0.35">
      <c r="A54" t="s">
        <v>236</v>
      </c>
      <c r="B54" s="118">
        <v>3619</v>
      </c>
      <c r="C54">
        <v>3</v>
      </c>
      <c r="D54" s="1">
        <f>VLOOKUP($B54,'Awards&amp;Payments_LEACode'!$A$4:$I$455,3,FALSE)</f>
        <v>55995150</v>
      </c>
      <c r="E54" s="1">
        <f>VLOOKUP($B54,'Awards&amp;Payments_LEACode'!$A$4:$I$455,4,FALSE)</f>
        <v>225213399</v>
      </c>
      <c r="F54" s="1">
        <f>VLOOKUP($B54,'Awards&amp;Payments_LEACode'!$A$4:$I$455,6,FALSE)</f>
        <v>505767416</v>
      </c>
      <c r="G54" s="1">
        <f>VLOOKUP($B54,'Awards&amp;Payments_LEACode'!$A$4:$I$455,8,FALSE)</f>
        <v>10823618</v>
      </c>
      <c r="H54" s="3">
        <f>VLOOKUP($B54,'Awards&amp;Payments_LEACode'!$A$4:$I$455,9,FALSE)</f>
        <v>797799583</v>
      </c>
      <c r="I54" s="1">
        <f>VLOOKUP($B54,'Awards&amp;Payments_LEACode'!$A$4:$Q$455,11,FALSE)</f>
        <v>28713190.84</v>
      </c>
      <c r="J54" s="1">
        <f>VLOOKUP($B54,'Awards&amp;Payments_LEACode'!$A$4:$Q$455,12,FALSE)</f>
        <v>0</v>
      </c>
      <c r="K54" s="1">
        <f>VLOOKUP($B54,'Awards&amp;Payments_LEACode'!$A$4:$Q$455,14,FALSE)</f>
        <v>0</v>
      </c>
      <c r="L54" s="1">
        <f>VLOOKUP($B54,'Awards&amp;Payments_LEACode'!$A$4:$Q$455,16,FALSE)</f>
        <v>0</v>
      </c>
      <c r="M54" s="3">
        <f>VLOOKUP($B54,'Awards&amp;Payments_LEACode'!$A$4:$Q$455,17,FALSE)</f>
        <v>28713190.84</v>
      </c>
    </row>
    <row r="55" spans="1:13" x14ac:dyDescent="0.35">
      <c r="A55" t="s">
        <v>401</v>
      </c>
      <c r="B55" s="118">
        <v>6300</v>
      </c>
      <c r="C55">
        <v>3</v>
      </c>
      <c r="D55" s="1">
        <f>VLOOKUP($B55,'Awards&amp;Payments_LEACode'!$A$4:$I$455,3,FALSE)</f>
        <v>1666383</v>
      </c>
      <c r="E55" s="1">
        <f>VLOOKUP($B55,'Awards&amp;Payments_LEACode'!$A$4:$I$455,4,FALSE)</f>
        <v>6618434</v>
      </c>
      <c r="F55" s="1">
        <f>VLOOKUP($B55,'Awards&amp;Payments_LEACode'!$A$4:$I$455,6,FALSE)</f>
        <v>14863185</v>
      </c>
      <c r="G55" s="1">
        <f>VLOOKUP($B55,'Awards&amp;Payments_LEACode'!$A$4:$I$455,8,FALSE)</f>
        <v>1162318</v>
      </c>
      <c r="H55" s="3">
        <f>VLOOKUP($B55,'Awards&amp;Payments_LEACode'!$A$4:$I$455,9,FALSE)</f>
        <v>24310320</v>
      </c>
      <c r="I55" s="1">
        <f>VLOOKUP($B55,'Awards&amp;Payments_LEACode'!$A$4:$Q$455,11,FALSE)</f>
        <v>255867.62999999998</v>
      </c>
      <c r="J55" s="1">
        <f>VLOOKUP($B55,'Awards&amp;Payments_LEACode'!$A$4:$Q$455,12,FALSE)</f>
        <v>0</v>
      </c>
      <c r="K55" s="1">
        <f>VLOOKUP($B55,'Awards&amp;Payments_LEACode'!$A$4:$Q$455,14,FALSE)</f>
        <v>0</v>
      </c>
      <c r="L55" s="1">
        <f>VLOOKUP($B55,'Awards&amp;Payments_LEACode'!$A$4:$Q$455,16,FALSE)</f>
        <v>360035.93</v>
      </c>
      <c r="M55" s="3">
        <f>VLOOKUP($B55,'Awards&amp;Payments_LEACode'!$A$4:$Q$455,17,FALSE)</f>
        <v>615903.55999999994</v>
      </c>
    </row>
    <row r="56" spans="1:13" x14ac:dyDescent="0.35">
      <c r="A56" t="s">
        <v>138</v>
      </c>
      <c r="B56" s="118">
        <v>2184</v>
      </c>
      <c r="C56">
        <v>4</v>
      </c>
      <c r="D56" s="1">
        <f>VLOOKUP($B56,'Awards&amp;Payments_LEACode'!$A$4:$I$455,3,FALSE)</f>
        <v>113916</v>
      </c>
      <c r="E56" s="1">
        <f>VLOOKUP($B56,'Awards&amp;Payments_LEACode'!$A$4:$I$455,4,FALSE)</f>
        <v>392144</v>
      </c>
      <c r="F56" s="1">
        <f>VLOOKUP($B56,'Awards&amp;Payments_LEACode'!$A$4:$I$455,6,FALSE)</f>
        <v>880648</v>
      </c>
      <c r="G56" s="1">
        <f>VLOOKUP($B56,'Awards&amp;Payments_LEACode'!$A$4:$I$455,8,FALSE)</f>
        <v>0</v>
      </c>
      <c r="H56" s="3">
        <f>VLOOKUP($B56,'Awards&amp;Payments_LEACode'!$A$4:$I$455,9,FALSE)</f>
        <v>1386708</v>
      </c>
      <c r="I56" s="1">
        <f>VLOOKUP($B56,'Awards&amp;Payments_LEACode'!$A$4:$Q$455,11,FALSE)</f>
        <v>0</v>
      </c>
      <c r="J56" s="1">
        <f>VLOOKUP($B56,'Awards&amp;Payments_LEACode'!$A$4:$Q$455,12,FALSE)</f>
        <v>0</v>
      </c>
      <c r="K56" s="1">
        <f>VLOOKUP($B56,'Awards&amp;Payments_LEACode'!$A$4:$Q$455,14,FALSE)</f>
        <v>0</v>
      </c>
      <c r="L56" s="1">
        <f>VLOOKUP($B56,'Awards&amp;Payments_LEACode'!$A$4:$Q$455,16,FALSE)</f>
        <v>0</v>
      </c>
      <c r="M56" s="3">
        <f>VLOOKUP($B56,'Awards&amp;Payments_LEACode'!$A$4:$Q$455,17,FALSE)</f>
        <v>0</v>
      </c>
    </row>
    <row r="57" spans="1:13" x14ac:dyDescent="0.35">
      <c r="A57" t="s">
        <v>236</v>
      </c>
      <c r="B57" s="118">
        <v>3619</v>
      </c>
      <c r="C57">
        <v>4</v>
      </c>
      <c r="D57" s="1">
        <f>VLOOKUP($B57,'Awards&amp;Payments_LEACode'!$A$4:$I$455,3,FALSE)</f>
        <v>55995150</v>
      </c>
      <c r="E57" s="1">
        <f>VLOOKUP($B57,'Awards&amp;Payments_LEACode'!$A$4:$I$455,4,FALSE)</f>
        <v>225213399</v>
      </c>
      <c r="F57" s="1">
        <f>VLOOKUP($B57,'Awards&amp;Payments_LEACode'!$A$4:$I$455,6,FALSE)</f>
        <v>505767416</v>
      </c>
      <c r="G57" s="1">
        <f>VLOOKUP($B57,'Awards&amp;Payments_LEACode'!$A$4:$I$455,8,FALSE)</f>
        <v>10823618</v>
      </c>
      <c r="H57" s="3">
        <f>VLOOKUP($B57,'Awards&amp;Payments_LEACode'!$A$4:$I$455,9,FALSE)</f>
        <v>797799583</v>
      </c>
      <c r="I57" s="1">
        <f>VLOOKUP($B57,'Awards&amp;Payments_LEACode'!$A$4:$Q$455,11,FALSE)</f>
        <v>28713190.84</v>
      </c>
      <c r="J57" s="1">
        <f>VLOOKUP($B57,'Awards&amp;Payments_LEACode'!$A$4:$Q$455,12,FALSE)</f>
        <v>0</v>
      </c>
      <c r="K57" s="1">
        <f>VLOOKUP($B57,'Awards&amp;Payments_LEACode'!$A$4:$Q$455,14,FALSE)</f>
        <v>0</v>
      </c>
      <c r="L57" s="1">
        <f>VLOOKUP($B57,'Awards&amp;Payments_LEACode'!$A$4:$Q$455,16,FALSE)</f>
        <v>0</v>
      </c>
      <c r="M57" s="3">
        <f>VLOOKUP($B57,'Awards&amp;Payments_LEACode'!$A$4:$Q$455,17,FALSE)</f>
        <v>28713190.84</v>
      </c>
    </row>
    <row r="58" spans="1:13" x14ac:dyDescent="0.35">
      <c r="A58" t="s">
        <v>137</v>
      </c>
      <c r="B58" s="118">
        <v>2177</v>
      </c>
      <c r="C58">
        <v>4</v>
      </c>
      <c r="D58" s="1">
        <f>VLOOKUP($B58,'Awards&amp;Payments_LEACode'!$A$4:$I$455,3,FALSE)</f>
        <v>74832</v>
      </c>
      <c r="E58" s="1">
        <f>VLOOKUP($B58,'Awards&amp;Payments_LEACode'!$A$4:$I$455,4,FALSE)</f>
        <v>306795</v>
      </c>
      <c r="F58" s="1">
        <f>VLOOKUP($B58,'Awards&amp;Payments_LEACode'!$A$4:$I$455,6,FALSE)</f>
        <v>688976</v>
      </c>
      <c r="G58" s="1">
        <f>VLOOKUP($B58,'Awards&amp;Payments_LEACode'!$A$4:$I$455,8,FALSE)</f>
        <v>0</v>
      </c>
      <c r="H58" s="3">
        <f>VLOOKUP($B58,'Awards&amp;Payments_LEACode'!$A$4:$I$455,9,FALSE)</f>
        <v>1070603</v>
      </c>
      <c r="I58" s="1">
        <f>VLOOKUP($B58,'Awards&amp;Payments_LEACode'!$A$4:$Q$455,11,FALSE)</f>
        <v>71844.490000000005</v>
      </c>
      <c r="J58" s="1">
        <f>VLOOKUP($B58,'Awards&amp;Payments_LEACode'!$A$4:$Q$455,12,FALSE)</f>
        <v>5163.1099999999997</v>
      </c>
      <c r="K58" s="1">
        <f>VLOOKUP($B58,'Awards&amp;Payments_LEACode'!$A$4:$Q$455,14,FALSE)</f>
        <v>0</v>
      </c>
      <c r="L58" s="1">
        <f>VLOOKUP($B58,'Awards&amp;Payments_LEACode'!$A$4:$Q$455,16,FALSE)</f>
        <v>0</v>
      </c>
      <c r="M58" s="3">
        <f>VLOOKUP($B58,'Awards&amp;Payments_LEACode'!$A$4:$Q$455,17,FALSE)</f>
        <v>77007.600000000006</v>
      </c>
    </row>
    <row r="59" spans="1:13" x14ac:dyDescent="0.35">
      <c r="A59" t="s">
        <v>342</v>
      </c>
      <c r="B59" s="118">
        <v>5355</v>
      </c>
      <c r="C59">
        <v>4</v>
      </c>
      <c r="D59" s="1">
        <f>VLOOKUP($B59,'Awards&amp;Payments_LEACode'!$A$4:$I$455,3,FALSE)</f>
        <v>138878</v>
      </c>
      <c r="E59" s="1">
        <f>VLOOKUP($B59,'Awards&amp;Payments_LEACode'!$A$4:$I$455,4,FALSE)</f>
        <v>588705</v>
      </c>
      <c r="F59" s="1">
        <f>VLOOKUP($B59,'Awards&amp;Payments_LEACode'!$A$4:$I$455,6,FALSE)</f>
        <v>1322069</v>
      </c>
      <c r="G59" s="1">
        <f>VLOOKUP($B59,'Awards&amp;Payments_LEACode'!$A$4:$I$455,8,FALSE)</f>
        <v>0</v>
      </c>
      <c r="H59" s="3">
        <f>VLOOKUP($B59,'Awards&amp;Payments_LEACode'!$A$4:$I$455,9,FALSE)</f>
        <v>2049652</v>
      </c>
      <c r="I59" s="1">
        <f>VLOOKUP($B59,'Awards&amp;Payments_LEACode'!$A$4:$Q$455,11,FALSE)</f>
        <v>125653.28</v>
      </c>
      <c r="J59" s="1">
        <f>VLOOKUP($B59,'Awards&amp;Payments_LEACode'!$A$4:$Q$455,12,FALSE)</f>
        <v>0</v>
      </c>
      <c r="K59" s="1">
        <f>VLOOKUP($B59,'Awards&amp;Payments_LEACode'!$A$4:$Q$455,14,FALSE)</f>
        <v>0</v>
      </c>
      <c r="L59" s="1">
        <f>VLOOKUP($B59,'Awards&amp;Payments_LEACode'!$A$4:$Q$455,16,FALSE)</f>
        <v>0</v>
      </c>
      <c r="M59" s="3">
        <f>VLOOKUP($B59,'Awards&amp;Payments_LEACode'!$A$4:$Q$455,17,FALSE)</f>
        <v>125653.28</v>
      </c>
    </row>
    <row r="60" spans="1:13" x14ac:dyDescent="0.35">
      <c r="A60" t="s">
        <v>398</v>
      </c>
      <c r="B60" s="118">
        <v>6244</v>
      </c>
      <c r="C60">
        <v>4</v>
      </c>
      <c r="D60" s="1">
        <f>VLOOKUP($B60,'Awards&amp;Payments_LEACode'!$A$4:$I$455,3,FALSE)</f>
        <v>333388</v>
      </c>
      <c r="E60" s="1">
        <f>VLOOKUP($B60,'Awards&amp;Payments_LEACode'!$A$4:$I$455,4,FALSE)</f>
        <v>1351305</v>
      </c>
      <c r="F60" s="1">
        <f>VLOOKUP($B60,'Awards&amp;Payments_LEACode'!$A$4:$I$455,6,FALSE)</f>
        <v>3034660</v>
      </c>
      <c r="G60" s="1">
        <f>VLOOKUP($B60,'Awards&amp;Payments_LEACode'!$A$4:$I$455,8,FALSE)</f>
        <v>0</v>
      </c>
      <c r="H60" s="3">
        <f>VLOOKUP($B60,'Awards&amp;Payments_LEACode'!$A$4:$I$455,9,FALSE)</f>
        <v>4719353</v>
      </c>
      <c r="I60" s="1">
        <f>VLOOKUP($B60,'Awards&amp;Payments_LEACode'!$A$4:$Q$455,11,FALSE)</f>
        <v>217422.93</v>
      </c>
      <c r="J60" s="1">
        <f>VLOOKUP($B60,'Awards&amp;Payments_LEACode'!$A$4:$Q$455,12,FALSE)</f>
        <v>0</v>
      </c>
      <c r="K60" s="1">
        <f>VLOOKUP($B60,'Awards&amp;Payments_LEACode'!$A$4:$Q$455,14,FALSE)</f>
        <v>0</v>
      </c>
      <c r="L60" s="1">
        <f>VLOOKUP($B60,'Awards&amp;Payments_LEACode'!$A$4:$Q$455,16,FALSE)</f>
        <v>0</v>
      </c>
      <c r="M60" s="3">
        <f>VLOOKUP($B60,'Awards&amp;Payments_LEACode'!$A$4:$Q$455,17,FALSE)</f>
        <v>217422.93</v>
      </c>
    </row>
    <row r="61" spans="1:13" x14ac:dyDescent="0.35">
      <c r="A61" t="s">
        <v>410</v>
      </c>
      <c r="B61" s="118">
        <v>6419</v>
      </c>
      <c r="C61">
        <v>4</v>
      </c>
      <c r="D61" s="1">
        <f>VLOOKUP($B61,'Awards&amp;Payments_LEACode'!$A$4:$I$455,3,FALSE)</f>
        <v>188294</v>
      </c>
      <c r="E61" s="1">
        <f>VLOOKUP($B61,'Awards&amp;Payments_LEACode'!$A$4:$I$455,4,FALSE)</f>
        <v>701618</v>
      </c>
      <c r="F61" s="1">
        <f>VLOOKUP($B61,'Awards&amp;Payments_LEACode'!$A$4:$I$455,6,FALSE)</f>
        <v>1575641</v>
      </c>
      <c r="G61" s="1">
        <f>VLOOKUP($B61,'Awards&amp;Payments_LEACode'!$A$4:$I$455,8,FALSE)</f>
        <v>0</v>
      </c>
      <c r="H61" s="3">
        <f>VLOOKUP($B61,'Awards&amp;Payments_LEACode'!$A$4:$I$455,9,FALSE)</f>
        <v>2465553</v>
      </c>
      <c r="I61" s="1">
        <f>VLOOKUP($B61,'Awards&amp;Payments_LEACode'!$A$4:$Q$455,11,FALSE)</f>
        <v>126647.84</v>
      </c>
      <c r="J61" s="1">
        <f>VLOOKUP($B61,'Awards&amp;Payments_LEACode'!$A$4:$Q$455,12,FALSE)</f>
        <v>0</v>
      </c>
      <c r="K61" s="1">
        <f>VLOOKUP($B61,'Awards&amp;Payments_LEACode'!$A$4:$Q$455,14,FALSE)</f>
        <v>0</v>
      </c>
      <c r="L61" s="1">
        <f>VLOOKUP($B61,'Awards&amp;Payments_LEACode'!$A$4:$Q$455,16,FALSE)</f>
        <v>0</v>
      </c>
      <c r="M61" s="3">
        <f>VLOOKUP($B61,'Awards&amp;Payments_LEACode'!$A$4:$Q$455,17,FALSE)</f>
        <v>126647.84</v>
      </c>
    </row>
    <row r="62" spans="1:13" x14ac:dyDescent="0.35">
      <c r="A62" t="s">
        <v>54</v>
      </c>
      <c r="B62" s="118">
        <v>714</v>
      </c>
      <c r="C62">
        <v>5</v>
      </c>
      <c r="D62" s="1">
        <f>VLOOKUP($B62,'Awards&amp;Payments_LEACode'!$A$4:$I$455,3,FALSE)</f>
        <v>114220</v>
      </c>
      <c r="E62" s="1">
        <f>VLOOKUP($B62,'Awards&amp;Payments_LEACode'!$A$4:$I$455,4,FALSE)</f>
        <v>421502</v>
      </c>
      <c r="F62" s="1">
        <f>VLOOKUP($B62,'Awards&amp;Payments_LEACode'!$A$4:$I$455,6,FALSE)</f>
        <v>946579</v>
      </c>
      <c r="G62" s="1">
        <f>VLOOKUP($B62,'Awards&amp;Payments_LEACode'!$A$4:$I$455,8,FALSE)</f>
        <v>0</v>
      </c>
      <c r="H62" s="3">
        <f>VLOOKUP($B62,'Awards&amp;Payments_LEACode'!$A$4:$I$455,9,FALSE)</f>
        <v>1482301</v>
      </c>
      <c r="I62" s="1">
        <f>VLOOKUP($B62,'Awards&amp;Payments_LEACode'!$A$4:$Q$455,11,FALSE)</f>
        <v>86335.31</v>
      </c>
      <c r="J62" s="1">
        <f>VLOOKUP($B62,'Awards&amp;Payments_LEACode'!$A$4:$Q$455,12,FALSE)</f>
        <v>0</v>
      </c>
      <c r="K62" s="1">
        <f>VLOOKUP($B62,'Awards&amp;Payments_LEACode'!$A$4:$Q$455,14,FALSE)</f>
        <v>0</v>
      </c>
      <c r="L62" s="1">
        <f>VLOOKUP($B62,'Awards&amp;Payments_LEACode'!$A$4:$Q$455,16,FALSE)</f>
        <v>0</v>
      </c>
      <c r="M62" s="3">
        <f>VLOOKUP($B62,'Awards&amp;Payments_LEACode'!$A$4:$Q$455,17,FALSE)</f>
        <v>86335.31</v>
      </c>
    </row>
    <row r="63" spans="1:13" x14ac:dyDescent="0.35">
      <c r="A63" t="s">
        <v>236</v>
      </c>
      <c r="B63" s="118">
        <v>3619</v>
      </c>
      <c r="C63">
        <v>5</v>
      </c>
      <c r="D63" s="1">
        <f>VLOOKUP($B63,'Awards&amp;Payments_LEACode'!$A$4:$I$455,3,FALSE)</f>
        <v>55995150</v>
      </c>
      <c r="E63" s="1">
        <f>VLOOKUP($B63,'Awards&amp;Payments_LEACode'!$A$4:$I$455,4,FALSE)</f>
        <v>225213399</v>
      </c>
      <c r="F63" s="1">
        <f>VLOOKUP($B63,'Awards&amp;Payments_LEACode'!$A$4:$I$455,6,FALSE)</f>
        <v>505767416</v>
      </c>
      <c r="G63" s="1">
        <f>VLOOKUP($B63,'Awards&amp;Payments_LEACode'!$A$4:$I$455,8,FALSE)</f>
        <v>10823618</v>
      </c>
      <c r="H63" s="3">
        <f>VLOOKUP($B63,'Awards&amp;Payments_LEACode'!$A$4:$I$455,9,FALSE)</f>
        <v>797799583</v>
      </c>
      <c r="I63" s="1">
        <f>VLOOKUP($B63,'Awards&amp;Payments_LEACode'!$A$4:$Q$455,11,FALSE)</f>
        <v>28713190.84</v>
      </c>
      <c r="J63" s="1">
        <f>VLOOKUP($B63,'Awards&amp;Payments_LEACode'!$A$4:$Q$455,12,FALSE)</f>
        <v>0</v>
      </c>
      <c r="K63" s="1">
        <f>VLOOKUP($B63,'Awards&amp;Payments_LEACode'!$A$4:$Q$455,14,FALSE)</f>
        <v>0</v>
      </c>
      <c r="L63" s="1">
        <f>VLOOKUP($B63,'Awards&amp;Payments_LEACode'!$A$4:$Q$455,16,FALSE)</f>
        <v>0</v>
      </c>
      <c r="M63" s="3">
        <f>VLOOKUP($B63,'Awards&amp;Payments_LEACode'!$A$4:$Q$455,17,FALSE)</f>
        <v>28713190.84</v>
      </c>
    </row>
    <row r="64" spans="1:13" x14ac:dyDescent="0.35">
      <c r="A64" t="s">
        <v>258</v>
      </c>
      <c r="B64" s="118">
        <v>3925</v>
      </c>
      <c r="C64">
        <v>5</v>
      </c>
      <c r="D64" s="1">
        <f>VLOOKUP($B64,'Awards&amp;Payments_LEACode'!$A$4:$I$455,3,FALSE)</f>
        <v>92994</v>
      </c>
      <c r="E64" s="1">
        <f>VLOOKUP($B64,'Awards&amp;Payments_LEACode'!$A$4:$I$455,4,FALSE)</f>
        <v>345275</v>
      </c>
      <c r="F64" s="1">
        <f>VLOOKUP($B64,'Awards&amp;Payments_LEACode'!$A$4:$I$455,6,FALSE)</f>
        <v>775392</v>
      </c>
      <c r="G64" s="1">
        <f>VLOOKUP($B64,'Awards&amp;Payments_LEACode'!$A$4:$I$455,8,FALSE)</f>
        <v>0</v>
      </c>
      <c r="H64" s="3">
        <f>VLOOKUP($B64,'Awards&amp;Payments_LEACode'!$A$4:$I$455,9,FALSE)</f>
        <v>1213661</v>
      </c>
      <c r="I64" s="1">
        <f>VLOOKUP($B64,'Awards&amp;Payments_LEACode'!$A$4:$Q$455,11,FALSE)</f>
        <v>92993.98</v>
      </c>
      <c r="J64" s="1">
        <f>VLOOKUP($B64,'Awards&amp;Payments_LEACode'!$A$4:$Q$455,12,FALSE)</f>
        <v>0</v>
      </c>
      <c r="K64" s="1">
        <f>VLOOKUP($B64,'Awards&amp;Payments_LEACode'!$A$4:$Q$455,14,FALSE)</f>
        <v>0</v>
      </c>
      <c r="L64" s="1">
        <f>VLOOKUP($B64,'Awards&amp;Payments_LEACode'!$A$4:$Q$455,16,FALSE)</f>
        <v>0</v>
      </c>
      <c r="M64" s="3">
        <f>VLOOKUP($B64,'Awards&amp;Payments_LEACode'!$A$4:$Q$455,17,FALSE)</f>
        <v>92993.98</v>
      </c>
    </row>
    <row r="65" spans="1:13" x14ac:dyDescent="0.35">
      <c r="A65" t="s">
        <v>391</v>
      </c>
      <c r="B65" s="118">
        <v>6174</v>
      </c>
      <c r="C65">
        <v>5</v>
      </c>
      <c r="D65" s="1">
        <f>VLOOKUP($B65,'Awards&amp;Payments_LEACode'!$A$4:$I$455,3,FALSE)</f>
        <v>1205884</v>
      </c>
      <c r="E65" s="1">
        <f>VLOOKUP($B65,'Awards&amp;Payments_LEACode'!$A$4:$I$455,4,FALSE)</f>
        <v>4807384</v>
      </c>
      <c r="F65" s="1">
        <f>VLOOKUP($B65,'Awards&amp;Payments_LEACode'!$A$4:$I$455,6,FALSE)</f>
        <v>10796064</v>
      </c>
      <c r="G65" s="1">
        <f>VLOOKUP($B65,'Awards&amp;Payments_LEACode'!$A$4:$I$455,8,FALSE)</f>
        <v>0</v>
      </c>
      <c r="H65" s="3">
        <f>VLOOKUP($B65,'Awards&amp;Payments_LEACode'!$A$4:$I$455,9,FALSE)</f>
        <v>16809332</v>
      </c>
      <c r="I65" s="1">
        <f>VLOOKUP($B65,'Awards&amp;Payments_LEACode'!$A$4:$Q$455,11,FALSE)</f>
        <v>179586.03</v>
      </c>
      <c r="J65" s="1">
        <f>VLOOKUP($B65,'Awards&amp;Payments_LEACode'!$A$4:$Q$455,12,FALSE)</f>
        <v>0</v>
      </c>
      <c r="K65" s="1">
        <f>VLOOKUP($B65,'Awards&amp;Payments_LEACode'!$A$4:$Q$455,14,FALSE)</f>
        <v>0</v>
      </c>
      <c r="L65" s="1">
        <f>VLOOKUP($B65,'Awards&amp;Payments_LEACode'!$A$4:$Q$455,16,FALSE)</f>
        <v>0</v>
      </c>
      <c r="M65" s="3">
        <f>VLOOKUP($B65,'Awards&amp;Payments_LEACode'!$A$4:$Q$455,17,FALSE)</f>
        <v>179586.03</v>
      </c>
    </row>
    <row r="66" spans="1:13" x14ac:dyDescent="0.35">
      <c r="A66" t="s">
        <v>398</v>
      </c>
      <c r="B66" s="118">
        <v>6244</v>
      </c>
      <c r="C66">
        <v>5</v>
      </c>
      <c r="D66" s="1">
        <f>VLOOKUP($B66,'Awards&amp;Payments_LEACode'!$A$4:$I$455,3,FALSE)</f>
        <v>333388</v>
      </c>
      <c r="E66" s="1">
        <f>VLOOKUP($B66,'Awards&amp;Payments_LEACode'!$A$4:$I$455,4,FALSE)</f>
        <v>1351305</v>
      </c>
      <c r="F66" s="1">
        <f>VLOOKUP($B66,'Awards&amp;Payments_LEACode'!$A$4:$I$455,6,FALSE)</f>
        <v>3034660</v>
      </c>
      <c r="G66" s="1">
        <f>VLOOKUP($B66,'Awards&amp;Payments_LEACode'!$A$4:$I$455,8,FALSE)</f>
        <v>0</v>
      </c>
      <c r="H66" s="3">
        <f>VLOOKUP($B66,'Awards&amp;Payments_LEACode'!$A$4:$I$455,9,FALSE)</f>
        <v>4719353</v>
      </c>
      <c r="I66" s="1">
        <f>VLOOKUP($B66,'Awards&amp;Payments_LEACode'!$A$4:$Q$455,11,FALSE)</f>
        <v>217422.93</v>
      </c>
      <c r="J66" s="1">
        <f>VLOOKUP($B66,'Awards&amp;Payments_LEACode'!$A$4:$Q$455,12,FALSE)</f>
        <v>0</v>
      </c>
      <c r="K66" s="1">
        <f>VLOOKUP($B66,'Awards&amp;Payments_LEACode'!$A$4:$Q$455,14,FALSE)</f>
        <v>0</v>
      </c>
      <c r="L66" s="1">
        <f>VLOOKUP($B66,'Awards&amp;Payments_LEACode'!$A$4:$Q$455,16,FALSE)</f>
        <v>0</v>
      </c>
      <c r="M66" s="3">
        <f>VLOOKUP($B66,'Awards&amp;Payments_LEACode'!$A$4:$Q$455,17,FALSE)</f>
        <v>217422.93</v>
      </c>
    </row>
    <row r="67" spans="1:13" x14ac:dyDescent="0.35">
      <c r="A67" t="s">
        <v>401</v>
      </c>
      <c r="B67" s="118">
        <v>6300</v>
      </c>
      <c r="C67">
        <v>5</v>
      </c>
      <c r="D67" s="1">
        <f>VLOOKUP($B67,'Awards&amp;Payments_LEACode'!$A$4:$I$455,3,FALSE)</f>
        <v>1666383</v>
      </c>
      <c r="E67" s="1">
        <f>VLOOKUP($B67,'Awards&amp;Payments_LEACode'!$A$4:$I$455,4,FALSE)</f>
        <v>6618434</v>
      </c>
      <c r="F67" s="1">
        <f>VLOOKUP($B67,'Awards&amp;Payments_LEACode'!$A$4:$I$455,6,FALSE)</f>
        <v>14863185</v>
      </c>
      <c r="G67" s="1">
        <f>VLOOKUP($B67,'Awards&amp;Payments_LEACode'!$A$4:$I$455,8,FALSE)</f>
        <v>1162318</v>
      </c>
      <c r="H67" s="3">
        <f>VLOOKUP($B67,'Awards&amp;Payments_LEACode'!$A$4:$I$455,9,FALSE)</f>
        <v>24310320</v>
      </c>
      <c r="I67" s="1">
        <f>VLOOKUP($B67,'Awards&amp;Payments_LEACode'!$A$4:$Q$455,11,FALSE)</f>
        <v>255867.62999999998</v>
      </c>
      <c r="J67" s="1">
        <f>VLOOKUP($B67,'Awards&amp;Payments_LEACode'!$A$4:$Q$455,12,FALSE)</f>
        <v>0</v>
      </c>
      <c r="K67" s="1">
        <f>VLOOKUP($B67,'Awards&amp;Payments_LEACode'!$A$4:$Q$455,14,FALSE)</f>
        <v>0</v>
      </c>
      <c r="L67" s="1">
        <f>VLOOKUP($B67,'Awards&amp;Payments_LEACode'!$A$4:$Q$455,16,FALSE)</f>
        <v>360035.93</v>
      </c>
      <c r="M67" s="3">
        <f>VLOOKUP($B67,'Awards&amp;Payments_LEACode'!$A$4:$Q$455,17,FALSE)</f>
        <v>615903.55999999994</v>
      </c>
    </row>
    <row r="68" spans="1:13" x14ac:dyDescent="0.35">
      <c r="A68" t="s">
        <v>236</v>
      </c>
      <c r="B68" s="118">
        <v>3619</v>
      </c>
      <c r="C68">
        <v>6</v>
      </c>
      <c r="D68" s="1">
        <f>VLOOKUP($B68,'Awards&amp;Payments_LEACode'!$A$4:$I$455,3,FALSE)</f>
        <v>55995150</v>
      </c>
      <c r="E68" s="1">
        <f>VLOOKUP($B68,'Awards&amp;Payments_LEACode'!$A$4:$I$455,4,FALSE)</f>
        <v>225213399</v>
      </c>
      <c r="F68" s="1">
        <f>VLOOKUP($B68,'Awards&amp;Payments_LEACode'!$A$4:$I$455,6,FALSE)</f>
        <v>505767416</v>
      </c>
      <c r="G68" s="1">
        <f>VLOOKUP($B68,'Awards&amp;Payments_LEACode'!$A$4:$I$455,8,FALSE)</f>
        <v>10823618</v>
      </c>
      <c r="H68" s="3">
        <f>VLOOKUP($B68,'Awards&amp;Payments_LEACode'!$A$4:$I$455,9,FALSE)</f>
        <v>797799583</v>
      </c>
      <c r="I68" s="1">
        <f>VLOOKUP($B68,'Awards&amp;Payments_LEACode'!$A$4:$Q$455,11,FALSE)</f>
        <v>28713190.84</v>
      </c>
      <c r="J68" s="1">
        <f>VLOOKUP($B68,'Awards&amp;Payments_LEACode'!$A$4:$Q$455,12,FALSE)</f>
        <v>0</v>
      </c>
      <c r="K68" s="1">
        <f>VLOOKUP($B68,'Awards&amp;Payments_LEACode'!$A$4:$Q$455,14,FALSE)</f>
        <v>0</v>
      </c>
      <c r="L68" s="1">
        <f>VLOOKUP($B68,'Awards&amp;Payments_LEACode'!$A$4:$Q$455,16,FALSE)</f>
        <v>0</v>
      </c>
      <c r="M68" s="3">
        <f>VLOOKUP($B68,'Awards&amp;Payments_LEACode'!$A$4:$Q$455,17,FALSE)</f>
        <v>28713190.84</v>
      </c>
    </row>
    <row r="69" spans="1:13" x14ac:dyDescent="0.35">
      <c r="A69" t="s">
        <v>85</v>
      </c>
      <c r="B69" s="118">
        <v>1253</v>
      </c>
      <c r="C69">
        <v>7</v>
      </c>
      <c r="D69" s="1">
        <f>VLOOKUP($B69,'Awards&amp;Payments_LEACode'!$A$4:$I$455,3,FALSE)</f>
        <v>526170</v>
      </c>
      <c r="E69" s="1">
        <f>VLOOKUP($B69,'Awards&amp;Payments_LEACode'!$A$4:$I$455,4,FALSE)</f>
        <v>2120708</v>
      </c>
      <c r="F69" s="1">
        <f>VLOOKUP($B69,'Awards&amp;Payments_LEACode'!$A$4:$I$455,6,FALSE)</f>
        <v>4762528</v>
      </c>
      <c r="G69" s="1">
        <f>VLOOKUP($B69,'Awards&amp;Payments_LEACode'!$A$4:$I$455,8,FALSE)</f>
        <v>332753</v>
      </c>
      <c r="H69" s="3">
        <f>VLOOKUP($B69,'Awards&amp;Payments_LEACode'!$A$4:$I$455,9,FALSE)</f>
        <v>7742159</v>
      </c>
      <c r="I69" s="1">
        <f>VLOOKUP($B69,'Awards&amp;Payments_LEACode'!$A$4:$Q$455,11,FALSE)</f>
        <v>319534.47000000003</v>
      </c>
      <c r="J69" s="1">
        <f>VLOOKUP($B69,'Awards&amp;Payments_LEACode'!$A$4:$Q$455,12,FALSE)</f>
        <v>0</v>
      </c>
      <c r="K69" s="1">
        <f>VLOOKUP($B69,'Awards&amp;Payments_LEACode'!$A$4:$Q$455,14,FALSE)</f>
        <v>0</v>
      </c>
      <c r="L69" s="1">
        <f>VLOOKUP($B69,'Awards&amp;Payments_LEACode'!$A$4:$Q$455,16,FALSE)</f>
        <v>0</v>
      </c>
      <c r="M69" s="3">
        <f>VLOOKUP($B69,'Awards&amp;Payments_LEACode'!$A$4:$Q$455,17,FALSE)</f>
        <v>319534.47000000003</v>
      </c>
    </row>
    <row r="70" spans="1:13" x14ac:dyDescent="0.35">
      <c r="A70" t="s">
        <v>124</v>
      </c>
      <c r="B70" s="118">
        <v>1900</v>
      </c>
      <c r="C70">
        <v>7</v>
      </c>
      <c r="D70" s="1">
        <f>VLOOKUP($B70,'Awards&amp;Payments_LEACode'!$A$4:$I$455,3,FALSE)</f>
        <v>282456</v>
      </c>
      <c r="E70" s="1">
        <f>VLOOKUP($B70,'Awards&amp;Payments_LEACode'!$A$4:$I$455,4,FALSE)</f>
        <v>1009237</v>
      </c>
      <c r="F70" s="1">
        <f>VLOOKUP($B70,'Awards&amp;Payments_LEACode'!$A$4:$I$455,6,FALSE)</f>
        <v>2266469</v>
      </c>
      <c r="G70" s="1">
        <f>VLOOKUP($B70,'Awards&amp;Payments_LEACode'!$A$4:$I$455,8,FALSE)</f>
        <v>0</v>
      </c>
      <c r="H70" s="3">
        <f>VLOOKUP($B70,'Awards&amp;Payments_LEACode'!$A$4:$I$455,9,FALSE)</f>
        <v>3558162</v>
      </c>
      <c r="I70" s="1">
        <f>VLOOKUP($B70,'Awards&amp;Payments_LEACode'!$A$4:$Q$455,11,FALSE)</f>
        <v>256950</v>
      </c>
      <c r="J70" s="1">
        <f>VLOOKUP($B70,'Awards&amp;Payments_LEACode'!$A$4:$Q$455,12,FALSE)</f>
        <v>0</v>
      </c>
      <c r="K70" s="1">
        <f>VLOOKUP($B70,'Awards&amp;Payments_LEACode'!$A$4:$Q$455,14,FALSE)</f>
        <v>0</v>
      </c>
      <c r="L70" s="1">
        <f>VLOOKUP($B70,'Awards&amp;Payments_LEACode'!$A$4:$Q$455,16,FALSE)</f>
        <v>0</v>
      </c>
      <c r="M70" s="3">
        <f>VLOOKUP($B70,'Awards&amp;Payments_LEACode'!$A$4:$Q$455,17,FALSE)</f>
        <v>256950</v>
      </c>
    </row>
    <row r="71" spans="1:13" x14ac:dyDescent="0.35">
      <c r="A71" t="s">
        <v>236</v>
      </c>
      <c r="B71" s="118">
        <v>3619</v>
      </c>
      <c r="C71">
        <v>7</v>
      </c>
      <c r="D71" s="1">
        <f>VLOOKUP($B71,'Awards&amp;Payments_LEACode'!$A$4:$I$455,3,FALSE)</f>
        <v>55995150</v>
      </c>
      <c r="E71" s="1">
        <f>VLOOKUP($B71,'Awards&amp;Payments_LEACode'!$A$4:$I$455,4,FALSE)</f>
        <v>225213399</v>
      </c>
      <c r="F71" s="1">
        <f>VLOOKUP($B71,'Awards&amp;Payments_LEACode'!$A$4:$I$455,6,FALSE)</f>
        <v>505767416</v>
      </c>
      <c r="G71" s="1">
        <f>VLOOKUP($B71,'Awards&amp;Payments_LEACode'!$A$4:$I$455,8,FALSE)</f>
        <v>10823618</v>
      </c>
      <c r="H71" s="3">
        <f>VLOOKUP($B71,'Awards&amp;Payments_LEACode'!$A$4:$I$455,9,FALSE)</f>
        <v>797799583</v>
      </c>
      <c r="I71" s="1">
        <f>VLOOKUP($B71,'Awards&amp;Payments_LEACode'!$A$4:$Q$455,11,FALSE)</f>
        <v>28713190.84</v>
      </c>
      <c r="J71" s="1">
        <f>VLOOKUP($B71,'Awards&amp;Payments_LEACode'!$A$4:$Q$455,12,FALSE)</f>
        <v>0</v>
      </c>
      <c r="K71" s="1">
        <f>VLOOKUP($B71,'Awards&amp;Payments_LEACode'!$A$4:$Q$455,14,FALSE)</f>
        <v>0</v>
      </c>
      <c r="L71" s="1">
        <f>VLOOKUP($B71,'Awards&amp;Payments_LEACode'!$A$4:$Q$455,16,FALSE)</f>
        <v>0</v>
      </c>
      <c r="M71" s="3">
        <f>VLOOKUP($B71,'Awards&amp;Payments_LEACode'!$A$4:$Q$455,17,FALSE)</f>
        <v>28713190.84</v>
      </c>
    </row>
    <row r="72" spans="1:13" x14ac:dyDescent="0.35">
      <c r="A72" t="s">
        <v>269</v>
      </c>
      <c r="B72" s="118">
        <v>4018</v>
      </c>
      <c r="C72">
        <v>7</v>
      </c>
      <c r="D72" s="1">
        <f>VLOOKUP($B72,'Awards&amp;Payments_LEACode'!$A$4:$I$455,3,FALSE)</f>
        <v>448288</v>
      </c>
      <c r="E72" s="1">
        <f>VLOOKUP($B72,'Awards&amp;Payments_LEACode'!$A$4:$I$455,4,FALSE)</f>
        <v>1805663</v>
      </c>
      <c r="F72" s="1">
        <f>VLOOKUP($B72,'Awards&amp;Payments_LEACode'!$A$4:$I$455,6,FALSE)</f>
        <v>4055022</v>
      </c>
      <c r="G72" s="1">
        <f>VLOOKUP($B72,'Awards&amp;Payments_LEACode'!$A$4:$I$455,8,FALSE)</f>
        <v>0</v>
      </c>
      <c r="H72" s="3">
        <f>VLOOKUP($B72,'Awards&amp;Payments_LEACode'!$A$4:$I$455,9,FALSE)</f>
        <v>6308973</v>
      </c>
      <c r="I72" s="1">
        <f>VLOOKUP($B72,'Awards&amp;Payments_LEACode'!$A$4:$Q$455,11,FALSE)</f>
        <v>446931.20000000001</v>
      </c>
      <c r="J72" s="1">
        <f>VLOOKUP($B72,'Awards&amp;Payments_LEACode'!$A$4:$Q$455,12,FALSE)</f>
        <v>1520890.56</v>
      </c>
      <c r="K72" s="1">
        <f>VLOOKUP($B72,'Awards&amp;Payments_LEACode'!$A$4:$Q$455,14,FALSE)</f>
        <v>0</v>
      </c>
      <c r="L72" s="1">
        <f>VLOOKUP($B72,'Awards&amp;Payments_LEACode'!$A$4:$Q$455,16,FALSE)</f>
        <v>0</v>
      </c>
      <c r="M72" s="3">
        <f>VLOOKUP($B72,'Awards&amp;Payments_LEACode'!$A$4:$Q$455,17,FALSE)</f>
        <v>1967821.76</v>
      </c>
    </row>
    <row r="73" spans="1:13" x14ac:dyDescent="0.35">
      <c r="A73" t="s">
        <v>329</v>
      </c>
      <c r="B73" s="118">
        <v>5026</v>
      </c>
      <c r="C73">
        <v>7</v>
      </c>
      <c r="D73" s="1">
        <f>VLOOKUP($B73,'Awards&amp;Payments_LEACode'!$A$4:$I$455,3,FALSE)</f>
        <v>130583</v>
      </c>
      <c r="E73" s="1">
        <f>VLOOKUP($B73,'Awards&amp;Payments_LEACode'!$A$4:$I$455,4,FALSE)</f>
        <v>442491</v>
      </c>
      <c r="F73" s="1">
        <f>VLOOKUP($B73,'Awards&amp;Payments_LEACode'!$A$4:$I$455,6,FALSE)</f>
        <v>993713</v>
      </c>
      <c r="G73" s="1">
        <f>VLOOKUP($B73,'Awards&amp;Payments_LEACode'!$A$4:$I$455,8,FALSE)</f>
        <v>0</v>
      </c>
      <c r="H73" s="3">
        <f>VLOOKUP($B73,'Awards&amp;Payments_LEACode'!$A$4:$I$455,9,FALSE)</f>
        <v>1566787</v>
      </c>
      <c r="I73" s="1">
        <f>VLOOKUP($B73,'Awards&amp;Payments_LEACode'!$A$4:$Q$455,11,FALSE)</f>
        <v>130583</v>
      </c>
      <c r="J73" s="1">
        <f>VLOOKUP($B73,'Awards&amp;Payments_LEACode'!$A$4:$Q$455,12,FALSE)</f>
        <v>0</v>
      </c>
      <c r="K73" s="1">
        <f>VLOOKUP($B73,'Awards&amp;Payments_LEACode'!$A$4:$Q$455,14,FALSE)</f>
        <v>0</v>
      </c>
      <c r="L73" s="1">
        <f>VLOOKUP($B73,'Awards&amp;Payments_LEACode'!$A$4:$Q$455,16,FALSE)</f>
        <v>0</v>
      </c>
      <c r="M73" s="3">
        <f>VLOOKUP($B73,'Awards&amp;Payments_LEACode'!$A$4:$Q$455,17,FALSE)</f>
        <v>130583</v>
      </c>
    </row>
    <row r="74" spans="1:13" x14ac:dyDescent="0.35">
      <c r="A74" t="s">
        <v>349</v>
      </c>
      <c r="B74" s="118">
        <v>5439</v>
      </c>
      <c r="C74">
        <v>7</v>
      </c>
      <c r="D74" s="1">
        <f>VLOOKUP($B74,'Awards&amp;Payments_LEACode'!$A$4:$I$455,3,FALSE)</f>
        <v>549909</v>
      </c>
      <c r="E74" s="1">
        <f>VLOOKUP($B74,'Awards&amp;Payments_LEACode'!$A$4:$I$455,4,FALSE)</f>
        <v>2490990</v>
      </c>
      <c r="F74" s="1">
        <f>VLOOKUP($B74,'Awards&amp;Payments_LEACode'!$A$4:$I$455,6,FALSE)</f>
        <v>5594078</v>
      </c>
      <c r="G74" s="1">
        <f>VLOOKUP($B74,'Awards&amp;Payments_LEACode'!$A$4:$I$455,8,FALSE)</f>
        <v>437826</v>
      </c>
      <c r="H74" s="3">
        <f>VLOOKUP($B74,'Awards&amp;Payments_LEACode'!$A$4:$I$455,9,FALSE)</f>
        <v>9072803</v>
      </c>
      <c r="I74" s="1">
        <f>VLOOKUP($B74,'Awards&amp;Payments_LEACode'!$A$4:$Q$455,11,FALSE)</f>
        <v>176727.79</v>
      </c>
      <c r="J74" s="1">
        <f>VLOOKUP($B74,'Awards&amp;Payments_LEACode'!$A$4:$Q$455,12,FALSE)</f>
        <v>0</v>
      </c>
      <c r="K74" s="1">
        <f>VLOOKUP($B74,'Awards&amp;Payments_LEACode'!$A$4:$Q$455,14,FALSE)</f>
        <v>0</v>
      </c>
      <c r="L74" s="1">
        <f>VLOOKUP($B74,'Awards&amp;Payments_LEACode'!$A$4:$Q$455,16,FALSE)</f>
        <v>241290.81</v>
      </c>
      <c r="M74" s="3">
        <f>VLOOKUP($B74,'Awards&amp;Payments_LEACode'!$A$4:$Q$455,17,FALSE)</f>
        <v>418018.6</v>
      </c>
    </row>
    <row r="75" spans="1:13" x14ac:dyDescent="0.35">
      <c r="A75" t="s">
        <v>155</v>
      </c>
      <c r="B75" s="118">
        <v>2450</v>
      </c>
      <c r="C75">
        <v>8</v>
      </c>
      <c r="D75" s="1">
        <f>VLOOKUP($B75,'Awards&amp;Payments_LEACode'!$A$4:$I$455,3,FALSE)</f>
        <v>40000</v>
      </c>
      <c r="E75" s="1">
        <f>VLOOKUP($B75,'Awards&amp;Payments_LEACode'!$A$4:$I$455,4,FALSE)</f>
        <v>105108</v>
      </c>
      <c r="F75" s="1">
        <f>VLOOKUP($B75,'Awards&amp;Payments_LEACode'!$A$4:$I$455,6,FALSE)</f>
        <v>236043</v>
      </c>
      <c r="G75" s="1">
        <f>VLOOKUP($B75,'Awards&amp;Payments_LEACode'!$A$4:$I$455,8,FALSE)</f>
        <v>0</v>
      </c>
      <c r="H75" s="3">
        <f>VLOOKUP($B75,'Awards&amp;Payments_LEACode'!$A$4:$I$455,9,FALSE)</f>
        <v>381151</v>
      </c>
      <c r="I75" s="1">
        <f>VLOOKUP($B75,'Awards&amp;Payments_LEACode'!$A$4:$Q$455,11,FALSE)</f>
        <v>40000.000000000007</v>
      </c>
      <c r="J75" s="1">
        <f>VLOOKUP($B75,'Awards&amp;Payments_LEACode'!$A$4:$Q$455,12,FALSE)</f>
        <v>0</v>
      </c>
      <c r="K75" s="1">
        <f>VLOOKUP($B75,'Awards&amp;Payments_LEACode'!$A$4:$Q$455,14,FALSE)</f>
        <v>0</v>
      </c>
      <c r="L75" s="1">
        <f>VLOOKUP($B75,'Awards&amp;Payments_LEACode'!$A$4:$Q$455,16,FALSE)</f>
        <v>0</v>
      </c>
      <c r="M75" s="3">
        <f>VLOOKUP($B75,'Awards&amp;Payments_LEACode'!$A$4:$Q$455,17,FALSE)</f>
        <v>40000.000000000007</v>
      </c>
    </row>
    <row r="76" spans="1:13" x14ac:dyDescent="0.35">
      <c r="A76" t="s">
        <v>55</v>
      </c>
      <c r="B76" s="118">
        <v>721</v>
      </c>
      <c r="C76">
        <v>8</v>
      </c>
      <c r="D76" s="1">
        <f>VLOOKUP($B76,'Awards&amp;Payments_LEACode'!$A$4:$I$455,3,FALSE)</f>
        <v>214470</v>
      </c>
      <c r="E76" s="1">
        <f>VLOOKUP($B76,'Awards&amp;Payments_LEACode'!$A$4:$I$455,4,FALSE)</f>
        <v>862753</v>
      </c>
      <c r="F76" s="1">
        <f>VLOOKUP($B76,'Awards&amp;Payments_LEACode'!$A$4:$I$455,6,FALSE)</f>
        <v>1937506</v>
      </c>
      <c r="G76" s="1">
        <f>VLOOKUP($B76,'Awards&amp;Payments_LEACode'!$A$4:$I$455,8,FALSE)</f>
        <v>224927</v>
      </c>
      <c r="H76" s="3">
        <f>VLOOKUP($B76,'Awards&amp;Payments_LEACode'!$A$4:$I$455,9,FALSE)</f>
        <v>3239656</v>
      </c>
      <c r="I76" s="1">
        <f>VLOOKUP($B76,'Awards&amp;Payments_LEACode'!$A$4:$Q$455,11,FALSE)</f>
        <v>130581.4</v>
      </c>
      <c r="J76" s="1">
        <f>VLOOKUP($B76,'Awards&amp;Payments_LEACode'!$A$4:$Q$455,12,FALSE)</f>
        <v>0</v>
      </c>
      <c r="K76" s="1">
        <f>VLOOKUP($B76,'Awards&amp;Payments_LEACode'!$A$4:$Q$455,14,FALSE)</f>
        <v>0</v>
      </c>
      <c r="L76" s="1">
        <f>VLOOKUP($B76,'Awards&amp;Payments_LEACode'!$A$4:$Q$455,16,FALSE)</f>
        <v>125867.68</v>
      </c>
      <c r="M76" s="3">
        <f>VLOOKUP($B76,'Awards&amp;Payments_LEACode'!$A$4:$Q$455,17,FALSE)</f>
        <v>256449.08</v>
      </c>
    </row>
    <row r="77" spans="1:13" x14ac:dyDescent="0.35">
      <c r="A77" t="s">
        <v>66</v>
      </c>
      <c r="B77" s="118">
        <v>1015</v>
      </c>
      <c r="C77">
        <v>8</v>
      </c>
      <c r="D77" s="1">
        <f>VLOOKUP($B77,'Awards&amp;Payments_LEACode'!$A$4:$I$455,3,FALSE)</f>
        <v>57431</v>
      </c>
      <c r="E77" s="1">
        <f>VLOOKUP($B77,'Awards&amp;Payments_LEACode'!$A$4:$I$455,4,FALSE)</f>
        <v>212003</v>
      </c>
      <c r="F77" s="1">
        <f>VLOOKUP($B77,'Awards&amp;Payments_LEACode'!$A$4:$I$455,6,FALSE)</f>
        <v>476101</v>
      </c>
      <c r="G77" s="1">
        <f>VLOOKUP($B77,'Awards&amp;Payments_LEACode'!$A$4:$I$455,8,FALSE)</f>
        <v>0</v>
      </c>
      <c r="H77" s="3">
        <f>VLOOKUP($B77,'Awards&amp;Payments_LEACode'!$A$4:$I$455,9,FALSE)</f>
        <v>745535</v>
      </c>
      <c r="I77" s="1">
        <f>VLOOKUP($B77,'Awards&amp;Payments_LEACode'!$A$4:$Q$455,11,FALSE)</f>
        <v>56950.409999999996</v>
      </c>
      <c r="J77" s="1">
        <f>VLOOKUP($B77,'Awards&amp;Payments_LEACode'!$A$4:$Q$455,12,FALSE)</f>
        <v>0</v>
      </c>
      <c r="K77" s="1">
        <f>VLOOKUP($B77,'Awards&amp;Payments_LEACode'!$A$4:$Q$455,14,FALSE)</f>
        <v>0</v>
      </c>
      <c r="L77" s="1">
        <f>VLOOKUP($B77,'Awards&amp;Payments_LEACode'!$A$4:$Q$455,16,FALSE)</f>
        <v>0</v>
      </c>
      <c r="M77" s="3">
        <f>VLOOKUP($B77,'Awards&amp;Payments_LEACode'!$A$4:$Q$455,17,FALSE)</f>
        <v>56950.409999999996</v>
      </c>
    </row>
    <row r="78" spans="1:13" x14ac:dyDescent="0.35">
      <c r="A78" t="s">
        <v>112</v>
      </c>
      <c r="B78" s="118">
        <v>1687</v>
      </c>
      <c r="C78">
        <v>8</v>
      </c>
      <c r="D78" s="1">
        <f>VLOOKUP($B78,'Awards&amp;Payments_LEACode'!$A$4:$I$455,3,FALSE)</f>
        <v>40000</v>
      </c>
      <c r="E78" s="1">
        <f>VLOOKUP($B78,'Awards&amp;Payments_LEACode'!$A$4:$I$455,4,FALSE)</f>
        <v>100000</v>
      </c>
      <c r="F78" s="1">
        <f>VLOOKUP($B78,'Awards&amp;Payments_LEACode'!$A$4:$I$455,6,FALSE)</f>
        <v>0</v>
      </c>
      <c r="G78" s="1">
        <f>VLOOKUP($B78,'Awards&amp;Payments_LEACode'!$A$4:$I$455,8,FALSE)</f>
        <v>0</v>
      </c>
      <c r="H78" s="3">
        <f>VLOOKUP($B78,'Awards&amp;Payments_LEACode'!$A$4:$I$455,9,FALSE)</f>
        <v>140000</v>
      </c>
      <c r="I78" s="1">
        <f>VLOOKUP($B78,'Awards&amp;Payments_LEACode'!$A$4:$Q$455,11,FALSE)</f>
        <v>40000</v>
      </c>
      <c r="J78" s="1">
        <f>VLOOKUP($B78,'Awards&amp;Payments_LEACode'!$A$4:$Q$455,12,FALSE)</f>
        <v>0</v>
      </c>
      <c r="K78" s="1">
        <f>VLOOKUP($B78,'Awards&amp;Payments_LEACode'!$A$4:$Q$455,14,FALSE)</f>
        <v>0</v>
      </c>
      <c r="L78" s="1">
        <f>VLOOKUP($B78,'Awards&amp;Payments_LEACode'!$A$4:$Q$455,16,FALSE)</f>
        <v>0</v>
      </c>
      <c r="M78" s="3">
        <f>VLOOKUP($B78,'Awards&amp;Payments_LEACode'!$A$4:$Q$455,17,FALSE)</f>
        <v>40000</v>
      </c>
    </row>
    <row r="79" spans="1:13" x14ac:dyDescent="0.35">
      <c r="A79" t="s">
        <v>122</v>
      </c>
      <c r="B79" s="118">
        <v>1890</v>
      </c>
      <c r="C79">
        <v>8</v>
      </c>
      <c r="D79" s="1">
        <f>VLOOKUP($B79,'Awards&amp;Payments_LEACode'!$A$4:$I$455,3,FALSE)</f>
        <v>74186</v>
      </c>
      <c r="E79" s="1">
        <f>VLOOKUP($B79,'Awards&amp;Payments_LEACode'!$A$4:$I$455,4,FALSE)</f>
        <v>298778</v>
      </c>
      <c r="F79" s="1">
        <f>VLOOKUP($B79,'Awards&amp;Payments_LEACode'!$A$4:$I$455,6,FALSE)</f>
        <v>670973</v>
      </c>
      <c r="G79" s="1">
        <f>VLOOKUP($B79,'Awards&amp;Payments_LEACode'!$A$4:$I$455,8,FALSE)</f>
        <v>0</v>
      </c>
      <c r="H79" s="3">
        <f>VLOOKUP($B79,'Awards&amp;Payments_LEACode'!$A$4:$I$455,9,FALSE)</f>
        <v>1043937</v>
      </c>
      <c r="I79" s="1">
        <f>VLOOKUP($B79,'Awards&amp;Payments_LEACode'!$A$4:$Q$455,11,FALSE)</f>
        <v>47617.06</v>
      </c>
      <c r="J79" s="1">
        <f>VLOOKUP($B79,'Awards&amp;Payments_LEACode'!$A$4:$Q$455,12,FALSE)</f>
        <v>0</v>
      </c>
      <c r="K79" s="1">
        <f>VLOOKUP($B79,'Awards&amp;Payments_LEACode'!$A$4:$Q$455,14,FALSE)</f>
        <v>0</v>
      </c>
      <c r="L79" s="1">
        <f>VLOOKUP($B79,'Awards&amp;Payments_LEACode'!$A$4:$Q$455,16,FALSE)</f>
        <v>0</v>
      </c>
      <c r="M79" s="3">
        <f>VLOOKUP($B79,'Awards&amp;Payments_LEACode'!$A$4:$Q$455,17,FALSE)</f>
        <v>47617.06</v>
      </c>
    </row>
    <row r="80" spans="1:13" x14ac:dyDescent="0.35">
      <c r="A80" t="s">
        <v>132</v>
      </c>
      <c r="B80" s="118">
        <v>2058</v>
      </c>
      <c r="C80">
        <v>8</v>
      </c>
      <c r="D80" s="1">
        <f>VLOOKUP($B80,'Awards&amp;Payments_LEACode'!$A$4:$I$455,3,FALSE)</f>
        <v>75218</v>
      </c>
      <c r="E80" s="1">
        <f>VLOOKUP($B80,'Awards&amp;Payments_LEACode'!$A$4:$I$455,4,FALSE)</f>
        <v>296122</v>
      </c>
      <c r="F80" s="1">
        <f>VLOOKUP($B80,'Awards&amp;Payments_LEACode'!$A$4:$I$455,6,FALSE)</f>
        <v>665009</v>
      </c>
      <c r="G80" s="1">
        <f>VLOOKUP($B80,'Awards&amp;Payments_LEACode'!$A$4:$I$455,8,FALSE)</f>
        <v>0</v>
      </c>
      <c r="H80" s="3">
        <f>VLOOKUP($B80,'Awards&amp;Payments_LEACode'!$A$4:$I$455,9,FALSE)</f>
        <v>1036349</v>
      </c>
      <c r="I80" s="1">
        <f>VLOOKUP($B80,'Awards&amp;Payments_LEACode'!$A$4:$Q$455,11,FALSE)</f>
        <v>42231.42</v>
      </c>
      <c r="J80" s="1">
        <f>VLOOKUP($B80,'Awards&amp;Payments_LEACode'!$A$4:$Q$455,12,FALSE)</f>
        <v>0</v>
      </c>
      <c r="K80" s="1">
        <f>VLOOKUP($B80,'Awards&amp;Payments_LEACode'!$A$4:$Q$455,14,FALSE)</f>
        <v>0</v>
      </c>
      <c r="L80" s="1">
        <f>VLOOKUP($B80,'Awards&amp;Payments_LEACode'!$A$4:$Q$455,16,FALSE)</f>
        <v>0</v>
      </c>
      <c r="M80" s="3">
        <f>VLOOKUP($B80,'Awards&amp;Payments_LEACode'!$A$4:$Q$455,17,FALSE)</f>
        <v>42231.42</v>
      </c>
    </row>
    <row r="81" spans="1:13" x14ac:dyDescent="0.35">
      <c r="A81" t="s">
        <v>138</v>
      </c>
      <c r="B81" s="118">
        <v>2184</v>
      </c>
      <c r="C81">
        <v>8</v>
      </c>
      <c r="D81" s="1">
        <f>VLOOKUP($B81,'Awards&amp;Payments_LEACode'!$A$4:$I$455,3,FALSE)</f>
        <v>113916</v>
      </c>
      <c r="E81" s="1">
        <f>VLOOKUP($B81,'Awards&amp;Payments_LEACode'!$A$4:$I$455,4,FALSE)</f>
        <v>392144</v>
      </c>
      <c r="F81" s="1">
        <f>VLOOKUP($B81,'Awards&amp;Payments_LEACode'!$A$4:$I$455,6,FALSE)</f>
        <v>880648</v>
      </c>
      <c r="G81" s="1">
        <f>VLOOKUP($B81,'Awards&amp;Payments_LEACode'!$A$4:$I$455,8,FALSE)</f>
        <v>0</v>
      </c>
      <c r="H81" s="3">
        <f>VLOOKUP($B81,'Awards&amp;Payments_LEACode'!$A$4:$I$455,9,FALSE)</f>
        <v>1386708</v>
      </c>
      <c r="I81" s="1">
        <f>VLOOKUP($B81,'Awards&amp;Payments_LEACode'!$A$4:$Q$455,11,FALSE)</f>
        <v>0</v>
      </c>
      <c r="J81" s="1">
        <f>VLOOKUP($B81,'Awards&amp;Payments_LEACode'!$A$4:$Q$455,12,FALSE)</f>
        <v>0</v>
      </c>
      <c r="K81" s="1">
        <f>VLOOKUP($B81,'Awards&amp;Payments_LEACode'!$A$4:$Q$455,14,FALSE)</f>
        <v>0</v>
      </c>
      <c r="L81" s="1">
        <f>VLOOKUP($B81,'Awards&amp;Payments_LEACode'!$A$4:$Q$455,16,FALSE)</f>
        <v>0</v>
      </c>
      <c r="M81" s="3">
        <f>VLOOKUP($B81,'Awards&amp;Payments_LEACode'!$A$4:$Q$455,17,FALSE)</f>
        <v>0</v>
      </c>
    </row>
    <row r="82" spans="1:13" x14ac:dyDescent="0.35">
      <c r="A82" t="s">
        <v>141</v>
      </c>
      <c r="B82" s="118">
        <v>2217</v>
      </c>
      <c r="C82">
        <v>8</v>
      </c>
      <c r="D82" s="1">
        <f>VLOOKUP($B82,'Awards&amp;Payments_LEACode'!$A$4:$I$455,3,FALSE)</f>
        <v>47468</v>
      </c>
      <c r="E82" s="1">
        <f>VLOOKUP($B82,'Awards&amp;Payments_LEACode'!$A$4:$I$455,4,FALSE)</f>
        <v>186693</v>
      </c>
      <c r="F82" s="1">
        <f>VLOOKUP($B82,'Awards&amp;Payments_LEACode'!$A$4:$I$455,6,FALSE)</f>
        <v>419261</v>
      </c>
      <c r="G82" s="1">
        <f>VLOOKUP($B82,'Awards&amp;Payments_LEACode'!$A$4:$I$455,8,FALSE)</f>
        <v>0</v>
      </c>
      <c r="H82" s="3">
        <f>VLOOKUP($B82,'Awards&amp;Payments_LEACode'!$A$4:$I$455,9,FALSE)</f>
        <v>653422</v>
      </c>
      <c r="I82" s="1">
        <f>VLOOKUP($B82,'Awards&amp;Payments_LEACode'!$A$4:$Q$455,11,FALSE)</f>
        <v>47308.72</v>
      </c>
      <c r="J82" s="1">
        <f>VLOOKUP($B82,'Awards&amp;Payments_LEACode'!$A$4:$Q$455,12,FALSE)</f>
        <v>0</v>
      </c>
      <c r="K82" s="1">
        <f>VLOOKUP($B82,'Awards&amp;Payments_LEACode'!$A$4:$Q$455,14,FALSE)</f>
        <v>0</v>
      </c>
      <c r="L82" s="1">
        <f>VLOOKUP($B82,'Awards&amp;Payments_LEACode'!$A$4:$Q$455,16,FALSE)</f>
        <v>0</v>
      </c>
      <c r="M82" s="3">
        <f>VLOOKUP($B82,'Awards&amp;Payments_LEACode'!$A$4:$Q$455,17,FALSE)</f>
        <v>47308.72</v>
      </c>
    </row>
    <row r="83" spans="1:13" x14ac:dyDescent="0.35">
      <c r="A83" s="113" t="s">
        <v>151</v>
      </c>
      <c r="B83" s="118">
        <v>2420</v>
      </c>
      <c r="C83">
        <v>8</v>
      </c>
      <c r="D83" s="1">
        <f>VLOOKUP($B83,'Awards&amp;Payments_LEACode'!$A$4:$I$455,3,FALSE)</f>
        <v>81534</v>
      </c>
      <c r="E83" s="1">
        <f>VLOOKUP($B83,'Awards&amp;Payments_LEACode'!$A$4:$I$455,4,FALSE)</f>
        <v>325906</v>
      </c>
      <c r="F83" s="1">
        <f>VLOOKUP($B83,'Awards&amp;Payments_LEACode'!$A$4:$I$455,6,FALSE)</f>
        <v>731895</v>
      </c>
      <c r="G83" s="1">
        <f>VLOOKUP($B83,'Awards&amp;Payments_LEACode'!$A$4:$I$455,8,FALSE)</f>
        <v>0</v>
      </c>
      <c r="H83" s="3">
        <f>VLOOKUP($B83,'Awards&amp;Payments_LEACode'!$A$4:$I$455,9,FALSE)</f>
        <v>1139335</v>
      </c>
      <c r="I83" s="1">
        <f>VLOOKUP($B83,'Awards&amp;Payments_LEACode'!$A$4:$Q$455,11,FALSE)</f>
        <v>70040.19</v>
      </c>
      <c r="J83" s="1">
        <f>VLOOKUP($B83,'Awards&amp;Payments_LEACode'!$A$4:$Q$455,12,FALSE)</f>
        <v>0</v>
      </c>
      <c r="K83" s="1">
        <f>VLOOKUP($B83,'Awards&amp;Payments_LEACode'!$A$4:$Q$455,14,FALSE)</f>
        <v>0</v>
      </c>
      <c r="L83" s="1">
        <f>VLOOKUP($B83,'Awards&amp;Payments_LEACode'!$A$4:$Q$455,16,FALSE)</f>
        <v>0</v>
      </c>
      <c r="M83" s="3">
        <f>VLOOKUP($B83,'Awards&amp;Payments_LEACode'!$A$4:$Q$455,17,FALSE)</f>
        <v>70040.19</v>
      </c>
    </row>
    <row r="84" spans="1:13" x14ac:dyDescent="0.35">
      <c r="A84" t="s">
        <v>154</v>
      </c>
      <c r="B84" s="118">
        <v>2443</v>
      </c>
      <c r="C84">
        <v>8</v>
      </c>
      <c r="D84" s="1">
        <f>VLOOKUP($B84,'Awards&amp;Payments_LEACode'!$A$4:$I$455,3,FALSE)</f>
        <v>147984</v>
      </c>
      <c r="E84" s="1">
        <f>VLOOKUP($B84,'Awards&amp;Payments_LEACode'!$A$4:$I$455,4,FALSE)</f>
        <v>583231</v>
      </c>
      <c r="F84" s="1">
        <f>VLOOKUP($B84,'Awards&amp;Payments_LEACode'!$A$4:$I$455,6,FALSE)</f>
        <v>1309778</v>
      </c>
      <c r="G84" s="1">
        <f>VLOOKUP($B84,'Awards&amp;Payments_LEACode'!$A$4:$I$455,8,FALSE)</f>
        <v>0</v>
      </c>
      <c r="H84" s="3">
        <f>VLOOKUP($B84,'Awards&amp;Payments_LEACode'!$A$4:$I$455,9,FALSE)</f>
        <v>2040993</v>
      </c>
      <c r="I84" s="1">
        <f>VLOOKUP($B84,'Awards&amp;Payments_LEACode'!$A$4:$Q$455,11,FALSE)</f>
        <v>125653.93</v>
      </c>
      <c r="J84" s="1">
        <f>VLOOKUP($B84,'Awards&amp;Payments_LEACode'!$A$4:$Q$455,12,FALSE)</f>
        <v>0</v>
      </c>
      <c r="K84" s="1">
        <f>VLOOKUP($B84,'Awards&amp;Payments_LEACode'!$A$4:$Q$455,14,FALSE)</f>
        <v>0</v>
      </c>
      <c r="L84" s="1">
        <f>VLOOKUP($B84,'Awards&amp;Payments_LEACode'!$A$4:$Q$455,16,FALSE)</f>
        <v>0</v>
      </c>
      <c r="M84" s="3">
        <f>VLOOKUP($B84,'Awards&amp;Payments_LEACode'!$A$4:$Q$455,17,FALSE)</f>
        <v>125653.93</v>
      </c>
    </row>
    <row r="85" spans="1:13" x14ac:dyDescent="0.35">
      <c r="A85" t="s">
        <v>153</v>
      </c>
      <c r="B85" s="118">
        <v>2436</v>
      </c>
      <c r="C85">
        <v>8</v>
      </c>
      <c r="D85" s="1">
        <f>VLOOKUP($B85,'Awards&amp;Payments_LEACode'!$A$4:$I$455,3,FALSE)</f>
        <v>41731</v>
      </c>
      <c r="E85" s="1">
        <f>VLOOKUP($B85,'Awards&amp;Payments_LEACode'!$A$4:$I$455,4,FALSE)</f>
        <v>154306</v>
      </c>
      <c r="F85" s="1">
        <f>VLOOKUP($B85,'Awards&amp;Payments_LEACode'!$A$4:$I$455,6,FALSE)</f>
        <v>346529</v>
      </c>
      <c r="G85" s="1">
        <f>VLOOKUP($B85,'Awards&amp;Payments_LEACode'!$A$4:$I$455,8,FALSE)</f>
        <v>0</v>
      </c>
      <c r="H85" s="3">
        <f>VLOOKUP($B85,'Awards&amp;Payments_LEACode'!$A$4:$I$455,9,FALSE)</f>
        <v>542566</v>
      </c>
      <c r="I85" s="1">
        <f>VLOOKUP($B85,'Awards&amp;Payments_LEACode'!$A$4:$Q$455,11,FALSE)</f>
        <v>41729.919999999998</v>
      </c>
      <c r="J85" s="1">
        <f>VLOOKUP($B85,'Awards&amp;Payments_LEACode'!$A$4:$Q$455,12,FALSE)</f>
        <v>0</v>
      </c>
      <c r="K85" s="1">
        <f>VLOOKUP($B85,'Awards&amp;Payments_LEACode'!$A$4:$Q$455,14,FALSE)</f>
        <v>0</v>
      </c>
      <c r="L85" s="1">
        <f>VLOOKUP($B85,'Awards&amp;Payments_LEACode'!$A$4:$Q$455,16,FALSE)</f>
        <v>0</v>
      </c>
      <c r="M85" s="3">
        <f>VLOOKUP($B85,'Awards&amp;Payments_LEACode'!$A$4:$Q$455,17,FALSE)</f>
        <v>41729.919999999998</v>
      </c>
    </row>
    <row r="86" spans="1:13" x14ac:dyDescent="0.35">
      <c r="A86" t="s">
        <v>164</v>
      </c>
      <c r="B86" s="118">
        <v>2570</v>
      </c>
      <c r="C86">
        <v>8</v>
      </c>
      <c r="D86" s="1">
        <f>VLOOKUP($B86,'Awards&amp;Payments_LEACode'!$A$4:$I$455,3,FALSE)</f>
        <v>40000</v>
      </c>
      <c r="E86" s="1">
        <f>VLOOKUP($B86,'Awards&amp;Payments_LEACode'!$A$4:$I$455,4,FALSE)</f>
        <v>100000</v>
      </c>
      <c r="F86" s="1">
        <f>VLOOKUP($B86,'Awards&amp;Payments_LEACode'!$A$4:$I$455,6,FALSE)</f>
        <v>0</v>
      </c>
      <c r="G86" s="1">
        <f>VLOOKUP($B86,'Awards&amp;Payments_LEACode'!$A$4:$I$455,8,FALSE)</f>
        <v>0</v>
      </c>
      <c r="H86" s="3">
        <f>VLOOKUP($B86,'Awards&amp;Payments_LEACode'!$A$4:$I$455,9,FALSE)</f>
        <v>140000</v>
      </c>
      <c r="I86" s="1">
        <f>VLOOKUP($B86,'Awards&amp;Payments_LEACode'!$A$4:$Q$455,11,FALSE)</f>
        <v>36701.060000000005</v>
      </c>
      <c r="J86" s="1">
        <f>VLOOKUP($B86,'Awards&amp;Payments_LEACode'!$A$4:$Q$455,12,FALSE)</f>
        <v>0</v>
      </c>
      <c r="K86" s="1">
        <f>VLOOKUP($B86,'Awards&amp;Payments_LEACode'!$A$4:$Q$455,14,FALSE)</f>
        <v>0</v>
      </c>
      <c r="L86" s="1">
        <f>VLOOKUP($B86,'Awards&amp;Payments_LEACode'!$A$4:$Q$455,16,FALSE)</f>
        <v>0</v>
      </c>
      <c r="M86" s="3">
        <f>VLOOKUP($B86,'Awards&amp;Payments_LEACode'!$A$4:$Q$455,17,FALSE)</f>
        <v>36701.060000000005</v>
      </c>
    </row>
    <row r="87" spans="1:13" x14ac:dyDescent="0.35">
      <c r="A87" t="s">
        <v>123</v>
      </c>
      <c r="B87" s="118">
        <v>1897</v>
      </c>
      <c r="C87">
        <v>8</v>
      </c>
      <c r="D87" s="1">
        <f>VLOOKUP($B87,'Awards&amp;Payments_LEACode'!$A$4:$I$455,3,FALSE)</f>
        <v>40000</v>
      </c>
      <c r="E87" s="1">
        <f>VLOOKUP($B87,'Awards&amp;Payments_LEACode'!$A$4:$I$455,4,FALSE)</f>
        <v>123873</v>
      </c>
      <c r="F87" s="1">
        <f>VLOOKUP($B87,'Awards&amp;Payments_LEACode'!$A$4:$I$455,6,FALSE)</f>
        <v>278184</v>
      </c>
      <c r="G87" s="1">
        <f>VLOOKUP($B87,'Awards&amp;Payments_LEACode'!$A$4:$I$455,8,FALSE)</f>
        <v>0</v>
      </c>
      <c r="H87" s="3">
        <f>VLOOKUP($B87,'Awards&amp;Payments_LEACode'!$A$4:$I$455,9,FALSE)</f>
        <v>442057</v>
      </c>
      <c r="I87" s="1">
        <f>VLOOKUP($B87,'Awards&amp;Payments_LEACode'!$A$4:$Q$455,11,FALSE)</f>
        <v>30743.25</v>
      </c>
      <c r="J87" s="1">
        <f>VLOOKUP($B87,'Awards&amp;Payments_LEACode'!$A$4:$Q$455,12,FALSE)</f>
        <v>0</v>
      </c>
      <c r="K87" s="1">
        <f>VLOOKUP($B87,'Awards&amp;Payments_LEACode'!$A$4:$Q$455,14,FALSE)</f>
        <v>0</v>
      </c>
      <c r="L87" s="1">
        <f>VLOOKUP($B87,'Awards&amp;Payments_LEACode'!$A$4:$Q$455,16,FALSE)</f>
        <v>0</v>
      </c>
      <c r="M87" s="3">
        <f>VLOOKUP($B87,'Awards&amp;Payments_LEACode'!$A$4:$Q$455,17,FALSE)</f>
        <v>30743.25</v>
      </c>
    </row>
    <row r="88" spans="1:13" x14ac:dyDescent="0.35">
      <c r="A88" t="s">
        <v>225</v>
      </c>
      <c r="B88" s="118">
        <v>3437</v>
      </c>
      <c r="C88">
        <v>8</v>
      </c>
      <c r="D88" s="1">
        <f>VLOOKUP($B88,'Awards&amp;Payments_LEACode'!$A$4:$I$455,3,FALSE)</f>
        <v>87776</v>
      </c>
      <c r="E88" s="1">
        <f>VLOOKUP($B88,'Awards&amp;Payments_LEACode'!$A$4:$I$455,4,FALSE)</f>
        <v>346990</v>
      </c>
      <c r="F88" s="1">
        <f>VLOOKUP($B88,'Awards&amp;Payments_LEACode'!$A$4:$I$455,6,FALSE)</f>
        <v>779245</v>
      </c>
      <c r="G88" s="1">
        <f>VLOOKUP($B88,'Awards&amp;Payments_LEACode'!$A$4:$I$455,8,FALSE)</f>
        <v>0</v>
      </c>
      <c r="H88" s="3">
        <f>VLOOKUP($B88,'Awards&amp;Payments_LEACode'!$A$4:$I$455,9,FALSE)</f>
        <v>1214011</v>
      </c>
      <c r="I88" s="1">
        <f>VLOOKUP($B88,'Awards&amp;Payments_LEACode'!$A$4:$Q$455,11,FALSE)</f>
        <v>83180.84</v>
      </c>
      <c r="J88" s="1">
        <f>VLOOKUP($B88,'Awards&amp;Payments_LEACode'!$A$4:$Q$455,12,FALSE)</f>
        <v>0</v>
      </c>
      <c r="K88" s="1">
        <f>VLOOKUP($B88,'Awards&amp;Payments_LEACode'!$A$4:$Q$455,14,FALSE)</f>
        <v>0</v>
      </c>
      <c r="L88" s="1">
        <f>VLOOKUP($B88,'Awards&amp;Payments_LEACode'!$A$4:$Q$455,16,FALSE)</f>
        <v>0</v>
      </c>
      <c r="M88" s="3">
        <f>VLOOKUP($B88,'Awards&amp;Payments_LEACode'!$A$4:$Q$455,17,FALSE)</f>
        <v>83180.84</v>
      </c>
    </row>
    <row r="89" spans="1:13" x14ac:dyDescent="0.35">
      <c r="A89" t="s">
        <v>227</v>
      </c>
      <c r="B89" s="118">
        <v>3479</v>
      </c>
      <c r="C89">
        <v>8</v>
      </c>
      <c r="D89" s="1">
        <f>VLOOKUP($B89,'Awards&amp;Payments_LEACode'!$A$4:$I$455,3,FALSE)</f>
        <v>71190</v>
      </c>
      <c r="E89" s="1">
        <f>VLOOKUP($B89,'Awards&amp;Payments_LEACode'!$A$4:$I$455,4,FALSE)</f>
        <v>270594</v>
      </c>
      <c r="F89" s="1">
        <f>VLOOKUP($B89,'Awards&amp;Payments_LEACode'!$A$4:$I$455,6,FALSE)</f>
        <v>607680</v>
      </c>
      <c r="G89" s="1">
        <f>VLOOKUP($B89,'Awards&amp;Payments_LEACode'!$A$4:$I$455,8,FALSE)</f>
        <v>0</v>
      </c>
      <c r="H89" s="3">
        <f>VLOOKUP($B89,'Awards&amp;Payments_LEACode'!$A$4:$I$455,9,FALSE)</f>
        <v>949464</v>
      </c>
      <c r="I89" s="1">
        <f>VLOOKUP($B89,'Awards&amp;Payments_LEACode'!$A$4:$Q$455,11,FALSE)</f>
        <v>70754.67</v>
      </c>
      <c r="J89" s="1">
        <f>VLOOKUP($B89,'Awards&amp;Payments_LEACode'!$A$4:$Q$455,12,FALSE)</f>
        <v>0</v>
      </c>
      <c r="K89" s="1">
        <f>VLOOKUP($B89,'Awards&amp;Payments_LEACode'!$A$4:$Q$455,14,FALSE)</f>
        <v>0</v>
      </c>
      <c r="L89" s="1">
        <f>VLOOKUP($B89,'Awards&amp;Payments_LEACode'!$A$4:$Q$455,16,FALSE)</f>
        <v>0</v>
      </c>
      <c r="M89" s="3">
        <f>VLOOKUP($B89,'Awards&amp;Payments_LEACode'!$A$4:$Q$455,17,FALSE)</f>
        <v>70754.67</v>
      </c>
    </row>
    <row r="90" spans="1:13" x14ac:dyDescent="0.35">
      <c r="A90" t="s">
        <v>232</v>
      </c>
      <c r="B90" s="118">
        <v>3528</v>
      </c>
      <c r="C90">
        <v>8</v>
      </c>
      <c r="D90" s="1">
        <f>VLOOKUP($B90,'Awards&amp;Payments_LEACode'!$A$4:$I$455,3,FALSE)</f>
        <v>46616</v>
      </c>
      <c r="E90" s="1">
        <f>VLOOKUP($B90,'Awards&amp;Payments_LEACode'!$A$4:$I$455,4,FALSE)</f>
        <v>120428</v>
      </c>
      <c r="F90" s="1">
        <f>VLOOKUP($B90,'Awards&amp;Payments_LEACode'!$A$4:$I$455,6,FALSE)</f>
        <v>270449</v>
      </c>
      <c r="G90" s="1">
        <f>VLOOKUP($B90,'Awards&amp;Payments_LEACode'!$A$4:$I$455,8,FALSE)</f>
        <v>0</v>
      </c>
      <c r="H90" s="3">
        <f>VLOOKUP($B90,'Awards&amp;Payments_LEACode'!$A$4:$I$455,9,FALSE)</f>
        <v>437493</v>
      </c>
      <c r="I90" s="1">
        <f>VLOOKUP($B90,'Awards&amp;Payments_LEACode'!$A$4:$Q$455,11,FALSE)</f>
        <v>46616</v>
      </c>
      <c r="J90" s="1">
        <f>VLOOKUP($B90,'Awards&amp;Payments_LEACode'!$A$4:$Q$455,12,FALSE)</f>
        <v>0</v>
      </c>
      <c r="K90" s="1">
        <f>VLOOKUP($B90,'Awards&amp;Payments_LEACode'!$A$4:$Q$455,14,FALSE)</f>
        <v>0</v>
      </c>
      <c r="L90" s="1">
        <f>VLOOKUP($B90,'Awards&amp;Payments_LEACode'!$A$4:$Q$455,16,FALSE)</f>
        <v>0</v>
      </c>
      <c r="M90" s="3">
        <f>VLOOKUP($B90,'Awards&amp;Payments_LEACode'!$A$4:$Q$455,17,FALSE)</f>
        <v>46616</v>
      </c>
    </row>
    <row r="91" spans="1:13" x14ac:dyDescent="0.35">
      <c r="A91" t="s">
        <v>236</v>
      </c>
      <c r="B91" s="118">
        <v>3619</v>
      </c>
      <c r="C91">
        <v>8</v>
      </c>
      <c r="D91" s="1">
        <f>VLOOKUP($B91,'Awards&amp;Payments_LEACode'!$A$4:$I$455,3,FALSE)</f>
        <v>55995150</v>
      </c>
      <c r="E91" s="1">
        <f>VLOOKUP($B91,'Awards&amp;Payments_LEACode'!$A$4:$I$455,4,FALSE)</f>
        <v>225213399</v>
      </c>
      <c r="F91" s="1">
        <f>VLOOKUP($B91,'Awards&amp;Payments_LEACode'!$A$4:$I$455,6,FALSE)</f>
        <v>505767416</v>
      </c>
      <c r="G91" s="1">
        <f>VLOOKUP($B91,'Awards&amp;Payments_LEACode'!$A$4:$I$455,8,FALSE)</f>
        <v>10823618</v>
      </c>
      <c r="H91" s="3">
        <f>VLOOKUP($B91,'Awards&amp;Payments_LEACode'!$A$4:$I$455,9,FALSE)</f>
        <v>797799583</v>
      </c>
      <c r="I91" s="1">
        <f>VLOOKUP($B91,'Awards&amp;Payments_LEACode'!$A$4:$Q$455,11,FALSE)</f>
        <v>28713190.84</v>
      </c>
      <c r="J91" s="1">
        <f>VLOOKUP($B91,'Awards&amp;Payments_LEACode'!$A$4:$Q$455,12,FALSE)</f>
        <v>0</v>
      </c>
      <c r="K91" s="1">
        <f>VLOOKUP($B91,'Awards&amp;Payments_LEACode'!$A$4:$Q$455,14,FALSE)</f>
        <v>0</v>
      </c>
      <c r="L91" s="1">
        <f>VLOOKUP($B91,'Awards&amp;Payments_LEACode'!$A$4:$Q$455,16,FALSE)</f>
        <v>0</v>
      </c>
      <c r="M91" s="3">
        <f>VLOOKUP($B91,'Awards&amp;Payments_LEACode'!$A$4:$Q$455,17,FALSE)</f>
        <v>28713190.84</v>
      </c>
    </row>
    <row r="92" spans="1:13" x14ac:dyDescent="0.35">
      <c r="A92" t="s">
        <v>137</v>
      </c>
      <c r="B92" s="118">
        <v>2177</v>
      </c>
      <c r="C92">
        <v>8</v>
      </c>
      <c r="D92" s="1">
        <f>VLOOKUP($B92,'Awards&amp;Payments_LEACode'!$A$4:$I$455,3,FALSE)</f>
        <v>74832</v>
      </c>
      <c r="E92" s="1">
        <f>VLOOKUP($B92,'Awards&amp;Payments_LEACode'!$A$4:$I$455,4,FALSE)</f>
        <v>306795</v>
      </c>
      <c r="F92" s="1">
        <f>VLOOKUP($B92,'Awards&amp;Payments_LEACode'!$A$4:$I$455,6,FALSE)</f>
        <v>688976</v>
      </c>
      <c r="G92" s="1">
        <f>VLOOKUP($B92,'Awards&amp;Payments_LEACode'!$A$4:$I$455,8,FALSE)</f>
        <v>0</v>
      </c>
      <c r="H92" s="3">
        <f>VLOOKUP($B92,'Awards&amp;Payments_LEACode'!$A$4:$I$455,9,FALSE)</f>
        <v>1070603</v>
      </c>
      <c r="I92" s="1">
        <f>VLOOKUP($B92,'Awards&amp;Payments_LEACode'!$A$4:$Q$455,11,FALSE)</f>
        <v>71844.490000000005</v>
      </c>
      <c r="J92" s="1">
        <f>VLOOKUP($B92,'Awards&amp;Payments_LEACode'!$A$4:$Q$455,12,FALSE)</f>
        <v>5163.1099999999997</v>
      </c>
      <c r="K92" s="1">
        <f>VLOOKUP($B92,'Awards&amp;Payments_LEACode'!$A$4:$Q$455,14,FALSE)</f>
        <v>0</v>
      </c>
      <c r="L92" s="1">
        <f>VLOOKUP($B92,'Awards&amp;Payments_LEACode'!$A$4:$Q$455,16,FALSE)</f>
        <v>0</v>
      </c>
      <c r="M92" s="3">
        <f>VLOOKUP($B92,'Awards&amp;Payments_LEACode'!$A$4:$Q$455,17,FALSE)</f>
        <v>77007.600000000006</v>
      </c>
    </row>
    <row r="93" spans="1:13" x14ac:dyDescent="0.35">
      <c r="A93" t="s">
        <v>1155</v>
      </c>
      <c r="B93" s="118">
        <v>4515</v>
      </c>
      <c r="C93">
        <v>8</v>
      </c>
      <c r="D93" s="1">
        <f>VLOOKUP($B93,'Awards&amp;Payments_LEACode'!$A$4:$I$455,3,FALSE)</f>
        <v>152878</v>
      </c>
      <c r="E93" s="1">
        <f>VLOOKUP($B93,'Awards&amp;Payments_LEACode'!$A$4:$I$455,4,FALSE)</f>
        <v>580365</v>
      </c>
      <c r="F93" s="1">
        <f>VLOOKUP($B93,'Awards&amp;Payments_LEACode'!$A$4:$I$455,6,FALSE)</f>
        <v>1303339</v>
      </c>
      <c r="G93" s="1">
        <f>VLOOKUP($B93,'Awards&amp;Payments_LEACode'!$A$4:$I$455,8,FALSE)</f>
        <v>0</v>
      </c>
      <c r="H93" s="3">
        <f>VLOOKUP($B93,'Awards&amp;Payments_LEACode'!$A$4:$I$455,9,FALSE)</f>
        <v>2036582</v>
      </c>
      <c r="I93" s="1">
        <f>VLOOKUP($B93,'Awards&amp;Payments_LEACode'!$A$4:$Q$455,11,FALSE)</f>
        <v>152878</v>
      </c>
      <c r="J93" s="1">
        <f>VLOOKUP($B93,'Awards&amp;Payments_LEACode'!$A$4:$Q$455,12,FALSE)</f>
        <v>0</v>
      </c>
      <c r="K93" s="1">
        <f>VLOOKUP($B93,'Awards&amp;Payments_LEACode'!$A$4:$Q$455,14,FALSE)</f>
        <v>0</v>
      </c>
      <c r="L93" s="1">
        <f>VLOOKUP($B93,'Awards&amp;Payments_LEACode'!$A$4:$Q$455,16,FALSE)</f>
        <v>0</v>
      </c>
      <c r="M93" s="3">
        <f>VLOOKUP($B93,'Awards&amp;Payments_LEACode'!$A$4:$Q$455,17,FALSE)</f>
        <v>152878</v>
      </c>
    </row>
    <row r="94" spans="1:13" x14ac:dyDescent="0.35">
      <c r="A94" t="s">
        <v>200</v>
      </c>
      <c r="B94" s="118">
        <v>3122</v>
      </c>
      <c r="C94">
        <v>8</v>
      </c>
      <c r="D94" s="1">
        <f>VLOOKUP($B94,'Awards&amp;Payments_LEACode'!$A$4:$I$455,3,FALSE)</f>
        <v>40000</v>
      </c>
      <c r="E94" s="1">
        <f>VLOOKUP($B94,'Awards&amp;Payments_LEACode'!$A$4:$I$455,4,FALSE)</f>
        <v>100000</v>
      </c>
      <c r="F94" s="1">
        <f>VLOOKUP($B94,'Awards&amp;Payments_LEACode'!$A$4:$I$455,6,FALSE)</f>
        <v>0</v>
      </c>
      <c r="G94" s="1">
        <f>VLOOKUP($B94,'Awards&amp;Payments_LEACode'!$A$4:$I$455,8,FALSE)</f>
        <v>0</v>
      </c>
      <c r="H94" s="3">
        <f>VLOOKUP($B94,'Awards&amp;Payments_LEACode'!$A$4:$I$455,9,FALSE)</f>
        <v>140000</v>
      </c>
      <c r="I94" s="1">
        <f>VLOOKUP($B94,'Awards&amp;Payments_LEACode'!$A$4:$Q$455,11,FALSE)</f>
        <v>40000</v>
      </c>
      <c r="J94" s="1">
        <f>VLOOKUP($B94,'Awards&amp;Payments_LEACode'!$A$4:$Q$455,12,FALSE)</f>
        <v>0</v>
      </c>
      <c r="K94" s="1">
        <f>VLOOKUP($B94,'Awards&amp;Payments_LEACode'!$A$4:$Q$455,14,FALSE)</f>
        <v>0</v>
      </c>
      <c r="L94" s="1">
        <f>VLOOKUP($B94,'Awards&amp;Payments_LEACode'!$A$4:$Q$455,16,FALSE)</f>
        <v>0</v>
      </c>
      <c r="M94" s="3">
        <f>VLOOKUP($B94,'Awards&amp;Payments_LEACode'!$A$4:$Q$455,17,FALSE)</f>
        <v>40000</v>
      </c>
    </row>
    <row r="95" spans="1:13" x14ac:dyDescent="0.35">
      <c r="A95" t="s">
        <v>410</v>
      </c>
      <c r="B95" s="118">
        <v>6419</v>
      </c>
      <c r="C95">
        <v>8</v>
      </c>
      <c r="D95" s="1">
        <f>VLOOKUP($B95,'Awards&amp;Payments_LEACode'!$A$4:$I$455,3,FALSE)</f>
        <v>188294</v>
      </c>
      <c r="E95" s="1">
        <f>VLOOKUP($B95,'Awards&amp;Payments_LEACode'!$A$4:$I$455,4,FALSE)</f>
        <v>701618</v>
      </c>
      <c r="F95" s="1">
        <f>VLOOKUP($B95,'Awards&amp;Payments_LEACode'!$A$4:$I$455,6,FALSE)</f>
        <v>1575641</v>
      </c>
      <c r="G95" s="1">
        <f>VLOOKUP($B95,'Awards&amp;Payments_LEACode'!$A$4:$I$455,8,FALSE)</f>
        <v>0</v>
      </c>
      <c r="H95" s="3">
        <f>VLOOKUP($B95,'Awards&amp;Payments_LEACode'!$A$4:$I$455,9,FALSE)</f>
        <v>2465553</v>
      </c>
      <c r="I95" s="1">
        <f>VLOOKUP($B95,'Awards&amp;Payments_LEACode'!$A$4:$Q$455,11,FALSE)</f>
        <v>126647.84</v>
      </c>
      <c r="J95" s="1">
        <f>VLOOKUP($B95,'Awards&amp;Payments_LEACode'!$A$4:$Q$455,12,FALSE)</f>
        <v>0</v>
      </c>
      <c r="K95" s="1">
        <f>VLOOKUP($B95,'Awards&amp;Payments_LEACode'!$A$4:$Q$455,14,FALSE)</f>
        <v>0</v>
      </c>
      <c r="L95" s="1">
        <f>VLOOKUP($B95,'Awards&amp;Payments_LEACode'!$A$4:$Q$455,16,FALSE)</f>
        <v>0</v>
      </c>
      <c r="M95" s="3">
        <f>VLOOKUP($B95,'Awards&amp;Payments_LEACode'!$A$4:$Q$455,17,FALSE)</f>
        <v>126647.84</v>
      </c>
    </row>
    <row r="96" spans="1:13" x14ac:dyDescent="0.35">
      <c r="A96" t="s">
        <v>51</v>
      </c>
      <c r="B96" s="118">
        <v>658</v>
      </c>
      <c r="C96">
        <v>9</v>
      </c>
      <c r="D96" s="1">
        <f>VLOOKUP($B96,'Awards&amp;Payments_LEACode'!$A$4:$I$455,3,FALSE)</f>
        <v>58531</v>
      </c>
      <c r="E96" s="1">
        <f>VLOOKUP($B96,'Awards&amp;Payments_LEACode'!$A$4:$I$455,4,FALSE)</f>
        <v>232622</v>
      </c>
      <c r="F96" s="1">
        <f>VLOOKUP($B96,'Awards&amp;Payments_LEACode'!$A$4:$I$455,6,FALSE)</f>
        <v>522406</v>
      </c>
      <c r="G96" s="1">
        <f>VLOOKUP($B96,'Awards&amp;Payments_LEACode'!$A$4:$I$455,8,FALSE)</f>
        <v>0</v>
      </c>
      <c r="H96" s="3">
        <f>VLOOKUP($B96,'Awards&amp;Payments_LEACode'!$A$4:$I$455,9,FALSE)</f>
        <v>813559</v>
      </c>
      <c r="I96" s="1">
        <f>VLOOKUP($B96,'Awards&amp;Payments_LEACode'!$A$4:$Q$455,11,FALSE)</f>
        <v>53666.37</v>
      </c>
      <c r="J96" s="1">
        <f>VLOOKUP($B96,'Awards&amp;Payments_LEACode'!$A$4:$Q$455,12,FALSE)</f>
        <v>0</v>
      </c>
      <c r="K96" s="1">
        <f>VLOOKUP($B96,'Awards&amp;Payments_LEACode'!$A$4:$Q$455,14,FALSE)</f>
        <v>0</v>
      </c>
      <c r="L96" s="1">
        <f>VLOOKUP($B96,'Awards&amp;Payments_LEACode'!$A$4:$Q$455,16,FALSE)</f>
        <v>0</v>
      </c>
      <c r="M96" s="3">
        <f>VLOOKUP($B96,'Awards&amp;Payments_LEACode'!$A$4:$Q$455,17,FALSE)</f>
        <v>53666.37</v>
      </c>
    </row>
    <row r="97" spans="1:13" x14ac:dyDescent="0.35">
      <c r="A97" t="s">
        <v>67</v>
      </c>
      <c r="B97" s="118">
        <v>1029</v>
      </c>
      <c r="C97">
        <v>9</v>
      </c>
      <c r="D97" s="1">
        <f>VLOOKUP($B97,'Awards&amp;Payments_LEACode'!$A$4:$I$455,3,FALSE)</f>
        <v>56431</v>
      </c>
      <c r="E97" s="1">
        <f>VLOOKUP($B97,'Awards&amp;Payments_LEACode'!$A$4:$I$455,4,FALSE)</f>
        <v>233160</v>
      </c>
      <c r="F97" s="1">
        <f>VLOOKUP($B97,'Awards&amp;Payments_LEACode'!$A$4:$I$455,6,FALSE)</f>
        <v>523613</v>
      </c>
      <c r="G97" s="1">
        <f>VLOOKUP($B97,'Awards&amp;Payments_LEACode'!$A$4:$I$455,8,FALSE)</f>
        <v>0</v>
      </c>
      <c r="H97" s="3">
        <f>VLOOKUP($B97,'Awards&amp;Payments_LEACode'!$A$4:$I$455,9,FALSE)</f>
        <v>813204</v>
      </c>
      <c r="I97" s="1">
        <f>VLOOKUP($B97,'Awards&amp;Payments_LEACode'!$A$4:$Q$455,11,FALSE)</f>
        <v>56431</v>
      </c>
      <c r="J97" s="1">
        <f>VLOOKUP($B97,'Awards&amp;Payments_LEACode'!$A$4:$Q$455,12,FALSE)</f>
        <v>0</v>
      </c>
      <c r="K97" s="1">
        <f>VLOOKUP($B97,'Awards&amp;Payments_LEACode'!$A$4:$Q$455,14,FALSE)</f>
        <v>0</v>
      </c>
      <c r="L97" s="1">
        <f>VLOOKUP($B97,'Awards&amp;Payments_LEACode'!$A$4:$Q$455,16,FALSE)</f>
        <v>0</v>
      </c>
      <c r="M97" s="3">
        <f>VLOOKUP($B97,'Awards&amp;Payments_LEACode'!$A$4:$Q$455,17,FALSE)</f>
        <v>56431</v>
      </c>
    </row>
    <row r="98" spans="1:13" x14ac:dyDescent="0.35">
      <c r="A98" t="s">
        <v>70</v>
      </c>
      <c r="B98" s="118">
        <v>1085</v>
      </c>
      <c r="C98">
        <v>9</v>
      </c>
      <c r="D98" s="1">
        <f>VLOOKUP($B98,'Awards&amp;Payments_LEACode'!$A$4:$I$455,3,FALSE)</f>
        <v>79860</v>
      </c>
      <c r="E98" s="1">
        <f>VLOOKUP($B98,'Awards&amp;Payments_LEACode'!$A$4:$I$455,4,FALSE)</f>
        <v>324989</v>
      </c>
      <c r="F98" s="1">
        <f>VLOOKUP($B98,'Awards&amp;Payments_LEACode'!$A$4:$I$455,6,FALSE)</f>
        <v>729836</v>
      </c>
      <c r="G98" s="1">
        <f>VLOOKUP($B98,'Awards&amp;Payments_LEACode'!$A$4:$I$455,8,FALSE)</f>
        <v>0</v>
      </c>
      <c r="H98" s="3">
        <f>VLOOKUP($B98,'Awards&amp;Payments_LEACode'!$A$4:$I$455,9,FALSE)</f>
        <v>1134685</v>
      </c>
      <c r="I98" s="1">
        <f>VLOOKUP($B98,'Awards&amp;Payments_LEACode'!$A$4:$Q$455,11,FALSE)</f>
        <v>78921.38</v>
      </c>
      <c r="J98" s="1">
        <f>VLOOKUP($B98,'Awards&amp;Payments_LEACode'!$A$4:$Q$455,12,FALSE)</f>
        <v>0</v>
      </c>
      <c r="K98" s="1">
        <f>VLOOKUP($B98,'Awards&amp;Payments_LEACode'!$A$4:$Q$455,14,FALSE)</f>
        <v>0</v>
      </c>
      <c r="L98" s="1">
        <f>VLOOKUP($B98,'Awards&amp;Payments_LEACode'!$A$4:$Q$455,16,FALSE)</f>
        <v>0</v>
      </c>
      <c r="M98" s="3">
        <f>VLOOKUP($B98,'Awards&amp;Payments_LEACode'!$A$4:$Q$455,17,FALSE)</f>
        <v>78921.38</v>
      </c>
    </row>
    <row r="99" spans="1:13" x14ac:dyDescent="0.35">
      <c r="A99" t="s">
        <v>106</v>
      </c>
      <c r="B99" s="118">
        <v>1631</v>
      </c>
      <c r="C99">
        <v>9</v>
      </c>
      <c r="D99" s="1">
        <f>VLOOKUP($B99,'Awards&amp;Payments_LEACode'!$A$4:$I$455,3,FALSE)</f>
        <v>40000</v>
      </c>
      <c r="E99" s="1">
        <f>VLOOKUP($B99,'Awards&amp;Payments_LEACode'!$A$4:$I$455,4,FALSE)</f>
        <v>100000</v>
      </c>
      <c r="F99" s="1">
        <f>VLOOKUP($B99,'Awards&amp;Payments_LEACode'!$A$4:$I$455,6,FALSE)</f>
        <v>174595</v>
      </c>
      <c r="G99" s="1">
        <f>VLOOKUP($B99,'Awards&amp;Payments_LEACode'!$A$4:$I$455,8,FALSE)</f>
        <v>0</v>
      </c>
      <c r="H99" s="3">
        <f>VLOOKUP($B99,'Awards&amp;Payments_LEACode'!$A$4:$I$455,9,FALSE)</f>
        <v>314595</v>
      </c>
      <c r="I99" s="1">
        <f>VLOOKUP($B99,'Awards&amp;Payments_LEACode'!$A$4:$Q$455,11,FALSE)</f>
        <v>40000</v>
      </c>
      <c r="J99" s="1">
        <f>VLOOKUP($B99,'Awards&amp;Payments_LEACode'!$A$4:$Q$455,12,FALSE)</f>
        <v>0</v>
      </c>
      <c r="K99" s="1">
        <f>VLOOKUP($B99,'Awards&amp;Payments_LEACode'!$A$4:$Q$455,14,FALSE)</f>
        <v>0</v>
      </c>
      <c r="L99" s="1">
        <f>VLOOKUP($B99,'Awards&amp;Payments_LEACode'!$A$4:$Q$455,16,FALSE)</f>
        <v>0</v>
      </c>
      <c r="M99" s="3">
        <f>VLOOKUP($B99,'Awards&amp;Payments_LEACode'!$A$4:$Q$455,17,FALSE)</f>
        <v>40000</v>
      </c>
    </row>
    <row r="100" spans="1:13" x14ac:dyDescent="0.35">
      <c r="A100" t="s">
        <v>161</v>
      </c>
      <c r="B100" s="118">
        <v>2534</v>
      </c>
      <c r="C100">
        <v>9</v>
      </c>
      <c r="D100" s="1">
        <f>VLOOKUP($B100,'Awards&amp;Payments_LEACode'!$A$4:$I$455,3,FALSE)</f>
        <v>40000</v>
      </c>
      <c r="E100" s="1">
        <f>VLOOKUP($B100,'Awards&amp;Payments_LEACode'!$A$4:$I$455,4,FALSE)</f>
        <v>128920</v>
      </c>
      <c r="F100" s="1">
        <f>VLOOKUP($B100,'Awards&amp;Payments_LEACode'!$A$4:$I$455,6,FALSE)</f>
        <v>289519</v>
      </c>
      <c r="G100" s="1">
        <f>VLOOKUP($B100,'Awards&amp;Payments_LEACode'!$A$4:$I$455,8,FALSE)</f>
        <v>0</v>
      </c>
      <c r="H100" s="3">
        <f>VLOOKUP($B100,'Awards&amp;Payments_LEACode'!$A$4:$I$455,9,FALSE)</f>
        <v>458439</v>
      </c>
      <c r="I100" s="1">
        <f>VLOOKUP($B100,'Awards&amp;Payments_LEACode'!$A$4:$Q$455,11,FALSE)</f>
        <v>40000</v>
      </c>
      <c r="J100" s="1">
        <f>VLOOKUP($B100,'Awards&amp;Payments_LEACode'!$A$4:$Q$455,12,FALSE)</f>
        <v>0</v>
      </c>
      <c r="K100" s="1">
        <f>VLOOKUP($B100,'Awards&amp;Payments_LEACode'!$A$4:$Q$455,14,FALSE)</f>
        <v>0</v>
      </c>
      <c r="L100" s="1">
        <f>VLOOKUP($B100,'Awards&amp;Payments_LEACode'!$A$4:$Q$455,16,FALSE)</f>
        <v>0</v>
      </c>
      <c r="M100" s="3">
        <f>VLOOKUP($B100,'Awards&amp;Payments_LEACode'!$A$4:$Q$455,17,FALSE)</f>
        <v>40000</v>
      </c>
    </row>
    <row r="101" spans="1:13" x14ac:dyDescent="0.35">
      <c r="A101" t="s">
        <v>168</v>
      </c>
      <c r="B101" s="118">
        <v>2605</v>
      </c>
      <c r="C101">
        <v>9</v>
      </c>
      <c r="D101" s="1">
        <f>VLOOKUP($B101,'Awards&amp;Payments_LEACode'!$A$4:$I$455,3,FALSE)</f>
        <v>40000</v>
      </c>
      <c r="E101" s="1">
        <f>VLOOKUP($B101,'Awards&amp;Payments_LEACode'!$A$4:$I$455,4,FALSE)</f>
        <v>100000</v>
      </c>
      <c r="F101" s="1">
        <f>VLOOKUP($B101,'Awards&amp;Payments_LEACode'!$A$4:$I$455,6,FALSE)</f>
        <v>200888</v>
      </c>
      <c r="G101" s="1">
        <f>VLOOKUP($B101,'Awards&amp;Payments_LEACode'!$A$4:$I$455,8,FALSE)</f>
        <v>0</v>
      </c>
      <c r="H101" s="3">
        <f>VLOOKUP($B101,'Awards&amp;Payments_LEACode'!$A$4:$I$455,9,FALSE)</f>
        <v>340888</v>
      </c>
      <c r="I101" s="1">
        <f>VLOOKUP($B101,'Awards&amp;Payments_LEACode'!$A$4:$Q$455,11,FALSE)</f>
        <v>40000</v>
      </c>
      <c r="J101" s="1">
        <f>VLOOKUP($B101,'Awards&amp;Payments_LEACode'!$A$4:$Q$455,12,FALSE)</f>
        <v>0</v>
      </c>
      <c r="K101" s="1">
        <f>VLOOKUP($B101,'Awards&amp;Payments_LEACode'!$A$4:$Q$455,14,FALSE)</f>
        <v>0</v>
      </c>
      <c r="L101" s="1">
        <f>VLOOKUP($B101,'Awards&amp;Payments_LEACode'!$A$4:$Q$455,16,FALSE)</f>
        <v>0</v>
      </c>
      <c r="M101" s="3">
        <f>VLOOKUP($B101,'Awards&amp;Payments_LEACode'!$A$4:$Q$455,17,FALSE)</f>
        <v>40000</v>
      </c>
    </row>
    <row r="102" spans="1:13" x14ac:dyDescent="0.35">
      <c r="A102" t="s">
        <v>185</v>
      </c>
      <c r="B102" s="118">
        <v>2828</v>
      </c>
      <c r="C102">
        <v>9</v>
      </c>
      <c r="D102" s="1">
        <f>VLOOKUP($B102,'Awards&amp;Payments_LEACode'!$A$4:$I$455,3,FALSE)</f>
        <v>72487</v>
      </c>
      <c r="E102" s="1">
        <f>VLOOKUP($B102,'Awards&amp;Payments_LEACode'!$A$4:$I$455,4,FALSE)</f>
        <v>295512</v>
      </c>
      <c r="F102" s="1">
        <f>VLOOKUP($B102,'Awards&amp;Payments_LEACode'!$A$4:$I$455,6,FALSE)</f>
        <v>663639</v>
      </c>
      <c r="G102" s="1">
        <f>VLOOKUP($B102,'Awards&amp;Payments_LEACode'!$A$4:$I$455,8,FALSE)</f>
        <v>0</v>
      </c>
      <c r="H102" s="3">
        <f>VLOOKUP($B102,'Awards&amp;Payments_LEACode'!$A$4:$I$455,9,FALSE)</f>
        <v>1031638</v>
      </c>
      <c r="I102" s="1">
        <f>VLOOKUP($B102,'Awards&amp;Payments_LEACode'!$A$4:$Q$455,11,FALSE)</f>
        <v>54082.700000000004</v>
      </c>
      <c r="J102" s="1">
        <f>VLOOKUP($B102,'Awards&amp;Payments_LEACode'!$A$4:$Q$455,12,FALSE)</f>
        <v>0</v>
      </c>
      <c r="K102" s="1">
        <f>VLOOKUP($B102,'Awards&amp;Payments_LEACode'!$A$4:$Q$455,14,FALSE)</f>
        <v>0</v>
      </c>
      <c r="L102" s="1">
        <f>VLOOKUP($B102,'Awards&amp;Payments_LEACode'!$A$4:$Q$455,16,FALSE)</f>
        <v>0</v>
      </c>
      <c r="M102" s="3">
        <f>VLOOKUP($B102,'Awards&amp;Payments_LEACode'!$A$4:$Q$455,17,FALSE)</f>
        <v>54082.700000000004</v>
      </c>
    </row>
    <row r="103" spans="1:13" x14ac:dyDescent="0.35">
      <c r="A103" t="s">
        <v>187</v>
      </c>
      <c r="B103" s="118">
        <v>2842</v>
      </c>
      <c r="C103">
        <v>9</v>
      </c>
      <c r="D103" s="1">
        <f>VLOOKUP($B103,'Awards&amp;Payments_LEACode'!$A$4:$I$455,3,FALSE)</f>
        <v>40000</v>
      </c>
      <c r="E103" s="1">
        <f>VLOOKUP($B103,'Awards&amp;Payments_LEACode'!$A$4:$I$455,4,FALSE)</f>
        <v>100000</v>
      </c>
      <c r="F103" s="1">
        <f>VLOOKUP($B103,'Awards&amp;Payments_LEACode'!$A$4:$I$455,6,FALSE)</f>
        <v>62063</v>
      </c>
      <c r="G103" s="1">
        <f>VLOOKUP($B103,'Awards&amp;Payments_LEACode'!$A$4:$I$455,8,FALSE)</f>
        <v>0</v>
      </c>
      <c r="H103" s="3">
        <f>VLOOKUP($B103,'Awards&amp;Payments_LEACode'!$A$4:$I$455,9,FALSE)</f>
        <v>202063</v>
      </c>
      <c r="I103" s="1">
        <f>VLOOKUP($B103,'Awards&amp;Payments_LEACode'!$A$4:$Q$455,11,FALSE)</f>
        <v>22687.4</v>
      </c>
      <c r="J103" s="1">
        <f>VLOOKUP($B103,'Awards&amp;Payments_LEACode'!$A$4:$Q$455,12,FALSE)</f>
        <v>0</v>
      </c>
      <c r="K103" s="1">
        <f>VLOOKUP($B103,'Awards&amp;Payments_LEACode'!$A$4:$Q$455,14,FALSE)</f>
        <v>0</v>
      </c>
      <c r="L103" s="1">
        <f>VLOOKUP($B103,'Awards&amp;Payments_LEACode'!$A$4:$Q$455,16,FALSE)</f>
        <v>0</v>
      </c>
      <c r="M103" s="3">
        <f>VLOOKUP($B103,'Awards&amp;Payments_LEACode'!$A$4:$Q$455,17,FALSE)</f>
        <v>22687.4</v>
      </c>
    </row>
    <row r="104" spans="1:13" x14ac:dyDescent="0.35">
      <c r="A104" t="s">
        <v>1153</v>
      </c>
      <c r="B104" s="118">
        <v>3290</v>
      </c>
      <c r="C104">
        <v>9</v>
      </c>
      <c r="D104" s="1">
        <f>VLOOKUP($B104,'Awards&amp;Payments_LEACode'!$A$4:$I$455,3,FALSE)</f>
        <v>834679</v>
      </c>
      <c r="E104" s="1">
        <f>VLOOKUP($B104,'Awards&amp;Payments_LEACode'!$A$4:$I$455,4,FALSE)</f>
        <v>3349292</v>
      </c>
      <c r="F104" s="1">
        <f>VLOOKUP($B104,'Awards&amp;Payments_LEACode'!$A$4:$I$455,6,FALSE)</f>
        <v>7521590</v>
      </c>
      <c r="G104" s="1">
        <f>VLOOKUP($B104,'Awards&amp;Payments_LEACode'!$A$4:$I$455,8,FALSE)</f>
        <v>722753</v>
      </c>
      <c r="H104" s="3">
        <f>VLOOKUP($B104,'Awards&amp;Payments_LEACode'!$A$4:$I$455,9,FALSE)</f>
        <v>12428314</v>
      </c>
      <c r="I104" s="1">
        <f>VLOOKUP($B104,'Awards&amp;Payments_LEACode'!$A$4:$Q$455,11,FALSE)</f>
        <v>479864.86</v>
      </c>
      <c r="J104" s="1">
        <f>VLOOKUP($B104,'Awards&amp;Payments_LEACode'!$A$4:$Q$455,12,FALSE)</f>
        <v>0</v>
      </c>
      <c r="K104" s="1">
        <f>VLOOKUP($B104,'Awards&amp;Payments_LEACode'!$A$4:$Q$455,14,FALSE)</f>
        <v>0</v>
      </c>
      <c r="L104" s="1">
        <f>VLOOKUP($B104,'Awards&amp;Payments_LEACode'!$A$4:$Q$455,16,FALSE)</f>
        <v>0</v>
      </c>
      <c r="M104" s="3">
        <f>VLOOKUP($B104,'Awards&amp;Payments_LEACode'!$A$4:$Q$455,17,FALSE)</f>
        <v>479864.86</v>
      </c>
    </row>
    <row r="105" spans="1:13" x14ac:dyDescent="0.35">
      <c r="A105" t="s">
        <v>260</v>
      </c>
      <c r="B105" s="118">
        <v>3941</v>
      </c>
      <c r="C105">
        <v>9</v>
      </c>
      <c r="D105" s="1">
        <f>VLOOKUP($B105,'Awards&amp;Payments_LEACode'!$A$4:$I$455,3,FALSE)</f>
        <v>91899</v>
      </c>
      <c r="E105" s="1">
        <f>VLOOKUP($B105,'Awards&amp;Payments_LEACode'!$A$4:$I$455,4,FALSE)</f>
        <v>365712</v>
      </c>
      <c r="F105" s="1">
        <f>VLOOKUP($B105,'Awards&amp;Payments_LEACode'!$A$4:$I$455,6,FALSE)</f>
        <v>821289</v>
      </c>
      <c r="G105" s="1">
        <f>VLOOKUP($B105,'Awards&amp;Payments_LEACode'!$A$4:$I$455,8,FALSE)</f>
        <v>0</v>
      </c>
      <c r="H105" s="3">
        <f>VLOOKUP($B105,'Awards&amp;Payments_LEACode'!$A$4:$I$455,9,FALSE)</f>
        <v>1278900</v>
      </c>
      <c r="I105" s="1">
        <f>VLOOKUP($B105,'Awards&amp;Payments_LEACode'!$A$4:$Q$455,11,FALSE)</f>
        <v>87032.080000000016</v>
      </c>
      <c r="J105" s="1">
        <f>VLOOKUP($B105,'Awards&amp;Payments_LEACode'!$A$4:$Q$455,12,FALSE)</f>
        <v>79657.94</v>
      </c>
      <c r="K105" s="1">
        <f>VLOOKUP($B105,'Awards&amp;Payments_LEACode'!$A$4:$Q$455,14,FALSE)</f>
        <v>0</v>
      </c>
      <c r="L105" s="1">
        <f>VLOOKUP($B105,'Awards&amp;Payments_LEACode'!$A$4:$Q$455,16,FALSE)</f>
        <v>0</v>
      </c>
      <c r="M105" s="3">
        <f>VLOOKUP($B105,'Awards&amp;Payments_LEACode'!$A$4:$Q$455,17,FALSE)</f>
        <v>166690.02000000002</v>
      </c>
    </row>
    <row r="106" spans="1:13" x14ac:dyDescent="0.35">
      <c r="A106" t="s">
        <v>276</v>
      </c>
      <c r="B106" s="118">
        <v>4137</v>
      </c>
      <c r="C106">
        <v>9</v>
      </c>
      <c r="D106" s="1">
        <f>VLOOKUP($B106,'Awards&amp;Payments_LEACode'!$A$4:$I$455,3,FALSE)</f>
        <v>56694</v>
      </c>
      <c r="E106" s="1">
        <f>VLOOKUP($B106,'Awards&amp;Payments_LEACode'!$A$4:$I$455,4,FALSE)</f>
        <v>223827</v>
      </c>
      <c r="F106" s="1">
        <f>VLOOKUP($B106,'Awards&amp;Payments_LEACode'!$A$4:$I$455,6,FALSE)</f>
        <v>502654</v>
      </c>
      <c r="G106" s="1">
        <f>VLOOKUP($B106,'Awards&amp;Payments_LEACode'!$A$4:$I$455,8,FALSE)</f>
        <v>0</v>
      </c>
      <c r="H106" s="3">
        <f>VLOOKUP($B106,'Awards&amp;Payments_LEACode'!$A$4:$I$455,9,FALSE)</f>
        <v>783175</v>
      </c>
      <c r="I106" s="1">
        <f>VLOOKUP($B106,'Awards&amp;Payments_LEACode'!$A$4:$Q$455,11,FALSE)</f>
        <v>56694</v>
      </c>
      <c r="J106" s="1">
        <f>VLOOKUP($B106,'Awards&amp;Payments_LEACode'!$A$4:$Q$455,12,FALSE)</f>
        <v>0</v>
      </c>
      <c r="K106" s="1">
        <f>VLOOKUP($B106,'Awards&amp;Payments_LEACode'!$A$4:$Q$455,14,FALSE)</f>
        <v>0</v>
      </c>
      <c r="L106" s="1">
        <f>VLOOKUP($B106,'Awards&amp;Payments_LEACode'!$A$4:$Q$455,16,FALSE)</f>
        <v>0</v>
      </c>
      <c r="M106" s="3">
        <f>VLOOKUP($B106,'Awards&amp;Payments_LEACode'!$A$4:$Q$455,17,FALSE)</f>
        <v>56694</v>
      </c>
    </row>
    <row r="107" spans="1:13" x14ac:dyDescent="0.35">
      <c r="A107" t="s">
        <v>296</v>
      </c>
      <c r="B107" s="118">
        <v>4473</v>
      </c>
      <c r="C107">
        <v>9</v>
      </c>
      <c r="D107" s="1">
        <f>VLOOKUP($B107,'Awards&amp;Payments_LEACode'!$A$4:$I$455,3,FALSE)</f>
        <v>172588</v>
      </c>
      <c r="E107" s="1">
        <f>VLOOKUP($B107,'Awards&amp;Payments_LEACode'!$A$4:$I$455,4,FALSE)</f>
        <v>688966</v>
      </c>
      <c r="F107" s="1">
        <f>VLOOKUP($B107,'Awards&amp;Payments_LEACode'!$A$4:$I$455,6,FALSE)</f>
        <v>1547228</v>
      </c>
      <c r="G107" s="1">
        <f>VLOOKUP($B107,'Awards&amp;Payments_LEACode'!$A$4:$I$455,8,FALSE)</f>
        <v>0</v>
      </c>
      <c r="H107" s="3">
        <f>VLOOKUP($B107,'Awards&amp;Payments_LEACode'!$A$4:$I$455,9,FALSE)</f>
        <v>2408782</v>
      </c>
      <c r="I107" s="1">
        <f>VLOOKUP($B107,'Awards&amp;Payments_LEACode'!$A$4:$Q$455,11,FALSE)</f>
        <v>101072</v>
      </c>
      <c r="J107" s="1">
        <f>VLOOKUP($B107,'Awards&amp;Payments_LEACode'!$A$4:$Q$455,12,FALSE)</f>
        <v>0</v>
      </c>
      <c r="K107" s="1">
        <f>VLOOKUP($B107,'Awards&amp;Payments_LEACode'!$A$4:$Q$455,14,FALSE)</f>
        <v>0</v>
      </c>
      <c r="L107" s="1">
        <f>VLOOKUP($B107,'Awards&amp;Payments_LEACode'!$A$4:$Q$455,16,FALSE)</f>
        <v>0</v>
      </c>
      <c r="M107" s="3">
        <f>VLOOKUP($B107,'Awards&amp;Payments_LEACode'!$A$4:$Q$455,17,FALSE)</f>
        <v>101072</v>
      </c>
    </row>
    <row r="108" spans="1:13" x14ac:dyDescent="0.35">
      <c r="A108" t="s">
        <v>312</v>
      </c>
      <c r="B108" s="118">
        <v>4641</v>
      </c>
      <c r="C108">
        <v>9</v>
      </c>
      <c r="D108" s="1">
        <f>VLOOKUP($B108,'Awards&amp;Payments_LEACode'!$A$4:$I$455,3,FALSE)</f>
        <v>55081</v>
      </c>
      <c r="E108" s="1">
        <f>VLOOKUP($B108,'Awards&amp;Payments_LEACode'!$A$4:$I$455,4,FALSE)</f>
        <v>233196</v>
      </c>
      <c r="F108" s="1">
        <f>VLOOKUP($B108,'Awards&amp;Payments_LEACode'!$A$4:$I$455,6,FALSE)</f>
        <v>523695</v>
      </c>
      <c r="G108" s="1">
        <f>VLOOKUP($B108,'Awards&amp;Payments_LEACode'!$A$4:$I$455,8,FALSE)</f>
        <v>0</v>
      </c>
      <c r="H108" s="3">
        <f>VLOOKUP($B108,'Awards&amp;Payments_LEACode'!$A$4:$I$455,9,FALSE)</f>
        <v>811972</v>
      </c>
      <c r="I108" s="1">
        <f>VLOOKUP($B108,'Awards&amp;Payments_LEACode'!$A$4:$Q$455,11,FALSE)</f>
        <v>54581.33</v>
      </c>
      <c r="J108" s="1">
        <f>VLOOKUP($B108,'Awards&amp;Payments_LEACode'!$A$4:$Q$455,12,FALSE)</f>
        <v>0</v>
      </c>
      <c r="K108" s="1">
        <f>VLOOKUP($B108,'Awards&amp;Payments_LEACode'!$A$4:$Q$455,14,FALSE)</f>
        <v>0</v>
      </c>
      <c r="L108" s="1">
        <f>VLOOKUP($B108,'Awards&amp;Payments_LEACode'!$A$4:$Q$455,16,FALSE)</f>
        <v>0</v>
      </c>
      <c r="M108" s="3">
        <f>VLOOKUP($B108,'Awards&amp;Payments_LEACode'!$A$4:$Q$455,17,FALSE)</f>
        <v>54581.33</v>
      </c>
    </row>
    <row r="109" spans="1:13" x14ac:dyDescent="0.35">
      <c r="A109" t="s">
        <v>316</v>
      </c>
      <c r="B109" s="118">
        <v>4760</v>
      </c>
      <c r="C109">
        <v>9</v>
      </c>
      <c r="D109" s="1">
        <f>VLOOKUP($B109,'Awards&amp;Payments_LEACode'!$A$4:$I$455,3,FALSE)</f>
        <v>94783</v>
      </c>
      <c r="E109" s="1">
        <f>VLOOKUP($B109,'Awards&amp;Payments_LEACode'!$A$4:$I$455,4,FALSE)</f>
        <v>355324</v>
      </c>
      <c r="F109" s="1">
        <f>VLOOKUP($B109,'Awards&amp;Payments_LEACode'!$A$4:$I$455,6,FALSE)</f>
        <v>797959</v>
      </c>
      <c r="G109" s="1">
        <f>VLOOKUP($B109,'Awards&amp;Payments_LEACode'!$A$4:$I$455,8,FALSE)</f>
        <v>0</v>
      </c>
      <c r="H109" s="3">
        <f>VLOOKUP($B109,'Awards&amp;Payments_LEACode'!$A$4:$I$455,9,FALSE)</f>
        <v>1248066</v>
      </c>
      <c r="I109" s="1">
        <f>VLOOKUP($B109,'Awards&amp;Payments_LEACode'!$A$4:$Q$455,11,FALSE)</f>
        <v>35325.79</v>
      </c>
      <c r="J109" s="1">
        <f>VLOOKUP($B109,'Awards&amp;Payments_LEACode'!$A$4:$Q$455,12,FALSE)</f>
        <v>0</v>
      </c>
      <c r="K109" s="1">
        <f>VLOOKUP($B109,'Awards&amp;Payments_LEACode'!$A$4:$Q$455,14,FALSE)</f>
        <v>0</v>
      </c>
      <c r="L109" s="1">
        <f>VLOOKUP($B109,'Awards&amp;Payments_LEACode'!$A$4:$Q$455,16,FALSE)</f>
        <v>0</v>
      </c>
      <c r="M109" s="3">
        <f>VLOOKUP($B109,'Awards&amp;Payments_LEACode'!$A$4:$Q$455,17,FALSE)</f>
        <v>35325.79</v>
      </c>
    </row>
    <row r="110" spans="1:13" x14ac:dyDescent="0.35">
      <c r="A110" t="s">
        <v>338</v>
      </c>
      <c r="B110" s="118">
        <v>5271</v>
      </c>
      <c r="C110">
        <v>9</v>
      </c>
      <c r="D110" s="1">
        <f>VLOOKUP($B110,'Awards&amp;Payments_LEACode'!$A$4:$I$455,3,FALSE)</f>
        <v>1441021</v>
      </c>
      <c r="E110" s="1">
        <f>VLOOKUP($B110,'Awards&amp;Payments_LEACode'!$A$4:$I$455,4,FALSE)</f>
        <v>5763688</v>
      </c>
      <c r="F110" s="1">
        <f>VLOOKUP($B110,'Awards&amp;Payments_LEACode'!$A$4:$I$455,6,FALSE)</f>
        <v>12943660</v>
      </c>
      <c r="G110" s="1">
        <f>VLOOKUP($B110,'Awards&amp;Payments_LEACode'!$A$4:$I$455,8,FALSE)</f>
        <v>1457680</v>
      </c>
      <c r="H110" s="3">
        <f>VLOOKUP($B110,'Awards&amp;Payments_LEACode'!$A$4:$I$455,9,FALSE)</f>
        <v>21606049</v>
      </c>
      <c r="I110" s="1">
        <f>VLOOKUP($B110,'Awards&amp;Payments_LEACode'!$A$4:$Q$455,11,FALSE)</f>
        <v>1118805.6800000002</v>
      </c>
      <c r="J110" s="1">
        <f>VLOOKUP($B110,'Awards&amp;Payments_LEACode'!$A$4:$Q$455,12,FALSE)</f>
        <v>0</v>
      </c>
      <c r="K110" s="1">
        <f>VLOOKUP($B110,'Awards&amp;Payments_LEACode'!$A$4:$Q$455,14,FALSE)</f>
        <v>0</v>
      </c>
      <c r="L110" s="1">
        <f>VLOOKUP($B110,'Awards&amp;Payments_LEACode'!$A$4:$Q$455,16,FALSE)</f>
        <v>239532.56000000003</v>
      </c>
      <c r="M110" s="3">
        <f>VLOOKUP($B110,'Awards&amp;Payments_LEACode'!$A$4:$Q$455,17,FALSE)</f>
        <v>1358338.2400000002</v>
      </c>
    </row>
    <row r="111" spans="1:13" x14ac:dyDescent="0.35">
      <c r="A111" s="113" t="s">
        <v>339</v>
      </c>
      <c r="B111" s="118">
        <v>5278</v>
      </c>
      <c r="C111">
        <v>9</v>
      </c>
      <c r="D111" s="1">
        <f>VLOOKUP($B111,'Awards&amp;Payments_LEACode'!$A$4:$I$455,3,FALSE)</f>
        <v>96349</v>
      </c>
      <c r="E111" s="1">
        <f>VLOOKUP($B111,'Awards&amp;Payments_LEACode'!$A$4:$I$455,4,FALSE)</f>
        <v>390148</v>
      </c>
      <c r="F111" s="1">
        <f>VLOOKUP($B111,'Awards&amp;Payments_LEACode'!$A$4:$I$455,6,FALSE)</f>
        <v>876166</v>
      </c>
      <c r="G111" s="1">
        <f>VLOOKUP($B111,'Awards&amp;Payments_LEACode'!$A$4:$I$455,8,FALSE)</f>
        <v>0</v>
      </c>
      <c r="H111" s="3">
        <f>VLOOKUP($B111,'Awards&amp;Payments_LEACode'!$A$4:$I$455,9,FALSE)</f>
        <v>1362663</v>
      </c>
      <c r="I111" s="1">
        <f>VLOOKUP($B111,'Awards&amp;Payments_LEACode'!$A$4:$Q$455,11,FALSE)</f>
        <v>52505.19</v>
      </c>
      <c r="J111" s="1">
        <f>VLOOKUP($B111,'Awards&amp;Payments_LEACode'!$A$4:$Q$455,12,FALSE)</f>
        <v>0</v>
      </c>
      <c r="K111" s="1">
        <f>VLOOKUP($B111,'Awards&amp;Payments_LEACode'!$A$4:$Q$455,14,FALSE)</f>
        <v>0</v>
      </c>
      <c r="L111" s="1">
        <f>VLOOKUP($B111,'Awards&amp;Payments_LEACode'!$A$4:$Q$455,16,FALSE)</f>
        <v>0</v>
      </c>
      <c r="M111" s="3">
        <f>VLOOKUP($B111,'Awards&amp;Payments_LEACode'!$A$4:$Q$455,17,FALSE)</f>
        <v>52505.19</v>
      </c>
    </row>
    <row r="112" spans="1:13" x14ac:dyDescent="0.35">
      <c r="A112" t="s">
        <v>358</v>
      </c>
      <c r="B112" s="118">
        <v>5614</v>
      </c>
      <c r="C112">
        <v>9</v>
      </c>
      <c r="D112" s="1">
        <f>VLOOKUP($B112,'Awards&amp;Payments_LEACode'!$A$4:$I$455,3,FALSE)</f>
        <v>40000</v>
      </c>
      <c r="E112" s="1">
        <f>VLOOKUP($B112,'Awards&amp;Payments_LEACode'!$A$4:$I$455,4,FALSE)</f>
        <v>100000</v>
      </c>
      <c r="F112" s="1">
        <f>VLOOKUP($B112,'Awards&amp;Payments_LEACode'!$A$4:$I$455,6,FALSE)</f>
        <v>81392</v>
      </c>
      <c r="G112" s="1">
        <f>VLOOKUP($B112,'Awards&amp;Payments_LEACode'!$A$4:$I$455,8,FALSE)</f>
        <v>0</v>
      </c>
      <c r="H112" s="3">
        <f>VLOOKUP($B112,'Awards&amp;Payments_LEACode'!$A$4:$I$455,9,FALSE)</f>
        <v>221392</v>
      </c>
      <c r="I112" s="1">
        <f>VLOOKUP($B112,'Awards&amp;Payments_LEACode'!$A$4:$Q$455,11,FALSE)</f>
        <v>24192.730000000003</v>
      </c>
      <c r="J112" s="1">
        <f>VLOOKUP($B112,'Awards&amp;Payments_LEACode'!$A$4:$Q$455,12,FALSE)</f>
        <v>0</v>
      </c>
      <c r="K112" s="1">
        <f>VLOOKUP($B112,'Awards&amp;Payments_LEACode'!$A$4:$Q$455,14,FALSE)</f>
        <v>0</v>
      </c>
      <c r="L112" s="1">
        <f>VLOOKUP($B112,'Awards&amp;Payments_LEACode'!$A$4:$Q$455,16,FALSE)</f>
        <v>0</v>
      </c>
      <c r="M112" s="3">
        <f>VLOOKUP($B112,'Awards&amp;Payments_LEACode'!$A$4:$Q$455,17,FALSE)</f>
        <v>24192.730000000003</v>
      </c>
    </row>
    <row r="113" spans="1:13" x14ac:dyDescent="0.35">
      <c r="A113" t="s">
        <v>377</v>
      </c>
      <c r="B113" s="118">
        <v>5866</v>
      </c>
      <c r="C113">
        <v>9</v>
      </c>
      <c r="D113" s="1">
        <f>VLOOKUP($B113,'Awards&amp;Payments_LEACode'!$A$4:$I$455,3,FALSE)</f>
        <v>78400</v>
      </c>
      <c r="E113" s="1">
        <f>VLOOKUP($B113,'Awards&amp;Payments_LEACode'!$A$4:$I$455,4,FALSE)</f>
        <v>310496</v>
      </c>
      <c r="F113" s="1">
        <f>VLOOKUP($B113,'Awards&amp;Payments_LEACode'!$A$4:$I$455,6,FALSE)</f>
        <v>697289</v>
      </c>
      <c r="G113" s="1">
        <f>VLOOKUP($B113,'Awards&amp;Payments_LEACode'!$A$4:$I$455,8,FALSE)</f>
        <v>0</v>
      </c>
      <c r="H113" s="3">
        <f>VLOOKUP($B113,'Awards&amp;Payments_LEACode'!$A$4:$I$455,9,FALSE)</f>
        <v>1086185</v>
      </c>
      <c r="I113" s="1">
        <f>VLOOKUP($B113,'Awards&amp;Payments_LEACode'!$A$4:$Q$455,11,FALSE)</f>
        <v>72800</v>
      </c>
      <c r="J113" s="1">
        <f>VLOOKUP($B113,'Awards&amp;Payments_LEACode'!$A$4:$Q$455,12,FALSE)</f>
        <v>0</v>
      </c>
      <c r="K113" s="1">
        <f>VLOOKUP($B113,'Awards&amp;Payments_LEACode'!$A$4:$Q$455,14,FALSE)</f>
        <v>0</v>
      </c>
      <c r="L113" s="1">
        <f>VLOOKUP($B113,'Awards&amp;Payments_LEACode'!$A$4:$Q$455,16,FALSE)</f>
        <v>0</v>
      </c>
      <c r="M113" s="3">
        <f>VLOOKUP($B113,'Awards&amp;Payments_LEACode'!$A$4:$Q$455,17,FALSE)</f>
        <v>72800</v>
      </c>
    </row>
    <row r="114" spans="1:13" x14ac:dyDescent="0.35">
      <c r="A114" t="s">
        <v>14</v>
      </c>
      <c r="B114" s="118">
        <v>119</v>
      </c>
      <c r="C114">
        <v>10</v>
      </c>
      <c r="D114" s="1">
        <f>VLOOKUP($B114,'Awards&amp;Payments_LEACode'!$A$4:$I$455,3,FALSE)</f>
        <v>135117</v>
      </c>
      <c r="E114" s="1">
        <f>VLOOKUP($B114,'Awards&amp;Payments_LEACode'!$A$4:$I$455,4,FALSE)</f>
        <v>547813</v>
      </c>
      <c r="F114" s="1">
        <f>VLOOKUP($B114,'Awards&amp;Payments_LEACode'!$A$4:$I$455,6,FALSE)</f>
        <v>1230237</v>
      </c>
      <c r="G114" s="1">
        <f>VLOOKUP($B114,'Awards&amp;Payments_LEACode'!$A$4:$I$455,8,FALSE)</f>
        <v>0</v>
      </c>
      <c r="H114" s="3">
        <f>VLOOKUP($B114,'Awards&amp;Payments_LEACode'!$A$4:$I$455,9,FALSE)</f>
        <v>1913167</v>
      </c>
      <c r="I114" s="1">
        <f>VLOOKUP($B114,'Awards&amp;Payments_LEACode'!$A$4:$Q$455,11,FALSE)</f>
        <v>135117</v>
      </c>
      <c r="J114" s="1">
        <f>VLOOKUP($B114,'Awards&amp;Payments_LEACode'!$A$4:$Q$455,12,FALSE)</f>
        <v>300000</v>
      </c>
      <c r="K114" s="1">
        <f>VLOOKUP($B114,'Awards&amp;Payments_LEACode'!$A$4:$Q$455,14,FALSE)</f>
        <v>0</v>
      </c>
      <c r="L114" s="1">
        <f>VLOOKUP($B114,'Awards&amp;Payments_LEACode'!$A$4:$Q$455,16,FALSE)</f>
        <v>0</v>
      </c>
      <c r="M114" s="3">
        <f>VLOOKUP($B114,'Awards&amp;Payments_LEACode'!$A$4:$Q$455,17,FALSE)</f>
        <v>435117</v>
      </c>
    </row>
    <row r="115" spans="1:13" x14ac:dyDescent="0.35">
      <c r="A115" t="s">
        <v>25</v>
      </c>
      <c r="B115" s="118">
        <v>231</v>
      </c>
      <c r="C115">
        <v>10</v>
      </c>
      <c r="D115" s="1">
        <f>VLOOKUP($B115,'Awards&amp;Payments_LEACode'!$A$4:$I$455,3,FALSE)</f>
        <v>89792</v>
      </c>
      <c r="E115" s="1">
        <f>VLOOKUP($B115,'Awards&amp;Payments_LEACode'!$A$4:$I$455,4,FALSE)</f>
        <v>365501</v>
      </c>
      <c r="F115" s="1">
        <f>VLOOKUP($B115,'Awards&amp;Payments_LEACode'!$A$4:$I$455,6,FALSE)</f>
        <v>820815</v>
      </c>
      <c r="G115" s="1">
        <f>VLOOKUP($B115,'Awards&amp;Payments_LEACode'!$A$4:$I$455,8,FALSE)</f>
        <v>0</v>
      </c>
      <c r="H115" s="3">
        <f>VLOOKUP($B115,'Awards&amp;Payments_LEACode'!$A$4:$I$455,9,FALSE)</f>
        <v>1276108</v>
      </c>
      <c r="I115" s="1">
        <f>VLOOKUP($B115,'Awards&amp;Payments_LEACode'!$A$4:$Q$455,11,FALSE)</f>
        <v>89792</v>
      </c>
      <c r="J115" s="1">
        <f>VLOOKUP($B115,'Awards&amp;Payments_LEACode'!$A$4:$Q$455,12,FALSE)</f>
        <v>0</v>
      </c>
      <c r="K115" s="1">
        <f>VLOOKUP($B115,'Awards&amp;Payments_LEACode'!$A$4:$Q$455,14,FALSE)</f>
        <v>0</v>
      </c>
      <c r="L115" s="1">
        <f>VLOOKUP($B115,'Awards&amp;Payments_LEACode'!$A$4:$Q$455,16,FALSE)</f>
        <v>0</v>
      </c>
      <c r="M115" s="3">
        <f>VLOOKUP($B115,'Awards&amp;Payments_LEACode'!$A$4:$Q$455,17,FALSE)</f>
        <v>89792</v>
      </c>
    </row>
    <row r="116" spans="1:13" x14ac:dyDescent="0.35">
      <c r="A116" t="s">
        <v>49</v>
      </c>
      <c r="B116" s="118">
        <v>637</v>
      </c>
      <c r="C116">
        <v>10</v>
      </c>
      <c r="D116" s="1">
        <f>VLOOKUP($B116,'Awards&amp;Payments_LEACode'!$A$4:$I$455,3,FALSE)</f>
        <v>97723</v>
      </c>
      <c r="E116" s="1">
        <f>VLOOKUP($B116,'Awards&amp;Payments_LEACode'!$A$4:$I$455,4,FALSE)</f>
        <v>387281</v>
      </c>
      <c r="F116" s="1">
        <f>VLOOKUP($B116,'Awards&amp;Payments_LEACode'!$A$4:$I$455,6,FALSE)</f>
        <v>869728</v>
      </c>
      <c r="G116" s="1">
        <f>VLOOKUP($B116,'Awards&amp;Payments_LEACode'!$A$4:$I$455,8,FALSE)</f>
        <v>0</v>
      </c>
      <c r="H116" s="3">
        <f>VLOOKUP($B116,'Awards&amp;Payments_LEACode'!$A$4:$I$455,9,FALSE)</f>
        <v>1354732</v>
      </c>
      <c r="I116" s="1">
        <f>VLOOKUP($B116,'Awards&amp;Payments_LEACode'!$A$4:$Q$455,11,FALSE)</f>
        <v>97723</v>
      </c>
      <c r="J116" s="1">
        <f>VLOOKUP($B116,'Awards&amp;Payments_LEACode'!$A$4:$Q$455,12,FALSE)</f>
        <v>0</v>
      </c>
      <c r="K116" s="1">
        <f>VLOOKUP($B116,'Awards&amp;Payments_LEACode'!$A$4:$Q$455,14,FALSE)</f>
        <v>0</v>
      </c>
      <c r="L116" s="1">
        <f>VLOOKUP($B116,'Awards&amp;Payments_LEACode'!$A$4:$Q$455,16,FALSE)</f>
        <v>0</v>
      </c>
      <c r="M116" s="3">
        <f>VLOOKUP($B116,'Awards&amp;Payments_LEACode'!$A$4:$Q$455,17,FALSE)</f>
        <v>97723</v>
      </c>
    </row>
    <row r="117" spans="1:13" x14ac:dyDescent="0.35">
      <c r="A117" t="s">
        <v>72</v>
      </c>
      <c r="B117" s="118">
        <v>1120</v>
      </c>
      <c r="C117">
        <v>10</v>
      </c>
      <c r="D117" s="1">
        <f>VLOOKUP($B117,'Awards&amp;Payments_LEACode'!$A$4:$I$455,3,FALSE)</f>
        <v>50126</v>
      </c>
      <c r="E117" s="1">
        <f>VLOOKUP($B117,'Awards&amp;Payments_LEACode'!$A$4:$I$455,4,FALSE)</f>
        <v>192605</v>
      </c>
      <c r="F117" s="1">
        <f>VLOOKUP($B117,'Awards&amp;Payments_LEACode'!$A$4:$I$455,6,FALSE)</f>
        <v>432537</v>
      </c>
      <c r="G117" s="1">
        <f>VLOOKUP($B117,'Awards&amp;Payments_LEACode'!$A$4:$I$455,8,FALSE)</f>
        <v>47391</v>
      </c>
      <c r="H117" s="3">
        <f>VLOOKUP($B117,'Awards&amp;Payments_LEACode'!$A$4:$I$455,9,FALSE)</f>
        <v>722659</v>
      </c>
      <c r="I117" s="1">
        <f>VLOOKUP($B117,'Awards&amp;Payments_LEACode'!$A$4:$Q$455,11,FALSE)</f>
        <v>32065.64</v>
      </c>
      <c r="J117" s="1">
        <f>VLOOKUP($B117,'Awards&amp;Payments_LEACode'!$A$4:$Q$455,12,FALSE)</f>
        <v>0</v>
      </c>
      <c r="K117" s="1">
        <f>VLOOKUP($B117,'Awards&amp;Payments_LEACode'!$A$4:$Q$455,14,FALSE)</f>
        <v>0</v>
      </c>
      <c r="L117" s="1">
        <f>VLOOKUP($B117,'Awards&amp;Payments_LEACode'!$A$4:$Q$455,16,FALSE)</f>
        <v>15124.8</v>
      </c>
      <c r="M117" s="3">
        <f>VLOOKUP($B117,'Awards&amp;Payments_LEACode'!$A$4:$Q$455,17,FALSE)</f>
        <v>47190.44</v>
      </c>
    </row>
    <row r="118" spans="1:13" x14ac:dyDescent="0.35">
      <c r="A118" t="s">
        <v>73</v>
      </c>
      <c r="B118" s="118">
        <v>1127</v>
      </c>
      <c r="C118">
        <v>10</v>
      </c>
      <c r="D118" s="1">
        <f>VLOOKUP($B118,'Awards&amp;Payments_LEACode'!$A$4:$I$455,3,FALSE)</f>
        <v>80267</v>
      </c>
      <c r="E118" s="1">
        <f>VLOOKUP($B118,'Awards&amp;Payments_LEACode'!$A$4:$I$455,4,FALSE)</f>
        <v>335681</v>
      </c>
      <c r="F118" s="1">
        <f>VLOOKUP($B118,'Awards&amp;Payments_LEACode'!$A$4:$I$455,6,FALSE)</f>
        <v>753847</v>
      </c>
      <c r="G118" s="1">
        <f>VLOOKUP($B118,'Awards&amp;Payments_LEACode'!$A$4:$I$455,8,FALSE)</f>
        <v>0</v>
      </c>
      <c r="H118" s="3">
        <f>VLOOKUP($B118,'Awards&amp;Payments_LEACode'!$A$4:$I$455,9,FALSE)</f>
        <v>1169795</v>
      </c>
      <c r="I118" s="1">
        <f>VLOOKUP($B118,'Awards&amp;Payments_LEACode'!$A$4:$Q$455,11,FALSE)</f>
        <v>80267</v>
      </c>
      <c r="J118" s="1">
        <f>VLOOKUP($B118,'Awards&amp;Payments_LEACode'!$A$4:$Q$455,12,FALSE)</f>
        <v>0</v>
      </c>
      <c r="K118" s="1">
        <f>VLOOKUP($B118,'Awards&amp;Payments_LEACode'!$A$4:$Q$455,14,FALSE)</f>
        <v>0</v>
      </c>
      <c r="L118" s="1">
        <f>VLOOKUP($B118,'Awards&amp;Payments_LEACode'!$A$4:$Q$455,16,FALSE)</f>
        <v>0</v>
      </c>
      <c r="M118" s="3">
        <f>VLOOKUP($B118,'Awards&amp;Payments_LEACode'!$A$4:$Q$455,17,FALSE)</f>
        <v>80267</v>
      </c>
    </row>
    <row r="119" spans="1:13" x14ac:dyDescent="0.35">
      <c r="A119" t="s">
        <v>109</v>
      </c>
      <c r="B119" s="118">
        <v>1659</v>
      </c>
      <c r="C119">
        <v>10</v>
      </c>
      <c r="D119" s="1">
        <f>VLOOKUP($B119,'Awards&amp;Payments_LEACode'!$A$4:$I$455,3,FALSE)</f>
        <v>98936</v>
      </c>
      <c r="E119" s="1">
        <f>VLOOKUP($B119,'Awards&amp;Payments_LEACode'!$A$4:$I$455,4,FALSE)</f>
        <v>400619</v>
      </c>
      <c r="F119" s="1">
        <f>VLOOKUP($B119,'Awards&amp;Payments_LEACode'!$A$4:$I$455,6,FALSE)</f>
        <v>899681</v>
      </c>
      <c r="G119" s="1">
        <f>VLOOKUP($B119,'Awards&amp;Payments_LEACode'!$A$4:$I$455,8,FALSE)</f>
        <v>0</v>
      </c>
      <c r="H119" s="3">
        <f>VLOOKUP($B119,'Awards&amp;Payments_LEACode'!$A$4:$I$455,9,FALSE)</f>
        <v>1399236</v>
      </c>
      <c r="I119" s="1">
        <f>VLOOKUP($B119,'Awards&amp;Payments_LEACode'!$A$4:$Q$455,11,FALSE)</f>
        <v>71397.990000000005</v>
      </c>
      <c r="J119" s="1">
        <f>VLOOKUP($B119,'Awards&amp;Payments_LEACode'!$A$4:$Q$455,12,FALSE)</f>
        <v>0</v>
      </c>
      <c r="K119" s="1">
        <f>VLOOKUP($B119,'Awards&amp;Payments_LEACode'!$A$4:$Q$455,14,FALSE)</f>
        <v>0</v>
      </c>
      <c r="L119" s="1">
        <f>VLOOKUP($B119,'Awards&amp;Payments_LEACode'!$A$4:$Q$455,16,FALSE)</f>
        <v>0</v>
      </c>
      <c r="M119" s="3">
        <f>VLOOKUP($B119,'Awards&amp;Payments_LEACode'!$A$4:$Q$455,17,FALSE)</f>
        <v>71397.990000000005</v>
      </c>
    </row>
    <row r="120" spans="1:13" x14ac:dyDescent="0.35">
      <c r="A120" t="s">
        <v>110</v>
      </c>
      <c r="B120" s="118">
        <v>1666</v>
      </c>
      <c r="C120">
        <v>10</v>
      </c>
      <c r="D120" s="1">
        <f>VLOOKUP($B120,'Awards&amp;Payments_LEACode'!$A$4:$I$455,3,FALSE)</f>
        <v>40000</v>
      </c>
      <c r="E120" s="1">
        <f>VLOOKUP($B120,'Awards&amp;Payments_LEACode'!$A$4:$I$455,4,FALSE)</f>
        <v>123411</v>
      </c>
      <c r="F120" s="1">
        <f>VLOOKUP($B120,'Awards&amp;Payments_LEACode'!$A$4:$I$455,6,FALSE)</f>
        <v>277146</v>
      </c>
      <c r="G120" s="1">
        <f>VLOOKUP($B120,'Awards&amp;Payments_LEACode'!$A$4:$I$455,8,FALSE)</f>
        <v>0</v>
      </c>
      <c r="H120" s="3">
        <f>VLOOKUP($B120,'Awards&amp;Payments_LEACode'!$A$4:$I$455,9,FALSE)</f>
        <v>440557</v>
      </c>
      <c r="I120" s="1">
        <f>VLOOKUP($B120,'Awards&amp;Payments_LEACode'!$A$4:$Q$455,11,FALSE)</f>
        <v>40000</v>
      </c>
      <c r="J120" s="1">
        <f>VLOOKUP($B120,'Awards&amp;Payments_LEACode'!$A$4:$Q$455,12,FALSE)</f>
        <v>0</v>
      </c>
      <c r="K120" s="1">
        <f>VLOOKUP($B120,'Awards&amp;Payments_LEACode'!$A$4:$Q$455,14,FALSE)</f>
        <v>0</v>
      </c>
      <c r="L120" s="1">
        <f>VLOOKUP($B120,'Awards&amp;Payments_LEACode'!$A$4:$Q$455,16,FALSE)</f>
        <v>0</v>
      </c>
      <c r="M120" s="3">
        <f>VLOOKUP($B120,'Awards&amp;Payments_LEACode'!$A$4:$Q$455,17,FALSE)</f>
        <v>40000</v>
      </c>
    </row>
    <row r="121" spans="1:13" x14ac:dyDescent="0.35">
      <c r="A121" t="s">
        <v>125</v>
      </c>
      <c r="B121" s="118">
        <v>1939</v>
      </c>
      <c r="C121">
        <v>10</v>
      </c>
      <c r="D121" s="1">
        <f>VLOOKUP($B121,'Awards&amp;Payments_LEACode'!$A$4:$I$455,3,FALSE)</f>
        <v>144554</v>
      </c>
      <c r="E121" s="1">
        <f>VLOOKUP($B121,'Awards&amp;Payments_LEACode'!$A$4:$I$455,4,FALSE)</f>
        <v>573598</v>
      </c>
      <c r="F121" s="1">
        <f>VLOOKUP($B121,'Awards&amp;Payments_LEACode'!$A$4:$I$455,6,FALSE)</f>
        <v>1288144</v>
      </c>
      <c r="G121" s="1">
        <f>VLOOKUP($B121,'Awards&amp;Payments_LEACode'!$A$4:$I$455,8,FALSE)</f>
        <v>63768</v>
      </c>
      <c r="H121" s="3">
        <f>VLOOKUP($B121,'Awards&amp;Payments_LEACode'!$A$4:$I$455,9,FALSE)</f>
        <v>2070064</v>
      </c>
      <c r="I121" s="1">
        <f>VLOOKUP($B121,'Awards&amp;Payments_LEACode'!$A$4:$Q$455,11,FALSE)</f>
        <v>105404.47000000002</v>
      </c>
      <c r="J121" s="1">
        <f>VLOOKUP($B121,'Awards&amp;Payments_LEACode'!$A$4:$Q$455,12,FALSE)</f>
        <v>0</v>
      </c>
      <c r="K121" s="1">
        <f>VLOOKUP($B121,'Awards&amp;Payments_LEACode'!$A$4:$Q$455,14,FALSE)</f>
        <v>0</v>
      </c>
      <c r="L121" s="1">
        <f>VLOOKUP($B121,'Awards&amp;Payments_LEACode'!$A$4:$Q$455,16,FALSE)</f>
        <v>18181.64</v>
      </c>
      <c r="M121" s="3">
        <f>VLOOKUP($B121,'Awards&amp;Payments_LEACode'!$A$4:$Q$455,17,FALSE)</f>
        <v>123586.11000000002</v>
      </c>
    </row>
    <row r="122" spans="1:13" x14ac:dyDescent="0.35">
      <c r="A122" t="s">
        <v>139</v>
      </c>
      <c r="B122" s="118">
        <v>2198</v>
      </c>
      <c r="C122">
        <v>10</v>
      </c>
      <c r="D122" s="1">
        <f>VLOOKUP($B122,'Awards&amp;Payments_LEACode'!$A$4:$I$455,3,FALSE)</f>
        <v>71733</v>
      </c>
      <c r="E122" s="1">
        <f>VLOOKUP($B122,'Awards&amp;Payments_LEACode'!$A$4:$I$455,4,FALSE)</f>
        <v>286555</v>
      </c>
      <c r="F122" s="1">
        <f>VLOOKUP($B122,'Awards&amp;Payments_LEACode'!$A$4:$I$455,6,FALSE)</f>
        <v>643524</v>
      </c>
      <c r="G122" s="1">
        <f>VLOOKUP($B122,'Awards&amp;Payments_LEACode'!$A$4:$I$455,8,FALSE)</f>
        <v>0</v>
      </c>
      <c r="H122" s="3">
        <f>VLOOKUP($B122,'Awards&amp;Payments_LEACode'!$A$4:$I$455,9,FALSE)</f>
        <v>1001812</v>
      </c>
      <c r="I122" s="1">
        <f>VLOOKUP($B122,'Awards&amp;Payments_LEACode'!$A$4:$Q$455,11,FALSE)</f>
        <v>71733</v>
      </c>
      <c r="J122" s="1">
        <f>VLOOKUP($B122,'Awards&amp;Payments_LEACode'!$A$4:$Q$455,12,FALSE)</f>
        <v>0</v>
      </c>
      <c r="K122" s="1">
        <f>VLOOKUP($B122,'Awards&amp;Payments_LEACode'!$A$4:$Q$455,14,FALSE)</f>
        <v>0</v>
      </c>
      <c r="L122" s="1">
        <f>VLOOKUP($B122,'Awards&amp;Payments_LEACode'!$A$4:$Q$455,16,FALSE)</f>
        <v>0</v>
      </c>
      <c r="M122" s="3">
        <f>VLOOKUP($B122,'Awards&amp;Payments_LEACode'!$A$4:$Q$455,17,FALSE)</f>
        <v>71733</v>
      </c>
    </row>
    <row r="123" spans="1:13" x14ac:dyDescent="0.35">
      <c r="A123" t="s">
        <v>143</v>
      </c>
      <c r="B123" s="118">
        <v>2233</v>
      </c>
      <c r="C123">
        <v>10</v>
      </c>
      <c r="D123" s="1">
        <f>VLOOKUP($B123,'Awards&amp;Payments_LEACode'!$A$4:$I$455,3,FALSE)</f>
        <v>157167</v>
      </c>
      <c r="E123" s="1">
        <f>VLOOKUP($B123,'Awards&amp;Payments_LEACode'!$A$4:$I$455,4,FALSE)</f>
        <v>587029</v>
      </c>
      <c r="F123" s="1">
        <f>VLOOKUP($B123,'Awards&amp;Payments_LEACode'!$A$4:$I$455,6,FALSE)</f>
        <v>1318305</v>
      </c>
      <c r="G123" s="1">
        <f>VLOOKUP($B123,'Awards&amp;Payments_LEACode'!$A$4:$I$455,8,FALSE)</f>
        <v>223333</v>
      </c>
      <c r="H123" s="3">
        <f>VLOOKUP($B123,'Awards&amp;Payments_LEACode'!$A$4:$I$455,9,FALSE)</f>
        <v>2285834</v>
      </c>
      <c r="I123" s="1">
        <f>VLOOKUP($B123,'Awards&amp;Payments_LEACode'!$A$4:$Q$455,11,FALSE)</f>
        <v>29865</v>
      </c>
      <c r="J123" s="1">
        <f>VLOOKUP($B123,'Awards&amp;Payments_LEACode'!$A$4:$Q$455,12,FALSE)</f>
        <v>0</v>
      </c>
      <c r="K123" s="1">
        <f>VLOOKUP($B123,'Awards&amp;Payments_LEACode'!$A$4:$Q$455,14,FALSE)</f>
        <v>0</v>
      </c>
      <c r="L123" s="1">
        <f>VLOOKUP($B123,'Awards&amp;Payments_LEACode'!$A$4:$Q$455,16,FALSE)</f>
        <v>31931.119999999999</v>
      </c>
      <c r="M123" s="3">
        <f>VLOOKUP($B123,'Awards&amp;Payments_LEACode'!$A$4:$Q$455,17,FALSE)</f>
        <v>61796.119999999995</v>
      </c>
    </row>
    <row r="124" spans="1:13" x14ac:dyDescent="0.35">
      <c r="A124" t="s">
        <v>169</v>
      </c>
      <c r="B124" s="118">
        <v>2611</v>
      </c>
      <c r="C124">
        <v>10</v>
      </c>
      <c r="D124" s="1">
        <f>VLOOKUP($B124,'Awards&amp;Payments_LEACode'!$A$4:$I$455,3,FALSE)</f>
        <v>121335</v>
      </c>
      <c r="E124" s="1">
        <f>VLOOKUP($B124,'Awards&amp;Payments_LEACode'!$A$4:$I$455,4,FALSE)</f>
        <v>456205</v>
      </c>
      <c r="F124" s="1">
        <f>VLOOKUP($B124,'Awards&amp;Payments_LEACode'!$A$4:$I$455,6,FALSE)</f>
        <v>1024511</v>
      </c>
      <c r="G124" s="1">
        <f>VLOOKUP($B124,'Awards&amp;Payments_LEACode'!$A$4:$I$455,8,FALSE)</f>
        <v>0</v>
      </c>
      <c r="H124" s="3">
        <f>VLOOKUP($B124,'Awards&amp;Payments_LEACode'!$A$4:$I$455,9,FALSE)</f>
        <v>1602051</v>
      </c>
      <c r="I124" s="1">
        <f>VLOOKUP($B124,'Awards&amp;Payments_LEACode'!$A$4:$Q$455,11,FALSE)</f>
        <v>121211.31</v>
      </c>
      <c r="J124" s="1">
        <f>VLOOKUP($B124,'Awards&amp;Payments_LEACode'!$A$4:$Q$455,12,FALSE)</f>
        <v>0</v>
      </c>
      <c r="K124" s="1">
        <f>VLOOKUP($B124,'Awards&amp;Payments_LEACode'!$A$4:$Q$455,14,FALSE)</f>
        <v>0</v>
      </c>
      <c r="L124" s="1">
        <f>VLOOKUP($B124,'Awards&amp;Payments_LEACode'!$A$4:$Q$455,16,FALSE)</f>
        <v>0</v>
      </c>
      <c r="M124" s="3">
        <f>VLOOKUP($B124,'Awards&amp;Payments_LEACode'!$A$4:$Q$455,17,FALSE)</f>
        <v>121211.31</v>
      </c>
    </row>
    <row r="125" spans="1:13" x14ac:dyDescent="0.35">
      <c r="A125" t="s">
        <v>205</v>
      </c>
      <c r="B125" s="118">
        <v>3213</v>
      </c>
      <c r="C125">
        <v>10</v>
      </c>
      <c r="D125" s="1">
        <f>VLOOKUP($B125,'Awards&amp;Payments_LEACode'!$A$4:$I$455,3,FALSE)</f>
        <v>75229</v>
      </c>
      <c r="E125" s="1">
        <f>VLOOKUP($B125,'Awards&amp;Payments_LEACode'!$A$4:$I$455,4,FALSE)</f>
        <v>304271</v>
      </c>
      <c r="F125" s="1">
        <f>VLOOKUP($B125,'Awards&amp;Payments_LEACode'!$A$4:$I$455,6,FALSE)</f>
        <v>683309</v>
      </c>
      <c r="G125" s="1">
        <f>VLOOKUP($B125,'Awards&amp;Payments_LEACode'!$A$4:$I$455,8,FALSE)</f>
        <v>63768</v>
      </c>
      <c r="H125" s="3">
        <f>VLOOKUP($B125,'Awards&amp;Payments_LEACode'!$A$4:$I$455,9,FALSE)</f>
        <v>1126577</v>
      </c>
      <c r="I125" s="1">
        <f>VLOOKUP($B125,'Awards&amp;Payments_LEACode'!$A$4:$Q$455,11,FALSE)</f>
        <v>55743.7</v>
      </c>
      <c r="J125" s="1">
        <f>VLOOKUP($B125,'Awards&amp;Payments_LEACode'!$A$4:$Q$455,12,FALSE)</f>
        <v>0</v>
      </c>
      <c r="K125" s="1">
        <f>VLOOKUP($B125,'Awards&amp;Payments_LEACode'!$A$4:$Q$455,14,FALSE)</f>
        <v>0</v>
      </c>
      <c r="L125" s="1">
        <f>VLOOKUP($B125,'Awards&amp;Payments_LEACode'!$A$4:$Q$455,16,FALSE)</f>
        <v>36321.47</v>
      </c>
      <c r="M125" s="3">
        <f>VLOOKUP($B125,'Awards&amp;Payments_LEACode'!$A$4:$Q$455,17,FALSE)</f>
        <v>92065.17</v>
      </c>
    </row>
    <row r="126" spans="1:13" x14ac:dyDescent="0.35">
      <c r="A126" t="s">
        <v>226</v>
      </c>
      <c r="B126" s="118">
        <v>3444</v>
      </c>
      <c r="C126">
        <v>10</v>
      </c>
      <c r="D126" s="1">
        <f>VLOOKUP($B126,'Awards&amp;Payments_LEACode'!$A$4:$I$455,3,FALSE)</f>
        <v>482931</v>
      </c>
      <c r="E126" s="1">
        <f>VLOOKUP($B126,'Awards&amp;Payments_LEACode'!$A$4:$I$455,4,FALSE)</f>
        <v>1726644</v>
      </c>
      <c r="F126" s="1">
        <f>VLOOKUP($B126,'Awards&amp;Payments_LEACode'!$A$4:$I$455,6,FALSE)</f>
        <v>3877568</v>
      </c>
      <c r="G126" s="1">
        <f>VLOOKUP($B126,'Awards&amp;Payments_LEACode'!$A$4:$I$455,8,FALSE)</f>
        <v>0</v>
      </c>
      <c r="H126" s="3">
        <f>VLOOKUP($B126,'Awards&amp;Payments_LEACode'!$A$4:$I$455,9,FALSE)</f>
        <v>6087143</v>
      </c>
      <c r="I126" s="1">
        <f>VLOOKUP($B126,'Awards&amp;Payments_LEACode'!$A$4:$Q$455,11,FALSE)</f>
        <v>320710.64</v>
      </c>
      <c r="J126" s="1">
        <f>VLOOKUP($B126,'Awards&amp;Payments_LEACode'!$A$4:$Q$455,12,FALSE)</f>
        <v>0</v>
      </c>
      <c r="K126" s="1">
        <f>VLOOKUP($B126,'Awards&amp;Payments_LEACode'!$A$4:$Q$455,14,FALSE)</f>
        <v>0</v>
      </c>
      <c r="L126" s="1">
        <f>VLOOKUP($B126,'Awards&amp;Payments_LEACode'!$A$4:$Q$455,16,FALSE)</f>
        <v>0</v>
      </c>
      <c r="M126" s="3">
        <f>VLOOKUP($B126,'Awards&amp;Payments_LEACode'!$A$4:$Q$455,17,FALSE)</f>
        <v>320710.64</v>
      </c>
    </row>
    <row r="127" spans="1:13" x14ac:dyDescent="0.35">
      <c r="A127" t="s">
        <v>263</v>
      </c>
      <c r="B127" s="118">
        <v>3962</v>
      </c>
      <c r="C127">
        <v>10</v>
      </c>
      <c r="D127" s="1">
        <f>VLOOKUP($B127,'Awards&amp;Payments_LEACode'!$A$4:$I$455,3,FALSE)</f>
        <v>172316</v>
      </c>
      <c r="E127" s="1">
        <f>VLOOKUP($B127,'Awards&amp;Payments_LEACode'!$A$4:$I$455,4,FALSE)</f>
        <v>685185</v>
      </c>
      <c r="F127" s="1">
        <f>VLOOKUP($B127,'Awards&amp;Payments_LEACode'!$A$4:$I$455,6,FALSE)</f>
        <v>1538738</v>
      </c>
      <c r="G127" s="1">
        <f>VLOOKUP($B127,'Awards&amp;Payments_LEACode'!$A$4:$I$455,8,FALSE)</f>
        <v>0</v>
      </c>
      <c r="H127" s="3">
        <f>VLOOKUP($B127,'Awards&amp;Payments_LEACode'!$A$4:$I$455,9,FALSE)</f>
        <v>2396239</v>
      </c>
      <c r="I127" s="1">
        <f>VLOOKUP($B127,'Awards&amp;Payments_LEACode'!$A$4:$Q$455,11,FALSE)</f>
        <v>151951.78</v>
      </c>
      <c r="J127" s="1">
        <f>VLOOKUP($B127,'Awards&amp;Payments_LEACode'!$A$4:$Q$455,12,FALSE)</f>
        <v>0</v>
      </c>
      <c r="K127" s="1">
        <f>VLOOKUP($B127,'Awards&amp;Payments_LEACode'!$A$4:$Q$455,14,FALSE)</f>
        <v>0</v>
      </c>
      <c r="L127" s="1">
        <f>VLOOKUP($B127,'Awards&amp;Payments_LEACode'!$A$4:$Q$455,16,FALSE)</f>
        <v>0</v>
      </c>
      <c r="M127" s="3">
        <f>VLOOKUP($B127,'Awards&amp;Payments_LEACode'!$A$4:$Q$455,17,FALSE)</f>
        <v>151951.78</v>
      </c>
    </row>
    <row r="128" spans="1:13" x14ac:dyDescent="0.35">
      <c r="A128" t="s">
        <v>279</v>
      </c>
      <c r="B128" s="118">
        <v>4165</v>
      </c>
      <c r="C128">
        <v>10</v>
      </c>
      <c r="D128" s="1">
        <f>VLOOKUP($B128,'Awards&amp;Payments_LEACode'!$A$4:$I$455,3,FALSE)</f>
        <v>95707</v>
      </c>
      <c r="E128" s="1">
        <f>VLOOKUP($B128,'Awards&amp;Payments_LEACode'!$A$4:$I$455,4,FALSE)</f>
        <v>385183</v>
      </c>
      <c r="F128" s="1">
        <f>VLOOKUP($B128,'Awards&amp;Payments_LEACode'!$A$4:$I$455,6,FALSE)</f>
        <v>865016</v>
      </c>
      <c r="G128" s="1">
        <f>VLOOKUP($B128,'Awards&amp;Payments_LEACode'!$A$4:$I$455,8,FALSE)</f>
        <v>0</v>
      </c>
      <c r="H128" s="3">
        <f>VLOOKUP($B128,'Awards&amp;Payments_LEACode'!$A$4:$I$455,9,FALSE)</f>
        <v>1345906</v>
      </c>
      <c r="I128" s="1">
        <f>VLOOKUP($B128,'Awards&amp;Payments_LEACode'!$A$4:$Q$455,11,FALSE)</f>
        <v>95707</v>
      </c>
      <c r="J128" s="1">
        <f>VLOOKUP($B128,'Awards&amp;Payments_LEACode'!$A$4:$Q$455,12,FALSE)</f>
        <v>0</v>
      </c>
      <c r="K128" s="1">
        <f>VLOOKUP($B128,'Awards&amp;Payments_LEACode'!$A$4:$Q$455,14,FALSE)</f>
        <v>0</v>
      </c>
      <c r="L128" s="1">
        <f>VLOOKUP($B128,'Awards&amp;Payments_LEACode'!$A$4:$Q$455,16,FALSE)</f>
        <v>0</v>
      </c>
      <c r="M128" s="3">
        <f>VLOOKUP($B128,'Awards&amp;Payments_LEACode'!$A$4:$Q$455,17,FALSE)</f>
        <v>95707</v>
      </c>
    </row>
    <row r="129" spans="1:13" x14ac:dyDescent="0.35">
      <c r="A129" t="s">
        <v>323</v>
      </c>
      <c r="B129" s="118">
        <v>4893</v>
      </c>
      <c r="C129">
        <v>10</v>
      </c>
      <c r="D129" s="1">
        <f>VLOOKUP($B129,'Awards&amp;Payments_LEACode'!$A$4:$I$455,3,FALSE)</f>
        <v>174091</v>
      </c>
      <c r="E129" s="1">
        <f>VLOOKUP($B129,'Awards&amp;Payments_LEACode'!$A$4:$I$455,4,FALSE)</f>
        <v>684331</v>
      </c>
      <c r="F129" s="1">
        <f>VLOOKUP($B129,'Awards&amp;Payments_LEACode'!$A$4:$I$455,6,FALSE)</f>
        <v>1536819</v>
      </c>
      <c r="G129" s="1">
        <f>VLOOKUP($B129,'Awards&amp;Payments_LEACode'!$A$4:$I$455,8,FALSE)</f>
        <v>0</v>
      </c>
      <c r="H129" s="3">
        <f>VLOOKUP($B129,'Awards&amp;Payments_LEACode'!$A$4:$I$455,9,FALSE)</f>
        <v>2395241</v>
      </c>
      <c r="I129" s="1">
        <f>VLOOKUP($B129,'Awards&amp;Payments_LEACode'!$A$4:$Q$455,11,FALSE)</f>
        <v>174091</v>
      </c>
      <c r="J129" s="1">
        <f>VLOOKUP($B129,'Awards&amp;Payments_LEACode'!$A$4:$Q$455,12,FALSE)</f>
        <v>0</v>
      </c>
      <c r="K129" s="1">
        <f>VLOOKUP($B129,'Awards&amp;Payments_LEACode'!$A$4:$Q$455,14,FALSE)</f>
        <v>0</v>
      </c>
      <c r="L129" s="1">
        <f>VLOOKUP($B129,'Awards&amp;Payments_LEACode'!$A$4:$Q$455,16,FALSE)</f>
        <v>0</v>
      </c>
      <c r="M129" s="3">
        <f>VLOOKUP($B129,'Awards&amp;Payments_LEACode'!$A$4:$Q$455,17,FALSE)</f>
        <v>174091</v>
      </c>
    </row>
    <row r="130" spans="1:13" x14ac:dyDescent="0.35">
      <c r="A130" t="s">
        <v>152</v>
      </c>
      <c r="B130" s="118">
        <v>2422</v>
      </c>
      <c r="C130">
        <v>10</v>
      </c>
      <c r="D130" s="1">
        <f>VLOOKUP($B130,'Awards&amp;Payments_LEACode'!$A$4:$I$455,3,FALSE)</f>
        <v>40000</v>
      </c>
      <c r="E130" s="1">
        <f>VLOOKUP($B130,'Awards&amp;Payments_LEACode'!$A$4:$I$455,4,FALSE)</f>
        <v>136415</v>
      </c>
      <c r="F130" s="1">
        <f>VLOOKUP($B130,'Awards&amp;Payments_LEACode'!$A$4:$I$455,6,FALSE)</f>
        <v>306352</v>
      </c>
      <c r="G130" s="1">
        <f>VLOOKUP($B130,'Awards&amp;Payments_LEACode'!$A$4:$I$455,8,FALSE)</f>
        <v>0</v>
      </c>
      <c r="H130" s="3">
        <f>VLOOKUP($B130,'Awards&amp;Payments_LEACode'!$A$4:$I$455,9,FALSE)</f>
        <v>482767</v>
      </c>
      <c r="I130" s="1">
        <f>VLOOKUP($B130,'Awards&amp;Payments_LEACode'!$A$4:$Q$455,11,FALSE)</f>
        <v>40000</v>
      </c>
      <c r="J130" s="1">
        <f>VLOOKUP($B130,'Awards&amp;Payments_LEACode'!$A$4:$Q$455,12,FALSE)</f>
        <v>0</v>
      </c>
      <c r="K130" s="1">
        <f>VLOOKUP($B130,'Awards&amp;Payments_LEACode'!$A$4:$Q$455,14,FALSE)</f>
        <v>0</v>
      </c>
      <c r="L130" s="1">
        <f>VLOOKUP($B130,'Awards&amp;Payments_LEACode'!$A$4:$Q$455,16,FALSE)</f>
        <v>0</v>
      </c>
      <c r="M130" s="3">
        <f>VLOOKUP($B130,'Awards&amp;Payments_LEACode'!$A$4:$Q$455,17,FALSE)</f>
        <v>40000</v>
      </c>
    </row>
    <row r="131" spans="1:13" x14ac:dyDescent="0.35">
      <c r="A131" t="s">
        <v>328</v>
      </c>
      <c r="B131" s="118">
        <v>5019</v>
      </c>
      <c r="C131">
        <v>10</v>
      </c>
      <c r="D131" s="1">
        <f>VLOOKUP($B131,'Awards&amp;Payments_LEACode'!$A$4:$I$455,3,FALSE)</f>
        <v>95850</v>
      </c>
      <c r="E131" s="1">
        <f>VLOOKUP($B131,'Awards&amp;Payments_LEACode'!$A$4:$I$455,4,FALSE)</f>
        <v>379100</v>
      </c>
      <c r="F131" s="1">
        <f>VLOOKUP($B131,'Awards&amp;Payments_LEACode'!$A$4:$I$455,6,FALSE)</f>
        <v>851354</v>
      </c>
      <c r="G131" s="1">
        <f>VLOOKUP($B131,'Awards&amp;Payments_LEACode'!$A$4:$I$455,8,FALSE)</f>
        <v>0</v>
      </c>
      <c r="H131" s="3">
        <f>VLOOKUP($B131,'Awards&amp;Payments_LEACode'!$A$4:$I$455,9,FALSE)</f>
        <v>1326304</v>
      </c>
      <c r="I131" s="1">
        <f>VLOOKUP($B131,'Awards&amp;Payments_LEACode'!$A$4:$Q$455,11,FALSE)</f>
        <v>39897.1</v>
      </c>
      <c r="J131" s="1">
        <f>VLOOKUP($B131,'Awards&amp;Payments_LEACode'!$A$4:$Q$455,12,FALSE)</f>
        <v>0</v>
      </c>
      <c r="K131" s="1">
        <f>VLOOKUP($B131,'Awards&amp;Payments_LEACode'!$A$4:$Q$455,14,FALSE)</f>
        <v>0</v>
      </c>
      <c r="L131" s="1">
        <f>VLOOKUP($B131,'Awards&amp;Payments_LEACode'!$A$4:$Q$455,16,FALSE)</f>
        <v>0</v>
      </c>
      <c r="M131" s="3">
        <f>VLOOKUP($B131,'Awards&amp;Payments_LEACode'!$A$4:$Q$455,17,FALSE)</f>
        <v>39897.1</v>
      </c>
    </row>
    <row r="132" spans="1:13" x14ac:dyDescent="0.35">
      <c r="A132" t="s">
        <v>345</v>
      </c>
      <c r="B132" s="118">
        <v>5376</v>
      </c>
      <c r="C132">
        <v>10</v>
      </c>
      <c r="D132" s="1">
        <f>VLOOKUP($B132,'Awards&amp;Payments_LEACode'!$A$4:$I$455,3,FALSE)</f>
        <v>96207</v>
      </c>
      <c r="E132" s="1">
        <f>VLOOKUP($B132,'Awards&amp;Payments_LEACode'!$A$4:$I$455,4,FALSE)</f>
        <v>390072</v>
      </c>
      <c r="F132" s="1">
        <f>VLOOKUP($B132,'Awards&amp;Payments_LEACode'!$A$4:$I$455,6,FALSE)</f>
        <v>875995</v>
      </c>
      <c r="G132" s="1">
        <f>VLOOKUP($B132,'Awards&amp;Payments_LEACode'!$A$4:$I$455,8,FALSE)</f>
        <v>64493</v>
      </c>
      <c r="H132" s="3">
        <f>VLOOKUP($B132,'Awards&amp;Payments_LEACode'!$A$4:$I$455,9,FALSE)</f>
        <v>1426767</v>
      </c>
      <c r="I132" s="1">
        <f>VLOOKUP($B132,'Awards&amp;Payments_LEACode'!$A$4:$Q$455,11,FALSE)</f>
        <v>22900.82</v>
      </c>
      <c r="J132" s="1">
        <f>VLOOKUP($B132,'Awards&amp;Payments_LEACode'!$A$4:$Q$455,12,FALSE)</f>
        <v>0</v>
      </c>
      <c r="K132" s="1">
        <f>VLOOKUP($B132,'Awards&amp;Payments_LEACode'!$A$4:$Q$455,14,FALSE)</f>
        <v>0</v>
      </c>
      <c r="L132" s="1">
        <f>VLOOKUP($B132,'Awards&amp;Payments_LEACode'!$A$4:$Q$455,16,FALSE)</f>
        <v>0</v>
      </c>
      <c r="M132" s="3">
        <f>VLOOKUP($B132,'Awards&amp;Payments_LEACode'!$A$4:$Q$455,17,FALSE)</f>
        <v>22900.82</v>
      </c>
    </row>
    <row r="133" spans="1:13" x14ac:dyDescent="0.35">
      <c r="A133" t="s">
        <v>348</v>
      </c>
      <c r="B133" s="118">
        <v>5432</v>
      </c>
      <c r="C133">
        <v>10</v>
      </c>
      <c r="D133" s="1">
        <f>VLOOKUP($B133,'Awards&amp;Payments_LEACode'!$A$4:$I$455,3,FALSE)</f>
        <v>40167</v>
      </c>
      <c r="E133" s="1">
        <f>VLOOKUP($B133,'Awards&amp;Payments_LEACode'!$A$4:$I$455,4,FALSE)</f>
        <v>143122</v>
      </c>
      <c r="F133" s="1">
        <f>VLOOKUP($B133,'Awards&amp;Payments_LEACode'!$A$4:$I$455,6,FALSE)</f>
        <v>321414</v>
      </c>
      <c r="G133" s="1">
        <f>VLOOKUP($B133,'Awards&amp;Payments_LEACode'!$A$4:$I$455,8,FALSE)</f>
        <v>0</v>
      </c>
      <c r="H133" s="3">
        <f>VLOOKUP($B133,'Awards&amp;Payments_LEACode'!$A$4:$I$455,9,FALSE)</f>
        <v>504703</v>
      </c>
      <c r="I133" s="1">
        <f>VLOOKUP($B133,'Awards&amp;Payments_LEACode'!$A$4:$Q$455,11,FALSE)</f>
        <v>36462.32</v>
      </c>
      <c r="J133" s="1">
        <f>VLOOKUP($B133,'Awards&amp;Payments_LEACode'!$A$4:$Q$455,12,FALSE)</f>
        <v>0</v>
      </c>
      <c r="K133" s="1">
        <f>VLOOKUP($B133,'Awards&amp;Payments_LEACode'!$A$4:$Q$455,14,FALSE)</f>
        <v>0</v>
      </c>
      <c r="L133" s="1">
        <f>VLOOKUP($B133,'Awards&amp;Payments_LEACode'!$A$4:$Q$455,16,FALSE)</f>
        <v>0</v>
      </c>
      <c r="M133" s="3">
        <f>VLOOKUP($B133,'Awards&amp;Payments_LEACode'!$A$4:$Q$455,17,FALSE)</f>
        <v>36462.32</v>
      </c>
    </row>
    <row r="134" spans="1:13" x14ac:dyDescent="0.35">
      <c r="A134" t="s">
        <v>355</v>
      </c>
      <c r="B134" s="118">
        <v>5586</v>
      </c>
      <c r="C134">
        <v>10</v>
      </c>
      <c r="D134" s="1">
        <f>VLOOKUP($B134,'Awards&amp;Payments_LEACode'!$A$4:$I$455,3,FALSE)</f>
        <v>72371</v>
      </c>
      <c r="E134" s="1">
        <f>VLOOKUP($B134,'Awards&amp;Payments_LEACode'!$A$4:$I$455,4,FALSE)</f>
        <v>258467</v>
      </c>
      <c r="F134" s="1">
        <f>VLOOKUP($B134,'Awards&amp;Payments_LEACode'!$A$4:$I$455,6,FALSE)</f>
        <v>580446</v>
      </c>
      <c r="G134" s="1">
        <f>VLOOKUP($B134,'Awards&amp;Payments_LEACode'!$A$4:$I$455,8,FALSE)</f>
        <v>0</v>
      </c>
      <c r="H134" s="3">
        <f>VLOOKUP($B134,'Awards&amp;Payments_LEACode'!$A$4:$I$455,9,FALSE)</f>
        <v>911284</v>
      </c>
      <c r="I134" s="1">
        <f>VLOOKUP($B134,'Awards&amp;Payments_LEACode'!$A$4:$Q$455,11,FALSE)</f>
        <v>68371</v>
      </c>
      <c r="J134" s="1">
        <f>VLOOKUP($B134,'Awards&amp;Payments_LEACode'!$A$4:$Q$455,12,FALSE)</f>
        <v>0</v>
      </c>
      <c r="K134" s="1">
        <f>VLOOKUP($B134,'Awards&amp;Payments_LEACode'!$A$4:$Q$455,14,FALSE)</f>
        <v>0</v>
      </c>
      <c r="L134" s="1">
        <f>VLOOKUP($B134,'Awards&amp;Payments_LEACode'!$A$4:$Q$455,16,FALSE)</f>
        <v>0</v>
      </c>
      <c r="M134" s="3">
        <f>VLOOKUP($B134,'Awards&amp;Payments_LEACode'!$A$4:$Q$455,17,FALSE)</f>
        <v>68371</v>
      </c>
    </row>
    <row r="135" spans="1:13" x14ac:dyDescent="0.35">
      <c r="A135" t="s">
        <v>372</v>
      </c>
      <c r="B135" s="118">
        <v>5810</v>
      </c>
      <c r="C135">
        <v>10</v>
      </c>
      <c r="D135" s="1">
        <f>VLOOKUP($B135,'Awards&amp;Payments_LEACode'!$A$4:$I$455,3,FALSE)</f>
        <v>69306</v>
      </c>
      <c r="E135" s="1">
        <f>VLOOKUP($B135,'Awards&amp;Payments_LEACode'!$A$4:$I$455,4,FALSE)</f>
        <v>296231</v>
      </c>
      <c r="F135" s="1">
        <f>VLOOKUP($B135,'Awards&amp;Payments_LEACode'!$A$4:$I$455,6,FALSE)</f>
        <v>665254</v>
      </c>
      <c r="G135" s="1">
        <f>VLOOKUP($B135,'Awards&amp;Payments_LEACode'!$A$4:$I$455,8,FALSE)</f>
        <v>67971</v>
      </c>
      <c r="H135" s="3">
        <f>VLOOKUP($B135,'Awards&amp;Payments_LEACode'!$A$4:$I$455,9,FALSE)</f>
        <v>1098762</v>
      </c>
      <c r="I135" s="1">
        <f>VLOOKUP($B135,'Awards&amp;Payments_LEACode'!$A$4:$Q$455,11,FALSE)</f>
        <v>54334.98</v>
      </c>
      <c r="J135" s="1">
        <f>VLOOKUP($B135,'Awards&amp;Payments_LEACode'!$A$4:$Q$455,12,FALSE)</f>
        <v>0</v>
      </c>
      <c r="K135" s="1">
        <f>VLOOKUP($B135,'Awards&amp;Payments_LEACode'!$A$4:$Q$455,14,FALSE)</f>
        <v>0</v>
      </c>
      <c r="L135" s="1">
        <f>VLOOKUP($B135,'Awards&amp;Payments_LEACode'!$A$4:$Q$455,16,FALSE)</f>
        <v>22669.63</v>
      </c>
      <c r="M135" s="3">
        <f>VLOOKUP($B135,'Awards&amp;Payments_LEACode'!$A$4:$Q$455,17,FALSE)</f>
        <v>77004.61</v>
      </c>
    </row>
    <row r="136" spans="1:13" x14ac:dyDescent="0.35">
      <c r="A136" t="s">
        <v>26</v>
      </c>
      <c r="B136" s="118">
        <v>238</v>
      </c>
      <c r="C136">
        <v>10</v>
      </c>
      <c r="D136" s="1">
        <f>VLOOKUP($B136,'Awards&amp;Payments_LEACode'!$A$4:$I$455,3,FALSE)</f>
        <v>152302</v>
      </c>
      <c r="E136" s="1">
        <f>VLOOKUP($B136,'Awards&amp;Payments_LEACode'!$A$4:$I$455,4,FALSE)</f>
        <v>618947</v>
      </c>
      <c r="F136" s="1">
        <f>VLOOKUP($B136,'Awards&amp;Payments_LEACode'!$A$4:$I$455,6,FALSE)</f>
        <v>1389985</v>
      </c>
      <c r="G136" s="1">
        <f>VLOOKUP($B136,'Awards&amp;Payments_LEACode'!$A$4:$I$455,8,FALSE)</f>
        <v>133333</v>
      </c>
      <c r="H136" s="3">
        <f>VLOOKUP($B136,'Awards&amp;Payments_LEACode'!$A$4:$I$455,9,FALSE)</f>
        <v>2294567</v>
      </c>
      <c r="I136" s="1">
        <f>VLOOKUP($B136,'Awards&amp;Payments_LEACode'!$A$4:$Q$455,11,FALSE)</f>
        <v>0</v>
      </c>
      <c r="J136" s="1">
        <f>VLOOKUP($B136,'Awards&amp;Payments_LEACode'!$A$4:$Q$455,12,FALSE)</f>
        <v>0</v>
      </c>
      <c r="K136" s="1">
        <f>VLOOKUP($B136,'Awards&amp;Payments_LEACode'!$A$4:$Q$455,14,FALSE)</f>
        <v>0</v>
      </c>
      <c r="L136" s="1">
        <f>VLOOKUP($B136,'Awards&amp;Payments_LEACode'!$A$4:$Q$455,16,FALSE)</f>
        <v>0</v>
      </c>
      <c r="M136" s="3">
        <f>VLOOKUP($B136,'Awards&amp;Payments_LEACode'!$A$4:$Q$455,17,FALSE)</f>
        <v>0</v>
      </c>
    </row>
    <row r="137" spans="1:13" x14ac:dyDescent="0.35">
      <c r="A137" t="s">
        <v>400</v>
      </c>
      <c r="B137" s="118">
        <v>6293</v>
      </c>
      <c r="C137">
        <v>10</v>
      </c>
      <c r="D137" s="1">
        <f>VLOOKUP($B137,'Awards&amp;Payments_LEACode'!$A$4:$I$455,3,FALSE)</f>
        <v>128200</v>
      </c>
      <c r="E137" s="1">
        <f>VLOOKUP($B137,'Awards&amp;Payments_LEACode'!$A$4:$I$455,4,FALSE)</f>
        <v>508927</v>
      </c>
      <c r="F137" s="1">
        <f>VLOOKUP($B137,'Awards&amp;Payments_LEACode'!$A$4:$I$455,6,FALSE)</f>
        <v>1142910</v>
      </c>
      <c r="G137" s="1">
        <f>VLOOKUP($B137,'Awards&amp;Payments_LEACode'!$A$4:$I$455,8,FALSE)</f>
        <v>100435</v>
      </c>
      <c r="H137" s="3">
        <f>VLOOKUP($B137,'Awards&amp;Payments_LEACode'!$A$4:$I$455,9,FALSE)</f>
        <v>1880472</v>
      </c>
      <c r="I137" s="1">
        <f>VLOOKUP($B137,'Awards&amp;Payments_LEACode'!$A$4:$Q$455,11,FALSE)</f>
        <v>81571.360000000001</v>
      </c>
      <c r="J137" s="1">
        <f>VLOOKUP($B137,'Awards&amp;Payments_LEACode'!$A$4:$Q$455,12,FALSE)</f>
        <v>0</v>
      </c>
      <c r="K137" s="1">
        <f>VLOOKUP($B137,'Awards&amp;Payments_LEACode'!$A$4:$Q$455,14,FALSE)</f>
        <v>0</v>
      </c>
      <c r="L137" s="1">
        <f>VLOOKUP($B137,'Awards&amp;Payments_LEACode'!$A$4:$Q$455,16,FALSE)</f>
        <v>46982.16</v>
      </c>
      <c r="M137" s="3">
        <f>VLOOKUP($B137,'Awards&amp;Payments_LEACode'!$A$4:$Q$455,17,FALSE)</f>
        <v>128553.52</v>
      </c>
    </row>
    <row r="138" spans="1:13" x14ac:dyDescent="0.35">
      <c r="A138" t="s">
        <v>35</v>
      </c>
      <c r="B138" s="118">
        <v>413</v>
      </c>
      <c r="C138">
        <v>11</v>
      </c>
      <c r="D138" s="1">
        <f>VLOOKUP($B138,'Awards&amp;Payments_LEACode'!$A$4:$I$455,3,FALSE)</f>
        <v>2283682</v>
      </c>
      <c r="E138" s="1">
        <f>VLOOKUP($B138,'Awards&amp;Payments_LEACode'!$A$4:$I$455,4,FALSE)</f>
        <v>8411930</v>
      </c>
      <c r="F138" s="1">
        <f>VLOOKUP($B138,'Awards&amp;Payments_LEACode'!$A$4:$I$455,6,FALSE)</f>
        <v>18890883</v>
      </c>
      <c r="G138" s="1">
        <f>VLOOKUP($B138,'Awards&amp;Payments_LEACode'!$A$4:$I$455,8,FALSE)</f>
        <v>919855</v>
      </c>
      <c r="H138" s="3">
        <f>VLOOKUP($B138,'Awards&amp;Payments_LEACode'!$A$4:$I$455,9,FALSE)</f>
        <v>30506350</v>
      </c>
      <c r="I138" s="1">
        <f>VLOOKUP($B138,'Awards&amp;Payments_LEACode'!$A$4:$Q$455,11,FALSE)</f>
        <v>1209479.96</v>
      </c>
      <c r="J138" s="1">
        <f>VLOOKUP($B138,'Awards&amp;Payments_LEACode'!$A$4:$Q$455,12,FALSE)</f>
        <v>0</v>
      </c>
      <c r="K138" s="1">
        <f>VLOOKUP($B138,'Awards&amp;Payments_LEACode'!$A$4:$Q$455,14,FALSE)</f>
        <v>0</v>
      </c>
      <c r="L138" s="1">
        <f>VLOOKUP($B138,'Awards&amp;Payments_LEACode'!$A$4:$Q$455,16,FALSE)</f>
        <v>902034.64999999991</v>
      </c>
      <c r="M138" s="3">
        <f>VLOOKUP($B138,'Awards&amp;Payments_LEACode'!$A$4:$Q$455,17,FALSE)</f>
        <v>2111514.61</v>
      </c>
    </row>
    <row r="139" spans="1:13" x14ac:dyDescent="0.35">
      <c r="A139" t="s">
        <v>36</v>
      </c>
      <c r="B139" s="118">
        <v>422</v>
      </c>
      <c r="C139">
        <v>11</v>
      </c>
      <c r="D139" s="1">
        <f>VLOOKUP($B139,'Awards&amp;Payments_LEACode'!$A$4:$I$455,3,FALSE)</f>
        <v>182446</v>
      </c>
      <c r="E139" s="1">
        <f>VLOOKUP($B139,'Awards&amp;Payments_LEACode'!$A$4:$I$455,4,FALSE)</f>
        <v>680035</v>
      </c>
      <c r="F139" s="1">
        <f>VLOOKUP($B139,'Awards&amp;Payments_LEACode'!$A$4:$I$455,6,FALSE)</f>
        <v>1527173</v>
      </c>
      <c r="G139" s="1">
        <f>VLOOKUP($B139,'Awards&amp;Payments_LEACode'!$A$4:$I$455,8,FALSE)</f>
        <v>0</v>
      </c>
      <c r="H139" s="3">
        <f>VLOOKUP($B139,'Awards&amp;Payments_LEACode'!$A$4:$I$455,9,FALSE)</f>
        <v>2389654</v>
      </c>
      <c r="I139" s="1">
        <f>VLOOKUP($B139,'Awards&amp;Payments_LEACode'!$A$4:$Q$455,11,FALSE)</f>
        <v>88057.02</v>
      </c>
      <c r="J139" s="1">
        <f>VLOOKUP($B139,'Awards&amp;Payments_LEACode'!$A$4:$Q$455,12,FALSE)</f>
        <v>0</v>
      </c>
      <c r="K139" s="1">
        <f>VLOOKUP($B139,'Awards&amp;Payments_LEACode'!$A$4:$Q$455,14,FALSE)</f>
        <v>0</v>
      </c>
      <c r="L139" s="1">
        <f>VLOOKUP($B139,'Awards&amp;Payments_LEACode'!$A$4:$Q$455,16,FALSE)</f>
        <v>0</v>
      </c>
      <c r="M139" s="3">
        <f>VLOOKUP($B139,'Awards&amp;Payments_LEACode'!$A$4:$Q$455,17,FALSE)</f>
        <v>88057.02</v>
      </c>
    </row>
    <row r="140" spans="1:13" x14ac:dyDescent="0.35">
      <c r="A140" t="s">
        <v>382</v>
      </c>
      <c r="B140" s="118">
        <v>6013</v>
      </c>
      <c r="C140">
        <v>11</v>
      </c>
      <c r="D140" s="1">
        <f>VLOOKUP($B140,'Awards&amp;Payments_LEACode'!$A$4:$I$455,3,FALSE)</f>
        <v>45637</v>
      </c>
      <c r="E140" s="1">
        <f>VLOOKUP($B140,'Awards&amp;Payments_LEACode'!$A$4:$I$455,4,FALSE)</f>
        <v>155359</v>
      </c>
      <c r="F140" s="1">
        <f>VLOOKUP($B140,'Awards&amp;Payments_LEACode'!$A$4:$I$455,6,FALSE)</f>
        <v>348893</v>
      </c>
      <c r="G140" s="1">
        <f>VLOOKUP($B140,'Awards&amp;Payments_LEACode'!$A$4:$I$455,8,FALSE)</f>
        <v>0</v>
      </c>
      <c r="H140" s="3">
        <f>VLOOKUP($B140,'Awards&amp;Payments_LEACode'!$A$4:$I$455,9,FALSE)</f>
        <v>549889</v>
      </c>
      <c r="I140" s="1">
        <f>VLOOKUP($B140,'Awards&amp;Payments_LEACode'!$A$4:$Q$455,11,FALSE)</f>
        <v>45637</v>
      </c>
      <c r="J140" s="1">
        <f>VLOOKUP($B140,'Awards&amp;Payments_LEACode'!$A$4:$Q$455,12,FALSE)</f>
        <v>0</v>
      </c>
      <c r="K140" s="1">
        <f>VLOOKUP($B140,'Awards&amp;Payments_LEACode'!$A$4:$Q$455,14,FALSE)</f>
        <v>0</v>
      </c>
      <c r="L140" s="1">
        <f>VLOOKUP($B140,'Awards&amp;Payments_LEACode'!$A$4:$Q$455,16,FALSE)</f>
        <v>0</v>
      </c>
      <c r="M140" s="3">
        <f>VLOOKUP($B140,'Awards&amp;Payments_LEACode'!$A$4:$Q$455,17,FALSE)</f>
        <v>45637</v>
      </c>
    </row>
    <row r="141" spans="1:13" x14ac:dyDescent="0.35">
      <c r="A141" t="s">
        <v>57</v>
      </c>
      <c r="B141" s="118">
        <v>777</v>
      </c>
      <c r="C141">
        <v>11</v>
      </c>
      <c r="D141" s="1">
        <f>VLOOKUP($B141,'Awards&amp;Payments_LEACode'!$A$4:$I$455,3,FALSE)</f>
        <v>384379</v>
      </c>
      <c r="E141" s="1">
        <f>VLOOKUP($B141,'Awards&amp;Payments_LEACode'!$A$4:$I$455,4,FALSE)</f>
        <v>1534075</v>
      </c>
      <c r="F141" s="1">
        <f>VLOOKUP($B141,'Awards&amp;Payments_LEACode'!$A$4:$I$455,6,FALSE)</f>
        <v>3445112</v>
      </c>
      <c r="G141" s="1">
        <f>VLOOKUP($B141,'Awards&amp;Payments_LEACode'!$A$4:$I$455,8,FALSE)</f>
        <v>0</v>
      </c>
      <c r="H141" s="3">
        <f>VLOOKUP($B141,'Awards&amp;Payments_LEACode'!$A$4:$I$455,9,FALSE)</f>
        <v>5363566</v>
      </c>
      <c r="I141" s="1">
        <f>VLOOKUP($B141,'Awards&amp;Payments_LEACode'!$A$4:$Q$455,11,FALSE)</f>
        <v>171071.2</v>
      </c>
      <c r="J141" s="1">
        <f>VLOOKUP($B141,'Awards&amp;Payments_LEACode'!$A$4:$Q$455,12,FALSE)</f>
        <v>0</v>
      </c>
      <c r="K141" s="1">
        <f>VLOOKUP($B141,'Awards&amp;Payments_LEACode'!$A$4:$Q$455,14,FALSE)</f>
        <v>0</v>
      </c>
      <c r="L141" s="1">
        <f>VLOOKUP($B141,'Awards&amp;Payments_LEACode'!$A$4:$Q$455,16,FALSE)</f>
        <v>0</v>
      </c>
      <c r="M141" s="3">
        <f>VLOOKUP($B141,'Awards&amp;Payments_LEACode'!$A$4:$Q$455,17,FALSE)</f>
        <v>171071.2</v>
      </c>
    </row>
    <row r="142" spans="1:13" x14ac:dyDescent="0.35">
      <c r="A142" t="s">
        <v>61</v>
      </c>
      <c r="B142" s="118">
        <v>896</v>
      </c>
      <c r="C142">
        <v>11</v>
      </c>
      <c r="D142" s="1">
        <f>VLOOKUP($B142,'Awards&amp;Payments_LEACode'!$A$4:$I$455,3,FALSE)</f>
        <v>57683</v>
      </c>
      <c r="E142" s="1">
        <f>VLOOKUP($B142,'Awards&amp;Payments_LEACode'!$A$4:$I$455,4,FALSE)</f>
        <v>229907</v>
      </c>
      <c r="F142" s="1">
        <f>VLOOKUP($B142,'Awards&amp;Payments_LEACode'!$A$4:$I$455,6,FALSE)</f>
        <v>516308</v>
      </c>
      <c r="G142" s="1">
        <f>VLOOKUP($B142,'Awards&amp;Payments_LEACode'!$A$4:$I$455,8,FALSE)</f>
        <v>0</v>
      </c>
      <c r="H142" s="3">
        <f>VLOOKUP($B142,'Awards&amp;Payments_LEACode'!$A$4:$I$455,9,FALSE)</f>
        <v>803898</v>
      </c>
      <c r="I142" s="1">
        <f>VLOOKUP($B142,'Awards&amp;Payments_LEACode'!$A$4:$Q$455,11,FALSE)</f>
        <v>56310.12</v>
      </c>
      <c r="J142" s="1">
        <f>VLOOKUP($B142,'Awards&amp;Payments_LEACode'!$A$4:$Q$455,12,FALSE)</f>
        <v>0</v>
      </c>
      <c r="K142" s="1">
        <f>VLOOKUP($B142,'Awards&amp;Payments_LEACode'!$A$4:$Q$455,14,FALSE)</f>
        <v>0</v>
      </c>
      <c r="L142" s="1">
        <f>VLOOKUP($B142,'Awards&amp;Payments_LEACode'!$A$4:$Q$455,16,FALSE)</f>
        <v>0</v>
      </c>
      <c r="M142" s="3">
        <f>VLOOKUP($B142,'Awards&amp;Payments_LEACode'!$A$4:$Q$455,17,FALSE)</f>
        <v>56310.12</v>
      </c>
    </row>
    <row r="143" spans="1:13" x14ac:dyDescent="0.35">
      <c r="A143" s="113" t="s">
        <v>330</v>
      </c>
      <c r="B143" s="118">
        <v>5054</v>
      </c>
      <c r="C143">
        <v>11</v>
      </c>
      <c r="D143" s="1">
        <f>VLOOKUP($B143,'Awards&amp;Payments_LEACode'!$A$4:$I$455,3,FALSE)</f>
        <v>72468</v>
      </c>
      <c r="E143" s="1">
        <f>VLOOKUP($B143,'Awards&amp;Payments_LEACode'!$A$4:$I$455,4,FALSE)</f>
        <v>284457</v>
      </c>
      <c r="F143" s="1">
        <f>VLOOKUP($B143,'Awards&amp;Payments_LEACode'!$A$4:$I$455,6,FALSE)</f>
        <v>638812</v>
      </c>
      <c r="G143" s="1">
        <f>VLOOKUP($B143,'Awards&amp;Payments_LEACode'!$A$4:$I$455,8,FALSE)</f>
        <v>0</v>
      </c>
      <c r="H143" s="3">
        <f>VLOOKUP($B143,'Awards&amp;Payments_LEACode'!$A$4:$I$455,9,FALSE)</f>
        <v>995737</v>
      </c>
      <c r="I143" s="1">
        <f>VLOOKUP($B143,'Awards&amp;Payments_LEACode'!$A$4:$Q$455,11,FALSE)</f>
        <v>39633.31</v>
      </c>
      <c r="J143" s="1">
        <f>VLOOKUP($B143,'Awards&amp;Payments_LEACode'!$A$4:$Q$455,12,FALSE)</f>
        <v>0</v>
      </c>
      <c r="K143" s="1">
        <f>VLOOKUP($B143,'Awards&amp;Payments_LEACode'!$A$4:$Q$455,14,FALSE)</f>
        <v>0</v>
      </c>
      <c r="L143" s="1">
        <f>VLOOKUP($B143,'Awards&amp;Payments_LEACode'!$A$4:$Q$455,16,FALSE)</f>
        <v>0</v>
      </c>
      <c r="M143" s="3">
        <f>VLOOKUP($B143,'Awards&amp;Payments_LEACode'!$A$4:$Q$455,17,FALSE)</f>
        <v>39633.31</v>
      </c>
    </row>
    <row r="144" spans="1:13" x14ac:dyDescent="0.35">
      <c r="A144" t="s">
        <v>74</v>
      </c>
      <c r="B144" s="118">
        <v>1134</v>
      </c>
      <c r="C144">
        <v>11</v>
      </c>
      <c r="D144" s="1">
        <f>VLOOKUP($B144,'Awards&amp;Payments_LEACode'!$A$4:$I$455,3,FALSE)</f>
        <v>92231</v>
      </c>
      <c r="E144" s="1">
        <f>VLOOKUP($B144,'Awards&amp;Payments_LEACode'!$A$4:$I$455,4,FALSE)</f>
        <v>368959</v>
      </c>
      <c r="F144" s="1">
        <f>VLOOKUP($B144,'Awards&amp;Payments_LEACode'!$A$4:$I$455,6,FALSE)</f>
        <v>828579</v>
      </c>
      <c r="G144" s="1">
        <f>VLOOKUP($B144,'Awards&amp;Payments_LEACode'!$A$4:$I$455,8,FALSE)</f>
        <v>0</v>
      </c>
      <c r="H144" s="3">
        <f>VLOOKUP($B144,'Awards&amp;Payments_LEACode'!$A$4:$I$455,9,FALSE)</f>
        <v>1289769</v>
      </c>
      <c r="I144" s="1">
        <f>VLOOKUP($B144,'Awards&amp;Payments_LEACode'!$A$4:$Q$455,11,FALSE)</f>
        <v>76178.78</v>
      </c>
      <c r="J144" s="1">
        <f>VLOOKUP($B144,'Awards&amp;Payments_LEACode'!$A$4:$Q$455,12,FALSE)</f>
        <v>0</v>
      </c>
      <c r="K144" s="1">
        <f>VLOOKUP($B144,'Awards&amp;Payments_LEACode'!$A$4:$Q$455,14,FALSE)</f>
        <v>0</v>
      </c>
      <c r="L144" s="1">
        <f>VLOOKUP($B144,'Awards&amp;Payments_LEACode'!$A$4:$Q$455,16,FALSE)</f>
        <v>0</v>
      </c>
      <c r="M144" s="3">
        <f>VLOOKUP($B144,'Awards&amp;Payments_LEACode'!$A$4:$Q$455,17,FALSE)</f>
        <v>76178.78</v>
      </c>
    </row>
    <row r="145" spans="1:13" x14ac:dyDescent="0.35">
      <c r="A145" t="s">
        <v>91</v>
      </c>
      <c r="B145" s="118">
        <v>1380</v>
      </c>
      <c r="C145">
        <v>11</v>
      </c>
      <c r="D145" s="1">
        <f>VLOOKUP($B145,'Awards&amp;Payments_LEACode'!$A$4:$I$455,3,FALSE)</f>
        <v>433624</v>
      </c>
      <c r="E145" s="1">
        <f>VLOOKUP($B145,'Awards&amp;Payments_LEACode'!$A$4:$I$455,4,FALSE)</f>
        <v>1465815</v>
      </c>
      <c r="F145" s="1">
        <f>VLOOKUP($B145,'Awards&amp;Payments_LEACode'!$A$4:$I$455,6,FALSE)</f>
        <v>3291818</v>
      </c>
      <c r="G145" s="1">
        <f>VLOOKUP($B145,'Awards&amp;Payments_LEACode'!$A$4:$I$455,8,FALSE)</f>
        <v>286377</v>
      </c>
      <c r="H145" s="3">
        <f>VLOOKUP($B145,'Awards&amp;Payments_LEACode'!$A$4:$I$455,9,FALSE)</f>
        <v>5477634</v>
      </c>
      <c r="I145" s="1">
        <f>VLOOKUP($B145,'Awards&amp;Payments_LEACode'!$A$4:$Q$455,11,FALSE)</f>
        <v>175208.59</v>
      </c>
      <c r="J145" s="1">
        <f>VLOOKUP($B145,'Awards&amp;Payments_LEACode'!$A$4:$Q$455,12,FALSE)</f>
        <v>0</v>
      </c>
      <c r="K145" s="1">
        <f>VLOOKUP($B145,'Awards&amp;Payments_LEACode'!$A$4:$Q$455,14,FALSE)</f>
        <v>0</v>
      </c>
      <c r="L145" s="1">
        <f>VLOOKUP($B145,'Awards&amp;Payments_LEACode'!$A$4:$Q$455,16,FALSE)</f>
        <v>196798.72</v>
      </c>
      <c r="M145" s="3">
        <f>VLOOKUP($B145,'Awards&amp;Payments_LEACode'!$A$4:$Q$455,17,FALSE)</f>
        <v>372007.31</v>
      </c>
    </row>
    <row r="146" spans="1:13" x14ac:dyDescent="0.35">
      <c r="A146" t="s">
        <v>100</v>
      </c>
      <c r="B146" s="118">
        <v>1540</v>
      </c>
      <c r="C146">
        <v>11</v>
      </c>
      <c r="D146" s="1">
        <f>VLOOKUP($B146,'Awards&amp;Payments_LEACode'!$A$4:$I$455,3,FALSE)</f>
        <v>223217</v>
      </c>
      <c r="E146" s="1">
        <f>VLOOKUP($B146,'Awards&amp;Payments_LEACode'!$A$4:$I$455,4,FALSE)</f>
        <v>752129</v>
      </c>
      <c r="F146" s="1">
        <f>VLOOKUP($B146,'Awards&amp;Payments_LEACode'!$A$4:$I$455,6,FALSE)</f>
        <v>1689076</v>
      </c>
      <c r="G146" s="1">
        <f>VLOOKUP($B146,'Awards&amp;Payments_LEACode'!$A$4:$I$455,8,FALSE)</f>
        <v>0</v>
      </c>
      <c r="H146" s="3">
        <f>VLOOKUP($B146,'Awards&amp;Payments_LEACode'!$A$4:$I$455,9,FALSE)</f>
        <v>2664422</v>
      </c>
      <c r="I146" s="1">
        <f>VLOOKUP($B146,'Awards&amp;Payments_LEACode'!$A$4:$Q$455,11,FALSE)</f>
        <v>212250.28</v>
      </c>
      <c r="J146" s="1">
        <f>VLOOKUP($B146,'Awards&amp;Payments_LEACode'!$A$4:$Q$455,12,FALSE)</f>
        <v>0</v>
      </c>
      <c r="K146" s="1">
        <f>VLOOKUP($B146,'Awards&amp;Payments_LEACode'!$A$4:$Q$455,14,FALSE)</f>
        <v>0</v>
      </c>
      <c r="L146" s="1">
        <f>VLOOKUP($B146,'Awards&amp;Payments_LEACode'!$A$4:$Q$455,16,FALSE)</f>
        <v>0</v>
      </c>
      <c r="M146" s="3">
        <f>VLOOKUP($B146,'Awards&amp;Payments_LEACode'!$A$4:$Q$455,17,FALSE)</f>
        <v>212250.28</v>
      </c>
    </row>
    <row r="147" spans="1:13" x14ac:dyDescent="0.35">
      <c r="A147" t="s">
        <v>107</v>
      </c>
      <c r="B147" s="118">
        <v>1638</v>
      </c>
      <c r="C147">
        <v>11</v>
      </c>
      <c r="D147" s="1">
        <f>VLOOKUP($B147,'Awards&amp;Payments_LEACode'!$A$4:$I$455,3,FALSE)</f>
        <v>257033</v>
      </c>
      <c r="E147" s="1">
        <f>VLOOKUP($B147,'Awards&amp;Payments_LEACode'!$A$4:$I$455,4,FALSE)</f>
        <v>947443</v>
      </c>
      <c r="F147" s="1">
        <f>VLOOKUP($B147,'Awards&amp;Payments_LEACode'!$A$4:$I$455,6,FALSE)</f>
        <v>2127696</v>
      </c>
      <c r="G147" s="1">
        <f>VLOOKUP($B147,'Awards&amp;Payments_LEACode'!$A$4:$I$455,8,FALSE)</f>
        <v>0</v>
      </c>
      <c r="H147" s="3">
        <f>VLOOKUP($B147,'Awards&amp;Payments_LEACode'!$A$4:$I$455,9,FALSE)</f>
        <v>3332172</v>
      </c>
      <c r="I147" s="1">
        <f>VLOOKUP($B147,'Awards&amp;Payments_LEACode'!$A$4:$Q$455,11,FALSE)</f>
        <v>257032.95</v>
      </c>
      <c r="J147" s="1">
        <f>VLOOKUP($B147,'Awards&amp;Payments_LEACode'!$A$4:$Q$455,12,FALSE)</f>
        <v>0</v>
      </c>
      <c r="K147" s="1">
        <f>VLOOKUP($B147,'Awards&amp;Payments_LEACode'!$A$4:$Q$455,14,FALSE)</f>
        <v>0</v>
      </c>
      <c r="L147" s="1">
        <f>VLOOKUP($B147,'Awards&amp;Payments_LEACode'!$A$4:$Q$455,16,FALSE)</f>
        <v>0</v>
      </c>
      <c r="M147" s="3">
        <f>VLOOKUP($B147,'Awards&amp;Payments_LEACode'!$A$4:$Q$455,17,FALSE)</f>
        <v>257032.95</v>
      </c>
    </row>
    <row r="148" spans="1:13" x14ac:dyDescent="0.35">
      <c r="A148" t="s">
        <v>120</v>
      </c>
      <c r="B148" s="118">
        <v>1870</v>
      </c>
      <c r="C148">
        <v>11</v>
      </c>
      <c r="D148" s="1">
        <f>VLOOKUP($B148,'Awards&amp;Payments_LEACode'!$A$4:$I$455,3,FALSE)</f>
        <v>40000</v>
      </c>
      <c r="E148" s="1">
        <f>VLOOKUP($B148,'Awards&amp;Payments_LEACode'!$A$4:$I$455,4,FALSE)</f>
        <v>100000</v>
      </c>
      <c r="F148" s="1">
        <f>VLOOKUP($B148,'Awards&amp;Payments_LEACode'!$A$4:$I$455,6,FALSE)</f>
        <v>182966</v>
      </c>
      <c r="G148" s="1">
        <f>VLOOKUP($B148,'Awards&amp;Payments_LEACode'!$A$4:$I$455,8,FALSE)</f>
        <v>0</v>
      </c>
      <c r="H148" s="3">
        <f>VLOOKUP($B148,'Awards&amp;Payments_LEACode'!$A$4:$I$455,9,FALSE)</f>
        <v>322966</v>
      </c>
      <c r="I148" s="1">
        <f>VLOOKUP($B148,'Awards&amp;Payments_LEACode'!$A$4:$Q$455,11,FALSE)</f>
        <v>40000</v>
      </c>
      <c r="J148" s="1">
        <f>VLOOKUP($B148,'Awards&amp;Payments_LEACode'!$A$4:$Q$455,12,FALSE)</f>
        <v>0</v>
      </c>
      <c r="K148" s="1">
        <f>VLOOKUP($B148,'Awards&amp;Payments_LEACode'!$A$4:$Q$455,14,FALSE)</f>
        <v>0</v>
      </c>
      <c r="L148" s="1">
        <f>VLOOKUP($B148,'Awards&amp;Payments_LEACode'!$A$4:$Q$455,16,FALSE)</f>
        <v>0</v>
      </c>
      <c r="M148" s="3">
        <f>VLOOKUP($B148,'Awards&amp;Payments_LEACode'!$A$4:$Q$455,17,FALSE)</f>
        <v>40000</v>
      </c>
    </row>
    <row r="149" spans="1:13" x14ac:dyDescent="0.35">
      <c r="A149" t="s">
        <v>121</v>
      </c>
      <c r="B149" s="118">
        <v>1883</v>
      </c>
      <c r="C149">
        <v>11</v>
      </c>
      <c r="D149" s="1">
        <f>VLOOKUP($B149,'Awards&amp;Payments_LEACode'!$A$4:$I$455,3,FALSE)</f>
        <v>252703</v>
      </c>
      <c r="E149" s="1">
        <f>VLOOKUP($B149,'Awards&amp;Payments_LEACode'!$A$4:$I$455,4,FALSE)</f>
        <v>959375</v>
      </c>
      <c r="F149" s="1">
        <f>VLOOKUP($B149,'Awards&amp;Payments_LEACode'!$A$4:$I$455,6,FALSE)</f>
        <v>2154493</v>
      </c>
      <c r="G149" s="1">
        <f>VLOOKUP($B149,'Awards&amp;Payments_LEACode'!$A$4:$I$455,8,FALSE)</f>
        <v>0</v>
      </c>
      <c r="H149" s="3">
        <f>VLOOKUP($B149,'Awards&amp;Payments_LEACode'!$A$4:$I$455,9,FALSE)</f>
        <v>3366571</v>
      </c>
      <c r="I149" s="1">
        <f>VLOOKUP($B149,'Awards&amp;Payments_LEACode'!$A$4:$Q$455,11,FALSE)</f>
        <v>168015.97999999998</v>
      </c>
      <c r="J149" s="1">
        <f>VLOOKUP($B149,'Awards&amp;Payments_LEACode'!$A$4:$Q$455,12,FALSE)</f>
        <v>0</v>
      </c>
      <c r="K149" s="1">
        <f>VLOOKUP($B149,'Awards&amp;Payments_LEACode'!$A$4:$Q$455,14,FALSE)</f>
        <v>0</v>
      </c>
      <c r="L149" s="1">
        <f>VLOOKUP($B149,'Awards&amp;Payments_LEACode'!$A$4:$Q$455,16,FALSE)</f>
        <v>0</v>
      </c>
      <c r="M149" s="3">
        <f>VLOOKUP($B149,'Awards&amp;Payments_LEACode'!$A$4:$Q$455,17,FALSE)</f>
        <v>168015.97999999998</v>
      </c>
    </row>
    <row r="150" spans="1:13" x14ac:dyDescent="0.35">
      <c r="A150" t="s">
        <v>130</v>
      </c>
      <c r="B150" s="118">
        <v>2044</v>
      </c>
      <c r="C150">
        <v>11</v>
      </c>
      <c r="D150" s="1">
        <f>VLOOKUP($B150,'Awards&amp;Payments_LEACode'!$A$4:$I$455,3,FALSE)</f>
        <v>40000</v>
      </c>
      <c r="E150" s="1">
        <f>VLOOKUP($B150,'Awards&amp;Payments_LEACode'!$A$4:$I$455,4,FALSE)</f>
        <v>100000</v>
      </c>
      <c r="F150" s="1">
        <f>VLOOKUP($B150,'Awards&amp;Payments_LEACode'!$A$4:$I$455,6,FALSE)</f>
        <v>125682</v>
      </c>
      <c r="G150" s="1">
        <f>VLOOKUP($B150,'Awards&amp;Payments_LEACode'!$A$4:$I$455,8,FALSE)</f>
        <v>0</v>
      </c>
      <c r="H150" s="3">
        <f>VLOOKUP($B150,'Awards&amp;Payments_LEACode'!$A$4:$I$455,9,FALSE)</f>
        <v>265682</v>
      </c>
      <c r="I150" s="1">
        <f>VLOOKUP($B150,'Awards&amp;Payments_LEACode'!$A$4:$Q$455,11,FALSE)</f>
        <v>39865</v>
      </c>
      <c r="J150" s="1">
        <f>VLOOKUP($B150,'Awards&amp;Payments_LEACode'!$A$4:$Q$455,12,FALSE)</f>
        <v>0</v>
      </c>
      <c r="K150" s="1">
        <f>VLOOKUP($B150,'Awards&amp;Payments_LEACode'!$A$4:$Q$455,14,FALSE)</f>
        <v>0</v>
      </c>
      <c r="L150" s="1">
        <f>VLOOKUP($B150,'Awards&amp;Payments_LEACode'!$A$4:$Q$455,16,FALSE)</f>
        <v>0</v>
      </c>
      <c r="M150" s="3">
        <f>VLOOKUP($B150,'Awards&amp;Payments_LEACode'!$A$4:$Q$455,17,FALSE)</f>
        <v>39865</v>
      </c>
    </row>
    <row r="151" spans="1:13" x14ac:dyDescent="0.35">
      <c r="A151" t="s">
        <v>131</v>
      </c>
      <c r="B151" s="118">
        <v>2051</v>
      </c>
      <c r="C151">
        <v>11</v>
      </c>
      <c r="D151" s="1">
        <f>VLOOKUP($B151,'Awards&amp;Payments_LEACode'!$A$4:$I$455,3,FALSE)</f>
        <v>61712</v>
      </c>
      <c r="E151" s="1">
        <f>VLOOKUP($B151,'Awards&amp;Payments_LEACode'!$A$4:$I$455,4,FALSE)</f>
        <v>245749</v>
      </c>
      <c r="F151" s="1">
        <f>VLOOKUP($B151,'Awards&amp;Payments_LEACode'!$A$4:$I$455,6,FALSE)</f>
        <v>551885</v>
      </c>
      <c r="G151" s="1">
        <f>VLOOKUP($B151,'Awards&amp;Payments_LEACode'!$A$4:$I$455,8,FALSE)</f>
        <v>0</v>
      </c>
      <c r="H151" s="3">
        <f>VLOOKUP($B151,'Awards&amp;Payments_LEACode'!$A$4:$I$455,9,FALSE)</f>
        <v>859346</v>
      </c>
      <c r="I151" s="1">
        <f>VLOOKUP($B151,'Awards&amp;Payments_LEACode'!$A$4:$Q$455,11,FALSE)</f>
        <v>61712</v>
      </c>
      <c r="J151" s="1">
        <f>VLOOKUP($B151,'Awards&amp;Payments_LEACode'!$A$4:$Q$455,12,FALSE)</f>
        <v>0</v>
      </c>
      <c r="K151" s="1">
        <f>VLOOKUP($B151,'Awards&amp;Payments_LEACode'!$A$4:$Q$455,14,FALSE)</f>
        <v>0</v>
      </c>
      <c r="L151" s="1">
        <f>VLOOKUP($B151,'Awards&amp;Payments_LEACode'!$A$4:$Q$455,16,FALSE)</f>
        <v>0</v>
      </c>
      <c r="M151" s="3">
        <f>VLOOKUP($B151,'Awards&amp;Payments_LEACode'!$A$4:$Q$455,17,FALSE)</f>
        <v>61712</v>
      </c>
    </row>
    <row r="152" spans="1:13" x14ac:dyDescent="0.35">
      <c r="A152" t="s">
        <v>176</v>
      </c>
      <c r="B152" s="118">
        <v>2695</v>
      </c>
      <c r="C152">
        <v>11</v>
      </c>
      <c r="D152" s="1">
        <f>VLOOKUP($B152,'Awards&amp;Payments_LEACode'!$A$4:$I$455,3,FALSE)</f>
        <v>2000119</v>
      </c>
      <c r="E152" s="1">
        <f>VLOOKUP($B152,'Awards&amp;Payments_LEACode'!$A$4:$I$455,4,FALSE)</f>
        <v>7421098</v>
      </c>
      <c r="F152" s="1">
        <f>VLOOKUP($B152,'Awards&amp;Payments_LEACode'!$A$4:$I$455,6,FALSE)</f>
        <v>16665748</v>
      </c>
      <c r="G152" s="1">
        <f>VLOOKUP($B152,'Awards&amp;Payments_LEACode'!$A$4:$I$455,8,FALSE)</f>
        <v>1434637</v>
      </c>
      <c r="H152" s="3">
        <f>VLOOKUP($B152,'Awards&amp;Payments_LEACode'!$A$4:$I$455,9,FALSE)</f>
        <v>27521602</v>
      </c>
      <c r="I152" s="1">
        <f>VLOOKUP($B152,'Awards&amp;Payments_LEACode'!$A$4:$Q$455,11,FALSE)</f>
        <v>1469403.96</v>
      </c>
      <c r="J152" s="1">
        <f>VLOOKUP($B152,'Awards&amp;Payments_LEACode'!$A$4:$Q$455,12,FALSE)</f>
        <v>0</v>
      </c>
      <c r="K152" s="1">
        <f>VLOOKUP($B152,'Awards&amp;Payments_LEACode'!$A$4:$Q$455,14,FALSE)</f>
        <v>0</v>
      </c>
      <c r="L152" s="1">
        <f>VLOOKUP($B152,'Awards&amp;Payments_LEACode'!$A$4:$Q$455,16,FALSE)</f>
        <v>934835.49</v>
      </c>
      <c r="M152" s="3">
        <f>VLOOKUP($B152,'Awards&amp;Payments_LEACode'!$A$4:$Q$455,17,FALSE)</f>
        <v>2404239.4500000002</v>
      </c>
    </row>
    <row r="153" spans="1:13" x14ac:dyDescent="0.35">
      <c r="A153" t="s">
        <v>177</v>
      </c>
      <c r="B153" s="118">
        <v>2702</v>
      </c>
      <c r="C153">
        <v>11</v>
      </c>
      <c r="D153" s="1">
        <f>VLOOKUP($B153,'Awards&amp;Payments_LEACode'!$A$4:$I$455,3,FALSE)</f>
        <v>198053</v>
      </c>
      <c r="E153" s="1">
        <f>VLOOKUP($B153,'Awards&amp;Payments_LEACode'!$A$4:$I$455,4,FALSE)</f>
        <v>784374</v>
      </c>
      <c r="F153" s="1">
        <f>VLOOKUP($B153,'Awards&amp;Payments_LEACode'!$A$4:$I$455,6,FALSE)</f>
        <v>1761489</v>
      </c>
      <c r="G153" s="1">
        <f>VLOOKUP($B153,'Awards&amp;Payments_LEACode'!$A$4:$I$455,8,FALSE)</f>
        <v>0</v>
      </c>
      <c r="H153" s="3">
        <f>VLOOKUP($B153,'Awards&amp;Payments_LEACode'!$A$4:$I$455,9,FALSE)</f>
        <v>2743916</v>
      </c>
      <c r="I153" s="1">
        <f>VLOOKUP($B153,'Awards&amp;Payments_LEACode'!$A$4:$Q$455,11,FALSE)</f>
        <v>198053</v>
      </c>
      <c r="J153" s="1">
        <f>VLOOKUP($B153,'Awards&amp;Payments_LEACode'!$A$4:$Q$455,12,FALSE)</f>
        <v>0</v>
      </c>
      <c r="K153" s="1">
        <f>VLOOKUP($B153,'Awards&amp;Payments_LEACode'!$A$4:$Q$455,14,FALSE)</f>
        <v>0</v>
      </c>
      <c r="L153" s="1">
        <f>VLOOKUP($B153,'Awards&amp;Payments_LEACode'!$A$4:$Q$455,16,FALSE)</f>
        <v>0</v>
      </c>
      <c r="M153" s="3">
        <f>VLOOKUP($B153,'Awards&amp;Payments_LEACode'!$A$4:$Q$455,17,FALSE)</f>
        <v>198053</v>
      </c>
    </row>
    <row r="154" spans="1:13" x14ac:dyDescent="0.35">
      <c r="A154" t="s">
        <v>90</v>
      </c>
      <c r="B154" s="118">
        <v>1376</v>
      </c>
      <c r="C154">
        <v>11</v>
      </c>
      <c r="D154" s="1">
        <f>VLOOKUP($B154,'Awards&amp;Payments_LEACode'!$A$4:$I$455,3,FALSE)</f>
        <v>69744</v>
      </c>
      <c r="E154" s="1">
        <f>VLOOKUP($B154,'Awards&amp;Payments_LEACode'!$A$4:$I$455,4,FALSE)</f>
        <v>277011</v>
      </c>
      <c r="F154" s="1">
        <f>VLOOKUP($B154,'Awards&amp;Payments_LEACode'!$A$4:$I$455,6,FALSE)</f>
        <v>622090</v>
      </c>
      <c r="G154" s="1">
        <f>VLOOKUP($B154,'Awards&amp;Payments_LEACode'!$A$4:$I$455,8,FALSE)</f>
        <v>0</v>
      </c>
      <c r="H154" s="3">
        <f>VLOOKUP($B154,'Awards&amp;Payments_LEACode'!$A$4:$I$455,9,FALSE)</f>
        <v>968845</v>
      </c>
      <c r="I154" s="1">
        <f>VLOOKUP($B154,'Awards&amp;Payments_LEACode'!$A$4:$Q$455,11,FALSE)</f>
        <v>61230.6</v>
      </c>
      <c r="J154" s="1">
        <f>VLOOKUP($B154,'Awards&amp;Payments_LEACode'!$A$4:$Q$455,12,FALSE)</f>
        <v>0</v>
      </c>
      <c r="K154" s="1">
        <f>VLOOKUP($B154,'Awards&amp;Payments_LEACode'!$A$4:$Q$455,14,FALSE)</f>
        <v>0</v>
      </c>
      <c r="L154" s="1">
        <f>VLOOKUP($B154,'Awards&amp;Payments_LEACode'!$A$4:$Q$455,16,FALSE)</f>
        <v>0</v>
      </c>
      <c r="M154" s="3">
        <f>VLOOKUP($B154,'Awards&amp;Payments_LEACode'!$A$4:$Q$455,17,FALSE)</f>
        <v>61230.6</v>
      </c>
    </row>
    <row r="155" spans="1:13" x14ac:dyDescent="0.35">
      <c r="A155" t="s">
        <v>192</v>
      </c>
      <c r="B155" s="118">
        <v>2885</v>
      </c>
      <c r="C155">
        <v>11</v>
      </c>
      <c r="D155" s="1">
        <f>VLOOKUP($B155,'Awards&amp;Payments_LEACode'!$A$4:$I$455,3,FALSE)</f>
        <v>257238</v>
      </c>
      <c r="E155" s="1">
        <f>VLOOKUP($B155,'Awards&amp;Payments_LEACode'!$A$4:$I$455,4,FALSE)</f>
        <v>874494</v>
      </c>
      <c r="F155" s="1">
        <f>VLOOKUP($B155,'Awards&amp;Payments_LEACode'!$A$4:$I$455,6,FALSE)</f>
        <v>1963874</v>
      </c>
      <c r="G155" s="1">
        <f>VLOOKUP($B155,'Awards&amp;Payments_LEACode'!$A$4:$I$455,8,FALSE)</f>
        <v>0</v>
      </c>
      <c r="H155" s="3">
        <f>VLOOKUP($B155,'Awards&amp;Payments_LEACode'!$A$4:$I$455,9,FALSE)</f>
        <v>3095606</v>
      </c>
      <c r="I155" s="1">
        <f>VLOOKUP($B155,'Awards&amp;Payments_LEACode'!$A$4:$Q$455,11,FALSE)</f>
        <v>161320.07</v>
      </c>
      <c r="J155" s="1">
        <f>VLOOKUP($B155,'Awards&amp;Payments_LEACode'!$A$4:$Q$455,12,FALSE)</f>
        <v>0</v>
      </c>
      <c r="K155" s="1">
        <f>VLOOKUP($B155,'Awards&amp;Payments_LEACode'!$A$4:$Q$455,14,FALSE)</f>
        <v>0</v>
      </c>
      <c r="L155" s="1">
        <f>VLOOKUP($B155,'Awards&amp;Payments_LEACode'!$A$4:$Q$455,16,FALSE)</f>
        <v>0</v>
      </c>
      <c r="M155" s="3">
        <f>VLOOKUP($B155,'Awards&amp;Payments_LEACode'!$A$4:$Q$455,17,FALSE)</f>
        <v>161320.07</v>
      </c>
    </row>
    <row r="156" spans="1:13" x14ac:dyDescent="0.35">
      <c r="A156" t="s">
        <v>191</v>
      </c>
      <c r="B156" s="118">
        <v>2884</v>
      </c>
      <c r="C156">
        <v>11</v>
      </c>
      <c r="D156" s="1">
        <f>VLOOKUP($B156,'Awards&amp;Payments_LEACode'!$A$4:$I$455,3,FALSE)</f>
        <v>127166</v>
      </c>
      <c r="E156" s="1">
        <f>VLOOKUP($B156,'Awards&amp;Payments_LEACode'!$A$4:$I$455,4,FALSE)</f>
        <v>509488</v>
      </c>
      <c r="F156" s="1">
        <f>VLOOKUP($B156,'Awards&amp;Payments_LEACode'!$A$4:$I$455,6,FALSE)</f>
        <v>1144170</v>
      </c>
      <c r="G156" s="1">
        <f>VLOOKUP($B156,'Awards&amp;Payments_LEACode'!$A$4:$I$455,8,FALSE)</f>
        <v>0</v>
      </c>
      <c r="H156" s="3">
        <f>VLOOKUP($B156,'Awards&amp;Payments_LEACode'!$A$4:$I$455,9,FALSE)</f>
        <v>1780824</v>
      </c>
      <c r="I156" s="1">
        <f>VLOOKUP($B156,'Awards&amp;Payments_LEACode'!$A$4:$Q$455,11,FALSE)</f>
        <v>126797.93000000001</v>
      </c>
      <c r="J156" s="1">
        <f>VLOOKUP($B156,'Awards&amp;Payments_LEACode'!$A$4:$Q$455,12,FALSE)</f>
        <v>0</v>
      </c>
      <c r="K156" s="1">
        <f>VLOOKUP($B156,'Awards&amp;Payments_LEACode'!$A$4:$Q$455,14,FALSE)</f>
        <v>0</v>
      </c>
      <c r="L156" s="1">
        <f>VLOOKUP($B156,'Awards&amp;Payments_LEACode'!$A$4:$Q$455,16,FALSE)</f>
        <v>0</v>
      </c>
      <c r="M156" s="3">
        <f>VLOOKUP($B156,'Awards&amp;Payments_LEACode'!$A$4:$Q$455,17,FALSE)</f>
        <v>126797.93000000001</v>
      </c>
    </row>
    <row r="157" spans="1:13" x14ac:dyDescent="0.35">
      <c r="A157" t="s">
        <v>194</v>
      </c>
      <c r="B157" s="118">
        <v>2898</v>
      </c>
      <c r="C157">
        <v>11</v>
      </c>
      <c r="D157" s="1">
        <f>VLOOKUP($B157,'Awards&amp;Payments_LEACode'!$A$4:$I$455,3,FALSE)</f>
        <v>78058</v>
      </c>
      <c r="E157" s="1">
        <f>VLOOKUP($B157,'Awards&amp;Payments_LEACode'!$A$4:$I$455,4,FALSE)</f>
        <v>318453</v>
      </c>
      <c r="F157" s="1">
        <f>VLOOKUP($B157,'Awards&amp;Payments_LEACode'!$A$4:$I$455,6,FALSE)</f>
        <v>715159</v>
      </c>
      <c r="G157" s="1">
        <f>VLOOKUP($B157,'Awards&amp;Payments_LEACode'!$A$4:$I$455,8,FALSE)</f>
        <v>0</v>
      </c>
      <c r="H157" s="3">
        <f>VLOOKUP($B157,'Awards&amp;Payments_LEACode'!$A$4:$I$455,9,FALSE)</f>
        <v>1111670</v>
      </c>
      <c r="I157" s="1">
        <f>VLOOKUP($B157,'Awards&amp;Payments_LEACode'!$A$4:$Q$455,11,FALSE)</f>
        <v>74542.930000000008</v>
      </c>
      <c r="J157" s="1">
        <f>VLOOKUP($B157,'Awards&amp;Payments_LEACode'!$A$4:$Q$455,12,FALSE)</f>
        <v>0</v>
      </c>
      <c r="K157" s="1">
        <f>VLOOKUP($B157,'Awards&amp;Payments_LEACode'!$A$4:$Q$455,14,FALSE)</f>
        <v>0</v>
      </c>
      <c r="L157" s="1">
        <f>VLOOKUP($B157,'Awards&amp;Payments_LEACode'!$A$4:$Q$455,16,FALSE)</f>
        <v>0</v>
      </c>
      <c r="M157" s="3">
        <f>VLOOKUP($B157,'Awards&amp;Payments_LEACode'!$A$4:$Q$455,17,FALSE)</f>
        <v>74542.930000000008</v>
      </c>
    </row>
    <row r="158" spans="1:13" x14ac:dyDescent="0.35">
      <c r="A158" t="s">
        <v>198</v>
      </c>
      <c r="B158" s="118">
        <v>3087</v>
      </c>
      <c r="C158">
        <v>11</v>
      </c>
      <c r="D158" s="1">
        <f>VLOOKUP($B158,'Awards&amp;Payments_LEACode'!$A$4:$I$455,3,FALSE)</f>
        <v>40000</v>
      </c>
      <c r="E158" s="1">
        <f>VLOOKUP($B158,'Awards&amp;Payments_LEACode'!$A$4:$I$455,4,FALSE)</f>
        <v>100000</v>
      </c>
      <c r="F158" s="1">
        <f>VLOOKUP($B158,'Awards&amp;Payments_LEACode'!$A$4:$I$455,6,FALSE)</f>
        <v>97529</v>
      </c>
      <c r="G158" s="1">
        <f>VLOOKUP($B158,'Awards&amp;Payments_LEACode'!$A$4:$I$455,8,FALSE)</f>
        <v>15217</v>
      </c>
      <c r="H158" s="3">
        <f>VLOOKUP($B158,'Awards&amp;Payments_LEACode'!$A$4:$I$455,9,FALSE)</f>
        <v>252746</v>
      </c>
      <c r="I158" s="1">
        <f>VLOOKUP($B158,'Awards&amp;Payments_LEACode'!$A$4:$Q$455,11,FALSE)</f>
        <v>14506.98</v>
      </c>
      <c r="J158" s="1">
        <f>VLOOKUP($B158,'Awards&amp;Payments_LEACode'!$A$4:$Q$455,12,FALSE)</f>
        <v>0</v>
      </c>
      <c r="K158" s="1">
        <f>VLOOKUP($B158,'Awards&amp;Payments_LEACode'!$A$4:$Q$455,14,FALSE)</f>
        <v>0</v>
      </c>
      <c r="L158" s="1">
        <f>VLOOKUP($B158,'Awards&amp;Payments_LEACode'!$A$4:$Q$455,16,FALSE)</f>
        <v>0</v>
      </c>
      <c r="M158" s="3">
        <f>VLOOKUP($B158,'Awards&amp;Payments_LEACode'!$A$4:$Q$455,17,FALSE)</f>
        <v>14506.98</v>
      </c>
    </row>
    <row r="159" spans="1:13" x14ac:dyDescent="0.35">
      <c r="A159" t="s">
        <v>199</v>
      </c>
      <c r="B159" s="118">
        <v>3094</v>
      </c>
      <c r="C159">
        <v>11</v>
      </c>
      <c r="D159" s="1">
        <f>VLOOKUP($B159,'Awards&amp;Payments_LEACode'!$A$4:$I$455,3,FALSE)</f>
        <v>40000</v>
      </c>
      <c r="E159" s="1">
        <f>VLOOKUP($B159,'Awards&amp;Payments_LEACode'!$A$4:$I$455,4,FALSE)</f>
        <v>100000</v>
      </c>
      <c r="F159" s="1">
        <f>VLOOKUP($B159,'Awards&amp;Payments_LEACode'!$A$4:$I$455,6,FALSE)</f>
        <v>11321</v>
      </c>
      <c r="G159" s="1">
        <f>VLOOKUP($B159,'Awards&amp;Payments_LEACode'!$A$4:$I$455,8,FALSE)</f>
        <v>0</v>
      </c>
      <c r="H159" s="3">
        <f>VLOOKUP($B159,'Awards&amp;Payments_LEACode'!$A$4:$I$455,9,FALSE)</f>
        <v>151321</v>
      </c>
      <c r="I159" s="1">
        <f>VLOOKUP($B159,'Awards&amp;Payments_LEACode'!$A$4:$Q$455,11,FALSE)</f>
        <v>39999.759999999995</v>
      </c>
      <c r="J159" s="1">
        <f>VLOOKUP($B159,'Awards&amp;Payments_LEACode'!$A$4:$Q$455,12,FALSE)</f>
        <v>0</v>
      </c>
      <c r="K159" s="1">
        <f>VLOOKUP($B159,'Awards&amp;Payments_LEACode'!$A$4:$Q$455,14,FALSE)</f>
        <v>0</v>
      </c>
      <c r="L159" s="1">
        <f>VLOOKUP($B159,'Awards&amp;Payments_LEACode'!$A$4:$Q$455,16,FALSE)</f>
        <v>0</v>
      </c>
      <c r="M159" s="3">
        <f>VLOOKUP($B159,'Awards&amp;Payments_LEACode'!$A$4:$Q$455,17,FALSE)</f>
        <v>39999.759999999995</v>
      </c>
    </row>
    <row r="160" spans="1:13" x14ac:dyDescent="0.35">
      <c r="A160" t="s">
        <v>235</v>
      </c>
      <c r="B160" s="118">
        <v>3612</v>
      </c>
      <c r="C160">
        <v>11</v>
      </c>
      <c r="D160" s="1">
        <f>VLOOKUP($B160,'Awards&amp;Payments_LEACode'!$A$4:$I$455,3,FALSE)</f>
        <v>243803</v>
      </c>
      <c r="E160" s="1">
        <f>VLOOKUP($B160,'Awards&amp;Payments_LEACode'!$A$4:$I$455,4,FALSE)</f>
        <v>880416</v>
      </c>
      <c r="F160" s="1">
        <f>VLOOKUP($B160,'Awards&amp;Payments_LEACode'!$A$4:$I$455,6,FALSE)</f>
        <v>1977172</v>
      </c>
      <c r="G160" s="1">
        <f>VLOOKUP($B160,'Awards&amp;Payments_LEACode'!$A$4:$I$455,8,FALSE)</f>
        <v>0</v>
      </c>
      <c r="H160" s="3">
        <f>VLOOKUP($B160,'Awards&amp;Payments_LEACode'!$A$4:$I$455,9,FALSE)</f>
        <v>3101391</v>
      </c>
      <c r="I160" s="1">
        <f>VLOOKUP($B160,'Awards&amp;Payments_LEACode'!$A$4:$Q$455,11,FALSE)</f>
        <v>52749.109999999993</v>
      </c>
      <c r="J160" s="1">
        <f>VLOOKUP($B160,'Awards&amp;Payments_LEACode'!$A$4:$Q$455,12,FALSE)</f>
        <v>0</v>
      </c>
      <c r="K160" s="1">
        <f>VLOOKUP($B160,'Awards&amp;Payments_LEACode'!$A$4:$Q$455,14,FALSE)</f>
        <v>0</v>
      </c>
      <c r="L160" s="1">
        <f>VLOOKUP($B160,'Awards&amp;Payments_LEACode'!$A$4:$Q$455,16,FALSE)</f>
        <v>0</v>
      </c>
      <c r="M160" s="3">
        <f>VLOOKUP($B160,'Awards&amp;Payments_LEACode'!$A$4:$Q$455,17,FALSE)</f>
        <v>52749.109999999993</v>
      </c>
    </row>
    <row r="161" spans="1:13" x14ac:dyDescent="0.35">
      <c r="A161" t="s">
        <v>1161</v>
      </c>
      <c r="B161" s="118">
        <v>3822</v>
      </c>
      <c r="C161">
        <v>11</v>
      </c>
      <c r="D161" s="1">
        <f>VLOOKUP($B161,'Awards&amp;Payments_LEACode'!$A$4:$I$455,3,FALSE)</f>
        <v>101295</v>
      </c>
      <c r="E161" s="1">
        <f>VLOOKUP($B161,'Awards&amp;Payments_LEACode'!$A$4:$I$455,4,FALSE)</f>
        <v>394925</v>
      </c>
      <c r="F161" s="1">
        <f>VLOOKUP($B161,'Awards&amp;Payments_LEACode'!$A$4:$I$455,6,FALSE)</f>
        <v>886894</v>
      </c>
      <c r="G161" s="1">
        <f>VLOOKUP($B161,'Awards&amp;Payments_LEACode'!$A$4:$I$455,8,FALSE)</f>
        <v>0</v>
      </c>
      <c r="H161" s="3">
        <f>VLOOKUP($B161,'Awards&amp;Payments_LEACode'!$A$4:$I$455,9,FALSE)</f>
        <v>1383114</v>
      </c>
      <c r="I161" s="1">
        <f>VLOOKUP($B161,'Awards&amp;Payments_LEACode'!$A$4:$Q$455,11,FALSE)</f>
        <v>95319.61</v>
      </c>
      <c r="J161" s="1">
        <f>VLOOKUP($B161,'Awards&amp;Payments_LEACode'!$A$4:$Q$455,12,FALSE)</f>
        <v>0</v>
      </c>
      <c r="K161" s="1">
        <f>VLOOKUP($B161,'Awards&amp;Payments_LEACode'!$A$4:$Q$455,14,FALSE)</f>
        <v>0</v>
      </c>
      <c r="L161" s="1">
        <f>VLOOKUP($B161,'Awards&amp;Payments_LEACode'!$A$4:$Q$455,16,FALSE)</f>
        <v>0</v>
      </c>
      <c r="M161" s="3">
        <f>VLOOKUP($B161,'Awards&amp;Payments_LEACode'!$A$4:$Q$455,17,FALSE)</f>
        <v>95319.61</v>
      </c>
    </row>
    <row r="162" spans="1:13" x14ac:dyDescent="0.35">
      <c r="A162" t="s">
        <v>271</v>
      </c>
      <c r="B162" s="118">
        <v>4060</v>
      </c>
      <c r="C162">
        <v>11</v>
      </c>
      <c r="D162" s="1">
        <f>VLOOKUP($B162,'Awards&amp;Payments_LEACode'!$A$4:$I$455,3,FALSE)</f>
        <v>259380</v>
      </c>
      <c r="E162" s="1">
        <f>VLOOKUP($B162,'Awards&amp;Payments_LEACode'!$A$4:$I$455,4,FALSE)</f>
        <v>1039974</v>
      </c>
      <c r="F162" s="1">
        <f>VLOOKUP($B162,'Awards&amp;Payments_LEACode'!$A$4:$I$455,6,FALSE)</f>
        <v>2335496</v>
      </c>
      <c r="G162" s="1">
        <f>VLOOKUP($B162,'Awards&amp;Payments_LEACode'!$A$4:$I$455,8,FALSE)</f>
        <v>0</v>
      </c>
      <c r="H162" s="3">
        <f>VLOOKUP($B162,'Awards&amp;Payments_LEACode'!$A$4:$I$455,9,FALSE)</f>
        <v>3634850</v>
      </c>
      <c r="I162" s="1">
        <f>VLOOKUP($B162,'Awards&amp;Payments_LEACode'!$A$4:$Q$455,11,FALSE)</f>
        <v>59811.29</v>
      </c>
      <c r="J162" s="1">
        <f>VLOOKUP($B162,'Awards&amp;Payments_LEACode'!$A$4:$Q$455,12,FALSE)</f>
        <v>0</v>
      </c>
      <c r="K162" s="1">
        <f>VLOOKUP($B162,'Awards&amp;Payments_LEACode'!$A$4:$Q$455,14,FALSE)</f>
        <v>0</v>
      </c>
      <c r="L162" s="1">
        <f>VLOOKUP($B162,'Awards&amp;Payments_LEACode'!$A$4:$Q$455,16,FALSE)</f>
        <v>0</v>
      </c>
      <c r="M162" s="3">
        <f>VLOOKUP($B162,'Awards&amp;Payments_LEACode'!$A$4:$Q$455,17,FALSE)</f>
        <v>59811.29</v>
      </c>
    </row>
    <row r="163" spans="1:13" x14ac:dyDescent="0.35">
      <c r="A163" t="s">
        <v>283</v>
      </c>
      <c r="B163" s="118">
        <v>4221</v>
      </c>
      <c r="C163">
        <v>11</v>
      </c>
      <c r="D163" s="1">
        <f>VLOOKUP($B163,'Awards&amp;Payments_LEACode'!$A$4:$I$455,3,FALSE)</f>
        <v>88291</v>
      </c>
      <c r="E163" s="1">
        <f>VLOOKUP($B163,'Awards&amp;Payments_LEACode'!$A$4:$I$455,4,FALSE)</f>
        <v>362146</v>
      </c>
      <c r="F163" s="1">
        <f>VLOOKUP($B163,'Awards&amp;Payments_LEACode'!$A$4:$I$455,6,FALSE)</f>
        <v>813280</v>
      </c>
      <c r="G163" s="1">
        <f>VLOOKUP($B163,'Awards&amp;Payments_LEACode'!$A$4:$I$455,8,FALSE)</f>
        <v>0</v>
      </c>
      <c r="H163" s="3">
        <f>VLOOKUP($B163,'Awards&amp;Payments_LEACode'!$A$4:$I$455,9,FALSE)</f>
        <v>1263717</v>
      </c>
      <c r="I163" s="1">
        <f>VLOOKUP($B163,'Awards&amp;Payments_LEACode'!$A$4:$Q$455,11,FALSE)</f>
        <v>62168.800000000003</v>
      </c>
      <c r="J163" s="1">
        <f>VLOOKUP($B163,'Awards&amp;Payments_LEACode'!$A$4:$Q$455,12,FALSE)</f>
        <v>0</v>
      </c>
      <c r="K163" s="1">
        <f>VLOOKUP($B163,'Awards&amp;Payments_LEACode'!$A$4:$Q$455,14,FALSE)</f>
        <v>0</v>
      </c>
      <c r="L163" s="1">
        <f>VLOOKUP($B163,'Awards&amp;Payments_LEACode'!$A$4:$Q$455,16,FALSE)</f>
        <v>0</v>
      </c>
      <c r="M163" s="3">
        <f>VLOOKUP($B163,'Awards&amp;Payments_LEACode'!$A$4:$Q$455,17,FALSE)</f>
        <v>62168.800000000003</v>
      </c>
    </row>
    <row r="164" spans="1:13" x14ac:dyDescent="0.35">
      <c r="A164" t="s">
        <v>310</v>
      </c>
      <c r="B164" s="118">
        <v>4627</v>
      </c>
      <c r="C164">
        <v>11</v>
      </c>
      <c r="D164" s="1">
        <f>VLOOKUP($B164,'Awards&amp;Payments_LEACode'!$A$4:$I$455,3,FALSE)</f>
        <v>72222</v>
      </c>
      <c r="E164" s="1">
        <f>VLOOKUP($B164,'Awards&amp;Payments_LEACode'!$A$4:$I$455,4,FALSE)</f>
        <v>243354</v>
      </c>
      <c r="F164" s="1">
        <f>VLOOKUP($B164,'Awards&amp;Payments_LEACode'!$A$4:$I$455,6,FALSE)</f>
        <v>546506</v>
      </c>
      <c r="G164" s="1">
        <f>VLOOKUP($B164,'Awards&amp;Payments_LEACode'!$A$4:$I$455,8,FALSE)</f>
        <v>0</v>
      </c>
      <c r="H164" s="3">
        <f>VLOOKUP($B164,'Awards&amp;Payments_LEACode'!$A$4:$I$455,9,FALSE)</f>
        <v>862082</v>
      </c>
      <c r="I164" s="1">
        <f>VLOOKUP($B164,'Awards&amp;Payments_LEACode'!$A$4:$Q$455,11,FALSE)</f>
        <v>22134.379999999997</v>
      </c>
      <c r="J164" s="1">
        <f>VLOOKUP($B164,'Awards&amp;Payments_LEACode'!$A$4:$Q$455,12,FALSE)</f>
        <v>0</v>
      </c>
      <c r="K164" s="1">
        <f>VLOOKUP($B164,'Awards&amp;Payments_LEACode'!$A$4:$Q$455,14,FALSE)</f>
        <v>0</v>
      </c>
      <c r="L164" s="1">
        <f>VLOOKUP($B164,'Awards&amp;Payments_LEACode'!$A$4:$Q$455,16,FALSE)</f>
        <v>0</v>
      </c>
      <c r="M164" s="3">
        <f>VLOOKUP($B164,'Awards&amp;Payments_LEACode'!$A$4:$Q$455,17,FALSE)</f>
        <v>22134.379999999997</v>
      </c>
    </row>
    <row r="165" spans="1:13" x14ac:dyDescent="0.35">
      <c r="A165" t="s">
        <v>336</v>
      </c>
      <c r="B165" s="118">
        <v>5258</v>
      </c>
      <c r="C165">
        <v>11</v>
      </c>
      <c r="D165" s="1">
        <f>VLOOKUP($B165,'Awards&amp;Payments_LEACode'!$A$4:$I$455,3,FALSE)</f>
        <v>54064</v>
      </c>
      <c r="E165" s="1">
        <f>VLOOKUP($B165,'Awards&amp;Payments_LEACode'!$A$4:$I$455,4,FALSE)</f>
        <v>224932</v>
      </c>
      <c r="F165" s="1">
        <f>VLOOKUP($B165,'Awards&amp;Payments_LEACode'!$A$4:$I$455,6,FALSE)</f>
        <v>505136</v>
      </c>
      <c r="G165" s="1">
        <f>VLOOKUP($B165,'Awards&amp;Payments_LEACode'!$A$4:$I$455,8,FALSE)</f>
        <v>35652</v>
      </c>
      <c r="H165" s="3">
        <f>VLOOKUP($B165,'Awards&amp;Payments_LEACode'!$A$4:$I$455,9,FALSE)</f>
        <v>819784</v>
      </c>
      <c r="I165" s="1">
        <f>VLOOKUP($B165,'Awards&amp;Payments_LEACode'!$A$4:$Q$455,11,FALSE)</f>
        <v>43635.560000000005</v>
      </c>
      <c r="J165" s="1">
        <f>VLOOKUP($B165,'Awards&amp;Payments_LEACode'!$A$4:$Q$455,12,FALSE)</f>
        <v>198300</v>
      </c>
      <c r="K165" s="1">
        <f>VLOOKUP($B165,'Awards&amp;Payments_LEACode'!$A$4:$Q$455,14,FALSE)</f>
        <v>0</v>
      </c>
      <c r="L165" s="1">
        <f>VLOOKUP($B165,'Awards&amp;Payments_LEACode'!$A$4:$Q$455,16,FALSE)</f>
        <v>29172.01</v>
      </c>
      <c r="M165" s="3">
        <f>VLOOKUP($B165,'Awards&amp;Payments_LEACode'!$A$4:$Q$455,17,FALSE)</f>
        <v>271107.57</v>
      </c>
    </row>
    <row r="166" spans="1:13" x14ac:dyDescent="0.35">
      <c r="A166" t="s">
        <v>383</v>
      </c>
      <c r="B166" s="118">
        <v>6022</v>
      </c>
      <c r="C166">
        <v>11</v>
      </c>
      <c r="D166" s="1">
        <f>VLOOKUP($B166,'Awards&amp;Payments_LEACode'!$A$4:$I$455,3,FALSE)</f>
        <v>90271</v>
      </c>
      <c r="E166" s="1">
        <f>VLOOKUP($B166,'Awards&amp;Payments_LEACode'!$A$4:$I$455,4,FALSE)</f>
        <v>356379</v>
      </c>
      <c r="F166" s="1">
        <f>VLOOKUP($B166,'Awards&amp;Payments_LEACode'!$A$4:$I$455,6,FALSE)</f>
        <v>800330</v>
      </c>
      <c r="G166" s="1">
        <f>VLOOKUP($B166,'Awards&amp;Payments_LEACode'!$A$4:$I$455,8,FALSE)</f>
        <v>61739</v>
      </c>
      <c r="H166" s="3">
        <f>VLOOKUP($B166,'Awards&amp;Payments_LEACode'!$A$4:$I$455,9,FALSE)</f>
        <v>1308719</v>
      </c>
      <c r="I166" s="1">
        <f>VLOOKUP($B166,'Awards&amp;Payments_LEACode'!$A$4:$Q$455,11,FALSE)</f>
        <v>34567.67</v>
      </c>
      <c r="J166" s="1">
        <f>VLOOKUP($B166,'Awards&amp;Payments_LEACode'!$A$4:$Q$455,12,FALSE)</f>
        <v>0</v>
      </c>
      <c r="K166" s="1">
        <f>VLOOKUP($B166,'Awards&amp;Payments_LEACode'!$A$4:$Q$455,14,FALSE)</f>
        <v>0</v>
      </c>
      <c r="L166" s="1">
        <f>VLOOKUP($B166,'Awards&amp;Payments_LEACode'!$A$4:$Q$455,16,FALSE)</f>
        <v>16864.27</v>
      </c>
      <c r="M166" s="3">
        <f>VLOOKUP($B166,'Awards&amp;Payments_LEACode'!$A$4:$Q$455,17,FALSE)</f>
        <v>51431.94</v>
      </c>
    </row>
    <row r="167" spans="1:13" x14ac:dyDescent="0.35">
      <c r="A167" t="s">
        <v>409</v>
      </c>
      <c r="B167" s="118">
        <v>6412</v>
      </c>
      <c r="C167">
        <v>11</v>
      </c>
      <c r="D167" s="1">
        <f>VLOOKUP($B167,'Awards&amp;Payments_LEACode'!$A$4:$I$455,3,FALSE)</f>
        <v>46455</v>
      </c>
      <c r="E167" s="1">
        <f>VLOOKUP($B167,'Awards&amp;Payments_LEACode'!$A$4:$I$455,4,FALSE)</f>
        <v>169766</v>
      </c>
      <c r="F167" s="1">
        <f>VLOOKUP($B167,'Awards&amp;Payments_LEACode'!$A$4:$I$455,6,FALSE)</f>
        <v>381247</v>
      </c>
      <c r="G167" s="1">
        <f>VLOOKUP($B167,'Awards&amp;Payments_LEACode'!$A$4:$I$455,8,FALSE)</f>
        <v>0</v>
      </c>
      <c r="H167" s="3">
        <f>VLOOKUP($B167,'Awards&amp;Payments_LEACode'!$A$4:$I$455,9,FALSE)</f>
        <v>597468</v>
      </c>
      <c r="I167" s="1">
        <f>VLOOKUP($B167,'Awards&amp;Payments_LEACode'!$A$4:$Q$455,11,FALSE)</f>
        <v>46455</v>
      </c>
      <c r="J167" s="1">
        <f>VLOOKUP($B167,'Awards&amp;Payments_LEACode'!$A$4:$Q$455,12,FALSE)</f>
        <v>0</v>
      </c>
      <c r="K167" s="1">
        <f>VLOOKUP($B167,'Awards&amp;Payments_LEACode'!$A$4:$Q$455,14,FALSE)</f>
        <v>0</v>
      </c>
      <c r="L167" s="1">
        <f>VLOOKUP($B167,'Awards&amp;Payments_LEACode'!$A$4:$Q$455,16,FALSE)</f>
        <v>0</v>
      </c>
      <c r="M167" s="3">
        <f>VLOOKUP($B167,'Awards&amp;Payments_LEACode'!$A$4:$Q$455,17,FALSE)</f>
        <v>46455</v>
      </c>
    </row>
    <row r="168" spans="1:13" x14ac:dyDescent="0.35">
      <c r="A168" t="s">
        <v>413</v>
      </c>
      <c r="B168" s="118">
        <v>6461</v>
      </c>
      <c r="C168">
        <v>11</v>
      </c>
      <c r="D168" s="1">
        <f>VLOOKUP($B168,'Awards&amp;Payments_LEACode'!$A$4:$I$455,3,FALSE)</f>
        <v>252248</v>
      </c>
      <c r="E168" s="1">
        <f>VLOOKUP($B168,'Awards&amp;Payments_LEACode'!$A$4:$I$455,4,FALSE)</f>
        <v>920882</v>
      </c>
      <c r="F168" s="1">
        <f>VLOOKUP($B168,'Awards&amp;Payments_LEACode'!$A$4:$I$455,6,FALSE)</f>
        <v>2068048</v>
      </c>
      <c r="G168" s="1">
        <f>VLOOKUP($B168,'Awards&amp;Payments_LEACode'!$A$4:$I$455,8,FALSE)</f>
        <v>0</v>
      </c>
      <c r="H168" s="3">
        <f>VLOOKUP($B168,'Awards&amp;Payments_LEACode'!$A$4:$I$455,9,FALSE)</f>
        <v>3241178</v>
      </c>
      <c r="I168" s="1">
        <f>VLOOKUP($B168,'Awards&amp;Payments_LEACode'!$A$4:$Q$455,11,FALSE)</f>
        <v>252248</v>
      </c>
      <c r="J168" s="1">
        <f>VLOOKUP($B168,'Awards&amp;Payments_LEACode'!$A$4:$Q$455,12,FALSE)</f>
        <v>0</v>
      </c>
      <c r="K168" s="1">
        <f>VLOOKUP($B168,'Awards&amp;Payments_LEACode'!$A$4:$Q$455,14,FALSE)</f>
        <v>0</v>
      </c>
      <c r="L168" s="1">
        <f>VLOOKUP($B168,'Awards&amp;Payments_LEACode'!$A$4:$Q$455,16,FALSE)</f>
        <v>0</v>
      </c>
      <c r="M168" s="3">
        <f>VLOOKUP($B168,'Awards&amp;Payments_LEACode'!$A$4:$Q$455,17,FALSE)</f>
        <v>252248</v>
      </c>
    </row>
    <row r="169" spans="1:13" x14ac:dyDescent="0.35">
      <c r="A169" t="s">
        <v>416</v>
      </c>
      <c r="B169" s="118">
        <v>6482</v>
      </c>
      <c r="C169">
        <v>11</v>
      </c>
      <c r="D169" s="1">
        <f>VLOOKUP($B169,'Awards&amp;Payments_LEACode'!$A$4:$I$455,3,FALSE)</f>
        <v>60932</v>
      </c>
      <c r="E169" s="1">
        <f>VLOOKUP($B169,'Awards&amp;Payments_LEACode'!$A$4:$I$455,4,FALSE)</f>
        <v>209268</v>
      </c>
      <c r="F169" s="1">
        <f>VLOOKUP($B169,'Awards&amp;Payments_LEACode'!$A$4:$I$455,6,FALSE)</f>
        <v>469959</v>
      </c>
      <c r="G169" s="1">
        <f>VLOOKUP($B169,'Awards&amp;Payments_LEACode'!$A$4:$I$455,8,FALSE)</f>
        <v>0</v>
      </c>
      <c r="H169" s="3">
        <f>VLOOKUP($B169,'Awards&amp;Payments_LEACode'!$A$4:$I$455,9,FALSE)</f>
        <v>740159</v>
      </c>
      <c r="I169" s="1">
        <f>VLOOKUP($B169,'Awards&amp;Payments_LEACode'!$A$4:$Q$455,11,FALSE)</f>
        <v>60932</v>
      </c>
      <c r="J169" s="1">
        <f>VLOOKUP($B169,'Awards&amp;Payments_LEACode'!$A$4:$Q$455,12,FALSE)</f>
        <v>31667</v>
      </c>
      <c r="K169" s="1">
        <f>VLOOKUP($B169,'Awards&amp;Payments_LEACode'!$A$4:$Q$455,14,FALSE)</f>
        <v>0</v>
      </c>
      <c r="L169" s="1">
        <f>VLOOKUP($B169,'Awards&amp;Payments_LEACode'!$A$4:$Q$455,16,FALSE)</f>
        <v>0</v>
      </c>
      <c r="M169" s="3">
        <f>VLOOKUP($B169,'Awards&amp;Payments_LEACode'!$A$4:$Q$455,17,FALSE)</f>
        <v>92599</v>
      </c>
    </row>
    <row r="170" spans="1:13" x14ac:dyDescent="0.35">
      <c r="A170" t="s">
        <v>1160</v>
      </c>
      <c r="B170" s="118">
        <v>6545</v>
      </c>
      <c r="C170">
        <v>11</v>
      </c>
      <c r="D170" s="1">
        <f>VLOOKUP($B170,'Awards&amp;Payments_LEACode'!$A$4:$I$455,3,FALSE)</f>
        <v>84367</v>
      </c>
      <c r="E170" s="1">
        <f>VLOOKUP($B170,'Awards&amp;Payments_LEACode'!$A$4:$I$455,4,FALSE)</f>
        <v>356115</v>
      </c>
      <c r="F170" s="1">
        <f>VLOOKUP($B170,'Awards&amp;Payments_LEACode'!$A$4:$I$455,6,FALSE)</f>
        <v>799737</v>
      </c>
      <c r="G170" s="1">
        <f>VLOOKUP($B170,'Awards&amp;Payments_LEACode'!$A$4:$I$455,8,FALSE)</f>
        <v>0</v>
      </c>
      <c r="H170" s="3">
        <f>VLOOKUP($B170,'Awards&amp;Payments_LEACode'!$A$4:$I$455,9,FALSE)</f>
        <v>1240219</v>
      </c>
      <c r="I170" s="1">
        <f>VLOOKUP($B170,'Awards&amp;Payments_LEACode'!$A$4:$Q$455,11,FALSE)</f>
        <v>84367</v>
      </c>
      <c r="J170" s="1">
        <f>VLOOKUP($B170,'Awards&amp;Payments_LEACode'!$A$4:$Q$455,12,FALSE)</f>
        <v>0</v>
      </c>
      <c r="K170" s="1">
        <f>VLOOKUP($B170,'Awards&amp;Payments_LEACode'!$A$4:$Q$455,14,FALSE)</f>
        <v>0</v>
      </c>
      <c r="L170" s="1">
        <f>VLOOKUP($B170,'Awards&amp;Payments_LEACode'!$A$4:$Q$455,16,FALSE)</f>
        <v>0</v>
      </c>
      <c r="M170" s="3">
        <f>VLOOKUP($B170,'Awards&amp;Payments_LEACode'!$A$4:$Q$455,17,FALSE)</f>
        <v>84367</v>
      </c>
    </row>
    <row r="171" spans="1:13" x14ac:dyDescent="0.35">
      <c r="A171" t="s">
        <v>16</v>
      </c>
      <c r="B171" s="118">
        <v>140</v>
      </c>
      <c r="C171">
        <v>12</v>
      </c>
      <c r="D171" s="1">
        <f>VLOOKUP($B171,'Awards&amp;Payments_LEACode'!$A$4:$I$455,3,FALSE)</f>
        <v>538682</v>
      </c>
      <c r="E171" s="1">
        <f>VLOOKUP($B171,'Awards&amp;Payments_LEACode'!$A$4:$I$455,4,FALSE)</f>
        <v>2173213</v>
      </c>
      <c r="F171" s="1">
        <f>VLOOKUP($B171,'Awards&amp;Payments_LEACode'!$A$4:$I$455,6,FALSE)</f>
        <v>4880438</v>
      </c>
      <c r="G171" s="1">
        <f>VLOOKUP($B171,'Awards&amp;Payments_LEACode'!$A$4:$I$455,8,FALSE)</f>
        <v>307971</v>
      </c>
      <c r="H171" s="3">
        <f>VLOOKUP($B171,'Awards&amp;Payments_LEACode'!$A$4:$I$455,9,FALSE)</f>
        <v>7900304</v>
      </c>
      <c r="I171" s="1">
        <f>VLOOKUP($B171,'Awards&amp;Payments_LEACode'!$A$4:$Q$455,11,FALSE)</f>
        <v>528249.69000000006</v>
      </c>
      <c r="J171" s="1">
        <f>VLOOKUP($B171,'Awards&amp;Payments_LEACode'!$A$4:$Q$455,12,FALSE)</f>
        <v>0</v>
      </c>
      <c r="K171" s="1">
        <f>VLOOKUP($B171,'Awards&amp;Payments_LEACode'!$A$4:$Q$455,14,FALSE)</f>
        <v>0</v>
      </c>
      <c r="L171" s="1">
        <f>VLOOKUP($B171,'Awards&amp;Payments_LEACode'!$A$4:$Q$455,16,FALSE)</f>
        <v>103082.17</v>
      </c>
      <c r="M171" s="3">
        <f>VLOOKUP($B171,'Awards&amp;Payments_LEACode'!$A$4:$Q$455,17,FALSE)</f>
        <v>631331.8600000001</v>
      </c>
    </row>
    <row r="172" spans="1:13" x14ac:dyDescent="0.35">
      <c r="A172" t="s">
        <v>22</v>
      </c>
      <c r="B172" s="118">
        <v>196</v>
      </c>
      <c r="C172">
        <v>12</v>
      </c>
      <c r="D172" s="1">
        <f>VLOOKUP($B172,'Awards&amp;Payments_LEACode'!$A$4:$I$455,3,FALSE)</f>
        <v>162795</v>
      </c>
      <c r="E172" s="1">
        <f>VLOOKUP($B172,'Awards&amp;Payments_LEACode'!$A$4:$I$455,4,FALSE)</f>
        <v>555533</v>
      </c>
      <c r="F172" s="1">
        <f>VLOOKUP($B172,'Awards&amp;Payments_LEACode'!$A$4:$I$455,6,FALSE)</f>
        <v>1247574</v>
      </c>
      <c r="G172" s="1">
        <f>VLOOKUP($B172,'Awards&amp;Payments_LEACode'!$A$4:$I$455,8,FALSE)</f>
        <v>58985</v>
      </c>
      <c r="H172" s="3">
        <f>VLOOKUP($B172,'Awards&amp;Payments_LEACode'!$A$4:$I$455,9,FALSE)</f>
        <v>2024887</v>
      </c>
      <c r="I172" s="1">
        <f>VLOOKUP($B172,'Awards&amp;Payments_LEACode'!$A$4:$Q$455,11,FALSE)</f>
        <v>155801.87</v>
      </c>
      <c r="J172" s="1">
        <f>VLOOKUP($B172,'Awards&amp;Payments_LEACode'!$A$4:$Q$455,12,FALSE)</f>
        <v>0</v>
      </c>
      <c r="K172" s="1">
        <f>VLOOKUP($B172,'Awards&amp;Payments_LEACode'!$A$4:$Q$455,14,FALSE)</f>
        <v>0</v>
      </c>
      <c r="L172" s="1">
        <f>VLOOKUP($B172,'Awards&amp;Payments_LEACode'!$A$4:$Q$455,16,FALSE)</f>
        <v>19468.14</v>
      </c>
      <c r="M172" s="3">
        <f>VLOOKUP($B172,'Awards&amp;Payments_LEACode'!$A$4:$Q$455,17,FALSE)</f>
        <v>175270.01</v>
      </c>
    </row>
    <row r="173" spans="1:13" x14ac:dyDescent="0.35">
      <c r="A173" t="s">
        <v>286</v>
      </c>
      <c r="B173" s="118">
        <v>4263</v>
      </c>
      <c r="C173">
        <v>12</v>
      </c>
      <c r="D173" s="1">
        <f>VLOOKUP($B173,'Awards&amp;Payments_LEACode'!$A$4:$I$455,3,FALSE)</f>
        <v>44751</v>
      </c>
      <c r="E173" s="1">
        <f>VLOOKUP($B173,'Awards&amp;Payments_LEACode'!$A$4:$I$455,4,FALSE)</f>
        <v>172999</v>
      </c>
      <c r="F173" s="1">
        <f>VLOOKUP($B173,'Awards&amp;Payments_LEACode'!$A$4:$I$455,6,FALSE)</f>
        <v>388507</v>
      </c>
      <c r="G173" s="1">
        <f>VLOOKUP($B173,'Awards&amp;Payments_LEACode'!$A$4:$I$455,8,FALSE)</f>
        <v>32464</v>
      </c>
      <c r="H173" s="3">
        <f>VLOOKUP($B173,'Awards&amp;Payments_LEACode'!$A$4:$I$455,9,FALSE)</f>
        <v>638721</v>
      </c>
      <c r="I173" s="1">
        <f>VLOOKUP($B173,'Awards&amp;Payments_LEACode'!$A$4:$Q$455,11,FALSE)</f>
        <v>44751</v>
      </c>
      <c r="J173" s="1">
        <f>VLOOKUP($B173,'Awards&amp;Payments_LEACode'!$A$4:$Q$455,12,FALSE)</f>
        <v>0</v>
      </c>
      <c r="K173" s="1">
        <f>VLOOKUP($B173,'Awards&amp;Payments_LEACode'!$A$4:$Q$455,14,FALSE)</f>
        <v>0</v>
      </c>
      <c r="L173" s="1">
        <f>VLOOKUP($B173,'Awards&amp;Payments_LEACode'!$A$4:$Q$455,16,FALSE)</f>
        <v>32464</v>
      </c>
      <c r="M173" s="3">
        <f>VLOOKUP($B173,'Awards&amp;Payments_LEACode'!$A$4:$Q$455,17,FALSE)</f>
        <v>77215</v>
      </c>
    </row>
    <row r="174" spans="1:13" x14ac:dyDescent="0.35">
      <c r="A174" t="s">
        <v>45</v>
      </c>
      <c r="B174" s="118">
        <v>602</v>
      </c>
      <c r="C174">
        <v>12</v>
      </c>
      <c r="D174" s="1">
        <f>VLOOKUP($B174,'Awards&amp;Payments_LEACode'!$A$4:$I$455,3,FALSE)</f>
        <v>129451</v>
      </c>
      <c r="E174" s="1">
        <f>VLOOKUP($B174,'Awards&amp;Payments_LEACode'!$A$4:$I$455,4,FALSE)</f>
        <v>510210</v>
      </c>
      <c r="F174" s="1">
        <f>VLOOKUP($B174,'Awards&amp;Payments_LEACode'!$A$4:$I$455,6,FALSE)</f>
        <v>1145792</v>
      </c>
      <c r="G174" s="1">
        <f>VLOOKUP($B174,'Awards&amp;Payments_LEACode'!$A$4:$I$455,8,FALSE)</f>
        <v>0</v>
      </c>
      <c r="H174" s="3">
        <f>VLOOKUP($B174,'Awards&amp;Payments_LEACode'!$A$4:$I$455,9,FALSE)</f>
        <v>1785453</v>
      </c>
      <c r="I174" s="1">
        <f>VLOOKUP($B174,'Awards&amp;Payments_LEACode'!$A$4:$Q$455,11,FALSE)</f>
        <v>63139.24</v>
      </c>
      <c r="J174" s="1">
        <f>VLOOKUP($B174,'Awards&amp;Payments_LEACode'!$A$4:$Q$455,12,FALSE)</f>
        <v>0</v>
      </c>
      <c r="K174" s="1">
        <f>VLOOKUP($B174,'Awards&amp;Payments_LEACode'!$A$4:$Q$455,14,FALSE)</f>
        <v>0</v>
      </c>
      <c r="L174" s="1">
        <f>VLOOKUP($B174,'Awards&amp;Payments_LEACode'!$A$4:$Q$455,16,FALSE)</f>
        <v>0</v>
      </c>
      <c r="M174" s="3">
        <f>VLOOKUP($B174,'Awards&amp;Payments_LEACode'!$A$4:$Q$455,17,FALSE)</f>
        <v>63139.24</v>
      </c>
    </row>
    <row r="175" spans="1:13" x14ac:dyDescent="0.35">
      <c r="A175" t="s">
        <v>48</v>
      </c>
      <c r="B175" s="118">
        <v>623</v>
      </c>
      <c r="C175">
        <v>12</v>
      </c>
      <c r="D175" s="1">
        <f>VLOOKUP($B175,'Awards&amp;Payments_LEACode'!$A$4:$I$455,3,FALSE)</f>
        <v>95419</v>
      </c>
      <c r="E175" s="1">
        <f>VLOOKUP($B175,'Awards&amp;Payments_LEACode'!$A$4:$I$455,4,FALSE)</f>
        <v>378417</v>
      </c>
      <c r="F175" s="1">
        <f>VLOOKUP($B175,'Awards&amp;Payments_LEACode'!$A$4:$I$455,6,FALSE)</f>
        <v>849820</v>
      </c>
      <c r="G175" s="1">
        <f>VLOOKUP($B175,'Awards&amp;Payments_LEACode'!$A$4:$I$455,8,FALSE)</f>
        <v>51014</v>
      </c>
      <c r="H175" s="3">
        <f>VLOOKUP($B175,'Awards&amp;Payments_LEACode'!$A$4:$I$455,9,FALSE)</f>
        <v>1374670</v>
      </c>
      <c r="I175" s="1">
        <f>VLOOKUP($B175,'Awards&amp;Payments_LEACode'!$A$4:$Q$455,11,FALSE)</f>
        <v>51457.249999999993</v>
      </c>
      <c r="J175" s="1">
        <f>VLOOKUP($B175,'Awards&amp;Payments_LEACode'!$A$4:$Q$455,12,FALSE)</f>
        <v>0</v>
      </c>
      <c r="K175" s="1">
        <f>VLOOKUP($B175,'Awards&amp;Payments_LEACode'!$A$4:$Q$455,14,FALSE)</f>
        <v>0</v>
      </c>
      <c r="L175" s="1">
        <f>VLOOKUP($B175,'Awards&amp;Payments_LEACode'!$A$4:$Q$455,16,FALSE)</f>
        <v>41912.550000000003</v>
      </c>
      <c r="M175" s="3">
        <f>VLOOKUP($B175,'Awards&amp;Payments_LEACode'!$A$4:$Q$455,17,FALSE)</f>
        <v>93369.799999999988</v>
      </c>
    </row>
    <row r="176" spans="1:13" x14ac:dyDescent="0.35">
      <c r="A176" t="s">
        <v>78</v>
      </c>
      <c r="B176" s="118">
        <v>1169</v>
      </c>
      <c r="C176">
        <v>12</v>
      </c>
      <c r="D176" s="1">
        <f>VLOOKUP($B176,'Awards&amp;Payments_LEACode'!$A$4:$I$455,3,FALSE)</f>
        <v>84312</v>
      </c>
      <c r="E176" s="1">
        <f>VLOOKUP($B176,'Awards&amp;Payments_LEACode'!$A$4:$I$455,4,FALSE)</f>
        <v>342127</v>
      </c>
      <c r="F176" s="1">
        <f>VLOOKUP($B176,'Awards&amp;Payments_LEACode'!$A$4:$I$455,6,FALSE)</f>
        <v>768324</v>
      </c>
      <c r="G176" s="1">
        <f>VLOOKUP($B176,'Awards&amp;Payments_LEACode'!$A$4:$I$455,8,FALSE)</f>
        <v>0</v>
      </c>
      <c r="H176" s="3">
        <f>VLOOKUP($B176,'Awards&amp;Payments_LEACode'!$A$4:$I$455,9,FALSE)</f>
        <v>1194763</v>
      </c>
      <c r="I176" s="1">
        <f>VLOOKUP($B176,'Awards&amp;Payments_LEACode'!$A$4:$Q$455,11,FALSE)</f>
        <v>78189.69</v>
      </c>
      <c r="J176" s="1">
        <f>VLOOKUP($B176,'Awards&amp;Payments_LEACode'!$A$4:$Q$455,12,FALSE)</f>
        <v>0</v>
      </c>
      <c r="K176" s="1">
        <f>VLOOKUP($B176,'Awards&amp;Payments_LEACode'!$A$4:$Q$455,14,FALSE)</f>
        <v>0</v>
      </c>
      <c r="L176" s="1">
        <f>VLOOKUP($B176,'Awards&amp;Payments_LEACode'!$A$4:$Q$455,16,FALSE)</f>
        <v>0</v>
      </c>
      <c r="M176" s="3">
        <f>VLOOKUP($B176,'Awards&amp;Payments_LEACode'!$A$4:$Q$455,17,FALSE)</f>
        <v>78189.69</v>
      </c>
    </row>
    <row r="177" spans="1:13" x14ac:dyDescent="0.35">
      <c r="A177" t="s">
        <v>82</v>
      </c>
      <c r="B177" s="118">
        <v>1218</v>
      </c>
      <c r="C177">
        <v>12</v>
      </c>
      <c r="D177" s="1">
        <f>VLOOKUP($B177,'Awards&amp;Payments_LEACode'!$A$4:$I$455,3,FALSE)</f>
        <v>183629</v>
      </c>
      <c r="E177" s="1">
        <f>VLOOKUP($B177,'Awards&amp;Payments_LEACode'!$A$4:$I$455,4,FALSE)</f>
        <v>730715</v>
      </c>
      <c r="F177" s="1">
        <f>VLOOKUP($B177,'Awards&amp;Payments_LEACode'!$A$4:$I$455,6,FALSE)</f>
        <v>1640986</v>
      </c>
      <c r="G177" s="1">
        <f>VLOOKUP($B177,'Awards&amp;Payments_LEACode'!$A$4:$I$455,8,FALSE)</f>
        <v>0</v>
      </c>
      <c r="H177" s="3">
        <f>VLOOKUP($B177,'Awards&amp;Payments_LEACode'!$A$4:$I$455,9,FALSE)</f>
        <v>2555330</v>
      </c>
      <c r="I177" s="1">
        <f>VLOOKUP($B177,'Awards&amp;Payments_LEACode'!$A$4:$Q$455,11,FALSE)</f>
        <v>56271.16</v>
      </c>
      <c r="J177" s="1">
        <f>VLOOKUP($B177,'Awards&amp;Payments_LEACode'!$A$4:$Q$455,12,FALSE)</f>
        <v>0</v>
      </c>
      <c r="K177" s="1">
        <f>VLOOKUP($B177,'Awards&amp;Payments_LEACode'!$A$4:$Q$455,14,FALSE)</f>
        <v>0</v>
      </c>
      <c r="L177" s="1">
        <f>VLOOKUP($B177,'Awards&amp;Payments_LEACode'!$A$4:$Q$455,16,FALSE)</f>
        <v>0</v>
      </c>
      <c r="M177" s="3">
        <f>VLOOKUP($B177,'Awards&amp;Payments_LEACode'!$A$4:$Q$455,17,FALSE)</f>
        <v>56271.16</v>
      </c>
    </row>
    <row r="178" spans="1:13" x14ac:dyDescent="0.35">
      <c r="A178" t="s">
        <v>83</v>
      </c>
      <c r="B178" s="118">
        <v>1232</v>
      </c>
      <c r="C178">
        <v>12</v>
      </c>
      <c r="D178" s="1">
        <f>VLOOKUP($B178,'Awards&amp;Payments_LEACode'!$A$4:$I$455,3,FALSE)</f>
        <v>125749</v>
      </c>
      <c r="E178" s="1">
        <f>VLOOKUP($B178,'Awards&amp;Payments_LEACode'!$A$4:$I$455,4,FALSE)</f>
        <v>502082</v>
      </c>
      <c r="F178" s="1">
        <f>VLOOKUP($B178,'Awards&amp;Payments_LEACode'!$A$4:$I$455,6,FALSE)</f>
        <v>1127537</v>
      </c>
      <c r="G178" s="1">
        <f>VLOOKUP($B178,'Awards&amp;Payments_LEACode'!$A$4:$I$455,8,FALSE)</f>
        <v>0</v>
      </c>
      <c r="H178" s="3">
        <f>VLOOKUP($B178,'Awards&amp;Payments_LEACode'!$A$4:$I$455,9,FALSE)</f>
        <v>1755368</v>
      </c>
      <c r="I178" s="1">
        <f>VLOOKUP($B178,'Awards&amp;Payments_LEACode'!$A$4:$Q$455,11,FALSE)</f>
        <v>97224.180000000022</v>
      </c>
      <c r="J178" s="1">
        <f>VLOOKUP($B178,'Awards&amp;Payments_LEACode'!$A$4:$Q$455,12,FALSE)</f>
        <v>0</v>
      </c>
      <c r="K178" s="1">
        <f>VLOOKUP($B178,'Awards&amp;Payments_LEACode'!$A$4:$Q$455,14,FALSE)</f>
        <v>0</v>
      </c>
      <c r="L178" s="1">
        <f>VLOOKUP($B178,'Awards&amp;Payments_LEACode'!$A$4:$Q$455,16,FALSE)</f>
        <v>0</v>
      </c>
      <c r="M178" s="3">
        <f>VLOOKUP($B178,'Awards&amp;Payments_LEACode'!$A$4:$Q$455,17,FALSE)</f>
        <v>97224.180000000022</v>
      </c>
    </row>
    <row r="179" spans="1:13" x14ac:dyDescent="0.35">
      <c r="A179" t="s">
        <v>104</v>
      </c>
      <c r="B179" s="118">
        <v>1582</v>
      </c>
      <c r="C179">
        <v>12</v>
      </c>
      <c r="D179" s="1">
        <f>VLOOKUP($B179,'Awards&amp;Payments_LEACode'!$A$4:$I$455,3,FALSE)</f>
        <v>50577</v>
      </c>
      <c r="E179" s="1">
        <f>VLOOKUP($B179,'Awards&amp;Payments_LEACode'!$A$4:$I$455,4,FALSE)</f>
        <v>170495</v>
      </c>
      <c r="F179" s="1">
        <f>VLOOKUP($B179,'Awards&amp;Payments_LEACode'!$A$4:$I$455,6,FALSE)</f>
        <v>382884</v>
      </c>
      <c r="G179" s="1">
        <f>VLOOKUP($B179,'Awards&amp;Payments_LEACode'!$A$4:$I$455,8,FALSE)</f>
        <v>39565</v>
      </c>
      <c r="H179" s="3">
        <f>VLOOKUP($B179,'Awards&amp;Payments_LEACode'!$A$4:$I$455,9,FALSE)</f>
        <v>643521</v>
      </c>
      <c r="I179" s="1">
        <f>VLOOKUP($B179,'Awards&amp;Payments_LEACode'!$A$4:$Q$455,11,FALSE)</f>
        <v>38648.559999999998</v>
      </c>
      <c r="J179" s="1">
        <f>VLOOKUP($B179,'Awards&amp;Payments_LEACode'!$A$4:$Q$455,12,FALSE)</f>
        <v>0</v>
      </c>
      <c r="K179" s="1">
        <f>VLOOKUP($B179,'Awards&amp;Payments_LEACode'!$A$4:$Q$455,14,FALSE)</f>
        <v>0</v>
      </c>
      <c r="L179" s="1">
        <f>VLOOKUP($B179,'Awards&amp;Payments_LEACode'!$A$4:$Q$455,16,FALSE)</f>
        <v>0</v>
      </c>
      <c r="M179" s="3">
        <f>VLOOKUP($B179,'Awards&amp;Payments_LEACode'!$A$4:$Q$455,17,FALSE)</f>
        <v>38648.559999999998</v>
      </c>
    </row>
    <row r="180" spans="1:13" x14ac:dyDescent="0.35">
      <c r="A180" t="s">
        <v>118</v>
      </c>
      <c r="B180" s="118">
        <v>1855</v>
      </c>
      <c r="C180">
        <v>12</v>
      </c>
      <c r="D180" s="1">
        <f>VLOOKUP($B180,'Awards&amp;Payments_LEACode'!$A$4:$I$455,3,FALSE)</f>
        <v>88110</v>
      </c>
      <c r="E180" s="1">
        <f>VLOOKUP($B180,'Awards&amp;Payments_LEACode'!$A$4:$I$455,4,FALSE)</f>
        <v>353994</v>
      </c>
      <c r="F180" s="1">
        <f>VLOOKUP($B180,'Awards&amp;Payments_LEACode'!$A$4:$I$455,6,FALSE)</f>
        <v>794973</v>
      </c>
      <c r="G180" s="1">
        <f>VLOOKUP($B180,'Awards&amp;Payments_LEACode'!$A$4:$I$455,8,FALSE)</f>
        <v>56812</v>
      </c>
      <c r="H180" s="3">
        <f>VLOOKUP($B180,'Awards&amp;Payments_LEACode'!$A$4:$I$455,9,FALSE)</f>
        <v>1293889</v>
      </c>
      <c r="I180" s="1">
        <f>VLOOKUP($B180,'Awards&amp;Payments_LEACode'!$A$4:$Q$455,11,FALSE)</f>
        <v>41360.660000000003</v>
      </c>
      <c r="J180" s="1">
        <f>VLOOKUP($B180,'Awards&amp;Payments_LEACode'!$A$4:$Q$455,12,FALSE)</f>
        <v>0</v>
      </c>
      <c r="K180" s="1">
        <f>VLOOKUP($B180,'Awards&amp;Payments_LEACode'!$A$4:$Q$455,14,FALSE)</f>
        <v>0</v>
      </c>
      <c r="L180" s="1">
        <f>VLOOKUP($B180,'Awards&amp;Payments_LEACode'!$A$4:$Q$455,16,FALSE)</f>
        <v>0</v>
      </c>
      <c r="M180" s="3">
        <f>VLOOKUP($B180,'Awards&amp;Payments_LEACode'!$A$4:$Q$455,17,FALSE)</f>
        <v>41360.660000000003</v>
      </c>
    </row>
    <row r="181" spans="1:13" x14ac:dyDescent="0.35">
      <c r="A181" t="s">
        <v>134</v>
      </c>
      <c r="B181" s="118">
        <v>2128</v>
      </c>
      <c r="C181">
        <v>12</v>
      </c>
      <c r="D181" s="1">
        <f>VLOOKUP($B181,'Awards&amp;Payments_LEACode'!$A$4:$I$455,3,FALSE)</f>
        <v>118238</v>
      </c>
      <c r="E181" s="1">
        <f>VLOOKUP($B181,'Awards&amp;Payments_LEACode'!$A$4:$I$455,4,FALSE)</f>
        <v>480308</v>
      </c>
      <c r="F181" s="1">
        <f>VLOOKUP($B181,'Awards&amp;Payments_LEACode'!$A$4:$I$455,6,FALSE)</f>
        <v>1078640</v>
      </c>
      <c r="G181" s="1">
        <f>VLOOKUP($B181,'Awards&amp;Payments_LEACode'!$A$4:$I$455,8,FALSE)</f>
        <v>0</v>
      </c>
      <c r="H181" s="3">
        <f>VLOOKUP($B181,'Awards&amp;Payments_LEACode'!$A$4:$I$455,9,FALSE)</f>
        <v>1677186</v>
      </c>
      <c r="I181" s="1">
        <f>VLOOKUP($B181,'Awards&amp;Payments_LEACode'!$A$4:$Q$455,11,FALSE)</f>
        <v>83840.950000000012</v>
      </c>
      <c r="J181" s="1">
        <f>VLOOKUP($B181,'Awards&amp;Payments_LEACode'!$A$4:$Q$455,12,FALSE)</f>
        <v>57405.21</v>
      </c>
      <c r="K181" s="1">
        <f>VLOOKUP($B181,'Awards&amp;Payments_LEACode'!$A$4:$Q$455,14,FALSE)</f>
        <v>0</v>
      </c>
      <c r="L181" s="1">
        <f>VLOOKUP($B181,'Awards&amp;Payments_LEACode'!$A$4:$Q$455,16,FALSE)</f>
        <v>0</v>
      </c>
      <c r="M181" s="3">
        <f>VLOOKUP($B181,'Awards&amp;Payments_LEACode'!$A$4:$Q$455,17,FALSE)</f>
        <v>141246.16</v>
      </c>
    </row>
    <row r="182" spans="1:13" x14ac:dyDescent="0.35">
      <c r="A182" t="s">
        <v>140</v>
      </c>
      <c r="B182" s="118">
        <v>2212</v>
      </c>
      <c r="C182">
        <v>12</v>
      </c>
      <c r="D182" s="1">
        <f>VLOOKUP($B182,'Awards&amp;Payments_LEACode'!$A$4:$I$455,3,FALSE)</f>
        <v>40000</v>
      </c>
      <c r="E182" s="1">
        <f>VLOOKUP($B182,'Awards&amp;Payments_LEACode'!$A$4:$I$455,4,FALSE)</f>
        <v>150819</v>
      </c>
      <c r="F182" s="1">
        <f>VLOOKUP($B182,'Awards&amp;Payments_LEACode'!$A$4:$I$455,6,FALSE)</f>
        <v>338698</v>
      </c>
      <c r="G182" s="1">
        <f>VLOOKUP($B182,'Awards&amp;Payments_LEACode'!$A$4:$I$455,8,FALSE)</f>
        <v>14638</v>
      </c>
      <c r="H182" s="3">
        <f>VLOOKUP($B182,'Awards&amp;Payments_LEACode'!$A$4:$I$455,9,FALSE)</f>
        <v>544155</v>
      </c>
      <c r="I182" s="1">
        <f>VLOOKUP($B182,'Awards&amp;Payments_LEACode'!$A$4:$Q$455,11,FALSE)</f>
        <v>40000</v>
      </c>
      <c r="J182" s="1">
        <f>VLOOKUP($B182,'Awards&amp;Payments_LEACode'!$A$4:$Q$455,12,FALSE)</f>
        <v>0</v>
      </c>
      <c r="K182" s="1">
        <f>VLOOKUP($B182,'Awards&amp;Payments_LEACode'!$A$4:$Q$455,14,FALSE)</f>
        <v>0</v>
      </c>
      <c r="L182" s="1">
        <f>VLOOKUP($B182,'Awards&amp;Payments_LEACode'!$A$4:$Q$455,16,FALSE)</f>
        <v>14638</v>
      </c>
      <c r="M182" s="3">
        <f>VLOOKUP($B182,'Awards&amp;Payments_LEACode'!$A$4:$Q$455,17,FALSE)</f>
        <v>54638</v>
      </c>
    </row>
    <row r="183" spans="1:13" x14ac:dyDescent="0.35">
      <c r="A183" t="s">
        <v>239</v>
      </c>
      <c r="B183" s="118">
        <v>3647</v>
      </c>
      <c r="C183">
        <v>12</v>
      </c>
      <c r="D183" s="1">
        <f>VLOOKUP($B183,'Awards&amp;Payments_LEACode'!$A$4:$I$455,3,FALSE)</f>
        <v>118545</v>
      </c>
      <c r="E183" s="1">
        <f>VLOOKUP($B183,'Awards&amp;Payments_LEACode'!$A$4:$I$455,4,FALSE)</f>
        <v>472654</v>
      </c>
      <c r="F183" s="1">
        <f>VLOOKUP($B183,'Awards&amp;Payments_LEACode'!$A$4:$I$455,6,FALSE)</f>
        <v>1061451</v>
      </c>
      <c r="G183" s="1">
        <f>VLOOKUP($B183,'Awards&amp;Payments_LEACode'!$A$4:$I$455,8,FALSE)</f>
        <v>0</v>
      </c>
      <c r="H183" s="3">
        <f>VLOOKUP($B183,'Awards&amp;Payments_LEACode'!$A$4:$I$455,9,FALSE)</f>
        <v>1652650</v>
      </c>
      <c r="I183" s="1">
        <f>VLOOKUP($B183,'Awards&amp;Payments_LEACode'!$A$4:$Q$455,11,FALSE)</f>
        <v>118545</v>
      </c>
      <c r="J183" s="1">
        <f>VLOOKUP($B183,'Awards&amp;Payments_LEACode'!$A$4:$Q$455,12,FALSE)</f>
        <v>0</v>
      </c>
      <c r="K183" s="1">
        <f>VLOOKUP($B183,'Awards&amp;Payments_LEACode'!$A$4:$Q$455,14,FALSE)</f>
        <v>0</v>
      </c>
      <c r="L183" s="1">
        <f>VLOOKUP($B183,'Awards&amp;Payments_LEACode'!$A$4:$Q$455,16,FALSE)</f>
        <v>0</v>
      </c>
      <c r="M183" s="3">
        <f>VLOOKUP($B183,'Awards&amp;Payments_LEACode'!$A$4:$Q$455,17,FALSE)</f>
        <v>118545</v>
      </c>
    </row>
    <row r="184" spans="1:13" x14ac:dyDescent="0.35">
      <c r="A184" t="s">
        <v>196</v>
      </c>
      <c r="B184" s="118">
        <v>2940</v>
      </c>
      <c r="C184">
        <v>12</v>
      </c>
      <c r="D184" s="1">
        <f>VLOOKUP($B184,'Awards&amp;Payments_LEACode'!$A$4:$I$455,3,FALSE)</f>
        <v>40000</v>
      </c>
      <c r="E184" s="1">
        <f>VLOOKUP($B184,'Awards&amp;Payments_LEACode'!$A$4:$I$455,4,FALSE)</f>
        <v>156124</v>
      </c>
      <c r="F184" s="1">
        <f>VLOOKUP($B184,'Awards&amp;Payments_LEACode'!$A$4:$I$455,6,FALSE)</f>
        <v>350612</v>
      </c>
      <c r="G184" s="1">
        <f>VLOOKUP($B184,'Awards&amp;Payments_LEACode'!$A$4:$I$455,8,FALSE)</f>
        <v>39710</v>
      </c>
      <c r="H184" s="3">
        <f>VLOOKUP($B184,'Awards&amp;Payments_LEACode'!$A$4:$I$455,9,FALSE)</f>
        <v>586446</v>
      </c>
      <c r="I184" s="1">
        <f>VLOOKUP($B184,'Awards&amp;Payments_LEACode'!$A$4:$Q$455,11,FALSE)</f>
        <v>33973.49</v>
      </c>
      <c r="J184" s="1">
        <f>VLOOKUP($B184,'Awards&amp;Payments_LEACode'!$A$4:$Q$455,12,FALSE)</f>
        <v>0</v>
      </c>
      <c r="K184" s="1">
        <f>VLOOKUP($B184,'Awards&amp;Payments_LEACode'!$A$4:$Q$455,14,FALSE)</f>
        <v>0</v>
      </c>
      <c r="L184" s="1">
        <f>VLOOKUP($B184,'Awards&amp;Payments_LEACode'!$A$4:$Q$455,16,FALSE)</f>
        <v>27747.54</v>
      </c>
      <c r="M184" s="3">
        <f>VLOOKUP($B184,'Awards&amp;Payments_LEACode'!$A$4:$Q$455,17,FALSE)</f>
        <v>61721.03</v>
      </c>
    </row>
    <row r="185" spans="1:13" x14ac:dyDescent="0.35">
      <c r="A185" t="s">
        <v>1165</v>
      </c>
      <c r="B185" s="118">
        <v>2961</v>
      </c>
      <c r="C185">
        <v>12</v>
      </c>
      <c r="D185" s="1">
        <f>VLOOKUP($B185,'Awards&amp;Payments_LEACode'!$A$4:$I$455,3,FALSE)</f>
        <v>40000</v>
      </c>
      <c r="E185" s="1">
        <f>VLOOKUP($B185,'Awards&amp;Payments_LEACode'!$A$4:$I$455,4,FALSE)</f>
        <v>157991</v>
      </c>
      <c r="F185" s="1">
        <f>VLOOKUP($B185,'Awards&amp;Payments_LEACode'!$A$4:$I$455,6,FALSE)</f>
        <v>354805</v>
      </c>
      <c r="G185" s="1">
        <f>VLOOKUP($B185,'Awards&amp;Payments_LEACode'!$A$4:$I$455,8,FALSE)</f>
        <v>0</v>
      </c>
      <c r="H185" s="3">
        <f>VLOOKUP($B185,'Awards&amp;Payments_LEACode'!$A$4:$I$455,9,FALSE)</f>
        <v>552796</v>
      </c>
      <c r="I185" s="1">
        <f>VLOOKUP($B185,'Awards&amp;Payments_LEACode'!$A$4:$Q$455,11,FALSE)</f>
        <v>0</v>
      </c>
      <c r="J185" s="1">
        <f>VLOOKUP($B185,'Awards&amp;Payments_LEACode'!$A$4:$Q$455,12,FALSE)</f>
        <v>0</v>
      </c>
      <c r="K185" s="1">
        <f>VLOOKUP($B185,'Awards&amp;Payments_LEACode'!$A$4:$Q$455,14,FALSE)</f>
        <v>0</v>
      </c>
      <c r="L185" s="1">
        <f>VLOOKUP($B185,'Awards&amp;Payments_LEACode'!$A$4:$Q$455,16,FALSE)</f>
        <v>0</v>
      </c>
      <c r="M185" s="3">
        <f>VLOOKUP($B185,'Awards&amp;Payments_LEACode'!$A$4:$Q$455,17,FALSE)</f>
        <v>0</v>
      </c>
    </row>
    <row r="186" spans="1:13" x14ac:dyDescent="0.35">
      <c r="A186" t="s">
        <v>211</v>
      </c>
      <c r="B186" s="118">
        <v>3304</v>
      </c>
      <c r="C186">
        <v>12</v>
      </c>
      <c r="D186" s="1">
        <f>VLOOKUP($B186,'Awards&amp;Payments_LEACode'!$A$4:$I$455,3,FALSE)</f>
        <v>40000</v>
      </c>
      <c r="E186" s="1">
        <f>VLOOKUP($B186,'Awards&amp;Payments_LEACode'!$A$4:$I$455,4,FALSE)</f>
        <v>100000</v>
      </c>
      <c r="F186" s="1">
        <f>VLOOKUP($B186,'Awards&amp;Payments_LEACode'!$A$4:$I$455,6,FALSE)</f>
        <v>155687</v>
      </c>
      <c r="G186" s="1">
        <f>VLOOKUP($B186,'Awards&amp;Payments_LEACode'!$A$4:$I$455,8,FALSE)</f>
        <v>0</v>
      </c>
      <c r="H186" s="3">
        <f>VLOOKUP($B186,'Awards&amp;Payments_LEACode'!$A$4:$I$455,9,FALSE)</f>
        <v>295687</v>
      </c>
      <c r="I186" s="1">
        <f>VLOOKUP($B186,'Awards&amp;Payments_LEACode'!$A$4:$Q$455,11,FALSE)</f>
        <v>37404.78</v>
      </c>
      <c r="J186" s="1">
        <f>VLOOKUP($B186,'Awards&amp;Payments_LEACode'!$A$4:$Q$455,12,FALSE)</f>
        <v>0</v>
      </c>
      <c r="K186" s="1">
        <f>VLOOKUP($B186,'Awards&amp;Payments_LEACode'!$A$4:$Q$455,14,FALSE)</f>
        <v>0</v>
      </c>
      <c r="L186" s="1">
        <f>VLOOKUP($B186,'Awards&amp;Payments_LEACode'!$A$4:$Q$455,16,FALSE)</f>
        <v>0</v>
      </c>
      <c r="M186" s="3">
        <f>VLOOKUP($B186,'Awards&amp;Payments_LEACode'!$A$4:$Q$455,17,FALSE)</f>
        <v>37404.78</v>
      </c>
    </row>
    <row r="187" spans="1:13" x14ac:dyDescent="0.35">
      <c r="A187" t="s">
        <v>212</v>
      </c>
      <c r="B187" s="118">
        <v>3311</v>
      </c>
      <c r="C187">
        <v>12</v>
      </c>
      <c r="D187" s="1">
        <f>VLOOKUP($B187,'Awards&amp;Payments_LEACode'!$A$4:$I$455,3,FALSE)</f>
        <v>398659</v>
      </c>
      <c r="E187" s="1">
        <f>VLOOKUP($B187,'Awards&amp;Payments_LEACode'!$A$4:$I$455,4,FALSE)</f>
        <v>1586860</v>
      </c>
      <c r="F187" s="1">
        <f>VLOOKUP($B187,'Awards&amp;Payments_LEACode'!$A$4:$I$455,6,FALSE)</f>
        <v>3563652</v>
      </c>
      <c r="G187" s="1">
        <f>VLOOKUP($B187,'Awards&amp;Payments_LEACode'!$A$4:$I$455,8,FALSE)</f>
        <v>289275</v>
      </c>
      <c r="H187" s="3">
        <f>VLOOKUP($B187,'Awards&amp;Payments_LEACode'!$A$4:$I$455,9,FALSE)</f>
        <v>5838446</v>
      </c>
      <c r="I187" s="1">
        <f>VLOOKUP($B187,'Awards&amp;Payments_LEACode'!$A$4:$Q$455,11,FALSE)</f>
        <v>324221.60000000009</v>
      </c>
      <c r="J187" s="1">
        <f>VLOOKUP($B187,'Awards&amp;Payments_LEACode'!$A$4:$Q$455,12,FALSE)</f>
        <v>0</v>
      </c>
      <c r="K187" s="1">
        <f>VLOOKUP($B187,'Awards&amp;Payments_LEACode'!$A$4:$Q$455,14,FALSE)</f>
        <v>0</v>
      </c>
      <c r="L187" s="1">
        <f>VLOOKUP($B187,'Awards&amp;Payments_LEACode'!$A$4:$Q$455,16,FALSE)</f>
        <v>198342.47999999998</v>
      </c>
      <c r="M187" s="3">
        <f>VLOOKUP($B187,'Awards&amp;Payments_LEACode'!$A$4:$Q$455,17,FALSE)</f>
        <v>522564.08000000007</v>
      </c>
    </row>
    <row r="188" spans="1:13" x14ac:dyDescent="0.35">
      <c r="A188" t="s">
        <v>224</v>
      </c>
      <c r="B188" s="118">
        <v>3434</v>
      </c>
      <c r="C188">
        <v>12</v>
      </c>
      <c r="D188" s="1">
        <f>VLOOKUP($B188,'Awards&amp;Payments_LEACode'!$A$4:$I$455,3,FALSE)</f>
        <v>769280</v>
      </c>
      <c r="E188" s="1">
        <f>VLOOKUP($B188,'Awards&amp;Payments_LEACode'!$A$4:$I$455,4,FALSE)</f>
        <v>3045068</v>
      </c>
      <c r="F188" s="1">
        <f>VLOOKUP($B188,'Awards&amp;Payments_LEACode'!$A$4:$I$455,6,FALSE)</f>
        <v>6838385</v>
      </c>
      <c r="G188" s="1">
        <f>VLOOKUP($B188,'Awards&amp;Payments_LEACode'!$A$4:$I$455,8,FALSE)</f>
        <v>133768</v>
      </c>
      <c r="H188" s="3">
        <f>VLOOKUP($B188,'Awards&amp;Payments_LEACode'!$A$4:$I$455,9,FALSE)</f>
        <v>10786501</v>
      </c>
      <c r="I188" s="1">
        <f>VLOOKUP($B188,'Awards&amp;Payments_LEACode'!$A$4:$Q$455,11,FALSE)</f>
        <v>179200.84</v>
      </c>
      <c r="J188" s="1">
        <f>VLOOKUP($B188,'Awards&amp;Payments_LEACode'!$A$4:$Q$455,12,FALSE)</f>
        <v>0</v>
      </c>
      <c r="K188" s="1">
        <f>VLOOKUP($B188,'Awards&amp;Payments_LEACode'!$A$4:$Q$455,14,FALSE)</f>
        <v>0</v>
      </c>
      <c r="L188" s="1">
        <f>VLOOKUP($B188,'Awards&amp;Payments_LEACode'!$A$4:$Q$455,16,FALSE)</f>
        <v>0</v>
      </c>
      <c r="M188" s="3">
        <f>VLOOKUP($B188,'Awards&amp;Payments_LEACode'!$A$4:$Q$455,17,FALSE)</f>
        <v>179200.84</v>
      </c>
    </row>
    <row r="189" spans="1:13" x14ac:dyDescent="0.35">
      <c r="A189" t="s">
        <v>1164</v>
      </c>
      <c r="B189" s="118">
        <v>3500</v>
      </c>
      <c r="C189">
        <v>12</v>
      </c>
      <c r="D189" s="1">
        <f>VLOOKUP($B189,'Awards&amp;Payments_LEACode'!$A$4:$I$455,3,FALSE)</f>
        <v>321708</v>
      </c>
      <c r="E189" s="1">
        <f>VLOOKUP($B189,'Awards&amp;Payments_LEACode'!$A$4:$I$455,4,FALSE)</f>
        <v>1272926</v>
      </c>
      <c r="F189" s="1">
        <f>VLOOKUP($B189,'Awards&amp;Payments_LEACode'!$A$4:$I$455,6,FALSE)</f>
        <v>2858643</v>
      </c>
      <c r="G189" s="1">
        <f>VLOOKUP($B189,'Awards&amp;Payments_LEACode'!$A$4:$I$455,8,FALSE)</f>
        <v>0</v>
      </c>
      <c r="H189" s="3">
        <f>VLOOKUP($B189,'Awards&amp;Payments_LEACode'!$A$4:$I$455,9,FALSE)</f>
        <v>4453277</v>
      </c>
      <c r="I189" s="1">
        <f>VLOOKUP($B189,'Awards&amp;Payments_LEACode'!$A$4:$Q$455,11,FALSE)</f>
        <v>158851.85999999999</v>
      </c>
      <c r="J189" s="1">
        <f>VLOOKUP($B189,'Awards&amp;Payments_LEACode'!$A$4:$Q$455,12,FALSE)</f>
        <v>0</v>
      </c>
      <c r="K189" s="1">
        <f>VLOOKUP($B189,'Awards&amp;Payments_LEACode'!$A$4:$Q$455,14,FALSE)</f>
        <v>0</v>
      </c>
      <c r="L189" s="1">
        <f>VLOOKUP($B189,'Awards&amp;Payments_LEACode'!$A$4:$Q$455,16,FALSE)</f>
        <v>0</v>
      </c>
      <c r="M189" s="3">
        <f>VLOOKUP($B189,'Awards&amp;Payments_LEACode'!$A$4:$Q$455,17,FALSE)</f>
        <v>158851.85999999999</v>
      </c>
    </row>
    <row r="190" spans="1:13" x14ac:dyDescent="0.35">
      <c r="A190" t="s">
        <v>238</v>
      </c>
      <c r="B190" s="118">
        <v>3640</v>
      </c>
      <c r="C190">
        <v>12</v>
      </c>
      <c r="D190" s="1">
        <f>VLOOKUP($B190,'Awards&amp;Payments_LEACode'!$A$4:$I$455,3,FALSE)</f>
        <v>61077</v>
      </c>
      <c r="E190" s="1">
        <f>VLOOKUP($B190,'Awards&amp;Payments_LEACode'!$A$4:$I$455,4,FALSE)</f>
        <v>216919</v>
      </c>
      <c r="F190" s="1">
        <f>VLOOKUP($B190,'Awards&amp;Payments_LEACode'!$A$4:$I$455,6,FALSE)</f>
        <v>487140</v>
      </c>
      <c r="G190" s="1">
        <f>VLOOKUP($B190,'Awards&amp;Payments_LEACode'!$A$4:$I$455,8,FALSE)</f>
        <v>0</v>
      </c>
      <c r="H190" s="3">
        <f>VLOOKUP($B190,'Awards&amp;Payments_LEACode'!$A$4:$I$455,9,FALSE)</f>
        <v>765136</v>
      </c>
      <c r="I190" s="1">
        <f>VLOOKUP($B190,'Awards&amp;Payments_LEACode'!$A$4:$Q$455,11,FALSE)</f>
        <v>44489.159999999996</v>
      </c>
      <c r="J190" s="1">
        <f>VLOOKUP($B190,'Awards&amp;Payments_LEACode'!$A$4:$Q$455,12,FALSE)</f>
        <v>0</v>
      </c>
      <c r="K190" s="1">
        <f>VLOOKUP($B190,'Awards&amp;Payments_LEACode'!$A$4:$Q$455,14,FALSE)</f>
        <v>0</v>
      </c>
      <c r="L190" s="1">
        <f>VLOOKUP($B190,'Awards&amp;Payments_LEACode'!$A$4:$Q$455,16,FALSE)</f>
        <v>0</v>
      </c>
      <c r="M190" s="3">
        <f>VLOOKUP($B190,'Awards&amp;Payments_LEACode'!$A$4:$Q$455,17,FALSE)</f>
        <v>44489.159999999996</v>
      </c>
    </row>
    <row r="191" spans="1:13" x14ac:dyDescent="0.35">
      <c r="A191" t="s">
        <v>264</v>
      </c>
      <c r="B191" s="118">
        <v>3969</v>
      </c>
      <c r="C191">
        <v>12</v>
      </c>
      <c r="D191" s="1">
        <f>VLOOKUP($B191,'Awards&amp;Payments_LEACode'!$A$4:$I$455,3,FALSE)</f>
        <v>86693</v>
      </c>
      <c r="E191" s="1">
        <f>VLOOKUP($B191,'Awards&amp;Payments_LEACode'!$A$4:$I$455,4,FALSE)</f>
        <v>313030</v>
      </c>
      <c r="F191" s="1">
        <f>VLOOKUP($B191,'Awards&amp;Payments_LEACode'!$A$4:$I$455,6,FALSE)</f>
        <v>702979</v>
      </c>
      <c r="G191" s="1">
        <f>VLOOKUP($B191,'Awards&amp;Payments_LEACode'!$A$4:$I$455,8,FALSE)</f>
        <v>0</v>
      </c>
      <c r="H191" s="3">
        <f>VLOOKUP($B191,'Awards&amp;Payments_LEACode'!$A$4:$I$455,9,FALSE)</f>
        <v>1102702</v>
      </c>
      <c r="I191" s="1">
        <f>VLOOKUP($B191,'Awards&amp;Payments_LEACode'!$A$4:$Q$455,11,FALSE)</f>
        <v>9902.4699999999993</v>
      </c>
      <c r="J191" s="1">
        <f>VLOOKUP($B191,'Awards&amp;Payments_LEACode'!$A$4:$Q$455,12,FALSE)</f>
        <v>0</v>
      </c>
      <c r="K191" s="1">
        <f>VLOOKUP($B191,'Awards&amp;Payments_LEACode'!$A$4:$Q$455,14,FALSE)</f>
        <v>0</v>
      </c>
      <c r="L191" s="1">
        <f>VLOOKUP($B191,'Awards&amp;Payments_LEACode'!$A$4:$Q$455,16,FALSE)</f>
        <v>0</v>
      </c>
      <c r="M191" s="3">
        <f>VLOOKUP($B191,'Awards&amp;Payments_LEACode'!$A$4:$Q$455,17,FALSE)</f>
        <v>9902.4699999999993</v>
      </c>
    </row>
    <row r="192" spans="1:13" x14ac:dyDescent="0.35">
      <c r="A192" t="s">
        <v>47</v>
      </c>
      <c r="B192" s="118">
        <v>616</v>
      </c>
      <c r="C192">
        <v>12</v>
      </c>
      <c r="D192" s="1">
        <f>VLOOKUP($B192,'Awards&amp;Payments_LEACode'!$A$4:$I$455,3,FALSE)</f>
        <v>40000</v>
      </c>
      <c r="E192" s="1">
        <f>VLOOKUP($B192,'Awards&amp;Payments_LEACode'!$A$4:$I$455,4,FALSE)</f>
        <v>101970</v>
      </c>
      <c r="F192" s="1">
        <f>VLOOKUP($B192,'Awards&amp;Payments_LEACode'!$A$4:$I$455,6,FALSE)</f>
        <v>228997</v>
      </c>
      <c r="G192" s="1">
        <f>VLOOKUP($B192,'Awards&amp;Payments_LEACode'!$A$4:$I$455,8,FALSE)</f>
        <v>0</v>
      </c>
      <c r="H192" s="3">
        <f>VLOOKUP($B192,'Awards&amp;Payments_LEACode'!$A$4:$I$455,9,FALSE)</f>
        <v>370967</v>
      </c>
      <c r="I192" s="1">
        <f>VLOOKUP($B192,'Awards&amp;Payments_LEACode'!$A$4:$Q$455,11,FALSE)</f>
        <v>40000</v>
      </c>
      <c r="J192" s="1">
        <f>VLOOKUP($B192,'Awards&amp;Payments_LEACode'!$A$4:$Q$455,12,FALSE)</f>
        <v>0</v>
      </c>
      <c r="K192" s="1">
        <f>VLOOKUP($B192,'Awards&amp;Payments_LEACode'!$A$4:$Q$455,14,FALSE)</f>
        <v>0</v>
      </c>
      <c r="L192" s="1">
        <f>VLOOKUP($B192,'Awards&amp;Payments_LEACode'!$A$4:$Q$455,16,FALSE)</f>
        <v>0</v>
      </c>
      <c r="M192" s="3">
        <f>VLOOKUP($B192,'Awards&amp;Payments_LEACode'!$A$4:$Q$455,17,FALSE)</f>
        <v>40000</v>
      </c>
    </row>
    <row r="193" spans="1:13" x14ac:dyDescent="0.35">
      <c r="A193" t="s">
        <v>99</v>
      </c>
      <c r="B193" s="118">
        <v>1526</v>
      </c>
      <c r="C193">
        <v>12</v>
      </c>
      <c r="D193" s="1">
        <f>VLOOKUP($B193,'Awards&amp;Payments_LEACode'!$A$4:$I$455,3,FALSE)</f>
        <v>208889</v>
      </c>
      <c r="E193" s="1">
        <f>VLOOKUP($B193,'Awards&amp;Payments_LEACode'!$A$4:$I$455,4,FALSE)</f>
        <v>845644</v>
      </c>
      <c r="F193" s="1">
        <f>VLOOKUP($B193,'Awards&amp;Payments_LEACode'!$A$4:$I$455,6,FALSE)</f>
        <v>1899084</v>
      </c>
      <c r="G193" s="1">
        <f>VLOOKUP($B193,'Awards&amp;Payments_LEACode'!$A$4:$I$455,8,FALSE)</f>
        <v>0</v>
      </c>
      <c r="H193" s="3">
        <f>VLOOKUP($B193,'Awards&amp;Payments_LEACode'!$A$4:$I$455,9,FALSE)</f>
        <v>2953617</v>
      </c>
      <c r="I193" s="1">
        <f>VLOOKUP($B193,'Awards&amp;Payments_LEACode'!$A$4:$Q$455,11,FALSE)</f>
        <v>207047.8</v>
      </c>
      <c r="J193" s="1">
        <f>VLOOKUP($B193,'Awards&amp;Payments_LEACode'!$A$4:$Q$455,12,FALSE)</f>
        <v>0</v>
      </c>
      <c r="K193" s="1">
        <f>VLOOKUP($B193,'Awards&amp;Payments_LEACode'!$A$4:$Q$455,14,FALSE)</f>
        <v>0</v>
      </c>
      <c r="L193" s="1">
        <f>VLOOKUP($B193,'Awards&amp;Payments_LEACode'!$A$4:$Q$455,16,FALSE)</f>
        <v>0</v>
      </c>
      <c r="M193" s="3">
        <f>VLOOKUP($B193,'Awards&amp;Payments_LEACode'!$A$4:$Q$455,17,FALSE)</f>
        <v>207047.8</v>
      </c>
    </row>
    <row r="194" spans="1:13" x14ac:dyDescent="0.35">
      <c r="A194" t="s">
        <v>273</v>
      </c>
      <c r="B194" s="118">
        <v>4060</v>
      </c>
      <c r="C194">
        <v>12</v>
      </c>
      <c r="D194" s="1">
        <f>VLOOKUP($B194,'Awards&amp;Payments_LEACode'!$A$4:$I$455,3,FALSE)</f>
        <v>259380</v>
      </c>
      <c r="E194" s="1">
        <f>VLOOKUP($B194,'Awards&amp;Payments_LEACode'!$A$4:$I$455,4,FALSE)</f>
        <v>1039974</v>
      </c>
      <c r="F194" s="1">
        <f>VLOOKUP($B194,'Awards&amp;Payments_LEACode'!$A$4:$I$455,6,FALSE)</f>
        <v>2335496</v>
      </c>
      <c r="G194" s="1">
        <f>VLOOKUP($B194,'Awards&amp;Payments_LEACode'!$A$4:$I$455,8,FALSE)</f>
        <v>0</v>
      </c>
      <c r="H194" s="3">
        <f>VLOOKUP($B194,'Awards&amp;Payments_LEACode'!$A$4:$I$455,9,FALSE)</f>
        <v>3634850</v>
      </c>
      <c r="I194" s="1">
        <f>VLOOKUP($B194,'Awards&amp;Payments_LEACode'!$A$4:$Q$455,11,FALSE)</f>
        <v>59811.29</v>
      </c>
      <c r="J194" s="1">
        <f>VLOOKUP($B194,'Awards&amp;Payments_LEACode'!$A$4:$Q$455,12,FALSE)</f>
        <v>0</v>
      </c>
      <c r="K194" s="1">
        <f>VLOOKUP($B194,'Awards&amp;Payments_LEACode'!$A$4:$Q$455,14,FALSE)</f>
        <v>0</v>
      </c>
      <c r="L194" s="1">
        <f>VLOOKUP($B194,'Awards&amp;Payments_LEACode'!$A$4:$Q$455,16,FALSE)</f>
        <v>0</v>
      </c>
      <c r="M194" s="3">
        <f>VLOOKUP($B194,'Awards&amp;Payments_LEACode'!$A$4:$Q$455,17,FALSE)</f>
        <v>59811.29</v>
      </c>
    </row>
    <row r="195" spans="1:13" x14ac:dyDescent="0.35">
      <c r="A195" t="s">
        <v>290</v>
      </c>
      <c r="B195" s="118">
        <v>4330</v>
      </c>
      <c r="C195">
        <v>12</v>
      </c>
      <c r="D195" s="1">
        <f>VLOOKUP($B195,'Awards&amp;Payments_LEACode'!$A$4:$I$455,3,FALSE)</f>
        <v>40000</v>
      </c>
      <c r="E195" s="1">
        <f>VLOOKUP($B195,'Awards&amp;Payments_LEACode'!$A$4:$I$455,4,FALSE)</f>
        <v>100000</v>
      </c>
      <c r="F195" s="1">
        <f>VLOOKUP($B195,'Awards&amp;Payments_LEACode'!$A$4:$I$455,6,FALSE)</f>
        <v>220499</v>
      </c>
      <c r="G195" s="1">
        <f>VLOOKUP($B195,'Awards&amp;Payments_LEACode'!$A$4:$I$455,8,FALSE)</f>
        <v>16957</v>
      </c>
      <c r="H195" s="3">
        <f>VLOOKUP($B195,'Awards&amp;Payments_LEACode'!$A$4:$I$455,9,FALSE)</f>
        <v>377456</v>
      </c>
      <c r="I195" s="1">
        <f>VLOOKUP($B195,'Awards&amp;Payments_LEACode'!$A$4:$Q$455,11,FALSE)</f>
        <v>40000</v>
      </c>
      <c r="J195" s="1">
        <f>VLOOKUP($B195,'Awards&amp;Payments_LEACode'!$A$4:$Q$455,12,FALSE)</f>
        <v>0</v>
      </c>
      <c r="K195" s="1">
        <f>VLOOKUP($B195,'Awards&amp;Payments_LEACode'!$A$4:$Q$455,14,FALSE)</f>
        <v>0</v>
      </c>
      <c r="L195" s="1">
        <f>VLOOKUP($B195,'Awards&amp;Payments_LEACode'!$A$4:$Q$455,16,FALSE)</f>
        <v>16957</v>
      </c>
      <c r="M195" s="3">
        <f>VLOOKUP($B195,'Awards&amp;Payments_LEACode'!$A$4:$Q$455,17,FALSE)</f>
        <v>56957</v>
      </c>
    </row>
    <row r="196" spans="1:13" x14ac:dyDescent="0.35">
      <c r="A196" t="s">
        <v>305</v>
      </c>
      <c r="B196" s="118">
        <v>4571</v>
      </c>
      <c r="C196">
        <v>12</v>
      </c>
      <c r="D196" s="1">
        <f>VLOOKUP($B196,'Awards&amp;Payments_LEACode'!$A$4:$I$455,3,FALSE)</f>
        <v>81277</v>
      </c>
      <c r="E196" s="1">
        <f>VLOOKUP($B196,'Awards&amp;Payments_LEACode'!$A$4:$I$455,4,FALSE)</f>
        <v>312175</v>
      </c>
      <c r="F196" s="1">
        <f>VLOOKUP($B196,'Awards&amp;Payments_LEACode'!$A$4:$I$455,6,FALSE)</f>
        <v>701060</v>
      </c>
      <c r="G196" s="1">
        <f>VLOOKUP($B196,'Awards&amp;Payments_LEACode'!$A$4:$I$455,8,FALSE)</f>
        <v>53043</v>
      </c>
      <c r="H196" s="3">
        <f>VLOOKUP($B196,'Awards&amp;Payments_LEACode'!$A$4:$I$455,9,FALSE)</f>
        <v>1147555</v>
      </c>
      <c r="I196" s="1">
        <f>VLOOKUP($B196,'Awards&amp;Payments_LEACode'!$A$4:$Q$455,11,FALSE)</f>
        <v>81277</v>
      </c>
      <c r="J196" s="1">
        <f>VLOOKUP($B196,'Awards&amp;Payments_LEACode'!$A$4:$Q$455,12,FALSE)</f>
        <v>0</v>
      </c>
      <c r="K196" s="1">
        <f>VLOOKUP($B196,'Awards&amp;Payments_LEACode'!$A$4:$Q$455,14,FALSE)</f>
        <v>0</v>
      </c>
      <c r="L196" s="1">
        <f>VLOOKUP($B196,'Awards&amp;Payments_LEACode'!$A$4:$Q$455,16,FALSE)</f>
        <v>44134</v>
      </c>
      <c r="M196" s="3">
        <f>VLOOKUP($B196,'Awards&amp;Payments_LEACode'!$A$4:$Q$455,17,FALSE)</f>
        <v>125411</v>
      </c>
    </row>
    <row r="197" spans="1:13" x14ac:dyDescent="0.35">
      <c r="A197" t="s">
        <v>308</v>
      </c>
      <c r="B197" s="118">
        <v>4613</v>
      </c>
      <c r="C197">
        <v>12</v>
      </c>
      <c r="D197" s="1">
        <f>VLOOKUP($B197,'Awards&amp;Payments_LEACode'!$A$4:$I$455,3,FALSE)</f>
        <v>219615</v>
      </c>
      <c r="E197" s="1">
        <f>VLOOKUP($B197,'Awards&amp;Payments_LEACode'!$A$4:$I$455,4,FALSE)</f>
        <v>865099</v>
      </c>
      <c r="F197" s="1">
        <f>VLOOKUP($B197,'Awards&amp;Payments_LEACode'!$A$4:$I$455,6,FALSE)</f>
        <v>1942774</v>
      </c>
      <c r="G197" s="1">
        <f>VLOOKUP($B197,'Awards&amp;Payments_LEACode'!$A$4:$I$455,8,FALSE)</f>
        <v>0</v>
      </c>
      <c r="H197" s="3">
        <f>VLOOKUP($B197,'Awards&amp;Payments_LEACode'!$A$4:$I$455,9,FALSE)</f>
        <v>3027488</v>
      </c>
      <c r="I197" s="1">
        <f>VLOOKUP($B197,'Awards&amp;Payments_LEACode'!$A$4:$Q$455,11,FALSE)</f>
        <v>121744.31</v>
      </c>
      <c r="J197" s="1">
        <f>VLOOKUP($B197,'Awards&amp;Payments_LEACode'!$A$4:$Q$455,12,FALSE)</f>
        <v>0</v>
      </c>
      <c r="K197" s="1">
        <f>VLOOKUP($B197,'Awards&amp;Payments_LEACode'!$A$4:$Q$455,14,FALSE)</f>
        <v>0</v>
      </c>
      <c r="L197" s="1">
        <f>VLOOKUP($B197,'Awards&amp;Payments_LEACode'!$A$4:$Q$455,16,FALSE)</f>
        <v>0</v>
      </c>
      <c r="M197" s="3">
        <f>VLOOKUP($B197,'Awards&amp;Payments_LEACode'!$A$4:$Q$455,17,FALSE)</f>
        <v>121744.31</v>
      </c>
    </row>
    <row r="198" spans="1:13" x14ac:dyDescent="0.35">
      <c r="A198" t="s">
        <v>317</v>
      </c>
      <c r="B198" s="118">
        <v>4781</v>
      </c>
      <c r="C198">
        <v>12</v>
      </c>
      <c r="D198" s="1">
        <f>VLOOKUP($B198,'Awards&amp;Payments_LEACode'!$A$4:$I$455,3,FALSE)</f>
        <v>413132</v>
      </c>
      <c r="E198" s="1">
        <f>VLOOKUP($B198,'Awards&amp;Payments_LEACode'!$A$4:$I$455,4,FALSE)</f>
        <v>1536220</v>
      </c>
      <c r="F198" s="1">
        <f>VLOOKUP($B198,'Awards&amp;Payments_LEACode'!$A$4:$I$455,6,FALSE)</f>
        <v>3449928</v>
      </c>
      <c r="G198" s="1">
        <f>VLOOKUP($B198,'Awards&amp;Payments_LEACode'!$A$4:$I$455,8,FALSE)</f>
        <v>348261</v>
      </c>
      <c r="H198" s="3">
        <f>VLOOKUP($B198,'Awards&amp;Payments_LEACode'!$A$4:$I$455,9,FALSE)</f>
        <v>5747541</v>
      </c>
      <c r="I198" s="1">
        <f>VLOOKUP($B198,'Awards&amp;Payments_LEACode'!$A$4:$Q$455,11,FALSE)</f>
        <v>368363.59000000008</v>
      </c>
      <c r="J198" s="1">
        <f>VLOOKUP($B198,'Awards&amp;Payments_LEACode'!$A$4:$Q$455,12,FALSE)</f>
        <v>0</v>
      </c>
      <c r="K198" s="1">
        <f>VLOOKUP($B198,'Awards&amp;Payments_LEACode'!$A$4:$Q$455,14,FALSE)</f>
        <v>0</v>
      </c>
      <c r="L198" s="1">
        <f>VLOOKUP($B198,'Awards&amp;Payments_LEACode'!$A$4:$Q$455,16,FALSE)</f>
        <v>0</v>
      </c>
      <c r="M198" s="3">
        <f>VLOOKUP($B198,'Awards&amp;Payments_LEACode'!$A$4:$Q$455,17,FALSE)</f>
        <v>368363.59000000008</v>
      </c>
    </row>
    <row r="199" spans="1:13" x14ac:dyDescent="0.35">
      <c r="A199" t="s">
        <v>337</v>
      </c>
      <c r="B199" s="118">
        <v>5264</v>
      </c>
      <c r="C199">
        <v>12</v>
      </c>
      <c r="D199" s="1">
        <f>VLOOKUP($B199,'Awards&amp;Payments_LEACode'!$A$4:$I$455,3,FALSE)</f>
        <v>400537</v>
      </c>
      <c r="E199" s="1">
        <f>VLOOKUP($B199,'Awards&amp;Payments_LEACode'!$A$4:$I$455,4,FALSE)</f>
        <v>1526775</v>
      </c>
      <c r="F199" s="1">
        <f>VLOOKUP($B199,'Awards&amp;Payments_LEACode'!$A$4:$I$455,6,FALSE)</f>
        <v>3428716</v>
      </c>
      <c r="G199" s="1">
        <f>VLOOKUP($B199,'Awards&amp;Payments_LEACode'!$A$4:$I$455,8,FALSE)</f>
        <v>0</v>
      </c>
      <c r="H199" s="3">
        <f>VLOOKUP($B199,'Awards&amp;Payments_LEACode'!$A$4:$I$455,9,FALSE)</f>
        <v>5356028</v>
      </c>
      <c r="I199" s="1">
        <f>VLOOKUP($B199,'Awards&amp;Payments_LEACode'!$A$4:$Q$455,11,FALSE)</f>
        <v>162190.39999999999</v>
      </c>
      <c r="J199" s="1">
        <f>VLOOKUP($B199,'Awards&amp;Payments_LEACode'!$A$4:$Q$455,12,FALSE)</f>
        <v>0</v>
      </c>
      <c r="K199" s="1">
        <f>VLOOKUP($B199,'Awards&amp;Payments_LEACode'!$A$4:$Q$455,14,FALSE)</f>
        <v>0</v>
      </c>
      <c r="L199" s="1">
        <f>VLOOKUP($B199,'Awards&amp;Payments_LEACode'!$A$4:$Q$455,16,FALSE)</f>
        <v>0</v>
      </c>
      <c r="M199" s="3">
        <f>VLOOKUP($B199,'Awards&amp;Payments_LEACode'!$A$4:$Q$455,17,FALSE)</f>
        <v>162190.39999999999</v>
      </c>
    </row>
    <row r="200" spans="1:13" x14ac:dyDescent="0.35">
      <c r="A200" t="s">
        <v>364</v>
      </c>
      <c r="B200" s="118">
        <v>5670</v>
      </c>
      <c r="C200">
        <v>12</v>
      </c>
      <c r="D200" s="1">
        <f>VLOOKUP($B200,'Awards&amp;Payments_LEACode'!$A$4:$I$455,3,FALSE)</f>
        <v>83493</v>
      </c>
      <c r="E200" s="1">
        <f>VLOOKUP($B200,'Awards&amp;Payments_LEACode'!$A$4:$I$455,4,FALSE)</f>
        <v>344325</v>
      </c>
      <c r="F200" s="1">
        <f>VLOOKUP($B200,'Awards&amp;Payments_LEACode'!$A$4:$I$455,6,FALSE)</f>
        <v>773258</v>
      </c>
      <c r="G200" s="1">
        <f>VLOOKUP($B200,'Awards&amp;Payments_LEACode'!$A$4:$I$455,8,FALSE)</f>
        <v>55652</v>
      </c>
      <c r="H200" s="3">
        <f>VLOOKUP($B200,'Awards&amp;Payments_LEACode'!$A$4:$I$455,9,FALSE)</f>
        <v>1256728</v>
      </c>
      <c r="I200" s="1">
        <f>VLOOKUP($B200,'Awards&amp;Payments_LEACode'!$A$4:$Q$455,11,FALSE)</f>
        <v>47574.67</v>
      </c>
      <c r="J200" s="1">
        <f>VLOOKUP($B200,'Awards&amp;Payments_LEACode'!$A$4:$Q$455,12,FALSE)</f>
        <v>0</v>
      </c>
      <c r="K200" s="1">
        <f>VLOOKUP($B200,'Awards&amp;Payments_LEACode'!$A$4:$Q$455,14,FALSE)</f>
        <v>0</v>
      </c>
      <c r="L200" s="1">
        <f>VLOOKUP($B200,'Awards&amp;Payments_LEACode'!$A$4:$Q$455,16,FALSE)</f>
        <v>0</v>
      </c>
      <c r="M200" s="3">
        <f>VLOOKUP($B200,'Awards&amp;Payments_LEACode'!$A$4:$Q$455,17,FALSE)</f>
        <v>47574.67</v>
      </c>
    </row>
    <row r="201" spans="1:13" x14ac:dyDescent="0.35">
      <c r="A201" t="s">
        <v>366</v>
      </c>
      <c r="B201" s="118">
        <v>5733</v>
      </c>
      <c r="C201">
        <v>12</v>
      </c>
      <c r="D201" s="1">
        <f>VLOOKUP($B201,'Awards&amp;Payments_LEACode'!$A$4:$I$455,3,FALSE)</f>
        <v>67211</v>
      </c>
      <c r="E201" s="1">
        <f>VLOOKUP($B201,'Awards&amp;Payments_LEACode'!$A$4:$I$455,4,FALSE)</f>
        <v>288996</v>
      </c>
      <c r="F201" s="1">
        <f>VLOOKUP($B201,'Awards&amp;Payments_LEACode'!$A$4:$I$455,6,FALSE)</f>
        <v>649006</v>
      </c>
      <c r="G201" s="1">
        <f>VLOOKUP($B201,'Awards&amp;Payments_LEACode'!$A$4:$I$455,8,FALSE)</f>
        <v>0</v>
      </c>
      <c r="H201" s="3">
        <f>VLOOKUP($B201,'Awards&amp;Payments_LEACode'!$A$4:$I$455,9,FALSE)</f>
        <v>1005213</v>
      </c>
      <c r="I201" s="1">
        <f>VLOOKUP($B201,'Awards&amp;Payments_LEACode'!$A$4:$Q$455,11,FALSE)</f>
        <v>67135.989999999991</v>
      </c>
      <c r="J201" s="1">
        <f>VLOOKUP($B201,'Awards&amp;Payments_LEACode'!$A$4:$Q$455,12,FALSE)</f>
        <v>0</v>
      </c>
      <c r="K201" s="1">
        <f>VLOOKUP($B201,'Awards&amp;Payments_LEACode'!$A$4:$Q$455,14,FALSE)</f>
        <v>0</v>
      </c>
      <c r="L201" s="1">
        <f>VLOOKUP($B201,'Awards&amp;Payments_LEACode'!$A$4:$Q$455,16,FALSE)</f>
        <v>0</v>
      </c>
      <c r="M201" s="3">
        <f>VLOOKUP($B201,'Awards&amp;Payments_LEACode'!$A$4:$Q$455,17,FALSE)</f>
        <v>67135.989999999991</v>
      </c>
    </row>
    <row r="202" spans="1:13" x14ac:dyDescent="0.35">
      <c r="A202" t="s">
        <v>369</v>
      </c>
      <c r="B202" s="118">
        <v>5754</v>
      </c>
      <c r="C202">
        <v>12</v>
      </c>
      <c r="D202" s="1">
        <f>VLOOKUP($B202,'Awards&amp;Payments_LEACode'!$A$4:$I$455,3,FALSE)</f>
        <v>156171</v>
      </c>
      <c r="E202" s="1">
        <f>VLOOKUP($B202,'Awards&amp;Payments_LEACode'!$A$4:$I$455,4,FALSE)</f>
        <v>544953</v>
      </c>
      <c r="F202" s="1">
        <f>VLOOKUP($B202,'Awards&amp;Payments_LEACode'!$A$4:$I$455,6,FALSE)</f>
        <v>1223814</v>
      </c>
      <c r="G202" s="1">
        <f>VLOOKUP($B202,'Awards&amp;Payments_LEACode'!$A$4:$I$455,8,FALSE)</f>
        <v>0</v>
      </c>
      <c r="H202" s="3">
        <f>VLOOKUP($B202,'Awards&amp;Payments_LEACode'!$A$4:$I$455,9,FALSE)</f>
        <v>1924938</v>
      </c>
      <c r="I202" s="1">
        <f>VLOOKUP($B202,'Awards&amp;Payments_LEACode'!$A$4:$Q$455,11,FALSE)</f>
        <v>156165.75</v>
      </c>
      <c r="J202" s="1">
        <f>VLOOKUP($B202,'Awards&amp;Payments_LEACode'!$A$4:$Q$455,12,FALSE)</f>
        <v>0</v>
      </c>
      <c r="K202" s="1">
        <f>VLOOKUP($B202,'Awards&amp;Payments_LEACode'!$A$4:$Q$455,14,FALSE)</f>
        <v>0</v>
      </c>
      <c r="L202" s="1">
        <f>VLOOKUP($B202,'Awards&amp;Payments_LEACode'!$A$4:$Q$455,16,FALSE)</f>
        <v>0</v>
      </c>
      <c r="M202" s="3">
        <f>VLOOKUP($B202,'Awards&amp;Payments_LEACode'!$A$4:$Q$455,17,FALSE)</f>
        <v>156165.75</v>
      </c>
    </row>
    <row r="203" spans="1:13" x14ac:dyDescent="0.35">
      <c r="A203" t="s">
        <v>381</v>
      </c>
      <c r="B203" s="118">
        <v>5992</v>
      </c>
      <c r="C203">
        <v>12</v>
      </c>
      <c r="D203" s="1">
        <f>VLOOKUP($B203,'Awards&amp;Payments_LEACode'!$A$4:$I$455,3,FALSE)</f>
        <v>65053</v>
      </c>
      <c r="E203" s="1">
        <f>VLOOKUP($B203,'Awards&amp;Payments_LEACode'!$A$4:$I$455,4,FALSE)</f>
        <v>266266</v>
      </c>
      <c r="F203" s="1">
        <f>VLOOKUP($B203,'Awards&amp;Payments_LEACode'!$A$4:$I$455,6,FALSE)</f>
        <v>597960</v>
      </c>
      <c r="G203" s="1">
        <f>VLOOKUP($B203,'Awards&amp;Payments_LEACode'!$A$4:$I$455,8,FALSE)</f>
        <v>55072</v>
      </c>
      <c r="H203" s="3">
        <f>VLOOKUP($B203,'Awards&amp;Payments_LEACode'!$A$4:$I$455,9,FALSE)</f>
        <v>984351</v>
      </c>
      <c r="I203" s="1">
        <f>VLOOKUP($B203,'Awards&amp;Payments_LEACode'!$A$4:$Q$455,11,FALSE)</f>
        <v>64661.37</v>
      </c>
      <c r="J203" s="1">
        <f>VLOOKUP($B203,'Awards&amp;Payments_LEACode'!$A$4:$Q$455,12,FALSE)</f>
        <v>0</v>
      </c>
      <c r="K203" s="1">
        <f>VLOOKUP($B203,'Awards&amp;Payments_LEACode'!$A$4:$Q$455,14,FALSE)</f>
        <v>0</v>
      </c>
      <c r="L203" s="1">
        <f>VLOOKUP($B203,'Awards&amp;Payments_LEACode'!$A$4:$Q$455,16,FALSE)</f>
        <v>50755.23</v>
      </c>
      <c r="M203" s="3">
        <f>VLOOKUP($B203,'Awards&amp;Payments_LEACode'!$A$4:$Q$455,17,FALSE)</f>
        <v>115416.6</v>
      </c>
    </row>
    <row r="204" spans="1:13" x14ac:dyDescent="0.35">
      <c r="A204" t="s">
        <v>395</v>
      </c>
      <c r="B204" s="118">
        <v>6223</v>
      </c>
      <c r="C204">
        <v>12</v>
      </c>
      <c r="D204" s="1">
        <f>VLOOKUP($B204,'Awards&amp;Payments_LEACode'!$A$4:$I$455,3,FALSE)</f>
        <v>1353186</v>
      </c>
      <c r="E204" s="1">
        <f>VLOOKUP($B204,'Awards&amp;Payments_LEACode'!$A$4:$I$455,4,FALSE)</f>
        <v>4694771</v>
      </c>
      <c r="F204" s="1">
        <f>VLOOKUP($B204,'Awards&amp;Payments_LEACode'!$A$4:$I$455,6,FALSE)</f>
        <v>10543166</v>
      </c>
      <c r="G204" s="1">
        <f>VLOOKUP($B204,'Awards&amp;Payments_LEACode'!$A$4:$I$455,8,FALSE)</f>
        <v>0</v>
      </c>
      <c r="H204" s="3">
        <f>VLOOKUP($B204,'Awards&amp;Payments_LEACode'!$A$4:$I$455,9,FALSE)</f>
        <v>16591123</v>
      </c>
      <c r="I204" s="1">
        <f>VLOOKUP($B204,'Awards&amp;Payments_LEACode'!$A$4:$Q$455,11,FALSE)</f>
        <v>882720.94000000006</v>
      </c>
      <c r="J204" s="1">
        <f>VLOOKUP($B204,'Awards&amp;Payments_LEACode'!$A$4:$Q$455,12,FALSE)</f>
        <v>0</v>
      </c>
      <c r="K204" s="1">
        <f>VLOOKUP($B204,'Awards&amp;Payments_LEACode'!$A$4:$Q$455,14,FALSE)</f>
        <v>0</v>
      </c>
      <c r="L204" s="1">
        <f>VLOOKUP($B204,'Awards&amp;Payments_LEACode'!$A$4:$Q$455,16,FALSE)</f>
        <v>0</v>
      </c>
      <c r="M204" s="3">
        <f>VLOOKUP($B204,'Awards&amp;Payments_LEACode'!$A$4:$Q$455,17,FALSE)</f>
        <v>882720.94000000006</v>
      </c>
    </row>
    <row r="205" spans="1:13" x14ac:dyDescent="0.35">
      <c r="A205" t="s">
        <v>396</v>
      </c>
      <c r="B205" s="118">
        <v>6230</v>
      </c>
      <c r="C205">
        <v>12</v>
      </c>
      <c r="D205" s="1">
        <f>VLOOKUP($B205,'Awards&amp;Payments_LEACode'!$A$4:$I$455,3,FALSE)</f>
        <v>103114</v>
      </c>
      <c r="E205" s="1">
        <f>VLOOKUP($B205,'Awards&amp;Payments_LEACode'!$A$4:$I$455,4,FALSE)</f>
        <v>421717</v>
      </c>
      <c r="F205" s="1">
        <f>VLOOKUP($B205,'Awards&amp;Payments_LEACode'!$A$4:$I$455,6,FALSE)</f>
        <v>947060</v>
      </c>
      <c r="G205" s="1">
        <f>VLOOKUP($B205,'Awards&amp;Payments_LEACode'!$A$4:$I$455,8,FALSE)</f>
        <v>57536</v>
      </c>
      <c r="H205" s="3">
        <f>VLOOKUP($B205,'Awards&amp;Payments_LEACode'!$A$4:$I$455,9,FALSE)</f>
        <v>1529427</v>
      </c>
      <c r="I205" s="1">
        <f>VLOOKUP($B205,'Awards&amp;Payments_LEACode'!$A$4:$Q$455,11,FALSE)</f>
        <v>65659.33</v>
      </c>
      <c r="J205" s="1">
        <f>VLOOKUP($B205,'Awards&amp;Payments_LEACode'!$A$4:$Q$455,12,FALSE)</f>
        <v>0</v>
      </c>
      <c r="K205" s="1">
        <f>VLOOKUP($B205,'Awards&amp;Payments_LEACode'!$A$4:$Q$455,14,FALSE)</f>
        <v>0</v>
      </c>
      <c r="L205" s="1">
        <f>VLOOKUP($B205,'Awards&amp;Payments_LEACode'!$A$4:$Q$455,16,FALSE)</f>
        <v>50827.7</v>
      </c>
      <c r="M205" s="3">
        <f>VLOOKUP($B205,'Awards&amp;Payments_LEACode'!$A$4:$Q$455,17,FALSE)</f>
        <v>116487.03</v>
      </c>
    </row>
    <row r="206" spans="1:13" x14ac:dyDescent="0.35">
      <c r="A206" t="s">
        <v>412</v>
      </c>
      <c r="B206" s="118">
        <v>6440</v>
      </c>
      <c r="C206">
        <v>12</v>
      </c>
      <c r="D206" s="1">
        <f>VLOOKUP($B206,'Awards&amp;Payments_LEACode'!$A$4:$I$455,3,FALSE)</f>
        <v>50497</v>
      </c>
      <c r="E206" s="1">
        <f>VLOOKUP($B206,'Awards&amp;Payments_LEACode'!$A$4:$I$455,4,FALSE)</f>
        <v>202185</v>
      </c>
      <c r="F206" s="1">
        <f>VLOOKUP($B206,'Awards&amp;Payments_LEACode'!$A$4:$I$455,6,FALSE)</f>
        <v>454052</v>
      </c>
      <c r="G206" s="1">
        <f>VLOOKUP($B206,'Awards&amp;Payments_LEACode'!$A$4:$I$455,8,FALSE)</f>
        <v>21594</v>
      </c>
      <c r="H206" s="3">
        <f>VLOOKUP($B206,'Awards&amp;Payments_LEACode'!$A$4:$I$455,9,FALSE)</f>
        <v>728328</v>
      </c>
      <c r="I206" s="1">
        <f>VLOOKUP($B206,'Awards&amp;Payments_LEACode'!$A$4:$Q$455,11,FALSE)</f>
        <v>11078.68</v>
      </c>
      <c r="J206" s="1">
        <f>VLOOKUP($B206,'Awards&amp;Payments_LEACode'!$A$4:$Q$455,12,FALSE)</f>
        <v>0</v>
      </c>
      <c r="K206" s="1">
        <f>VLOOKUP($B206,'Awards&amp;Payments_LEACode'!$A$4:$Q$455,14,FALSE)</f>
        <v>0</v>
      </c>
      <c r="L206" s="1">
        <f>VLOOKUP($B206,'Awards&amp;Payments_LEACode'!$A$4:$Q$455,16,FALSE)</f>
        <v>21521.35</v>
      </c>
      <c r="M206" s="3">
        <f>VLOOKUP($B206,'Awards&amp;Payments_LEACode'!$A$4:$Q$455,17,FALSE)</f>
        <v>32600.03</v>
      </c>
    </row>
    <row r="207" spans="1:13" x14ac:dyDescent="0.35">
      <c r="A207" t="s">
        <v>422</v>
      </c>
      <c r="B207" s="118">
        <v>6692</v>
      </c>
      <c r="C207">
        <v>12</v>
      </c>
      <c r="D207" s="1">
        <f>VLOOKUP($B207,'Awards&amp;Payments_LEACode'!$A$4:$I$455,3,FALSE)</f>
        <v>185133</v>
      </c>
      <c r="E207" s="1">
        <f>VLOOKUP($B207,'Awards&amp;Payments_LEACode'!$A$4:$I$455,4,FALSE)</f>
        <v>623803</v>
      </c>
      <c r="F207" s="1">
        <f>VLOOKUP($B207,'Awards&amp;Payments_LEACode'!$A$4:$I$455,6,FALSE)</f>
        <v>1400890</v>
      </c>
      <c r="G207" s="1">
        <f>VLOOKUP($B207,'Awards&amp;Payments_LEACode'!$A$4:$I$455,8,FALSE)</f>
        <v>0</v>
      </c>
      <c r="H207" s="3">
        <f>VLOOKUP($B207,'Awards&amp;Payments_LEACode'!$A$4:$I$455,9,FALSE)</f>
        <v>2209826</v>
      </c>
      <c r="I207" s="1">
        <f>VLOOKUP($B207,'Awards&amp;Payments_LEACode'!$A$4:$Q$455,11,FALSE)</f>
        <v>132174.84999999998</v>
      </c>
      <c r="J207" s="1">
        <f>VLOOKUP($B207,'Awards&amp;Payments_LEACode'!$A$4:$Q$455,12,FALSE)</f>
        <v>0</v>
      </c>
      <c r="K207" s="1">
        <f>VLOOKUP($B207,'Awards&amp;Payments_LEACode'!$A$4:$Q$455,14,FALSE)</f>
        <v>0</v>
      </c>
      <c r="L207" s="1">
        <f>VLOOKUP($B207,'Awards&amp;Payments_LEACode'!$A$4:$Q$455,16,FALSE)</f>
        <v>0</v>
      </c>
      <c r="M207" s="3">
        <f>VLOOKUP($B207,'Awards&amp;Payments_LEACode'!$A$4:$Q$455,17,FALSE)</f>
        <v>132174.84999999998</v>
      </c>
    </row>
    <row r="208" spans="1:13" x14ac:dyDescent="0.35">
      <c r="A208" t="s">
        <v>424</v>
      </c>
      <c r="B208" s="118">
        <v>6720</v>
      </c>
      <c r="C208">
        <v>12</v>
      </c>
      <c r="D208" s="1">
        <f>VLOOKUP($B208,'Awards&amp;Payments_LEACode'!$A$4:$I$455,3,FALSE)</f>
        <v>72810</v>
      </c>
      <c r="E208" s="1">
        <f>VLOOKUP($B208,'Awards&amp;Payments_LEACode'!$A$4:$I$455,4,FALSE)</f>
        <v>262119</v>
      </c>
      <c r="F208" s="1">
        <f>VLOOKUP($B208,'Awards&amp;Payments_LEACode'!$A$4:$I$455,6,FALSE)</f>
        <v>588647</v>
      </c>
      <c r="G208" s="1">
        <f>VLOOKUP($B208,'Awards&amp;Payments_LEACode'!$A$4:$I$455,8,FALSE)</f>
        <v>0</v>
      </c>
      <c r="H208" s="3">
        <f>VLOOKUP($B208,'Awards&amp;Payments_LEACode'!$A$4:$I$455,9,FALSE)</f>
        <v>923576</v>
      </c>
      <c r="I208" s="1">
        <f>VLOOKUP($B208,'Awards&amp;Payments_LEACode'!$A$4:$Q$455,11,FALSE)</f>
        <v>22938.35</v>
      </c>
      <c r="J208" s="1">
        <f>VLOOKUP($B208,'Awards&amp;Payments_LEACode'!$A$4:$Q$455,12,FALSE)</f>
        <v>0</v>
      </c>
      <c r="K208" s="1">
        <f>VLOOKUP($B208,'Awards&amp;Payments_LEACode'!$A$4:$Q$455,14,FALSE)</f>
        <v>0</v>
      </c>
      <c r="L208" s="1">
        <f>VLOOKUP($B208,'Awards&amp;Payments_LEACode'!$A$4:$Q$455,16,FALSE)</f>
        <v>0</v>
      </c>
      <c r="M208" s="3">
        <f>VLOOKUP($B208,'Awards&amp;Payments_LEACode'!$A$4:$Q$455,17,FALSE)</f>
        <v>22938.35</v>
      </c>
    </row>
    <row r="209" spans="1:13" x14ac:dyDescent="0.35">
      <c r="A209" t="s">
        <v>155</v>
      </c>
      <c r="B209" s="118">
        <v>2450</v>
      </c>
      <c r="C209">
        <v>13</v>
      </c>
      <c r="D209" s="1">
        <f>VLOOKUP($B209,'Awards&amp;Payments_LEACode'!$A$4:$I$455,3,FALSE)</f>
        <v>40000</v>
      </c>
      <c r="E209" s="1">
        <f>VLOOKUP($B209,'Awards&amp;Payments_LEACode'!$A$4:$I$455,4,FALSE)</f>
        <v>105108</v>
      </c>
      <c r="F209" s="1">
        <f>VLOOKUP($B209,'Awards&amp;Payments_LEACode'!$A$4:$I$455,6,FALSE)</f>
        <v>236043</v>
      </c>
      <c r="G209" s="1">
        <f>VLOOKUP($B209,'Awards&amp;Payments_LEACode'!$A$4:$I$455,8,FALSE)</f>
        <v>0</v>
      </c>
      <c r="H209" s="3">
        <f>VLOOKUP($B209,'Awards&amp;Payments_LEACode'!$A$4:$I$455,9,FALSE)</f>
        <v>381151</v>
      </c>
      <c r="I209" s="1">
        <f>VLOOKUP($B209,'Awards&amp;Payments_LEACode'!$A$4:$Q$455,11,FALSE)</f>
        <v>40000.000000000007</v>
      </c>
      <c r="J209" s="1">
        <f>VLOOKUP($B209,'Awards&amp;Payments_LEACode'!$A$4:$Q$455,12,FALSE)</f>
        <v>0</v>
      </c>
      <c r="K209" s="1">
        <f>VLOOKUP($B209,'Awards&amp;Payments_LEACode'!$A$4:$Q$455,14,FALSE)</f>
        <v>0</v>
      </c>
      <c r="L209" s="1">
        <f>VLOOKUP($B209,'Awards&amp;Payments_LEACode'!$A$4:$Q$455,16,FALSE)</f>
        <v>0</v>
      </c>
      <c r="M209" s="3">
        <f>VLOOKUP($B209,'Awards&amp;Payments_LEACode'!$A$4:$Q$455,17,FALSE)</f>
        <v>40000.000000000007</v>
      </c>
    </row>
    <row r="210" spans="1:13" x14ac:dyDescent="0.35">
      <c r="A210" t="s">
        <v>32</v>
      </c>
      <c r="B210" s="118">
        <v>336</v>
      </c>
      <c r="C210">
        <v>13</v>
      </c>
      <c r="D210" s="1">
        <f>VLOOKUP($B210,'Awards&amp;Payments_LEACode'!$A$4:$I$455,3,FALSE)</f>
        <v>367251</v>
      </c>
      <c r="E210" s="1">
        <f>VLOOKUP($B210,'Awards&amp;Payments_LEACode'!$A$4:$I$455,4,FALSE)</f>
        <v>1461021</v>
      </c>
      <c r="F210" s="1">
        <f>VLOOKUP($B210,'Awards&amp;Payments_LEACode'!$A$4:$I$455,6,FALSE)</f>
        <v>3281053</v>
      </c>
      <c r="G210" s="1">
        <f>VLOOKUP($B210,'Awards&amp;Payments_LEACode'!$A$4:$I$455,8,FALSE)</f>
        <v>0</v>
      </c>
      <c r="H210" s="3">
        <f>VLOOKUP($B210,'Awards&amp;Payments_LEACode'!$A$4:$I$455,9,FALSE)</f>
        <v>5109325</v>
      </c>
      <c r="I210" s="1">
        <f>VLOOKUP($B210,'Awards&amp;Payments_LEACode'!$A$4:$Q$455,11,FALSE)</f>
        <v>140613.12</v>
      </c>
      <c r="J210" s="1">
        <f>VLOOKUP($B210,'Awards&amp;Payments_LEACode'!$A$4:$Q$455,12,FALSE)</f>
        <v>0</v>
      </c>
      <c r="K210" s="1">
        <f>VLOOKUP($B210,'Awards&amp;Payments_LEACode'!$A$4:$Q$455,14,FALSE)</f>
        <v>0</v>
      </c>
      <c r="L210" s="1">
        <f>VLOOKUP($B210,'Awards&amp;Payments_LEACode'!$A$4:$Q$455,16,FALSE)</f>
        <v>0</v>
      </c>
      <c r="M210" s="3">
        <f>VLOOKUP($B210,'Awards&amp;Payments_LEACode'!$A$4:$Q$455,17,FALSE)</f>
        <v>140613.12</v>
      </c>
    </row>
    <row r="211" spans="1:13" x14ac:dyDescent="0.35">
      <c r="A211" t="s">
        <v>61</v>
      </c>
      <c r="B211" s="118">
        <v>896</v>
      </c>
      <c r="C211">
        <v>13</v>
      </c>
      <c r="D211" s="1">
        <f>VLOOKUP($B211,'Awards&amp;Payments_LEACode'!$A$4:$I$455,3,FALSE)</f>
        <v>57683</v>
      </c>
      <c r="E211" s="1">
        <f>VLOOKUP($B211,'Awards&amp;Payments_LEACode'!$A$4:$I$455,4,FALSE)</f>
        <v>229907</v>
      </c>
      <c r="F211" s="1">
        <f>VLOOKUP($B211,'Awards&amp;Payments_LEACode'!$A$4:$I$455,6,FALSE)</f>
        <v>516308</v>
      </c>
      <c r="G211" s="1">
        <f>VLOOKUP($B211,'Awards&amp;Payments_LEACode'!$A$4:$I$455,8,FALSE)</f>
        <v>0</v>
      </c>
      <c r="H211" s="3">
        <f>VLOOKUP($B211,'Awards&amp;Payments_LEACode'!$A$4:$I$455,9,FALSE)</f>
        <v>803898</v>
      </c>
      <c r="I211" s="1">
        <f>VLOOKUP($B211,'Awards&amp;Payments_LEACode'!$A$4:$Q$455,11,FALSE)</f>
        <v>56310.12</v>
      </c>
      <c r="J211" s="1">
        <f>VLOOKUP($B211,'Awards&amp;Payments_LEACode'!$A$4:$Q$455,12,FALSE)</f>
        <v>0</v>
      </c>
      <c r="K211" s="1">
        <f>VLOOKUP($B211,'Awards&amp;Payments_LEACode'!$A$4:$Q$455,14,FALSE)</f>
        <v>0</v>
      </c>
      <c r="L211" s="1">
        <f>VLOOKUP($B211,'Awards&amp;Payments_LEACode'!$A$4:$Q$455,16,FALSE)</f>
        <v>0</v>
      </c>
      <c r="M211" s="3">
        <f>VLOOKUP($B211,'Awards&amp;Payments_LEACode'!$A$4:$Q$455,17,FALSE)</f>
        <v>56310.12</v>
      </c>
    </row>
    <row r="212" spans="1:13" x14ac:dyDescent="0.35">
      <c r="A212" t="s">
        <v>80</v>
      </c>
      <c r="B212" s="118">
        <v>1183</v>
      </c>
      <c r="C212">
        <v>13</v>
      </c>
      <c r="D212" s="1">
        <f>VLOOKUP($B212,'Awards&amp;Payments_LEACode'!$A$4:$I$455,3,FALSE)</f>
        <v>86079</v>
      </c>
      <c r="E212" s="1">
        <f>VLOOKUP($B212,'Awards&amp;Payments_LEACode'!$A$4:$I$455,4,FALSE)</f>
        <v>342701</v>
      </c>
      <c r="F212" s="1">
        <f>VLOOKUP($B212,'Awards&amp;Payments_LEACode'!$A$4:$I$455,6,FALSE)</f>
        <v>769613</v>
      </c>
      <c r="G212" s="1">
        <f>VLOOKUP($B212,'Awards&amp;Payments_LEACode'!$A$4:$I$455,8,FALSE)</f>
        <v>0</v>
      </c>
      <c r="H212" s="3">
        <f>VLOOKUP($B212,'Awards&amp;Payments_LEACode'!$A$4:$I$455,9,FALSE)</f>
        <v>1198393</v>
      </c>
      <c r="I212" s="1">
        <f>VLOOKUP($B212,'Awards&amp;Payments_LEACode'!$A$4:$Q$455,11,FALSE)</f>
        <v>71308.17</v>
      </c>
      <c r="J212" s="1">
        <f>VLOOKUP($B212,'Awards&amp;Payments_LEACode'!$A$4:$Q$455,12,FALSE)</f>
        <v>0</v>
      </c>
      <c r="K212" s="1">
        <f>VLOOKUP($B212,'Awards&amp;Payments_LEACode'!$A$4:$Q$455,14,FALSE)</f>
        <v>0</v>
      </c>
      <c r="L212" s="1">
        <f>VLOOKUP($B212,'Awards&amp;Payments_LEACode'!$A$4:$Q$455,16,FALSE)</f>
        <v>0</v>
      </c>
      <c r="M212" s="3">
        <f>VLOOKUP($B212,'Awards&amp;Payments_LEACode'!$A$4:$Q$455,17,FALSE)</f>
        <v>71308.17</v>
      </c>
    </row>
    <row r="213" spans="1:13" x14ac:dyDescent="0.35">
      <c r="A213" t="s">
        <v>88</v>
      </c>
      <c r="B213" s="118">
        <v>1309</v>
      </c>
      <c r="C213">
        <v>13</v>
      </c>
      <c r="D213" s="1">
        <f>VLOOKUP($B213,'Awards&amp;Payments_LEACode'!$A$4:$I$455,3,FALSE)</f>
        <v>40000</v>
      </c>
      <c r="E213" s="1">
        <f>VLOOKUP($B213,'Awards&amp;Payments_LEACode'!$A$4:$I$455,4,FALSE)</f>
        <v>100000</v>
      </c>
      <c r="F213" s="1">
        <f>VLOOKUP($B213,'Awards&amp;Payments_LEACode'!$A$4:$I$455,6,FALSE)</f>
        <v>185937</v>
      </c>
      <c r="G213" s="1">
        <f>VLOOKUP($B213,'Awards&amp;Payments_LEACode'!$A$4:$I$455,8,FALSE)</f>
        <v>0</v>
      </c>
      <c r="H213" s="3">
        <f>VLOOKUP($B213,'Awards&amp;Payments_LEACode'!$A$4:$I$455,9,FALSE)</f>
        <v>325937</v>
      </c>
      <c r="I213" s="1">
        <f>VLOOKUP($B213,'Awards&amp;Payments_LEACode'!$A$4:$Q$455,11,FALSE)</f>
        <v>40000</v>
      </c>
      <c r="J213" s="1">
        <f>VLOOKUP($B213,'Awards&amp;Payments_LEACode'!$A$4:$Q$455,12,FALSE)</f>
        <v>0</v>
      </c>
      <c r="K213" s="1">
        <f>VLOOKUP($B213,'Awards&amp;Payments_LEACode'!$A$4:$Q$455,14,FALSE)</f>
        <v>0</v>
      </c>
      <c r="L213" s="1">
        <f>VLOOKUP($B213,'Awards&amp;Payments_LEACode'!$A$4:$Q$455,16,FALSE)</f>
        <v>0</v>
      </c>
      <c r="M213" s="3">
        <f>VLOOKUP($B213,'Awards&amp;Payments_LEACode'!$A$4:$Q$455,17,FALSE)</f>
        <v>40000</v>
      </c>
    </row>
    <row r="214" spans="1:13" x14ac:dyDescent="0.35">
      <c r="A214" t="s">
        <v>1157</v>
      </c>
      <c r="B214" s="118">
        <v>1316</v>
      </c>
      <c r="C214">
        <v>13</v>
      </c>
      <c r="D214" s="1">
        <f>VLOOKUP($B214,'Awards&amp;Payments_LEACode'!$A$4:$I$455,3,FALSE)</f>
        <v>125113</v>
      </c>
      <c r="E214" s="1">
        <f>VLOOKUP($B214,'Awards&amp;Payments_LEACode'!$A$4:$I$455,4,FALSE)</f>
        <v>561204</v>
      </c>
      <c r="F214" s="1">
        <f>VLOOKUP($B214,'Awards&amp;Payments_LEACode'!$A$4:$I$455,6,FALSE)</f>
        <v>1260309</v>
      </c>
      <c r="G214" s="1">
        <f>VLOOKUP($B214,'Awards&amp;Payments_LEACode'!$A$4:$I$455,8,FALSE)</f>
        <v>0</v>
      </c>
      <c r="H214" s="3">
        <f>VLOOKUP($B214,'Awards&amp;Payments_LEACode'!$A$4:$I$455,9,FALSE)</f>
        <v>1946626</v>
      </c>
      <c r="I214" s="1">
        <f>VLOOKUP($B214,'Awards&amp;Payments_LEACode'!$A$4:$Q$455,11,FALSE)</f>
        <v>125113</v>
      </c>
      <c r="J214" s="1">
        <f>VLOOKUP($B214,'Awards&amp;Payments_LEACode'!$A$4:$Q$455,12,FALSE)</f>
        <v>0</v>
      </c>
      <c r="K214" s="1">
        <f>VLOOKUP($B214,'Awards&amp;Payments_LEACode'!$A$4:$Q$455,14,FALSE)</f>
        <v>0</v>
      </c>
      <c r="L214" s="1">
        <f>VLOOKUP($B214,'Awards&amp;Payments_LEACode'!$A$4:$Q$455,16,FALSE)</f>
        <v>0</v>
      </c>
      <c r="M214" s="3">
        <f>VLOOKUP($B214,'Awards&amp;Payments_LEACode'!$A$4:$Q$455,17,FALSE)</f>
        <v>125113</v>
      </c>
    </row>
    <row r="215" spans="1:13" x14ac:dyDescent="0.35">
      <c r="A215" t="s">
        <v>180</v>
      </c>
      <c r="B215" s="118">
        <v>2744</v>
      </c>
      <c r="C215">
        <v>13</v>
      </c>
      <c r="D215" s="1">
        <f>VLOOKUP($B215,'Awards&amp;Payments_LEACode'!$A$4:$I$455,3,FALSE)</f>
        <v>86094</v>
      </c>
      <c r="E215" s="1">
        <f>VLOOKUP($B215,'Awards&amp;Payments_LEACode'!$A$4:$I$455,4,FALSE)</f>
        <v>338393</v>
      </c>
      <c r="F215" s="1">
        <f>VLOOKUP($B215,'Awards&amp;Payments_LEACode'!$A$4:$I$455,6,FALSE)</f>
        <v>759937</v>
      </c>
      <c r="G215" s="1">
        <f>VLOOKUP($B215,'Awards&amp;Payments_LEACode'!$A$4:$I$455,8,FALSE)</f>
        <v>0</v>
      </c>
      <c r="H215" s="3">
        <f>VLOOKUP($B215,'Awards&amp;Payments_LEACode'!$A$4:$I$455,9,FALSE)</f>
        <v>1184424</v>
      </c>
      <c r="I215" s="1">
        <f>VLOOKUP($B215,'Awards&amp;Payments_LEACode'!$A$4:$Q$455,11,FALSE)</f>
        <v>86093.71</v>
      </c>
      <c r="J215" s="1">
        <f>VLOOKUP($B215,'Awards&amp;Payments_LEACode'!$A$4:$Q$455,12,FALSE)</f>
        <v>0</v>
      </c>
      <c r="K215" s="1">
        <f>VLOOKUP($B215,'Awards&amp;Payments_LEACode'!$A$4:$Q$455,14,FALSE)</f>
        <v>0</v>
      </c>
      <c r="L215" s="1">
        <f>VLOOKUP($B215,'Awards&amp;Payments_LEACode'!$A$4:$Q$455,16,FALSE)</f>
        <v>0</v>
      </c>
      <c r="M215" s="3">
        <f>VLOOKUP($B215,'Awards&amp;Payments_LEACode'!$A$4:$Q$455,17,FALSE)</f>
        <v>86093.71</v>
      </c>
    </row>
    <row r="216" spans="1:13" x14ac:dyDescent="0.35">
      <c r="A216" t="s">
        <v>154</v>
      </c>
      <c r="B216" s="118">
        <v>2443</v>
      </c>
      <c r="C216">
        <v>13</v>
      </c>
      <c r="D216" s="1">
        <f>VLOOKUP($B216,'Awards&amp;Payments_LEACode'!$A$4:$I$455,3,FALSE)</f>
        <v>147984</v>
      </c>
      <c r="E216" s="1">
        <f>VLOOKUP($B216,'Awards&amp;Payments_LEACode'!$A$4:$I$455,4,FALSE)</f>
        <v>583231</v>
      </c>
      <c r="F216" s="1">
        <f>VLOOKUP($B216,'Awards&amp;Payments_LEACode'!$A$4:$I$455,6,FALSE)</f>
        <v>1309778</v>
      </c>
      <c r="G216" s="1">
        <f>VLOOKUP($B216,'Awards&amp;Payments_LEACode'!$A$4:$I$455,8,FALSE)</f>
        <v>0</v>
      </c>
      <c r="H216" s="3">
        <f>VLOOKUP($B216,'Awards&amp;Payments_LEACode'!$A$4:$I$455,9,FALSE)</f>
        <v>2040993</v>
      </c>
      <c r="I216" s="1">
        <f>VLOOKUP($B216,'Awards&amp;Payments_LEACode'!$A$4:$Q$455,11,FALSE)</f>
        <v>125653.93</v>
      </c>
      <c r="J216" s="1">
        <f>VLOOKUP($B216,'Awards&amp;Payments_LEACode'!$A$4:$Q$455,12,FALSE)</f>
        <v>0</v>
      </c>
      <c r="K216" s="1">
        <f>VLOOKUP($B216,'Awards&amp;Payments_LEACode'!$A$4:$Q$455,14,FALSE)</f>
        <v>0</v>
      </c>
      <c r="L216" s="1">
        <f>VLOOKUP($B216,'Awards&amp;Payments_LEACode'!$A$4:$Q$455,16,FALSE)</f>
        <v>0</v>
      </c>
      <c r="M216" s="3">
        <f>VLOOKUP($B216,'Awards&amp;Payments_LEACode'!$A$4:$Q$455,17,FALSE)</f>
        <v>125653.93</v>
      </c>
    </row>
    <row r="217" spans="1:13" x14ac:dyDescent="0.35">
      <c r="A217" t="s">
        <v>153</v>
      </c>
      <c r="B217" s="118">
        <v>2436</v>
      </c>
      <c r="C217">
        <v>13</v>
      </c>
      <c r="D217" s="1">
        <f>VLOOKUP($B217,'Awards&amp;Payments_LEACode'!$A$4:$I$455,3,FALSE)</f>
        <v>41731</v>
      </c>
      <c r="E217" s="1">
        <f>VLOOKUP($B217,'Awards&amp;Payments_LEACode'!$A$4:$I$455,4,FALSE)</f>
        <v>154306</v>
      </c>
      <c r="F217" s="1">
        <f>VLOOKUP($B217,'Awards&amp;Payments_LEACode'!$A$4:$I$455,6,FALSE)</f>
        <v>346529</v>
      </c>
      <c r="G217" s="1">
        <f>VLOOKUP($B217,'Awards&amp;Payments_LEACode'!$A$4:$I$455,8,FALSE)</f>
        <v>0</v>
      </c>
      <c r="H217" s="3">
        <f>VLOOKUP($B217,'Awards&amp;Payments_LEACode'!$A$4:$I$455,9,FALSE)</f>
        <v>542566</v>
      </c>
      <c r="I217" s="1">
        <f>VLOOKUP($B217,'Awards&amp;Payments_LEACode'!$A$4:$Q$455,11,FALSE)</f>
        <v>41729.919999999998</v>
      </c>
      <c r="J217" s="1">
        <f>VLOOKUP($B217,'Awards&amp;Payments_LEACode'!$A$4:$Q$455,12,FALSE)</f>
        <v>0</v>
      </c>
      <c r="K217" s="1">
        <f>VLOOKUP($B217,'Awards&amp;Payments_LEACode'!$A$4:$Q$455,14,FALSE)</f>
        <v>0</v>
      </c>
      <c r="L217" s="1">
        <f>VLOOKUP($B217,'Awards&amp;Payments_LEACode'!$A$4:$Q$455,16,FALSE)</f>
        <v>0</v>
      </c>
      <c r="M217" s="3">
        <f>VLOOKUP($B217,'Awards&amp;Payments_LEACode'!$A$4:$Q$455,17,FALSE)</f>
        <v>41729.919999999998</v>
      </c>
    </row>
    <row r="218" spans="1:13" x14ac:dyDescent="0.35">
      <c r="A218" t="s">
        <v>159</v>
      </c>
      <c r="B218" s="118">
        <v>2525</v>
      </c>
      <c r="C218">
        <v>13</v>
      </c>
      <c r="D218" s="1">
        <f>VLOOKUP($B218,'Awards&amp;Payments_LEACode'!$A$4:$I$455,3,FALSE)</f>
        <v>40000</v>
      </c>
      <c r="E218" s="1">
        <f>VLOOKUP($B218,'Awards&amp;Payments_LEACode'!$A$4:$I$455,4,FALSE)</f>
        <v>156632</v>
      </c>
      <c r="F218" s="1">
        <f>VLOOKUP($B218,'Awards&amp;Payments_LEACode'!$A$4:$I$455,6,FALSE)</f>
        <v>351753</v>
      </c>
      <c r="G218" s="1">
        <f>VLOOKUP($B218,'Awards&amp;Payments_LEACode'!$A$4:$I$455,8,FALSE)</f>
        <v>0</v>
      </c>
      <c r="H218" s="3">
        <f>VLOOKUP($B218,'Awards&amp;Payments_LEACode'!$A$4:$I$455,9,FALSE)</f>
        <v>548385</v>
      </c>
      <c r="I218" s="1">
        <f>VLOOKUP($B218,'Awards&amp;Payments_LEACode'!$A$4:$Q$455,11,FALSE)</f>
        <v>0</v>
      </c>
      <c r="J218" s="1">
        <f>VLOOKUP($B218,'Awards&amp;Payments_LEACode'!$A$4:$Q$455,12,FALSE)</f>
        <v>0</v>
      </c>
      <c r="K218" s="1">
        <f>VLOOKUP($B218,'Awards&amp;Payments_LEACode'!$A$4:$Q$455,14,FALSE)</f>
        <v>0</v>
      </c>
      <c r="L218" s="1">
        <f>VLOOKUP($B218,'Awards&amp;Payments_LEACode'!$A$4:$Q$455,16,FALSE)</f>
        <v>0</v>
      </c>
      <c r="M218" s="3">
        <f>VLOOKUP($B218,'Awards&amp;Payments_LEACode'!$A$4:$Q$455,17,FALSE)</f>
        <v>0</v>
      </c>
    </row>
    <row r="219" spans="1:13" x14ac:dyDescent="0.35">
      <c r="A219" t="s">
        <v>159</v>
      </c>
      <c r="B219" s="118">
        <v>2525</v>
      </c>
      <c r="C219">
        <v>13</v>
      </c>
      <c r="D219" s="1">
        <f>VLOOKUP($B219,'Awards&amp;Payments_LEACode'!$A$4:$I$455,3,FALSE)</f>
        <v>40000</v>
      </c>
      <c r="E219" s="1">
        <f>VLOOKUP($B219,'Awards&amp;Payments_LEACode'!$A$4:$I$455,4,FALSE)</f>
        <v>156632</v>
      </c>
      <c r="F219" s="1">
        <f>VLOOKUP($B219,'Awards&amp;Payments_LEACode'!$A$4:$I$455,6,FALSE)</f>
        <v>351753</v>
      </c>
      <c r="G219" s="1">
        <f>VLOOKUP($B219,'Awards&amp;Payments_LEACode'!$A$4:$I$455,8,FALSE)</f>
        <v>0</v>
      </c>
      <c r="H219" s="3">
        <f>VLOOKUP($B219,'Awards&amp;Payments_LEACode'!$A$4:$I$455,9,FALSE)</f>
        <v>548385</v>
      </c>
      <c r="I219" s="1">
        <f>VLOOKUP($B219,'Awards&amp;Payments_LEACode'!$A$4:$Q$455,11,FALSE)</f>
        <v>0</v>
      </c>
      <c r="J219" s="1">
        <f>VLOOKUP($B219,'Awards&amp;Payments_LEACode'!$A$4:$Q$455,12,FALSE)</f>
        <v>0</v>
      </c>
      <c r="K219" s="1">
        <f>VLOOKUP($B219,'Awards&amp;Payments_LEACode'!$A$4:$Q$455,14,FALSE)</f>
        <v>0</v>
      </c>
      <c r="L219" s="1">
        <f>VLOOKUP($B219,'Awards&amp;Payments_LEACode'!$A$4:$Q$455,16,FALSE)</f>
        <v>0</v>
      </c>
      <c r="M219" s="3">
        <f>VLOOKUP($B219,'Awards&amp;Payments_LEACode'!$A$4:$Q$455,17,FALSE)</f>
        <v>0</v>
      </c>
    </row>
    <row r="220" spans="1:13" x14ac:dyDescent="0.35">
      <c r="A220" t="s">
        <v>165</v>
      </c>
      <c r="B220" s="118">
        <v>2576</v>
      </c>
      <c r="C220">
        <v>13</v>
      </c>
      <c r="D220" s="1">
        <f>VLOOKUP($B220,'Awards&amp;Payments_LEACode'!$A$4:$I$455,3,FALSE)</f>
        <v>68940</v>
      </c>
      <c r="E220" s="1">
        <f>VLOOKUP($B220,'Awards&amp;Payments_LEACode'!$A$4:$I$455,4,FALSE)</f>
        <v>272518</v>
      </c>
      <c r="F220" s="1">
        <f>VLOOKUP($B220,'Awards&amp;Payments_LEACode'!$A$4:$I$455,6,FALSE)</f>
        <v>612000</v>
      </c>
      <c r="G220" s="1">
        <f>VLOOKUP($B220,'Awards&amp;Payments_LEACode'!$A$4:$I$455,8,FALSE)</f>
        <v>0</v>
      </c>
      <c r="H220" s="3">
        <f>VLOOKUP($B220,'Awards&amp;Payments_LEACode'!$A$4:$I$455,9,FALSE)</f>
        <v>953458</v>
      </c>
      <c r="I220" s="1">
        <f>VLOOKUP($B220,'Awards&amp;Payments_LEACode'!$A$4:$Q$455,11,FALSE)</f>
        <v>24858.01</v>
      </c>
      <c r="J220" s="1">
        <f>VLOOKUP($B220,'Awards&amp;Payments_LEACode'!$A$4:$Q$455,12,FALSE)</f>
        <v>0</v>
      </c>
      <c r="K220" s="1">
        <f>VLOOKUP($B220,'Awards&amp;Payments_LEACode'!$A$4:$Q$455,14,FALSE)</f>
        <v>0</v>
      </c>
      <c r="L220" s="1">
        <f>VLOOKUP($B220,'Awards&amp;Payments_LEACode'!$A$4:$Q$455,16,FALSE)</f>
        <v>0</v>
      </c>
      <c r="M220" s="3">
        <f>VLOOKUP($B220,'Awards&amp;Payments_LEACode'!$A$4:$Q$455,17,FALSE)</f>
        <v>24858.01</v>
      </c>
    </row>
    <row r="221" spans="1:13" x14ac:dyDescent="0.35">
      <c r="A221" t="s">
        <v>171</v>
      </c>
      <c r="B221" s="118">
        <v>2625</v>
      </c>
      <c r="C221">
        <v>13</v>
      </c>
      <c r="D221" s="1">
        <f>VLOOKUP($B221,'Awards&amp;Payments_LEACode'!$A$4:$I$455,3,FALSE)</f>
        <v>40000</v>
      </c>
      <c r="E221" s="1">
        <f>VLOOKUP($B221,'Awards&amp;Payments_LEACode'!$A$4:$I$455,4,FALSE)</f>
        <v>142129</v>
      </c>
      <c r="F221" s="1">
        <f>VLOOKUP($B221,'Awards&amp;Payments_LEACode'!$A$4:$I$455,6,FALSE)</f>
        <v>319184</v>
      </c>
      <c r="G221" s="1">
        <f>VLOOKUP($B221,'Awards&amp;Payments_LEACode'!$A$4:$I$455,8,FALSE)</f>
        <v>0</v>
      </c>
      <c r="H221" s="3">
        <f>VLOOKUP($B221,'Awards&amp;Payments_LEACode'!$A$4:$I$455,9,FALSE)</f>
        <v>501313</v>
      </c>
      <c r="I221" s="1">
        <f>VLOOKUP($B221,'Awards&amp;Payments_LEACode'!$A$4:$Q$455,11,FALSE)</f>
        <v>40000</v>
      </c>
      <c r="J221" s="1">
        <f>VLOOKUP($B221,'Awards&amp;Payments_LEACode'!$A$4:$Q$455,12,FALSE)</f>
        <v>0</v>
      </c>
      <c r="K221" s="1">
        <f>VLOOKUP($B221,'Awards&amp;Payments_LEACode'!$A$4:$Q$455,14,FALSE)</f>
        <v>0</v>
      </c>
      <c r="L221" s="1">
        <f>VLOOKUP($B221,'Awards&amp;Payments_LEACode'!$A$4:$Q$455,16,FALSE)</f>
        <v>0</v>
      </c>
      <c r="M221" s="3">
        <f>VLOOKUP($B221,'Awards&amp;Payments_LEACode'!$A$4:$Q$455,17,FALSE)</f>
        <v>40000</v>
      </c>
    </row>
    <row r="222" spans="1:13" x14ac:dyDescent="0.35">
      <c r="A222" t="s">
        <v>177</v>
      </c>
      <c r="B222" s="118">
        <v>2702</v>
      </c>
      <c r="C222">
        <v>13</v>
      </c>
      <c r="D222" s="1">
        <f>VLOOKUP($B222,'Awards&amp;Payments_LEACode'!$A$4:$I$455,3,FALSE)</f>
        <v>198053</v>
      </c>
      <c r="E222" s="1">
        <f>VLOOKUP($B222,'Awards&amp;Payments_LEACode'!$A$4:$I$455,4,FALSE)</f>
        <v>784374</v>
      </c>
      <c r="F222" s="1">
        <f>VLOOKUP($B222,'Awards&amp;Payments_LEACode'!$A$4:$I$455,6,FALSE)</f>
        <v>1761489</v>
      </c>
      <c r="G222" s="1">
        <f>VLOOKUP($B222,'Awards&amp;Payments_LEACode'!$A$4:$I$455,8,FALSE)</f>
        <v>0</v>
      </c>
      <c r="H222" s="3">
        <f>VLOOKUP($B222,'Awards&amp;Payments_LEACode'!$A$4:$I$455,9,FALSE)</f>
        <v>2743916</v>
      </c>
      <c r="I222" s="1">
        <f>VLOOKUP($B222,'Awards&amp;Payments_LEACode'!$A$4:$Q$455,11,FALSE)</f>
        <v>198053</v>
      </c>
      <c r="J222" s="1">
        <f>VLOOKUP($B222,'Awards&amp;Payments_LEACode'!$A$4:$Q$455,12,FALSE)</f>
        <v>0</v>
      </c>
      <c r="K222" s="1">
        <f>VLOOKUP($B222,'Awards&amp;Payments_LEACode'!$A$4:$Q$455,14,FALSE)</f>
        <v>0</v>
      </c>
      <c r="L222" s="1">
        <f>VLOOKUP($B222,'Awards&amp;Payments_LEACode'!$A$4:$Q$455,16,FALSE)</f>
        <v>0</v>
      </c>
      <c r="M222" s="3">
        <f>VLOOKUP($B222,'Awards&amp;Payments_LEACode'!$A$4:$Q$455,17,FALSE)</f>
        <v>198053</v>
      </c>
    </row>
    <row r="223" spans="1:13" x14ac:dyDescent="0.35">
      <c r="A223" t="s">
        <v>178</v>
      </c>
      <c r="B223" s="118">
        <v>2730</v>
      </c>
      <c r="C223">
        <v>13</v>
      </c>
      <c r="D223" s="1">
        <f>VLOOKUP($B223,'Awards&amp;Payments_LEACode'!$A$4:$I$455,3,FALSE)</f>
        <v>48754</v>
      </c>
      <c r="E223" s="1">
        <f>VLOOKUP($B223,'Awards&amp;Payments_LEACode'!$A$4:$I$455,4,FALSE)</f>
        <v>173714</v>
      </c>
      <c r="F223" s="1">
        <f>VLOOKUP($B223,'Awards&amp;Payments_LEACode'!$A$4:$I$455,6,FALSE)</f>
        <v>390115</v>
      </c>
      <c r="G223" s="1">
        <f>VLOOKUP($B223,'Awards&amp;Payments_LEACode'!$A$4:$I$455,8,FALSE)</f>
        <v>0</v>
      </c>
      <c r="H223" s="3">
        <f>VLOOKUP($B223,'Awards&amp;Payments_LEACode'!$A$4:$I$455,9,FALSE)</f>
        <v>612583</v>
      </c>
      <c r="I223" s="1">
        <f>VLOOKUP($B223,'Awards&amp;Payments_LEACode'!$A$4:$Q$455,11,FALSE)</f>
        <v>48754</v>
      </c>
      <c r="J223" s="1">
        <f>VLOOKUP($B223,'Awards&amp;Payments_LEACode'!$A$4:$Q$455,12,FALSE)</f>
        <v>0</v>
      </c>
      <c r="K223" s="1">
        <f>VLOOKUP($B223,'Awards&amp;Payments_LEACode'!$A$4:$Q$455,14,FALSE)</f>
        <v>0</v>
      </c>
      <c r="L223" s="1">
        <f>VLOOKUP($B223,'Awards&amp;Payments_LEACode'!$A$4:$Q$455,16,FALSE)</f>
        <v>0</v>
      </c>
      <c r="M223" s="3">
        <f>VLOOKUP($B223,'Awards&amp;Payments_LEACode'!$A$4:$Q$455,17,FALSE)</f>
        <v>48754</v>
      </c>
    </row>
    <row r="224" spans="1:13" x14ac:dyDescent="0.35">
      <c r="A224" s="113" t="s">
        <v>90</v>
      </c>
      <c r="B224" s="118">
        <v>1376</v>
      </c>
      <c r="C224">
        <v>13</v>
      </c>
      <c r="D224" s="1">
        <f>VLOOKUP($B224,'Awards&amp;Payments_LEACode'!$A$4:$I$455,3,FALSE)</f>
        <v>69744</v>
      </c>
      <c r="E224" s="1">
        <f>VLOOKUP($B224,'Awards&amp;Payments_LEACode'!$A$4:$I$455,4,FALSE)</f>
        <v>277011</v>
      </c>
      <c r="F224" s="1">
        <f>VLOOKUP($B224,'Awards&amp;Payments_LEACode'!$A$4:$I$455,6,FALSE)</f>
        <v>622090</v>
      </c>
      <c r="G224" s="1">
        <f>VLOOKUP($B224,'Awards&amp;Payments_LEACode'!$A$4:$I$455,8,FALSE)</f>
        <v>0</v>
      </c>
      <c r="H224" s="3">
        <f>VLOOKUP($B224,'Awards&amp;Payments_LEACode'!$A$4:$I$455,9,FALSE)</f>
        <v>968845</v>
      </c>
      <c r="I224" s="1">
        <f>VLOOKUP($B224,'Awards&amp;Payments_LEACode'!$A$4:$Q$455,11,FALSE)</f>
        <v>61230.6</v>
      </c>
      <c r="J224" s="1">
        <f>VLOOKUP($B224,'Awards&amp;Payments_LEACode'!$A$4:$Q$455,12,FALSE)</f>
        <v>0</v>
      </c>
      <c r="K224" s="1">
        <f>VLOOKUP($B224,'Awards&amp;Payments_LEACode'!$A$4:$Q$455,14,FALSE)</f>
        <v>0</v>
      </c>
      <c r="L224" s="1">
        <f>VLOOKUP($B224,'Awards&amp;Payments_LEACode'!$A$4:$Q$455,16,FALSE)</f>
        <v>0</v>
      </c>
      <c r="M224" s="3">
        <f>VLOOKUP($B224,'Awards&amp;Payments_LEACode'!$A$4:$Q$455,17,FALSE)</f>
        <v>61230.6</v>
      </c>
    </row>
    <row r="225" spans="1:13" x14ac:dyDescent="0.35">
      <c r="A225" t="s">
        <v>194</v>
      </c>
      <c r="B225" s="118">
        <v>2898</v>
      </c>
      <c r="C225">
        <v>13</v>
      </c>
      <c r="D225" s="1">
        <f>VLOOKUP($B225,'Awards&amp;Payments_LEACode'!$A$4:$I$455,3,FALSE)</f>
        <v>78058</v>
      </c>
      <c r="E225" s="1">
        <f>VLOOKUP($B225,'Awards&amp;Payments_LEACode'!$A$4:$I$455,4,FALSE)</f>
        <v>318453</v>
      </c>
      <c r="F225" s="1">
        <f>VLOOKUP($B225,'Awards&amp;Payments_LEACode'!$A$4:$I$455,6,FALSE)</f>
        <v>715159</v>
      </c>
      <c r="G225" s="1">
        <f>VLOOKUP($B225,'Awards&amp;Payments_LEACode'!$A$4:$I$455,8,FALSE)</f>
        <v>0</v>
      </c>
      <c r="H225" s="3">
        <f>VLOOKUP($B225,'Awards&amp;Payments_LEACode'!$A$4:$I$455,9,FALSE)</f>
        <v>1111670</v>
      </c>
      <c r="I225" s="1">
        <f>VLOOKUP($B225,'Awards&amp;Payments_LEACode'!$A$4:$Q$455,11,FALSE)</f>
        <v>74542.930000000008</v>
      </c>
      <c r="J225" s="1">
        <f>VLOOKUP($B225,'Awards&amp;Payments_LEACode'!$A$4:$Q$455,12,FALSE)</f>
        <v>0</v>
      </c>
      <c r="K225" s="1">
        <f>VLOOKUP($B225,'Awards&amp;Payments_LEACode'!$A$4:$Q$455,14,FALSE)</f>
        <v>0</v>
      </c>
      <c r="L225" s="1">
        <f>VLOOKUP($B225,'Awards&amp;Payments_LEACode'!$A$4:$Q$455,16,FALSE)</f>
        <v>0</v>
      </c>
      <c r="M225" s="3">
        <f>VLOOKUP($B225,'Awards&amp;Payments_LEACode'!$A$4:$Q$455,17,FALSE)</f>
        <v>74542.930000000008</v>
      </c>
    </row>
    <row r="226" spans="1:13" x14ac:dyDescent="0.35">
      <c r="A226" t="s">
        <v>203</v>
      </c>
      <c r="B226" s="118">
        <v>3171</v>
      </c>
      <c r="C226">
        <v>13</v>
      </c>
      <c r="D226" s="1">
        <f>VLOOKUP($B226,'Awards&amp;Payments_LEACode'!$A$4:$I$455,3,FALSE)</f>
        <v>84601</v>
      </c>
      <c r="E226" s="1">
        <f>VLOOKUP($B226,'Awards&amp;Payments_LEACode'!$A$4:$I$455,4,FALSE)</f>
        <v>345961</v>
      </c>
      <c r="F226" s="1">
        <f>VLOOKUP($B226,'Awards&amp;Payments_LEACode'!$A$4:$I$455,6,FALSE)</f>
        <v>776933</v>
      </c>
      <c r="G226" s="1">
        <f>VLOOKUP($B226,'Awards&amp;Payments_LEACode'!$A$4:$I$455,8,FALSE)</f>
        <v>0</v>
      </c>
      <c r="H226" s="3">
        <f>VLOOKUP($B226,'Awards&amp;Payments_LEACode'!$A$4:$I$455,9,FALSE)</f>
        <v>1207495</v>
      </c>
      <c r="I226" s="1">
        <f>VLOOKUP($B226,'Awards&amp;Payments_LEACode'!$A$4:$Q$455,11,FALSE)</f>
        <v>79077.22</v>
      </c>
      <c r="J226" s="1">
        <f>VLOOKUP($B226,'Awards&amp;Payments_LEACode'!$A$4:$Q$455,12,FALSE)</f>
        <v>0</v>
      </c>
      <c r="K226" s="1">
        <f>VLOOKUP($B226,'Awards&amp;Payments_LEACode'!$A$4:$Q$455,14,FALSE)</f>
        <v>0</v>
      </c>
      <c r="L226" s="1">
        <f>VLOOKUP($B226,'Awards&amp;Payments_LEACode'!$A$4:$Q$455,16,FALSE)</f>
        <v>0</v>
      </c>
      <c r="M226" s="3">
        <f>VLOOKUP($B226,'Awards&amp;Payments_LEACode'!$A$4:$Q$455,17,FALSE)</f>
        <v>79077.22</v>
      </c>
    </row>
    <row r="227" spans="1:13" x14ac:dyDescent="0.35">
      <c r="A227" t="s">
        <v>215</v>
      </c>
      <c r="B227" s="118">
        <v>3332</v>
      </c>
      <c r="C227">
        <v>13</v>
      </c>
      <c r="D227" s="1">
        <f>VLOOKUP($B227,'Awards&amp;Payments_LEACode'!$A$4:$I$455,3,FALSE)</f>
        <v>211680</v>
      </c>
      <c r="E227" s="1">
        <f>VLOOKUP($B227,'Awards&amp;Payments_LEACode'!$A$4:$I$455,4,FALSE)</f>
        <v>831402</v>
      </c>
      <c r="F227" s="1">
        <f>VLOOKUP($B227,'Awards&amp;Payments_LEACode'!$A$4:$I$455,6,FALSE)</f>
        <v>1867101</v>
      </c>
      <c r="G227" s="1">
        <f>VLOOKUP($B227,'Awards&amp;Payments_LEACode'!$A$4:$I$455,8,FALSE)</f>
        <v>0</v>
      </c>
      <c r="H227" s="3">
        <f>VLOOKUP($B227,'Awards&amp;Payments_LEACode'!$A$4:$I$455,9,FALSE)</f>
        <v>2910183</v>
      </c>
      <c r="I227" s="1">
        <f>VLOOKUP($B227,'Awards&amp;Payments_LEACode'!$A$4:$Q$455,11,FALSE)</f>
        <v>122165.95999999999</v>
      </c>
      <c r="J227" s="1">
        <f>VLOOKUP($B227,'Awards&amp;Payments_LEACode'!$A$4:$Q$455,12,FALSE)</f>
        <v>0</v>
      </c>
      <c r="K227" s="1">
        <f>VLOOKUP($B227,'Awards&amp;Payments_LEACode'!$A$4:$Q$455,14,FALSE)</f>
        <v>0</v>
      </c>
      <c r="L227" s="1">
        <f>VLOOKUP($B227,'Awards&amp;Payments_LEACode'!$A$4:$Q$455,16,FALSE)</f>
        <v>0</v>
      </c>
      <c r="M227" s="3">
        <f>VLOOKUP($B227,'Awards&amp;Payments_LEACode'!$A$4:$Q$455,17,FALSE)</f>
        <v>122165.95999999999</v>
      </c>
    </row>
    <row r="228" spans="1:13" x14ac:dyDescent="0.35">
      <c r="A228" t="s">
        <v>218</v>
      </c>
      <c r="B228" s="118">
        <v>3367</v>
      </c>
      <c r="C228">
        <v>13</v>
      </c>
      <c r="D228" s="1">
        <f>VLOOKUP($B228,'Awards&amp;Payments_LEACode'!$A$4:$I$455,3,FALSE)</f>
        <v>107618</v>
      </c>
      <c r="E228" s="1">
        <f>VLOOKUP($B228,'Awards&amp;Payments_LEACode'!$A$4:$I$455,4,FALSE)</f>
        <v>362618</v>
      </c>
      <c r="F228" s="1">
        <f>VLOOKUP($B228,'Awards&amp;Payments_LEACode'!$A$4:$I$455,6,FALSE)</f>
        <v>814340</v>
      </c>
      <c r="G228" s="1">
        <f>VLOOKUP($B228,'Awards&amp;Payments_LEACode'!$A$4:$I$455,8,FALSE)</f>
        <v>0</v>
      </c>
      <c r="H228" s="3">
        <f>VLOOKUP($B228,'Awards&amp;Payments_LEACode'!$A$4:$I$455,9,FALSE)</f>
        <v>1284576</v>
      </c>
      <c r="I228" s="1">
        <f>VLOOKUP($B228,'Awards&amp;Payments_LEACode'!$A$4:$Q$455,11,FALSE)</f>
        <v>105515.77</v>
      </c>
      <c r="J228" s="1">
        <f>VLOOKUP($B228,'Awards&amp;Payments_LEACode'!$A$4:$Q$455,12,FALSE)</f>
        <v>0</v>
      </c>
      <c r="K228" s="1">
        <f>VLOOKUP($B228,'Awards&amp;Payments_LEACode'!$A$4:$Q$455,14,FALSE)</f>
        <v>0</v>
      </c>
      <c r="L228" s="1">
        <f>VLOOKUP($B228,'Awards&amp;Payments_LEACode'!$A$4:$Q$455,16,FALSE)</f>
        <v>0</v>
      </c>
      <c r="M228" s="3">
        <f>VLOOKUP($B228,'Awards&amp;Payments_LEACode'!$A$4:$Q$455,17,FALSE)</f>
        <v>105515.77</v>
      </c>
    </row>
    <row r="229" spans="1:13" x14ac:dyDescent="0.35">
      <c r="A229" t="s">
        <v>270</v>
      </c>
      <c r="B229" s="118">
        <v>4025</v>
      </c>
      <c r="C229">
        <v>13</v>
      </c>
      <c r="D229" s="1">
        <f>VLOOKUP($B229,'Awards&amp;Payments_LEACode'!$A$4:$I$455,3,FALSE)</f>
        <v>42802</v>
      </c>
      <c r="E229" s="1">
        <f>VLOOKUP($B229,'Awards&amp;Payments_LEACode'!$A$4:$I$455,4,FALSE)</f>
        <v>171953</v>
      </c>
      <c r="F229" s="1">
        <f>VLOOKUP($B229,'Awards&amp;Payments_LEACode'!$A$4:$I$455,6,FALSE)</f>
        <v>386159</v>
      </c>
      <c r="G229" s="1">
        <f>VLOOKUP($B229,'Awards&amp;Payments_LEACode'!$A$4:$I$455,8,FALSE)</f>
        <v>0</v>
      </c>
      <c r="H229" s="3">
        <f>VLOOKUP($B229,'Awards&amp;Payments_LEACode'!$A$4:$I$455,9,FALSE)</f>
        <v>600914</v>
      </c>
      <c r="I229" s="1">
        <f>VLOOKUP($B229,'Awards&amp;Payments_LEACode'!$A$4:$Q$455,11,FALSE)</f>
        <v>42802</v>
      </c>
      <c r="J229" s="1">
        <f>VLOOKUP($B229,'Awards&amp;Payments_LEACode'!$A$4:$Q$455,12,FALSE)</f>
        <v>0</v>
      </c>
      <c r="K229" s="1">
        <f>VLOOKUP($B229,'Awards&amp;Payments_LEACode'!$A$4:$Q$455,14,FALSE)</f>
        <v>0</v>
      </c>
      <c r="L229" s="1">
        <f>VLOOKUP($B229,'Awards&amp;Payments_LEACode'!$A$4:$Q$455,16,FALSE)</f>
        <v>0</v>
      </c>
      <c r="M229" s="3">
        <f>VLOOKUP($B229,'Awards&amp;Payments_LEACode'!$A$4:$Q$455,17,FALSE)</f>
        <v>42802</v>
      </c>
    </row>
    <row r="230" spans="1:13" x14ac:dyDescent="0.35">
      <c r="A230" t="s">
        <v>271</v>
      </c>
      <c r="B230" s="118">
        <v>4060</v>
      </c>
      <c r="C230">
        <v>13</v>
      </c>
      <c r="D230" s="1">
        <f>VLOOKUP($B230,'Awards&amp;Payments_LEACode'!$A$4:$I$455,3,FALSE)</f>
        <v>259380</v>
      </c>
      <c r="E230" s="1">
        <f>VLOOKUP($B230,'Awards&amp;Payments_LEACode'!$A$4:$I$455,4,FALSE)</f>
        <v>1039974</v>
      </c>
      <c r="F230" s="1">
        <f>VLOOKUP($B230,'Awards&amp;Payments_LEACode'!$A$4:$I$455,6,FALSE)</f>
        <v>2335496</v>
      </c>
      <c r="G230" s="1">
        <f>VLOOKUP($B230,'Awards&amp;Payments_LEACode'!$A$4:$I$455,8,FALSE)</f>
        <v>0</v>
      </c>
      <c r="H230" s="3">
        <f>VLOOKUP($B230,'Awards&amp;Payments_LEACode'!$A$4:$I$455,9,FALSE)</f>
        <v>3634850</v>
      </c>
      <c r="I230" s="1">
        <f>VLOOKUP($B230,'Awards&amp;Payments_LEACode'!$A$4:$Q$455,11,FALSE)</f>
        <v>59811.29</v>
      </c>
      <c r="J230" s="1">
        <f>VLOOKUP($B230,'Awards&amp;Payments_LEACode'!$A$4:$Q$455,12,FALSE)</f>
        <v>0</v>
      </c>
      <c r="K230" s="1">
        <f>VLOOKUP($B230,'Awards&amp;Payments_LEACode'!$A$4:$Q$455,14,FALSE)</f>
        <v>0</v>
      </c>
      <c r="L230" s="1">
        <f>VLOOKUP($B230,'Awards&amp;Payments_LEACode'!$A$4:$Q$455,16,FALSE)</f>
        <v>0</v>
      </c>
      <c r="M230" s="3">
        <f>VLOOKUP($B230,'Awards&amp;Payments_LEACode'!$A$4:$Q$455,17,FALSE)</f>
        <v>59811.29</v>
      </c>
    </row>
    <row r="231" spans="1:13" x14ac:dyDescent="0.35">
      <c r="A231" t="s">
        <v>233</v>
      </c>
      <c r="B231" s="118">
        <v>3542</v>
      </c>
      <c r="C231">
        <v>13</v>
      </c>
      <c r="D231" s="1">
        <f>VLOOKUP($B231,'Awards&amp;Payments_LEACode'!$A$4:$I$455,3,FALSE)</f>
        <v>46991</v>
      </c>
      <c r="E231" s="1">
        <f>VLOOKUP($B231,'Awards&amp;Payments_LEACode'!$A$4:$I$455,4,FALSE)</f>
        <v>158338</v>
      </c>
      <c r="F231" s="1">
        <f>VLOOKUP($B231,'Awards&amp;Payments_LEACode'!$A$4:$I$455,6,FALSE)</f>
        <v>355583</v>
      </c>
      <c r="G231" s="1">
        <f>VLOOKUP($B231,'Awards&amp;Payments_LEACode'!$A$4:$I$455,8,FALSE)</f>
        <v>0</v>
      </c>
      <c r="H231" s="3">
        <f>VLOOKUP($B231,'Awards&amp;Payments_LEACode'!$A$4:$I$455,9,FALSE)</f>
        <v>560912</v>
      </c>
      <c r="I231" s="1">
        <f>VLOOKUP($B231,'Awards&amp;Payments_LEACode'!$A$4:$Q$455,11,FALSE)</f>
        <v>46991</v>
      </c>
      <c r="J231" s="1">
        <f>VLOOKUP($B231,'Awards&amp;Payments_LEACode'!$A$4:$Q$455,12,FALSE)</f>
        <v>0</v>
      </c>
      <c r="K231" s="1">
        <f>VLOOKUP($B231,'Awards&amp;Payments_LEACode'!$A$4:$Q$455,14,FALSE)</f>
        <v>0</v>
      </c>
      <c r="L231" s="1">
        <f>VLOOKUP($B231,'Awards&amp;Payments_LEACode'!$A$4:$Q$455,16,FALSE)</f>
        <v>0</v>
      </c>
      <c r="M231" s="3">
        <f>VLOOKUP($B231,'Awards&amp;Payments_LEACode'!$A$4:$Q$455,17,FALSE)</f>
        <v>46991</v>
      </c>
    </row>
    <row r="232" spans="1:13" x14ac:dyDescent="0.35">
      <c r="A232" t="s">
        <v>359</v>
      </c>
      <c r="B232" s="118">
        <v>5621</v>
      </c>
      <c r="C232">
        <v>13</v>
      </c>
      <c r="D232" s="1">
        <f>VLOOKUP($B232,'Awards&amp;Payments_LEACode'!$A$4:$I$455,3,FALSE)</f>
        <v>262795</v>
      </c>
      <c r="E232" s="1">
        <f>VLOOKUP($B232,'Awards&amp;Payments_LEACode'!$A$4:$I$455,4,FALSE)</f>
        <v>1020084</v>
      </c>
      <c r="F232" s="1">
        <f>VLOOKUP($B232,'Awards&amp;Payments_LEACode'!$A$4:$I$455,6,FALSE)</f>
        <v>2290829</v>
      </c>
      <c r="G232" s="1">
        <f>VLOOKUP($B232,'Awards&amp;Payments_LEACode'!$A$4:$I$455,8,FALSE)</f>
        <v>0</v>
      </c>
      <c r="H232" s="3">
        <f>VLOOKUP($B232,'Awards&amp;Payments_LEACode'!$A$4:$I$455,9,FALSE)</f>
        <v>3573708</v>
      </c>
      <c r="I232" s="1">
        <f>VLOOKUP($B232,'Awards&amp;Payments_LEACode'!$A$4:$Q$455,11,FALSE)</f>
        <v>251318.87</v>
      </c>
      <c r="J232" s="1">
        <f>VLOOKUP($B232,'Awards&amp;Payments_LEACode'!$A$4:$Q$455,12,FALSE)</f>
        <v>0</v>
      </c>
      <c r="K232" s="1">
        <f>VLOOKUP($B232,'Awards&amp;Payments_LEACode'!$A$4:$Q$455,14,FALSE)</f>
        <v>0</v>
      </c>
      <c r="L232" s="1">
        <f>VLOOKUP($B232,'Awards&amp;Payments_LEACode'!$A$4:$Q$455,16,FALSE)</f>
        <v>0</v>
      </c>
      <c r="M232" s="3">
        <f>VLOOKUP($B232,'Awards&amp;Payments_LEACode'!$A$4:$Q$455,17,FALSE)</f>
        <v>251318.87</v>
      </c>
    </row>
    <row r="233" spans="1:13" x14ac:dyDescent="0.35">
      <c r="A233" t="s">
        <v>362</v>
      </c>
      <c r="B233" s="118">
        <v>5656</v>
      </c>
      <c r="C233">
        <v>13</v>
      </c>
      <c r="D233" s="1">
        <f>VLOOKUP($B233,'Awards&amp;Payments_LEACode'!$A$4:$I$455,3,FALSE)</f>
        <v>651600</v>
      </c>
      <c r="E233" s="1">
        <f>VLOOKUP($B233,'Awards&amp;Payments_LEACode'!$A$4:$I$455,4,FALSE)</f>
        <v>2235287</v>
      </c>
      <c r="F233" s="1">
        <f>VLOOKUP($B233,'Awards&amp;Payments_LEACode'!$A$4:$I$455,6,FALSE)</f>
        <v>5019841</v>
      </c>
      <c r="G233" s="1">
        <f>VLOOKUP($B233,'Awards&amp;Payments_LEACode'!$A$4:$I$455,8,FALSE)</f>
        <v>0</v>
      </c>
      <c r="H233" s="3">
        <f>VLOOKUP($B233,'Awards&amp;Payments_LEACode'!$A$4:$I$455,9,FALSE)</f>
        <v>7906728</v>
      </c>
      <c r="I233" s="1">
        <f>VLOOKUP($B233,'Awards&amp;Payments_LEACode'!$A$4:$Q$455,11,FALSE)</f>
        <v>625268.39</v>
      </c>
      <c r="J233" s="1">
        <f>VLOOKUP($B233,'Awards&amp;Payments_LEACode'!$A$4:$Q$455,12,FALSE)</f>
        <v>0</v>
      </c>
      <c r="K233" s="1">
        <f>VLOOKUP($B233,'Awards&amp;Payments_LEACode'!$A$4:$Q$455,14,FALSE)</f>
        <v>0</v>
      </c>
      <c r="L233" s="1">
        <f>VLOOKUP($B233,'Awards&amp;Payments_LEACode'!$A$4:$Q$455,16,FALSE)</f>
        <v>0</v>
      </c>
      <c r="M233" s="3">
        <f>VLOOKUP($B233,'Awards&amp;Payments_LEACode'!$A$4:$Q$455,17,FALSE)</f>
        <v>625268.39</v>
      </c>
    </row>
    <row r="234" spans="1:13" x14ac:dyDescent="0.35">
      <c r="A234" t="s">
        <v>389</v>
      </c>
      <c r="B234" s="118">
        <v>6118</v>
      </c>
      <c r="C234">
        <v>13</v>
      </c>
      <c r="D234" s="1">
        <f>VLOOKUP($B234,'Awards&amp;Payments_LEACode'!$A$4:$I$455,3,FALSE)</f>
        <v>70220</v>
      </c>
      <c r="E234" s="1">
        <f>VLOOKUP($B234,'Awards&amp;Payments_LEACode'!$A$4:$I$455,4,FALSE)</f>
        <v>279528</v>
      </c>
      <c r="F234" s="1">
        <f>VLOOKUP($B234,'Awards&amp;Payments_LEACode'!$A$4:$I$455,6,FALSE)</f>
        <v>627743</v>
      </c>
      <c r="G234" s="1">
        <f>VLOOKUP($B234,'Awards&amp;Payments_LEACode'!$A$4:$I$455,8,FALSE)</f>
        <v>0</v>
      </c>
      <c r="H234" s="3">
        <f>VLOOKUP($B234,'Awards&amp;Payments_LEACode'!$A$4:$I$455,9,FALSE)</f>
        <v>977491</v>
      </c>
      <c r="I234" s="1">
        <f>VLOOKUP($B234,'Awards&amp;Payments_LEACode'!$A$4:$Q$455,11,FALSE)</f>
        <v>70220</v>
      </c>
      <c r="J234" s="1">
        <f>VLOOKUP($B234,'Awards&amp;Payments_LEACode'!$A$4:$Q$455,12,FALSE)</f>
        <v>0</v>
      </c>
      <c r="K234" s="1">
        <f>VLOOKUP($B234,'Awards&amp;Payments_LEACode'!$A$4:$Q$455,14,FALSE)</f>
        <v>0</v>
      </c>
      <c r="L234" s="1">
        <f>VLOOKUP($B234,'Awards&amp;Payments_LEACode'!$A$4:$Q$455,16,FALSE)</f>
        <v>0</v>
      </c>
      <c r="M234" s="3">
        <f>VLOOKUP($B234,'Awards&amp;Payments_LEACode'!$A$4:$Q$455,17,FALSE)</f>
        <v>70220</v>
      </c>
    </row>
    <row r="235" spans="1:13" x14ac:dyDescent="0.35">
      <c r="A235" t="s">
        <v>390</v>
      </c>
      <c r="B235" s="118">
        <v>6125</v>
      </c>
      <c r="C235">
        <v>13</v>
      </c>
      <c r="D235" s="1">
        <f>VLOOKUP($B235,'Awards&amp;Payments_LEACode'!$A$4:$I$455,3,FALSE)</f>
        <v>517830</v>
      </c>
      <c r="E235" s="1">
        <f>VLOOKUP($B235,'Awards&amp;Payments_LEACode'!$A$4:$I$455,4,FALSE)</f>
        <v>2106351</v>
      </c>
      <c r="F235" s="1">
        <f>VLOOKUP($B235,'Awards&amp;Payments_LEACode'!$A$4:$I$455,6,FALSE)</f>
        <v>4730285</v>
      </c>
      <c r="G235" s="1">
        <f>VLOOKUP($B235,'Awards&amp;Payments_LEACode'!$A$4:$I$455,8,FALSE)</f>
        <v>0</v>
      </c>
      <c r="H235" s="3">
        <f>VLOOKUP($B235,'Awards&amp;Payments_LEACode'!$A$4:$I$455,9,FALSE)</f>
        <v>7354466</v>
      </c>
      <c r="I235" s="1">
        <f>VLOOKUP($B235,'Awards&amp;Payments_LEACode'!$A$4:$Q$455,11,FALSE)</f>
        <v>471463.64</v>
      </c>
      <c r="J235" s="1">
        <f>VLOOKUP($B235,'Awards&amp;Payments_LEACode'!$A$4:$Q$455,12,FALSE)</f>
        <v>0</v>
      </c>
      <c r="K235" s="1">
        <f>VLOOKUP($B235,'Awards&amp;Payments_LEACode'!$A$4:$Q$455,14,FALSE)</f>
        <v>0</v>
      </c>
      <c r="L235" s="1">
        <f>VLOOKUP($B235,'Awards&amp;Payments_LEACode'!$A$4:$Q$455,16,FALSE)</f>
        <v>0</v>
      </c>
      <c r="M235" s="3">
        <f>VLOOKUP($B235,'Awards&amp;Payments_LEACode'!$A$4:$Q$455,17,FALSE)</f>
        <v>471463.64</v>
      </c>
    </row>
    <row r="236" spans="1:13" x14ac:dyDescent="0.35">
      <c r="A236" t="s">
        <v>7</v>
      </c>
      <c r="B236" s="118">
        <v>14</v>
      </c>
      <c r="C236">
        <v>14</v>
      </c>
      <c r="D236" s="1">
        <f>VLOOKUP($B236,'Awards&amp;Payments_LEACode'!$A$4:$I$455,3,FALSE)</f>
        <v>461980</v>
      </c>
      <c r="E236" s="1">
        <f>VLOOKUP($B236,'Awards&amp;Payments_LEACode'!$A$4:$I$455,4,FALSE)</f>
        <v>1828288</v>
      </c>
      <c r="F236" s="1">
        <f>VLOOKUP($B236,'Awards&amp;Payments_LEACode'!$A$4:$I$455,6,FALSE)</f>
        <v>4105831</v>
      </c>
      <c r="G236" s="1">
        <f>VLOOKUP($B236,'Awards&amp;Payments_LEACode'!$A$4:$I$455,8,FALSE)</f>
        <v>207971</v>
      </c>
      <c r="H236" s="3">
        <f>VLOOKUP($B236,'Awards&amp;Payments_LEACode'!$A$4:$I$455,9,FALSE)</f>
        <v>6604070</v>
      </c>
      <c r="I236" s="1">
        <f>VLOOKUP($B236,'Awards&amp;Payments_LEACode'!$A$4:$Q$455,11,FALSE)</f>
        <v>365954.92</v>
      </c>
      <c r="J236" s="1">
        <f>VLOOKUP($B236,'Awards&amp;Payments_LEACode'!$A$4:$Q$455,12,FALSE)</f>
        <v>727499.56</v>
      </c>
      <c r="K236" s="1">
        <f>VLOOKUP($B236,'Awards&amp;Payments_LEACode'!$A$4:$Q$455,14,FALSE)</f>
        <v>0</v>
      </c>
      <c r="L236" s="1">
        <f>VLOOKUP($B236,'Awards&amp;Payments_LEACode'!$A$4:$Q$455,16,FALSE)</f>
        <v>144002.04</v>
      </c>
      <c r="M236" s="3">
        <f>VLOOKUP($B236,'Awards&amp;Payments_LEACode'!$A$4:$Q$455,17,FALSE)</f>
        <v>1237456.52</v>
      </c>
    </row>
    <row r="237" spans="1:13" x14ac:dyDescent="0.35">
      <c r="A237" t="s">
        <v>28</v>
      </c>
      <c r="B237" s="118">
        <v>280</v>
      </c>
      <c r="C237">
        <v>14</v>
      </c>
      <c r="D237" s="1">
        <f>VLOOKUP($B237,'Awards&amp;Payments_LEACode'!$A$4:$I$455,3,FALSE)</f>
        <v>469793</v>
      </c>
      <c r="E237" s="1">
        <f>VLOOKUP($B237,'Awards&amp;Payments_LEACode'!$A$4:$I$455,4,FALSE)</f>
        <v>1695983</v>
      </c>
      <c r="F237" s="1">
        <f>VLOOKUP($B237,'Awards&amp;Payments_LEACode'!$A$4:$I$455,6,FALSE)</f>
        <v>3808711</v>
      </c>
      <c r="G237" s="1">
        <f>VLOOKUP($B237,'Awards&amp;Payments_LEACode'!$A$4:$I$455,8,FALSE)</f>
        <v>422608</v>
      </c>
      <c r="H237" s="3">
        <f>VLOOKUP($B237,'Awards&amp;Payments_LEACode'!$A$4:$I$455,9,FALSE)</f>
        <v>6397095</v>
      </c>
      <c r="I237" s="1">
        <f>VLOOKUP($B237,'Awards&amp;Payments_LEACode'!$A$4:$Q$455,11,FALSE)</f>
        <v>310738.43</v>
      </c>
      <c r="J237" s="1">
        <f>VLOOKUP($B237,'Awards&amp;Payments_LEACode'!$A$4:$Q$455,12,FALSE)</f>
        <v>0</v>
      </c>
      <c r="K237" s="1">
        <f>VLOOKUP($B237,'Awards&amp;Payments_LEACode'!$A$4:$Q$455,14,FALSE)</f>
        <v>0</v>
      </c>
      <c r="L237" s="1">
        <f>VLOOKUP($B237,'Awards&amp;Payments_LEACode'!$A$4:$Q$455,16,FALSE)</f>
        <v>155057.34000000003</v>
      </c>
      <c r="M237" s="3">
        <f>VLOOKUP($B237,'Awards&amp;Payments_LEACode'!$A$4:$Q$455,17,FALSE)</f>
        <v>465795.77</v>
      </c>
    </row>
    <row r="238" spans="1:13" x14ac:dyDescent="0.35">
      <c r="A238" t="s">
        <v>32</v>
      </c>
      <c r="B238" s="118">
        <v>336</v>
      </c>
      <c r="C238">
        <v>14</v>
      </c>
      <c r="D238" s="1">
        <f>VLOOKUP($B238,'Awards&amp;Payments_LEACode'!$A$4:$I$455,3,FALSE)</f>
        <v>367251</v>
      </c>
      <c r="E238" s="1">
        <f>VLOOKUP($B238,'Awards&amp;Payments_LEACode'!$A$4:$I$455,4,FALSE)</f>
        <v>1461021</v>
      </c>
      <c r="F238" s="1">
        <f>VLOOKUP($B238,'Awards&amp;Payments_LEACode'!$A$4:$I$455,6,FALSE)</f>
        <v>3281053</v>
      </c>
      <c r="G238" s="1">
        <f>VLOOKUP($B238,'Awards&amp;Payments_LEACode'!$A$4:$I$455,8,FALSE)</f>
        <v>0</v>
      </c>
      <c r="H238" s="3">
        <f>VLOOKUP($B238,'Awards&amp;Payments_LEACode'!$A$4:$I$455,9,FALSE)</f>
        <v>5109325</v>
      </c>
      <c r="I238" s="1">
        <f>VLOOKUP($B238,'Awards&amp;Payments_LEACode'!$A$4:$Q$455,11,FALSE)</f>
        <v>140613.12</v>
      </c>
      <c r="J238" s="1">
        <f>VLOOKUP($B238,'Awards&amp;Payments_LEACode'!$A$4:$Q$455,12,FALSE)</f>
        <v>0</v>
      </c>
      <c r="K238" s="1">
        <f>VLOOKUP($B238,'Awards&amp;Payments_LEACode'!$A$4:$Q$455,14,FALSE)</f>
        <v>0</v>
      </c>
      <c r="L238" s="1">
        <f>VLOOKUP($B238,'Awards&amp;Payments_LEACode'!$A$4:$Q$455,16,FALSE)</f>
        <v>0</v>
      </c>
      <c r="M238" s="3">
        <f>VLOOKUP($B238,'Awards&amp;Payments_LEACode'!$A$4:$Q$455,17,FALSE)</f>
        <v>140613.12</v>
      </c>
    </row>
    <row r="239" spans="1:13" x14ac:dyDescent="0.35">
      <c r="A239" t="s">
        <v>38</v>
      </c>
      <c r="B239" s="118">
        <v>434</v>
      </c>
      <c r="C239">
        <v>14</v>
      </c>
      <c r="D239" s="1">
        <f>VLOOKUP($B239,'Awards&amp;Payments_LEACode'!$A$4:$I$455,3,FALSE)</f>
        <v>258119</v>
      </c>
      <c r="E239" s="1">
        <f>VLOOKUP($B239,'Awards&amp;Payments_LEACode'!$A$4:$I$455,4,FALSE)</f>
        <v>1027867</v>
      </c>
      <c r="F239" s="1">
        <f>VLOOKUP($B239,'Awards&amp;Payments_LEACode'!$A$4:$I$455,6,FALSE)</f>
        <v>2308306</v>
      </c>
      <c r="G239" s="1">
        <f>VLOOKUP($B239,'Awards&amp;Payments_LEACode'!$A$4:$I$455,8,FALSE)</f>
        <v>0</v>
      </c>
      <c r="H239" s="3">
        <f>VLOOKUP($B239,'Awards&amp;Payments_LEACode'!$A$4:$I$455,9,FALSE)</f>
        <v>3594292</v>
      </c>
      <c r="I239" s="1">
        <f>VLOOKUP($B239,'Awards&amp;Payments_LEACode'!$A$4:$Q$455,11,FALSE)</f>
        <v>182788.52</v>
      </c>
      <c r="J239" s="1">
        <f>VLOOKUP($B239,'Awards&amp;Payments_LEACode'!$A$4:$Q$455,12,FALSE)</f>
        <v>0</v>
      </c>
      <c r="K239" s="1">
        <f>VLOOKUP($B239,'Awards&amp;Payments_LEACode'!$A$4:$Q$455,14,FALSE)</f>
        <v>0</v>
      </c>
      <c r="L239" s="1">
        <f>VLOOKUP($B239,'Awards&amp;Payments_LEACode'!$A$4:$Q$455,16,FALSE)</f>
        <v>0</v>
      </c>
      <c r="M239" s="3">
        <f>VLOOKUP($B239,'Awards&amp;Payments_LEACode'!$A$4:$Q$455,17,FALSE)</f>
        <v>182788.52</v>
      </c>
    </row>
    <row r="240" spans="1:13" x14ac:dyDescent="0.35">
      <c r="A240" t="s">
        <v>60</v>
      </c>
      <c r="B240" s="118">
        <v>882</v>
      </c>
      <c r="C240">
        <v>14</v>
      </c>
      <c r="D240" s="1">
        <f>VLOOKUP($B240,'Awards&amp;Payments_LEACode'!$A$4:$I$455,3,FALSE)</f>
        <v>97782</v>
      </c>
      <c r="E240" s="1">
        <f>VLOOKUP($B240,'Awards&amp;Payments_LEACode'!$A$4:$I$455,4,FALSE)</f>
        <v>394658</v>
      </c>
      <c r="F240" s="1">
        <f>VLOOKUP($B240,'Awards&amp;Payments_LEACode'!$A$4:$I$455,6,FALSE)</f>
        <v>886294</v>
      </c>
      <c r="G240" s="1">
        <f>VLOOKUP($B240,'Awards&amp;Payments_LEACode'!$A$4:$I$455,8,FALSE)</f>
        <v>52609</v>
      </c>
      <c r="H240" s="3">
        <f>VLOOKUP($B240,'Awards&amp;Payments_LEACode'!$A$4:$I$455,9,FALSE)</f>
        <v>1431343</v>
      </c>
      <c r="I240" s="1">
        <f>VLOOKUP($B240,'Awards&amp;Payments_LEACode'!$A$4:$Q$455,11,FALSE)</f>
        <v>68987.05</v>
      </c>
      <c r="J240" s="1">
        <f>VLOOKUP($B240,'Awards&amp;Payments_LEACode'!$A$4:$Q$455,12,FALSE)</f>
        <v>0</v>
      </c>
      <c r="K240" s="1">
        <f>VLOOKUP($B240,'Awards&amp;Payments_LEACode'!$A$4:$Q$455,14,FALSE)</f>
        <v>0</v>
      </c>
      <c r="L240" s="1">
        <f>VLOOKUP($B240,'Awards&amp;Payments_LEACode'!$A$4:$Q$455,16,FALSE)</f>
        <v>50415.28</v>
      </c>
      <c r="M240" s="3">
        <f>VLOOKUP($B240,'Awards&amp;Payments_LEACode'!$A$4:$Q$455,17,FALSE)</f>
        <v>119402.33</v>
      </c>
    </row>
    <row r="241" spans="1:13" x14ac:dyDescent="0.35">
      <c r="A241" t="s">
        <v>75</v>
      </c>
      <c r="B241" s="118">
        <v>1141</v>
      </c>
      <c r="C241">
        <v>14</v>
      </c>
      <c r="D241" s="1">
        <f>VLOOKUP($B241,'Awards&amp;Payments_LEACode'!$A$4:$I$455,3,FALSE)</f>
        <v>236191</v>
      </c>
      <c r="E241" s="1">
        <f>VLOOKUP($B241,'Awards&amp;Payments_LEACode'!$A$4:$I$455,4,FALSE)</f>
        <v>971582</v>
      </c>
      <c r="F241" s="1">
        <f>VLOOKUP($B241,'Awards&amp;Payments_LEACode'!$A$4:$I$455,6,FALSE)</f>
        <v>2181906</v>
      </c>
      <c r="G241" s="1">
        <f>VLOOKUP($B241,'Awards&amp;Payments_LEACode'!$A$4:$I$455,8,FALSE)</f>
        <v>179130</v>
      </c>
      <c r="H241" s="3">
        <f>VLOOKUP($B241,'Awards&amp;Payments_LEACode'!$A$4:$I$455,9,FALSE)</f>
        <v>3568809</v>
      </c>
      <c r="I241" s="1">
        <f>VLOOKUP($B241,'Awards&amp;Payments_LEACode'!$A$4:$Q$455,11,FALSE)</f>
        <v>220451.90000000005</v>
      </c>
      <c r="J241" s="1">
        <f>VLOOKUP($B241,'Awards&amp;Payments_LEACode'!$A$4:$Q$455,12,FALSE)</f>
        <v>0</v>
      </c>
      <c r="K241" s="1">
        <f>VLOOKUP($B241,'Awards&amp;Payments_LEACode'!$A$4:$Q$455,14,FALSE)</f>
        <v>0</v>
      </c>
      <c r="L241" s="1">
        <f>VLOOKUP($B241,'Awards&amp;Payments_LEACode'!$A$4:$Q$455,16,FALSE)</f>
        <v>0</v>
      </c>
      <c r="M241" s="3">
        <f>VLOOKUP($B241,'Awards&amp;Payments_LEACode'!$A$4:$Q$455,17,FALSE)</f>
        <v>220451.90000000005</v>
      </c>
    </row>
    <row r="242" spans="1:13" x14ac:dyDescent="0.35">
      <c r="A242" t="s">
        <v>80</v>
      </c>
      <c r="B242" s="118">
        <v>1183</v>
      </c>
      <c r="C242">
        <v>14</v>
      </c>
      <c r="D242" s="1">
        <f>VLOOKUP($B242,'Awards&amp;Payments_LEACode'!$A$4:$I$455,3,FALSE)</f>
        <v>86079</v>
      </c>
      <c r="E242" s="1">
        <f>VLOOKUP($B242,'Awards&amp;Payments_LEACode'!$A$4:$I$455,4,FALSE)</f>
        <v>342701</v>
      </c>
      <c r="F242" s="1">
        <f>VLOOKUP($B242,'Awards&amp;Payments_LEACode'!$A$4:$I$455,6,FALSE)</f>
        <v>769613</v>
      </c>
      <c r="G242" s="1">
        <f>VLOOKUP($B242,'Awards&amp;Payments_LEACode'!$A$4:$I$455,8,FALSE)</f>
        <v>0</v>
      </c>
      <c r="H242" s="3">
        <f>VLOOKUP($B242,'Awards&amp;Payments_LEACode'!$A$4:$I$455,9,FALSE)</f>
        <v>1198393</v>
      </c>
      <c r="I242" s="1">
        <f>VLOOKUP($B242,'Awards&amp;Payments_LEACode'!$A$4:$Q$455,11,FALSE)</f>
        <v>71308.17</v>
      </c>
      <c r="J242" s="1">
        <f>VLOOKUP($B242,'Awards&amp;Payments_LEACode'!$A$4:$Q$455,12,FALSE)</f>
        <v>0</v>
      </c>
      <c r="K242" s="1">
        <f>VLOOKUP($B242,'Awards&amp;Payments_LEACode'!$A$4:$Q$455,14,FALSE)</f>
        <v>0</v>
      </c>
      <c r="L242" s="1">
        <f>VLOOKUP($B242,'Awards&amp;Payments_LEACode'!$A$4:$Q$455,16,FALSE)</f>
        <v>0</v>
      </c>
      <c r="M242" s="3">
        <f>VLOOKUP($B242,'Awards&amp;Payments_LEACode'!$A$4:$Q$455,17,FALSE)</f>
        <v>71308.17</v>
      </c>
    </row>
    <row r="243" spans="1:13" x14ac:dyDescent="0.35">
      <c r="A243" t="s">
        <v>1157</v>
      </c>
      <c r="B243" s="118">
        <v>1316</v>
      </c>
      <c r="C243">
        <v>14</v>
      </c>
      <c r="D243" s="1">
        <f>VLOOKUP($B243,'Awards&amp;Payments_LEACode'!$A$4:$I$455,3,FALSE)</f>
        <v>125113</v>
      </c>
      <c r="E243" s="1">
        <f>VLOOKUP($B243,'Awards&amp;Payments_LEACode'!$A$4:$I$455,4,FALSE)</f>
        <v>561204</v>
      </c>
      <c r="F243" s="1">
        <f>VLOOKUP($B243,'Awards&amp;Payments_LEACode'!$A$4:$I$455,6,FALSE)</f>
        <v>1260309</v>
      </c>
      <c r="G243" s="1">
        <f>VLOOKUP($B243,'Awards&amp;Payments_LEACode'!$A$4:$I$455,8,FALSE)</f>
        <v>0</v>
      </c>
      <c r="H243" s="3">
        <f>VLOOKUP($B243,'Awards&amp;Payments_LEACode'!$A$4:$I$455,9,FALSE)</f>
        <v>1946626</v>
      </c>
      <c r="I243" s="1">
        <f>VLOOKUP($B243,'Awards&amp;Payments_LEACode'!$A$4:$Q$455,11,FALSE)</f>
        <v>125113</v>
      </c>
      <c r="J243" s="1">
        <f>VLOOKUP($B243,'Awards&amp;Payments_LEACode'!$A$4:$Q$455,12,FALSE)</f>
        <v>0</v>
      </c>
      <c r="K243" s="1">
        <f>VLOOKUP($B243,'Awards&amp;Payments_LEACode'!$A$4:$Q$455,14,FALSE)</f>
        <v>0</v>
      </c>
      <c r="L243" s="1">
        <f>VLOOKUP($B243,'Awards&amp;Payments_LEACode'!$A$4:$Q$455,16,FALSE)</f>
        <v>0</v>
      </c>
      <c r="M243" s="3">
        <f>VLOOKUP($B243,'Awards&amp;Payments_LEACode'!$A$4:$Q$455,17,FALSE)</f>
        <v>125113</v>
      </c>
    </row>
    <row r="244" spans="1:13" x14ac:dyDescent="0.35">
      <c r="A244" t="s">
        <v>115</v>
      </c>
      <c r="B244" s="118">
        <v>1736</v>
      </c>
      <c r="C244">
        <v>14</v>
      </c>
      <c r="D244" s="1">
        <f>VLOOKUP($B244,'Awards&amp;Payments_LEACode'!$A$4:$I$455,3,FALSE)</f>
        <v>40000</v>
      </c>
      <c r="E244" s="1">
        <f>VLOOKUP($B244,'Awards&amp;Payments_LEACode'!$A$4:$I$455,4,FALSE)</f>
        <v>159545</v>
      </c>
      <c r="F244" s="1">
        <f>VLOOKUP($B244,'Awards&amp;Payments_LEACode'!$A$4:$I$455,6,FALSE)</f>
        <v>358294</v>
      </c>
      <c r="G244" s="1">
        <f>VLOOKUP($B244,'Awards&amp;Payments_LEACode'!$A$4:$I$455,8,FALSE)</f>
        <v>0</v>
      </c>
      <c r="H244" s="3">
        <f>VLOOKUP($B244,'Awards&amp;Payments_LEACode'!$A$4:$I$455,9,FALSE)</f>
        <v>557839</v>
      </c>
      <c r="I244" s="1">
        <f>VLOOKUP($B244,'Awards&amp;Payments_LEACode'!$A$4:$Q$455,11,FALSE)</f>
        <v>40000</v>
      </c>
      <c r="J244" s="1">
        <f>VLOOKUP($B244,'Awards&amp;Payments_LEACode'!$A$4:$Q$455,12,FALSE)</f>
        <v>0</v>
      </c>
      <c r="K244" s="1">
        <f>VLOOKUP($B244,'Awards&amp;Payments_LEACode'!$A$4:$Q$455,14,FALSE)</f>
        <v>0</v>
      </c>
      <c r="L244" s="1">
        <f>VLOOKUP($B244,'Awards&amp;Payments_LEACode'!$A$4:$Q$455,16,FALSE)</f>
        <v>0</v>
      </c>
      <c r="M244" s="3">
        <f>VLOOKUP($B244,'Awards&amp;Payments_LEACode'!$A$4:$Q$455,17,FALSE)</f>
        <v>40000</v>
      </c>
    </row>
    <row r="245" spans="1:13" x14ac:dyDescent="0.35">
      <c r="A245" t="s">
        <v>148</v>
      </c>
      <c r="B245" s="118">
        <v>2310</v>
      </c>
      <c r="C245">
        <v>14</v>
      </c>
      <c r="D245" s="1">
        <f>VLOOKUP($B245,'Awards&amp;Payments_LEACode'!$A$4:$I$455,3,FALSE)</f>
        <v>40000</v>
      </c>
      <c r="E245" s="1">
        <f>VLOOKUP($B245,'Awards&amp;Payments_LEACode'!$A$4:$I$455,4,FALSE)</f>
        <v>100000</v>
      </c>
      <c r="F245" s="1">
        <f>VLOOKUP($B245,'Awards&amp;Payments_LEACode'!$A$4:$I$455,6,FALSE)</f>
        <v>209053</v>
      </c>
      <c r="G245" s="1">
        <f>VLOOKUP($B245,'Awards&amp;Payments_LEACode'!$A$4:$I$455,8,FALSE)</f>
        <v>0</v>
      </c>
      <c r="H245" s="3">
        <f>VLOOKUP($B245,'Awards&amp;Payments_LEACode'!$A$4:$I$455,9,FALSE)</f>
        <v>349053</v>
      </c>
      <c r="I245" s="1">
        <f>VLOOKUP($B245,'Awards&amp;Payments_LEACode'!$A$4:$Q$455,11,FALSE)</f>
        <v>18000.259999999998</v>
      </c>
      <c r="J245" s="1">
        <f>VLOOKUP($B245,'Awards&amp;Payments_LEACode'!$A$4:$Q$455,12,FALSE)</f>
        <v>0</v>
      </c>
      <c r="K245" s="1">
        <f>VLOOKUP($B245,'Awards&amp;Payments_LEACode'!$A$4:$Q$455,14,FALSE)</f>
        <v>0</v>
      </c>
      <c r="L245" s="1">
        <f>VLOOKUP($B245,'Awards&amp;Payments_LEACode'!$A$4:$Q$455,16,FALSE)</f>
        <v>0</v>
      </c>
      <c r="M245" s="3">
        <f>VLOOKUP($B245,'Awards&amp;Payments_LEACode'!$A$4:$Q$455,17,FALSE)</f>
        <v>18000.259999999998</v>
      </c>
    </row>
    <row r="246" spans="1:13" x14ac:dyDescent="0.35">
      <c r="A246" t="s">
        <v>165</v>
      </c>
      <c r="B246" s="118">
        <v>2576</v>
      </c>
      <c r="C246">
        <v>14</v>
      </c>
      <c r="D246" s="1">
        <f>VLOOKUP($B246,'Awards&amp;Payments_LEACode'!$A$4:$I$455,3,FALSE)</f>
        <v>68940</v>
      </c>
      <c r="E246" s="1">
        <f>VLOOKUP($B246,'Awards&amp;Payments_LEACode'!$A$4:$I$455,4,FALSE)</f>
        <v>272518</v>
      </c>
      <c r="F246" s="1">
        <f>VLOOKUP($B246,'Awards&amp;Payments_LEACode'!$A$4:$I$455,6,FALSE)</f>
        <v>612000</v>
      </c>
      <c r="G246" s="1">
        <f>VLOOKUP($B246,'Awards&amp;Payments_LEACode'!$A$4:$I$455,8,FALSE)</f>
        <v>0</v>
      </c>
      <c r="H246" s="3">
        <f>VLOOKUP($B246,'Awards&amp;Payments_LEACode'!$A$4:$I$455,9,FALSE)</f>
        <v>953458</v>
      </c>
      <c r="I246" s="1">
        <f>VLOOKUP($B246,'Awards&amp;Payments_LEACode'!$A$4:$Q$455,11,FALSE)</f>
        <v>24858.01</v>
      </c>
      <c r="J246" s="1">
        <f>VLOOKUP($B246,'Awards&amp;Payments_LEACode'!$A$4:$Q$455,12,FALSE)</f>
        <v>0</v>
      </c>
      <c r="K246" s="1">
        <f>VLOOKUP($B246,'Awards&amp;Payments_LEACode'!$A$4:$Q$455,14,FALSE)</f>
        <v>0</v>
      </c>
      <c r="L246" s="1">
        <f>VLOOKUP($B246,'Awards&amp;Payments_LEACode'!$A$4:$Q$455,16,FALSE)</f>
        <v>0</v>
      </c>
      <c r="M246" s="3">
        <f>VLOOKUP($B246,'Awards&amp;Payments_LEACode'!$A$4:$Q$455,17,FALSE)</f>
        <v>24858.01</v>
      </c>
    </row>
    <row r="247" spans="1:13" x14ac:dyDescent="0.35">
      <c r="A247" t="s">
        <v>173</v>
      </c>
      <c r="B247" s="118">
        <v>2639</v>
      </c>
      <c r="C247">
        <v>14</v>
      </c>
      <c r="D247" s="1">
        <f>VLOOKUP($B247,'Awards&amp;Payments_LEACode'!$A$4:$I$455,3,FALSE)</f>
        <v>64696</v>
      </c>
      <c r="E247" s="1">
        <f>VLOOKUP($B247,'Awards&amp;Payments_LEACode'!$A$4:$I$455,4,FALSE)</f>
        <v>259292</v>
      </c>
      <c r="F247" s="1">
        <f>VLOOKUP($B247,'Awards&amp;Payments_LEACode'!$A$4:$I$455,6,FALSE)</f>
        <v>582298</v>
      </c>
      <c r="G247" s="1">
        <f>VLOOKUP($B247,'Awards&amp;Payments_LEACode'!$A$4:$I$455,8,FALSE)</f>
        <v>0</v>
      </c>
      <c r="H247" s="3">
        <f>VLOOKUP($B247,'Awards&amp;Payments_LEACode'!$A$4:$I$455,9,FALSE)</f>
        <v>906286</v>
      </c>
      <c r="I247" s="1">
        <f>VLOOKUP($B247,'Awards&amp;Payments_LEACode'!$A$4:$Q$455,11,FALSE)</f>
        <v>64696</v>
      </c>
      <c r="J247" s="1">
        <f>VLOOKUP($B247,'Awards&amp;Payments_LEACode'!$A$4:$Q$455,12,FALSE)</f>
        <v>0</v>
      </c>
      <c r="K247" s="1">
        <f>VLOOKUP($B247,'Awards&amp;Payments_LEACode'!$A$4:$Q$455,14,FALSE)</f>
        <v>0</v>
      </c>
      <c r="L247" s="1">
        <f>VLOOKUP($B247,'Awards&amp;Payments_LEACode'!$A$4:$Q$455,16,FALSE)</f>
        <v>0</v>
      </c>
      <c r="M247" s="3">
        <f>VLOOKUP($B247,'Awards&amp;Payments_LEACode'!$A$4:$Q$455,17,FALSE)</f>
        <v>64696</v>
      </c>
    </row>
    <row r="248" spans="1:13" x14ac:dyDescent="0.35">
      <c r="A248" t="s">
        <v>202</v>
      </c>
      <c r="B248" s="118">
        <v>3150</v>
      </c>
      <c r="C248">
        <v>14</v>
      </c>
      <c r="D248" s="1">
        <f>VLOOKUP($B248,'Awards&amp;Payments_LEACode'!$A$4:$I$455,3,FALSE)</f>
        <v>97376</v>
      </c>
      <c r="E248" s="1">
        <f>VLOOKUP($B248,'Awards&amp;Payments_LEACode'!$A$4:$I$455,4,FALSE)</f>
        <v>384718</v>
      </c>
      <c r="F248" s="1">
        <f>VLOOKUP($B248,'Awards&amp;Payments_LEACode'!$A$4:$I$455,6,FALSE)</f>
        <v>863971</v>
      </c>
      <c r="G248" s="1">
        <f>VLOOKUP($B248,'Awards&amp;Payments_LEACode'!$A$4:$I$455,8,FALSE)</f>
        <v>0</v>
      </c>
      <c r="H248" s="3">
        <f>VLOOKUP($B248,'Awards&amp;Payments_LEACode'!$A$4:$I$455,9,FALSE)</f>
        <v>1346065</v>
      </c>
      <c r="I248" s="1">
        <f>VLOOKUP($B248,'Awards&amp;Payments_LEACode'!$A$4:$Q$455,11,FALSE)</f>
        <v>83938</v>
      </c>
      <c r="J248" s="1">
        <f>VLOOKUP($B248,'Awards&amp;Payments_LEACode'!$A$4:$Q$455,12,FALSE)</f>
        <v>0</v>
      </c>
      <c r="K248" s="1">
        <f>VLOOKUP($B248,'Awards&amp;Payments_LEACode'!$A$4:$Q$455,14,FALSE)</f>
        <v>0</v>
      </c>
      <c r="L248" s="1">
        <f>VLOOKUP($B248,'Awards&amp;Payments_LEACode'!$A$4:$Q$455,16,FALSE)</f>
        <v>0</v>
      </c>
      <c r="M248" s="3">
        <f>VLOOKUP($B248,'Awards&amp;Payments_LEACode'!$A$4:$Q$455,17,FALSE)</f>
        <v>83938</v>
      </c>
    </row>
    <row r="249" spans="1:13" x14ac:dyDescent="0.35">
      <c r="A249" t="s">
        <v>208</v>
      </c>
      <c r="B249" s="118">
        <v>3276</v>
      </c>
      <c r="C249">
        <v>14</v>
      </c>
      <c r="D249" s="1">
        <f>VLOOKUP($B249,'Awards&amp;Payments_LEACode'!$A$4:$I$455,3,FALSE)</f>
        <v>89177</v>
      </c>
      <c r="E249" s="1">
        <f>VLOOKUP($B249,'Awards&amp;Payments_LEACode'!$A$4:$I$455,4,FALSE)</f>
        <v>361354</v>
      </c>
      <c r="F249" s="1">
        <f>VLOOKUP($B249,'Awards&amp;Payments_LEACode'!$A$4:$I$455,6,FALSE)</f>
        <v>811502</v>
      </c>
      <c r="G249" s="1">
        <f>VLOOKUP($B249,'Awards&amp;Payments_LEACode'!$A$4:$I$455,8,FALSE)</f>
        <v>91594</v>
      </c>
      <c r="H249" s="3">
        <f>VLOOKUP($B249,'Awards&amp;Payments_LEACode'!$A$4:$I$455,9,FALSE)</f>
        <v>1353627</v>
      </c>
      <c r="I249" s="1">
        <f>VLOOKUP($B249,'Awards&amp;Payments_LEACode'!$A$4:$Q$455,11,FALSE)</f>
        <v>39093.729999999996</v>
      </c>
      <c r="J249" s="1">
        <f>VLOOKUP($B249,'Awards&amp;Payments_LEACode'!$A$4:$Q$455,12,FALSE)</f>
        <v>0</v>
      </c>
      <c r="K249" s="1">
        <f>VLOOKUP($B249,'Awards&amp;Payments_LEACode'!$A$4:$Q$455,14,FALSE)</f>
        <v>0</v>
      </c>
      <c r="L249" s="1">
        <f>VLOOKUP($B249,'Awards&amp;Payments_LEACode'!$A$4:$Q$455,16,FALSE)</f>
        <v>36868.559999999998</v>
      </c>
      <c r="M249" s="3">
        <f>VLOOKUP($B249,'Awards&amp;Payments_LEACode'!$A$4:$Q$455,17,FALSE)</f>
        <v>75962.289999999994</v>
      </c>
    </row>
    <row r="250" spans="1:13" x14ac:dyDescent="0.35">
      <c r="A250" t="s">
        <v>213</v>
      </c>
      <c r="B250" s="118">
        <v>3318</v>
      </c>
      <c r="C250">
        <v>14</v>
      </c>
      <c r="D250" s="1">
        <f>VLOOKUP($B250,'Awards&amp;Payments_LEACode'!$A$4:$I$455,3,FALSE)</f>
        <v>161743</v>
      </c>
      <c r="E250" s="1">
        <f>VLOOKUP($B250,'Awards&amp;Payments_LEACode'!$A$4:$I$455,4,FALSE)</f>
        <v>671821</v>
      </c>
      <c r="F250" s="1">
        <f>VLOOKUP($B250,'Awards&amp;Payments_LEACode'!$A$4:$I$455,6,FALSE)</f>
        <v>1508725</v>
      </c>
      <c r="G250" s="1">
        <f>VLOOKUP($B250,'Awards&amp;Payments_LEACode'!$A$4:$I$455,8,FALSE)</f>
        <v>62899</v>
      </c>
      <c r="H250" s="3">
        <f>VLOOKUP($B250,'Awards&amp;Payments_LEACode'!$A$4:$I$455,9,FALSE)</f>
        <v>2405188</v>
      </c>
      <c r="I250" s="1">
        <f>VLOOKUP($B250,'Awards&amp;Payments_LEACode'!$A$4:$Q$455,11,FALSE)</f>
        <v>135398.82999999999</v>
      </c>
      <c r="J250" s="1">
        <f>VLOOKUP($B250,'Awards&amp;Payments_LEACode'!$A$4:$Q$455,12,FALSE)</f>
        <v>491846.55</v>
      </c>
      <c r="K250" s="1">
        <f>VLOOKUP($B250,'Awards&amp;Payments_LEACode'!$A$4:$Q$455,14,FALSE)</f>
        <v>0</v>
      </c>
      <c r="L250" s="1">
        <f>VLOOKUP($B250,'Awards&amp;Payments_LEACode'!$A$4:$Q$455,16,FALSE)</f>
        <v>53960</v>
      </c>
      <c r="M250" s="3">
        <f>VLOOKUP($B250,'Awards&amp;Payments_LEACode'!$A$4:$Q$455,17,FALSE)</f>
        <v>681205.38</v>
      </c>
    </row>
    <row r="251" spans="1:13" x14ac:dyDescent="0.35">
      <c r="A251" t="s">
        <v>214</v>
      </c>
      <c r="B251" s="118">
        <v>3325</v>
      </c>
      <c r="C251">
        <v>14</v>
      </c>
      <c r="D251" s="1">
        <f>VLOOKUP($B251,'Awards&amp;Payments_LEACode'!$A$4:$I$455,3,FALSE)</f>
        <v>256093</v>
      </c>
      <c r="E251" s="1">
        <f>VLOOKUP($B251,'Awards&amp;Payments_LEACode'!$A$4:$I$455,4,FALSE)</f>
        <v>1017917</v>
      </c>
      <c r="F251" s="1">
        <f>VLOOKUP($B251,'Awards&amp;Payments_LEACode'!$A$4:$I$455,6,FALSE)</f>
        <v>2285962</v>
      </c>
      <c r="G251" s="1">
        <f>VLOOKUP($B251,'Awards&amp;Payments_LEACode'!$A$4:$I$455,8,FALSE)</f>
        <v>115797</v>
      </c>
      <c r="H251" s="3">
        <f>VLOOKUP($B251,'Awards&amp;Payments_LEACode'!$A$4:$I$455,9,FALSE)</f>
        <v>3675769</v>
      </c>
      <c r="I251" s="1">
        <f>VLOOKUP($B251,'Awards&amp;Payments_LEACode'!$A$4:$Q$455,11,FALSE)</f>
        <v>256092.99</v>
      </c>
      <c r="J251" s="1">
        <f>VLOOKUP($B251,'Awards&amp;Payments_LEACode'!$A$4:$Q$455,12,FALSE)</f>
        <v>0</v>
      </c>
      <c r="K251" s="1">
        <f>VLOOKUP($B251,'Awards&amp;Payments_LEACode'!$A$4:$Q$455,14,FALSE)</f>
        <v>0</v>
      </c>
      <c r="L251" s="1">
        <f>VLOOKUP($B251,'Awards&amp;Payments_LEACode'!$A$4:$Q$455,16,FALSE)</f>
        <v>34455.46</v>
      </c>
      <c r="M251" s="3">
        <f>VLOOKUP($B251,'Awards&amp;Payments_LEACode'!$A$4:$Q$455,17,FALSE)</f>
        <v>290548.45</v>
      </c>
    </row>
    <row r="252" spans="1:13" x14ac:dyDescent="0.35">
      <c r="A252" t="s">
        <v>245</v>
      </c>
      <c r="B252" s="118">
        <v>3689</v>
      </c>
      <c r="C252">
        <v>14</v>
      </c>
      <c r="D252" s="1">
        <f>VLOOKUP($B252,'Awards&amp;Payments_LEACode'!$A$4:$I$455,3,FALSE)</f>
        <v>179260</v>
      </c>
      <c r="E252" s="1">
        <f>VLOOKUP($B252,'Awards&amp;Payments_LEACode'!$A$4:$I$455,4,FALSE)</f>
        <v>691476</v>
      </c>
      <c r="F252" s="1">
        <f>VLOOKUP($B252,'Awards&amp;Payments_LEACode'!$A$4:$I$455,6,FALSE)</f>
        <v>1552866</v>
      </c>
      <c r="G252" s="1">
        <f>VLOOKUP($B252,'Awards&amp;Payments_LEACode'!$A$4:$I$455,8,FALSE)</f>
        <v>97826</v>
      </c>
      <c r="H252" s="3">
        <f>VLOOKUP($B252,'Awards&amp;Payments_LEACode'!$A$4:$I$455,9,FALSE)</f>
        <v>2521428</v>
      </c>
      <c r="I252" s="1">
        <f>VLOOKUP($B252,'Awards&amp;Payments_LEACode'!$A$4:$Q$455,11,FALSE)</f>
        <v>81117.02</v>
      </c>
      <c r="J252" s="1">
        <f>VLOOKUP($B252,'Awards&amp;Payments_LEACode'!$A$4:$Q$455,12,FALSE)</f>
        <v>0</v>
      </c>
      <c r="K252" s="1">
        <f>VLOOKUP($B252,'Awards&amp;Payments_LEACode'!$A$4:$Q$455,14,FALSE)</f>
        <v>0</v>
      </c>
      <c r="L252" s="1">
        <f>VLOOKUP($B252,'Awards&amp;Payments_LEACode'!$A$4:$Q$455,16,FALSE)</f>
        <v>38430.74</v>
      </c>
      <c r="M252" s="3">
        <f>VLOOKUP($B252,'Awards&amp;Payments_LEACode'!$A$4:$Q$455,17,FALSE)</f>
        <v>119547.76000000001</v>
      </c>
    </row>
    <row r="253" spans="1:13" x14ac:dyDescent="0.35">
      <c r="A253" t="s">
        <v>262</v>
      </c>
      <c r="B253" s="118">
        <v>3955</v>
      </c>
      <c r="C253">
        <v>14</v>
      </c>
      <c r="D253" s="1">
        <f>VLOOKUP($B253,'Awards&amp;Payments_LEACode'!$A$4:$I$455,3,FALSE)</f>
        <v>220847</v>
      </c>
      <c r="E253" s="1">
        <f>VLOOKUP($B253,'Awards&amp;Payments_LEACode'!$A$4:$I$455,4,FALSE)</f>
        <v>852780</v>
      </c>
      <c r="F253" s="1">
        <f>VLOOKUP($B253,'Awards&amp;Payments_LEACode'!$A$4:$I$455,6,FALSE)</f>
        <v>1915109</v>
      </c>
      <c r="G253" s="1">
        <f>VLOOKUP($B253,'Awards&amp;Payments_LEACode'!$A$4:$I$455,8,FALSE)</f>
        <v>0</v>
      </c>
      <c r="H253" s="3">
        <f>VLOOKUP($B253,'Awards&amp;Payments_LEACode'!$A$4:$I$455,9,FALSE)</f>
        <v>2988736</v>
      </c>
      <c r="I253" s="1">
        <f>VLOOKUP($B253,'Awards&amp;Payments_LEACode'!$A$4:$Q$455,11,FALSE)</f>
        <v>219512.19999999998</v>
      </c>
      <c r="J253" s="1">
        <f>VLOOKUP($B253,'Awards&amp;Payments_LEACode'!$A$4:$Q$455,12,FALSE)</f>
        <v>0</v>
      </c>
      <c r="K253" s="1">
        <f>VLOOKUP($B253,'Awards&amp;Payments_LEACode'!$A$4:$Q$455,14,FALSE)</f>
        <v>0</v>
      </c>
      <c r="L253" s="1">
        <f>VLOOKUP($B253,'Awards&amp;Payments_LEACode'!$A$4:$Q$455,16,FALSE)</f>
        <v>0</v>
      </c>
      <c r="M253" s="3">
        <f>VLOOKUP($B253,'Awards&amp;Payments_LEACode'!$A$4:$Q$455,17,FALSE)</f>
        <v>219512.19999999998</v>
      </c>
    </row>
    <row r="254" spans="1:13" x14ac:dyDescent="0.35">
      <c r="A254" t="s">
        <v>274</v>
      </c>
      <c r="B254" s="118">
        <v>4088</v>
      </c>
      <c r="C254">
        <v>14</v>
      </c>
      <c r="D254" s="1">
        <f>VLOOKUP($B254,'Awards&amp;Payments_LEACode'!$A$4:$I$455,3,FALSE)</f>
        <v>136712</v>
      </c>
      <c r="E254" s="1">
        <f>VLOOKUP($B254,'Awards&amp;Payments_LEACode'!$A$4:$I$455,4,FALSE)</f>
        <v>521556</v>
      </c>
      <c r="F254" s="1">
        <f>VLOOKUP($B254,'Awards&amp;Payments_LEACode'!$A$4:$I$455,6,FALSE)</f>
        <v>1171271</v>
      </c>
      <c r="G254" s="1">
        <f>VLOOKUP($B254,'Awards&amp;Payments_LEACode'!$A$4:$I$455,8,FALSE)</f>
        <v>0</v>
      </c>
      <c r="H254" s="3">
        <f>VLOOKUP($B254,'Awards&amp;Payments_LEACode'!$A$4:$I$455,9,FALSE)</f>
        <v>1829539</v>
      </c>
      <c r="I254" s="1">
        <f>VLOOKUP($B254,'Awards&amp;Payments_LEACode'!$A$4:$Q$455,11,FALSE)</f>
        <v>104133.17000000001</v>
      </c>
      <c r="J254" s="1">
        <f>VLOOKUP($B254,'Awards&amp;Payments_LEACode'!$A$4:$Q$455,12,FALSE)</f>
        <v>0</v>
      </c>
      <c r="K254" s="1">
        <f>VLOOKUP($B254,'Awards&amp;Payments_LEACode'!$A$4:$Q$455,14,FALSE)</f>
        <v>0</v>
      </c>
      <c r="L254" s="1">
        <f>VLOOKUP($B254,'Awards&amp;Payments_LEACode'!$A$4:$Q$455,16,FALSE)</f>
        <v>0</v>
      </c>
      <c r="M254" s="3">
        <f>VLOOKUP($B254,'Awards&amp;Payments_LEACode'!$A$4:$Q$455,17,FALSE)</f>
        <v>104133.17000000001</v>
      </c>
    </row>
    <row r="255" spans="1:13" x14ac:dyDescent="0.35">
      <c r="A255" t="s">
        <v>284</v>
      </c>
      <c r="B255" s="118">
        <v>4228</v>
      </c>
      <c r="C255">
        <v>14</v>
      </c>
      <c r="D255" s="1">
        <f>VLOOKUP($B255,'Awards&amp;Payments_LEACode'!$A$4:$I$455,3,FALSE)</f>
        <v>110083</v>
      </c>
      <c r="E255" s="1">
        <f>VLOOKUP($B255,'Awards&amp;Payments_LEACode'!$A$4:$I$455,4,FALSE)</f>
        <v>439970</v>
      </c>
      <c r="F255" s="1">
        <f>VLOOKUP($B255,'Awards&amp;Payments_LEACode'!$A$4:$I$455,6,FALSE)</f>
        <v>988053</v>
      </c>
      <c r="G255" s="1">
        <f>VLOOKUP($B255,'Awards&amp;Payments_LEACode'!$A$4:$I$455,8,FALSE)</f>
        <v>0</v>
      </c>
      <c r="H255" s="3">
        <f>VLOOKUP($B255,'Awards&amp;Payments_LEACode'!$A$4:$I$455,9,FALSE)</f>
        <v>1538106</v>
      </c>
      <c r="I255" s="1">
        <f>VLOOKUP($B255,'Awards&amp;Payments_LEACode'!$A$4:$Q$455,11,FALSE)</f>
        <v>107770.25</v>
      </c>
      <c r="J255" s="1">
        <f>VLOOKUP($B255,'Awards&amp;Payments_LEACode'!$A$4:$Q$455,12,FALSE)</f>
        <v>180003.35</v>
      </c>
      <c r="K255" s="1">
        <f>VLOOKUP($B255,'Awards&amp;Payments_LEACode'!$A$4:$Q$455,14,FALSE)</f>
        <v>0</v>
      </c>
      <c r="L255" s="1">
        <f>VLOOKUP($B255,'Awards&amp;Payments_LEACode'!$A$4:$Q$455,16,FALSE)</f>
        <v>0</v>
      </c>
      <c r="M255" s="3">
        <f>VLOOKUP($B255,'Awards&amp;Payments_LEACode'!$A$4:$Q$455,17,FALSE)</f>
        <v>287773.59999999998</v>
      </c>
    </row>
    <row r="256" spans="1:13" x14ac:dyDescent="0.35">
      <c r="A256" t="s">
        <v>297</v>
      </c>
      <c r="B256" s="118">
        <v>4501</v>
      </c>
      <c r="C256">
        <v>14</v>
      </c>
      <c r="D256" s="1">
        <f>VLOOKUP($B256,'Awards&amp;Payments_LEACode'!$A$4:$I$455,3,FALSE)</f>
        <v>265559</v>
      </c>
      <c r="E256" s="1">
        <f>VLOOKUP($B256,'Awards&amp;Payments_LEACode'!$A$4:$I$455,4,FALSE)</f>
        <v>1002804</v>
      </c>
      <c r="F256" s="1">
        <f>VLOOKUP($B256,'Awards&amp;Payments_LEACode'!$A$4:$I$455,6,FALSE)</f>
        <v>2252022</v>
      </c>
      <c r="G256" s="1">
        <f>VLOOKUP($B256,'Awards&amp;Payments_LEACode'!$A$4:$I$455,8,FALSE)</f>
        <v>0</v>
      </c>
      <c r="H256" s="3">
        <f>VLOOKUP($B256,'Awards&amp;Payments_LEACode'!$A$4:$I$455,9,FALSE)</f>
        <v>3520385</v>
      </c>
      <c r="I256" s="1">
        <f>VLOOKUP($B256,'Awards&amp;Payments_LEACode'!$A$4:$Q$455,11,FALSE)</f>
        <v>262789.49</v>
      </c>
      <c r="J256" s="1">
        <f>VLOOKUP($B256,'Awards&amp;Payments_LEACode'!$A$4:$Q$455,12,FALSE)</f>
        <v>0</v>
      </c>
      <c r="K256" s="1">
        <f>VLOOKUP($B256,'Awards&amp;Payments_LEACode'!$A$4:$Q$455,14,FALSE)</f>
        <v>0</v>
      </c>
      <c r="L256" s="1">
        <f>VLOOKUP($B256,'Awards&amp;Payments_LEACode'!$A$4:$Q$455,16,FALSE)</f>
        <v>0</v>
      </c>
      <c r="M256" s="3">
        <f>VLOOKUP($B256,'Awards&amp;Payments_LEACode'!$A$4:$Q$455,17,FALSE)</f>
        <v>262789.49</v>
      </c>
    </row>
    <row r="257" spans="1:13" x14ac:dyDescent="0.35">
      <c r="A257" t="s">
        <v>302</v>
      </c>
      <c r="B257" s="118">
        <v>4536</v>
      </c>
      <c r="C257">
        <v>14</v>
      </c>
      <c r="D257" s="1">
        <f>VLOOKUP($B257,'Awards&amp;Payments_LEACode'!$A$4:$I$455,3,FALSE)</f>
        <v>54189</v>
      </c>
      <c r="E257" s="1">
        <f>VLOOKUP($B257,'Awards&amp;Payments_LEACode'!$A$4:$I$455,4,FALSE)</f>
        <v>215071</v>
      </c>
      <c r="F257" s="1">
        <f>VLOOKUP($B257,'Awards&amp;Payments_LEACode'!$A$4:$I$455,6,FALSE)</f>
        <v>482991</v>
      </c>
      <c r="G257" s="1">
        <f>VLOOKUP($B257,'Awards&amp;Payments_LEACode'!$A$4:$I$455,8,FALSE)</f>
        <v>0</v>
      </c>
      <c r="H257" s="3">
        <f>VLOOKUP($B257,'Awards&amp;Payments_LEACode'!$A$4:$I$455,9,FALSE)</f>
        <v>752251</v>
      </c>
      <c r="I257" s="1">
        <f>VLOOKUP($B257,'Awards&amp;Payments_LEACode'!$A$4:$Q$455,11,FALSE)</f>
        <v>54189</v>
      </c>
      <c r="J257" s="1">
        <f>VLOOKUP($B257,'Awards&amp;Payments_LEACode'!$A$4:$Q$455,12,FALSE)</f>
        <v>0</v>
      </c>
      <c r="K257" s="1">
        <f>VLOOKUP($B257,'Awards&amp;Payments_LEACode'!$A$4:$Q$455,14,FALSE)</f>
        <v>0</v>
      </c>
      <c r="L257" s="1">
        <f>VLOOKUP($B257,'Awards&amp;Payments_LEACode'!$A$4:$Q$455,16,FALSE)</f>
        <v>0</v>
      </c>
      <c r="M257" s="3">
        <f>VLOOKUP($B257,'Awards&amp;Payments_LEACode'!$A$4:$Q$455,17,FALSE)</f>
        <v>54189</v>
      </c>
    </row>
    <row r="258" spans="1:13" x14ac:dyDescent="0.35">
      <c r="A258" t="s">
        <v>307</v>
      </c>
      <c r="B258" s="118">
        <v>4606</v>
      </c>
      <c r="C258">
        <v>14</v>
      </c>
      <c r="D258" s="1">
        <f>VLOOKUP($B258,'Awards&amp;Payments_LEACode'!$A$4:$I$455,3,FALSE)</f>
        <v>44180</v>
      </c>
      <c r="E258" s="1">
        <f>VLOOKUP($B258,'Awards&amp;Payments_LEACode'!$A$4:$I$455,4,FALSE)</f>
        <v>177914</v>
      </c>
      <c r="F258" s="1">
        <f>VLOOKUP($B258,'Awards&amp;Payments_LEACode'!$A$4:$I$455,6,FALSE)</f>
        <v>399546</v>
      </c>
      <c r="G258" s="1">
        <f>VLOOKUP($B258,'Awards&amp;Payments_LEACode'!$A$4:$I$455,8,FALSE)</f>
        <v>47971</v>
      </c>
      <c r="H258" s="3">
        <f>VLOOKUP($B258,'Awards&amp;Payments_LEACode'!$A$4:$I$455,9,FALSE)</f>
        <v>669611</v>
      </c>
      <c r="I258" s="1">
        <f>VLOOKUP($B258,'Awards&amp;Payments_LEACode'!$A$4:$Q$455,11,FALSE)</f>
        <v>44180</v>
      </c>
      <c r="J258" s="1">
        <f>VLOOKUP($B258,'Awards&amp;Payments_LEACode'!$A$4:$Q$455,12,FALSE)</f>
        <v>0</v>
      </c>
      <c r="K258" s="1">
        <f>VLOOKUP($B258,'Awards&amp;Payments_LEACode'!$A$4:$Q$455,14,FALSE)</f>
        <v>0</v>
      </c>
      <c r="L258" s="1">
        <f>VLOOKUP($B258,'Awards&amp;Payments_LEACode'!$A$4:$Q$455,16,FALSE)</f>
        <v>47971</v>
      </c>
      <c r="M258" s="3">
        <f>VLOOKUP($B258,'Awards&amp;Payments_LEACode'!$A$4:$Q$455,17,FALSE)</f>
        <v>92151</v>
      </c>
    </row>
    <row r="259" spans="1:13" x14ac:dyDescent="0.35">
      <c r="A259" t="s">
        <v>311</v>
      </c>
      <c r="B259" s="118">
        <v>4634</v>
      </c>
      <c r="C259">
        <v>14</v>
      </c>
      <c r="D259" s="1">
        <f>VLOOKUP($B259,'Awards&amp;Payments_LEACode'!$A$4:$I$455,3,FALSE)</f>
        <v>65701</v>
      </c>
      <c r="E259" s="1">
        <f>VLOOKUP($B259,'Awards&amp;Payments_LEACode'!$A$4:$I$455,4,FALSE)</f>
        <v>262139</v>
      </c>
      <c r="F259" s="1">
        <f>VLOOKUP($B259,'Awards&amp;Payments_LEACode'!$A$4:$I$455,6,FALSE)</f>
        <v>588692</v>
      </c>
      <c r="G259" s="1">
        <f>VLOOKUP($B259,'Awards&amp;Payments_LEACode'!$A$4:$I$455,8,FALSE)</f>
        <v>0</v>
      </c>
      <c r="H259" s="3">
        <f>VLOOKUP($B259,'Awards&amp;Payments_LEACode'!$A$4:$I$455,9,FALSE)</f>
        <v>916532</v>
      </c>
      <c r="I259" s="1">
        <f>VLOOKUP($B259,'Awards&amp;Payments_LEACode'!$A$4:$Q$455,11,FALSE)</f>
        <v>65701</v>
      </c>
      <c r="J259" s="1">
        <f>VLOOKUP($B259,'Awards&amp;Payments_LEACode'!$A$4:$Q$455,12,FALSE)</f>
        <v>0</v>
      </c>
      <c r="K259" s="1">
        <f>VLOOKUP($B259,'Awards&amp;Payments_LEACode'!$A$4:$Q$455,14,FALSE)</f>
        <v>0</v>
      </c>
      <c r="L259" s="1">
        <f>VLOOKUP($B259,'Awards&amp;Payments_LEACode'!$A$4:$Q$455,16,FALSE)</f>
        <v>0</v>
      </c>
      <c r="M259" s="3">
        <f>VLOOKUP($B259,'Awards&amp;Payments_LEACode'!$A$4:$Q$455,17,FALSE)</f>
        <v>65701</v>
      </c>
    </row>
    <row r="260" spans="1:13" x14ac:dyDescent="0.35">
      <c r="A260" t="s">
        <v>321</v>
      </c>
      <c r="B260" s="118">
        <v>4865</v>
      </c>
      <c r="C260">
        <v>14</v>
      </c>
      <c r="D260" s="1">
        <f>VLOOKUP($B260,'Awards&amp;Payments_LEACode'!$A$4:$I$455,3,FALSE)</f>
        <v>40498</v>
      </c>
      <c r="E260" s="1">
        <f>VLOOKUP($B260,'Awards&amp;Payments_LEACode'!$A$4:$I$455,4,FALSE)</f>
        <v>137524</v>
      </c>
      <c r="F260" s="1">
        <f>VLOOKUP($B260,'Awards&amp;Payments_LEACode'!$A$4:$I$455,6,FALSE)</f>
        <v>308841</v>
      </c>
      <c r="G260" s="1">
        <f>VLOOKUP($B260,'Awards&amp;Payments_LEACode'!$A$4:$I$455,8,FALSE)</f>
        <v>0</v>
      </c>
      <c r="H260" s="3">
        <f>VLOOKUP($B260,'Awards&amp;Payments_LEACode'!$A$4:$I$455,9,FALSE)</f>
        <v>486863</v>
      </c>
      <c r="I260" s="1">
        <f>VLOOKUP($B260,'Awards&amp;Payments_LEACode'!$A$4:$Q$455,11,FALSE)</f>
        <v>26041.919999999998</v>
      </c>
      <c r="J260" s="1">
        <f>VLOOKUP($B260,'Awards&amp;Payments_LEACode'!$A$4:$Q$455,12,FALSE)</f>
        <v>0</v>
      </c>
      <c r="K260" s="1">
        <f>VLOOKUP($B260,'Awards&amp;Payments_LEACode'!$A$4:$Q$455,14,FALSE)</f>
        <v>0</v>
      </c>
      <c r="L260" s="1">
        <f>VLOOKUP($B260,'Awards&amp;Payments_LEACode'!$A$4:$Q$455,16,FALSE)</f>
        <v>0</v>
      </c>
      <c r="M260" s="3">
        <f>VLOOKUP($B260,'Awards&amp;Payments_LEACode'!$A$4:$Q$455,17,FALSE)</f>
        <v>26041.919999999998</v>
      </c>
    </row>
    <row r="261" spans="1:13" x14ac:dyDescent="0.35">
      <c r="A261" t="s">
        <v>322</v>
      </c>
      <c r="B261" s="118">
        <v>4872</v>
      </c>
      <c r="C261">
        <v>14</v>
      </c>
      <c r="D261" s="1">
        <f>VLOOKUP($B261,'Awards&amp;Payments_LEACode'!$A$4:$I$455,3,FALSE)</f>
        <v>155277</v>
      </c>
      <c r="E261" s="1">
        <f>VLOOKUP($B261,'Awards&amp;Payments_LEACode'!$A$4:$I$455,4,FALSE)</f>
        <v>610960</v>
      </c>
      <c r="F261" s="1">
        <f>VLOOKUP($B261,'Awards&amp;Payments_LEACode'!$A$4:$I$455,6,FALSE)</f>
        <v>1372048</v>
      </c>
      <c r="G261" s="1">
        <f>VLOOKUP($B261,'Awards&amp;Payments_LEACode'!$A$4:$I$455,8,FALSE)</f>
        <v>0</v>
      </c>
      <c r="H261" s="3">
        <f>VLOOKUP($B261,'Awards&amp;Payments_LEACode'!$A$4:$I$455,9,FALSE)</f>
        <v>2138285</v>
      </c>
      <c r="I261" s="1">
        <f>VLOOKUP($B261,'Awards&amp;Payments_LEACode'!$A$4:$Q$455,11,FALSE)</f>
        <v>155277</v>
      </c>
      <c r="J261" s="1">
        <f>VLOOKUP($B261,'Awards&amp;Payments_LEACode'!$A$4:$Q$455,12,FALSE)</f>
        <v>0</v>
      </c>
      <c r="K261" s="1">
        <f>VLOOKUP($B261,'Awards&amp;Payments_LEACode'!$A$4:$Q$455,14,FALSE)</f>
        <v>0</v>
      </c>
      <c r="L261" s="1">
        <f>VLOOKUP($B261,'Awards&amp;Payments_LEACode'!$A$4:$Q$455,16,FALSE)</f>
        <v>0</v>
      </c>
      <c r="M261" s="3">
        <f>VLOOKUP($B261,'Awards&amp;Payments_LEACode'!$A$4:$Q$455,17,FALSE)</f>
        <v>155277</v>
      </c>
    </row>
    <row r="262" spans="1:13" x14ac:dyDescent="0.35">
      <c r="A262" t="s">
        <v>325</v>
      </c>
      <c r="B262" s="118">
        <v>4956</v>
      </c>
      <c r="C262">
        <v>14</v>
      </c>
      <c r="D262" s="1">
        <f>VLOOKUP($B262,'Awards&amp;Payments_LEACode'!$A$4:$I$455,3,FALSE)</f>
        <v>40000</v>
      </c>
      <c r="E262" s="1">
        <f>VLOOKUP($B262,'Awards&amp;Payments_LEACode'!$A$4:$I$455,4,FALSE)</f>
        <v>106836</v>
      </c>
      <c r="F262" s="1">
        <f>VLOOKUP($B262,'Awards&amp;Payments_LEACode'!$A$4:$I$455,6,FALSE)</f>
        <v>239925</v>
      </c>
      <c r="G262" s="1">
        <f>VLOOKUP($B262,'Awards&amp;Payments_LEACode'!$A$4:$I$455,8,FALSE)</f>
        <v>0</v>
      </c>
      <c r="H262" s="3">
        <f>VLOOKUP($B262,'Awards&amp;Payments_LEACode'!$A$4:$I$455,9,FALSE)</f>
        <v>386761</v>
      </c>
      <c r="I262" s="1">
        <f>VLOOKUP($B262,'Awards&amp;Payments_LEACode'!$A$4:$Q$455,11,FALSE)</f>
        <v>38631.240000000005</v>
      </c>
      <c r="J262" s="1">
        <f>VLOOKUP($B262,'Awards&amp;Payments_LEACode'!$A$4:$Q$455,12,FALSE)</f>
        <v>106836</v>
      </c>
      <c r="K262" s="1">
        <f>VLOOKUP($B262,'Awards&amp;Payments_LEACode'!$A$4:$Q$455,14,FALSE)</f>
        <v>0</v>
      </c>
      <c r="L262" s="1">
        <f>VLOOKUP($B262,'Awards&amp;Payments_LEACode'!$A$4:$Q$455,16,FALSE)</f>
        <v>0</v>
      </c>
      <c r="M262" s="3">
        <f>VLOOKUP($B262,'Awards&amp;Payments_LEACode'!$A$4:$Q$455,17,FALSE)</f>
        <v>145467.24</v>
      </c>
    </row>
    <row r="263" spans="1:13" x14ac:dyDescent="0.35">
      <c r="A263" t="s">
        <v>326</v>
      </c>
      <c r="B263" s="118">
        <v>4963</v>
      </c>
      <c r="C263">
        <v>14</v>
      </c>
      <c r="D263" s="1">
        <f>VLOOKUP($B263,'Awards&amp;Payments_LEACode'!$A$4:$I$455,3,FALSE)</f>
        <v>43304</v>
      </c>
      <c r="E263" s="1">
        <f>VLOOKUP($B263,'Awards&amp;Payments_LEACode'!$A$4:$I$455,4,FALSE)</f>
        <v>162267</v>
      </c>
      <c r="F263" s="1">
        <f>VLOOKUP($B263,'Awards&amp;Payments_LEACode'!$A$4:$I$455,6,FALSE)</f>
        <v>364407</v>
      </c>
      <c r="G263" s="1">
        <f>VLOOKUP($B263,'Awards&amp;Payments_LEACode'!$A$4:$I$455,8,FALSE)</f>
        <v>0</v>
      </c>
      <c r="H263" s="3">
        <f>VLOOKUP($B263,'Awards&amp;Payments_LEACode'!$A$4:$I$455,9,FALSE)</f>
        <v>569978</v>
      </c>
      <c r="I263" s="1">
        <f>VLOOKUP($B263,'Awards&amp;Payments_LEACode'!$A$4:$Q$455,11,FALSE)</f>
        <v>27091.69</v>
      </c>
      <c r="J263" s="1">
        <f>VLOOKUP($B263,'Awards&amp;Payments_LEACode'!$A$4:$Q$455,12,FALSE)</f>
        <v>0</v>
      </c>
      <c r="K263" s="1">
        <f>VLOOKUP($B263,'Awards&amp;Payments_LEACode'!$A$4:$Q$455,14,FALSE)</f>
        <v>0</v>
      </c>
      <c r="L263" s="1">
        <f>VLOOKUP($B263,'Awards&amp;Payments_LEACode'!$A$4:$Q$455,16,FALSE)</f>
        <v>0</v>
      </c>
      <c r="M263" s="3">
        <f>VLOOKUP($B263,'Awards&amp;Payments_LEACode'!$A$4:$Q$455,17,FALSE)</f>
        <v>27091.69</v>
      </c>
    </row>
    <row r="264" spans="1:13" x14ac:dyDescent="0.35">
      <c r="A264" t="s">
        <v>332</v>
      </c>
      <c r="B264" s="118">
        <v>5100</v>
      </c>
      <c r="C264">
        <v>14</v>
      </c>
      <c r="D264" s="1">
        <f>VLOOKUP($B264,'Awards&amp;Payments_LEACode'!$A$4:$I$455,3,FALSE)</f>
        <v>230370</v>
      </c>
      <c r="E264" s="1">
        <f>VLOOKUP($B264,'Awards&amp;Payments_LEACode'!$A$4:$I$455,4,FALSE)</f>
        <v>920638</v>
      </c>
      <c r="F264" s="1">
        <f>VLOOKUP($B264,'Awards&amp;Payments_LEACode'!$A$4:$I$455,6,FALSE)</f>
        <v>2067500</v>
      </c>
      <c r="G264" s="1">
        <f>VLOOKUP($B264,'Awards&amp;Payments_LEACode'!$A$4:$I$455,8,FALSE)</f>
        <v>0</v>
      </c>
      <c r="H264" s="3">
        <f>VLOOKUP($B264,'Awards&amp;Payments_LEACode'!$A$4:$I$455,9,FALSE)</f>
        <v>3218508</v>
      </c>
      <c r="I264" s="1">
        <f>VLOOKUP($B264,'Awards&amp;Payments_LEACode'!$A$4:$Q$455,11,FALSE)</f>
        <v>194398.34</v>
      </c>
      <c r="J264" s="1">
        <f>VLOOKUP($B264,'Awards&amp;Payments_LEACode'!$A$4:$Q$455,12,FALSE)</f>
        <v>0</v>
      </c>
      <c r="K264" s="1">
        <f>VLOOKUP($B264,'Awards&amp;Payments_LEACode'!$A$4:$Q$455,14,FALSE)</f>
        <v>0</v>
      </c>
      <c r="L264" s="1">
        <f>VLOOKUP($B264,'Awards&amp;Payments_LEACode'!$A$4:$Q$455,16,FALSE)</f>
        <v>0</v>
      </c>
      <c r="M264" s="3">
        <f>VLOOKUP($B264,'Awards&amp;Payments_LEACode'!$A$4:$Q$455,17,FALSE)</f>
        <v>194398.34</v>
      </c>
    </row>
    <row r="265" spans="1:13" x14ac:dyDescent="0.35">
      <c r="A265" t="s">
        <v>362</v>
      </c>
      <c r="B265" s="118">
        <v>5656</v>
      </c>
      <c r="C265">
        <v>14</v>
      </c>
      <c r="D265" s="1">
        <f>VLOOKUP($B265,'Awards&amp;Payments_LEACode'!$A$4:$I$455,3,FALSE)</f>
        <v>651600</v>
      </c>
      <c r="E265" s="1">
        <f>VLOOKUP($B265,'Awards&amp;Payments_LEACode'!$A$4:$I$455,4,FALSE)</f>
        <v>2235287</v>
      </c>
      <c r="F265" s="1">
        <f>VLOOKUP($B265,'Awards&amp;Payments_LEACode'!$A$4:$I$455,6,FALSE)</f>
        <v>5019841</v>
      </c>
      <c r="G265" s="1">
        <f>VLOOKUP($B265,'Awards&amp;Payments_LEACode'!$A$4:$I$455,8,FALSE)</f>
        <v>0</v>
      </c>
      <c r="H265" s="3">
        <f>VLOOKUP($B265,'Awards&amp;Payments_LEACode'!$A$4:$I$455,9,FALSE)</f>
        <v>7906728</v>
      </c>
      <c r="I265" s="1">
        <f>VLOOKUP($B265,'Awards&amp;Payments_LEACode'!$A$4:$Q$455,11,FALSE)</f>
        <v>625268.39</v>
      </c>
      <c r="J265" s="1">
        <f>VLOOKUP($B265,'Awards&amp;Payments_LEACode'!$A$4:$Q$455,12,FALSE)</f>
        <v>0</v>
      </c>
      <c r="K265" s="1">
        <f>VLOOKUP($B265,'Awards&amp;Payments_LEACode'!$A$4:$Q$455,14,FALSE)</f>
        <v>0</v>
      </c>
      <c r="L265" s="1">
        <f>VLOOKUP($B265,'Awards&amp;Payments_LEACode'!$A$4:$Q$455,16,FALSE)</f>
        <v>0</v>
      </c>
      <c r="M265" s="3">
        <f>VLOOKUP($B265,'Awards&amp;Payments_LEACode'!$A$4:$Q$455,17,FALSE)</f>
        <v>625268.39</v>
      </c>
    </row>
    <row r="266" spans="1:13" x14ac:dyDescent="0.35">
      <c r="A266" t="s">
        <v>367</v>
      </c>
      <c r="B266" s="118">
        <v>5740</v>
      </c>
      <c r="C266">
        <v>14</v>
      </c>
      <c r="D266" s="1">
        <f>VLOOKUP($B266,'Awards&amp;Payments_LEACode'!$A$4:$I$455,3,FALSE)</f>
        <v>58468</v>
      </c>
      <c r="E266" s="1">
        <f>VLOOKUP($B266,'Awards&amp;Payments_LEACode'!$A$4:$I$455,4,FALSE)</f>
        <v>225133</v>
      </c>
      <c r="F266" s="1">
        <f>VLOOKUP($B266,'Awards&amp;Payments_LEACode'!$A$4:$I$455,6,FALSE)</f>
        <v>505588</v>
      </c>
      <c r="G266" s="1">
        <f>VLOOKUP($B266,'Awards&amp;Payments_LEACode'!$A$4:$I$455,8,FALSE)</f>
        <v>36667</v>
      </c>
      <c r="H266" s="3">
        <f>VLOOKUP($B266,'Awards&amp;Payments_LEACode'!$A$4:$I$455,9,FALSE)</f>
        <v>825856</v>
      </c>
      <c r="I266" s="1">
        <f>VLOOKUP($B266,'Awards&amp;Payments_LEACode'!$A$4:$Q$455,11,FALSE)</f>
        <v>57664.83</v>
      </c>
      <c r="J266" s="1">
        <f>VLOOKUP($B266,'Awards&amp;Payments_LEACode'!$A$4:$Q$455,12,FALSE)</f>
        <v>0</v>
      </c>
      <c r="K266" s="1">
        <f>VLOOKUP($B266,'Awards&amp;Payments_LEACode'!$A$4:$Q$455,14,FALSE)</f>
        <v>0</v>
      </c>
      <c r="L266" s="1">
        <f>VLOOKUP($B266,'Awards&amp;Payments_LEACode'!$A$4:$Q$455,16,FALSE)</f>
        <v>23038.44</v>
      </c>
      <c r="M266" s="3">
        <f>VLOOKUP($B266,'Awards&amp;Payments_LEACode'!$A$4:$Q$455,17,FALSE)</f>
        <v>80703.27</v>
      </c>
    </row>
    <row r="267" spans="1:13" x14ac:dyDescent="0.35">
      <c r="A267" t="s">
        <v>392</v>
      </c>
      <c r="B267" s="118">
        <v>6181</v>
      </c>
      <c r="C267">
        <v>14</v>
      </c>
      <c r="D267" s="1">
        <f>VLOOKUP($B267,'Awards&amp;Payments_LEACode'!$A$4:$I$455,3,FALSE)</f>
        <v>63224</v>
      </c>
      <c r="E267" s="1">
        <f>VLOOKUP($B267,'Awards&amp;Payments_LEACode'!$A$4:$I$455,4,FALSE)</f>
        <v>248646</v>
      </c>
      <c r="F267" s="1">
        <f>VLOOKUP($B267,'Awards&amp;Payments_LEACode'!$A$4:$I$455,6,FALSE)</f>
        <v>558390</v>
      </c>
      <c r="G267" s="1">
        <f>VLOOKUP($B267,'Awards&amp;Payments_LEACode'!$A$4:$I$455,8,FALSE)</f>
        <v>0</v>
      </c>
      <c r="H267" s="3">
        <f>VLOOKUP($B267,'Awards&amp;Payments_LEACode'!$A$4:$I$455,9,FALSE)</f>
        <v>870260</v>
      </c>
      <c r="I267" s="1">
        <f>VLOOKUP($B267,'Awards&amp;Payments_LEACode'!$A$4:$Q$455,11,FALSE)</f>
        <v>63224.000000000007</v>
      </c>
      <c r="J267" s="1">
        <f>VLOOKUP($B267,'Awards&amp;Payments_LEACode'!$A$4:$Q$455,12,FALSE)</f>
        <v>0</v>
      </c>
      <c r="K267" s="1">
        <f>VLOOKUP($B267,'Awards&amp;Payments_LEACode'!$A$4:$Q$455,14,FALSE)</f>
        <v>0</v>
      </c>
      <c r="L267" s="1">
        <f>VLOOKUP($B267,'Awards&amp;Payments_LEACode'!$A$4:$Q$455,16,FALSE)</f>
        <v>0</v>
      </c>
      <c r="M267" s="3">
        <f>VLOOKUP($B267,'Awards&amp;Payments_LEACode'!$A$4:$Q$455,17,FALSE)</f>
        <v>63224.000000000007</v>
      </c>
    </row>
    <row r="268" spans="1:13" x14ac:dyDescent="0.35">
      <c r="A268" t="s">
        <v>393</v>
      </c>
      <c r="B268" s="118">
        <v>6195</v>
      </c>
      <c r="C268">
        <v>14</v>
      </c>
      <c r="D268" s="1">
        <f>VLOOKUP($B268,'Awards&amp;Payments_LEACode'!$A$4:$I$455,3,FALSE)</f>
        <v>280937</v>
      </c>
      <c r="E268" s="1">
        <f>VLOOKUP($B268,'Awards&amp;Payments_LEACode'!$A$4:$I$455,4,FALSE)</f>
        <v>1070431</v>
      </c>
      <c r="F268" s="1">
        <f>VLOOKUP($B268,'Awards&amp;Payments_LEACode'!$A$4:$I$455,6,FALSE)</f>
        <v>2403894</v>
      </c>
      <c r="G268" s="1">
        <f>VLOOKUP($B268,'Awards&amp;Payments_LEACode'!$A$4:$I$455,8,FALSE)</f>
        <v>0</v>
      </c>
      <c r="H268" s="3">
        <f>VLOOKUP($B268,'Awards&amp;Payments_LEACode'!$A$4:$I$455,9,FALSE)</f>
        <v>3755262</v>
      </c>
      <c r="I268" s="1">
        <f>VLOOKUP($B268,'Awards&amp;Payments_LEACode'!$A$4:$Q$455,11,FALSE)</f>
        <v>275424.74</v>
      </c>
      <c r="J268" s="1">
        <f>VLOOKUP($B268,'Awards&amp;Payments_LEACode'!$A$4:$Q$455,12,FALSE)</f>
        <v>507924.79</v>
      </c>
      <c r="K268" s="1">
        <f>VLOOKUP($B268,'Awards&amp;Payments_LEACode'!$A$4:$Q$455,14,FALSE)</f>
        <v>0</v>
      </c>
      <c r="L268" s="1">
        <f>VLOOKUP($B268,'Awards&amp;Payments_LEACode'!$A$4:$Q$455,16,FALSE)</f>
        <v>0</v>
      </c>
      <c r="M268" s="3">
        <f>VLOOKUP($B268,'Awards&amp;Payments_LEACode'!$A$4:$Q$455,17,FALSE)</f>
        <v>783349.53</v>
      </c>
    </row>
    <row r="269" spans="1:13" x14ac:dyDescent="0.35">
      <c r="A269" t="s">
        <v>394</v>
      </c>
      <c r="B269" s="118">
        <v>6216</v>
      </c>
      <c r="C269">
        <v>14</v>
      </c>
      <c r="D269" s="1">
        <f>VLOOKUP($B269,'Awards&amp;Payments_LEACode'!$A$4:$I$455,3,FALSE)</f>
        <v>164447</v>
      </c>
      <c r="E269" s="1">
        <f>VLOOKUP($B269,'Awards&amp;Payments_LEACode'!$A$4:$I$455,4,FALSE)</f>
        <v>672322</v>
      </c>
      <c r="F269" s="1">
        <f>VLOOKUP($B269,'Awards&amp;Payments_LEACode'!$A$4:$I$455,6,FALSE)</f>
        <v>1509851</v>
      </c>
      <c r="G269" s="1">
        <f>VLOOKUP($B269,'Awards&amp;Payments_LEACode'!$A$4:$I$455,8,FALSE)</f>
        <v>0</v>
      </c>
      <c r="H269" s="3">
        <f>VLOOKUP($B269,'Awards&amp;Payments_LEACode'!$A$4:$I$455,9,FALSE)</f>
        <v>2346620</v>
      </c>
      <c r="I269" s="1">
        <f>VLOOKUP($B269,'Awards&amp;Payments_LEACode'!$A$4:$Q$455,11,FALSE)</f>
        <v>137038.31</v>
      </c>
      <c r="J269" s="1">
        <f>VLOOKUP($B269,'Awards&amp;Payments_LEACode'!$A$4:$Q$455,12,FALSE)</f>
        <v>0</v>
      </c>
      <c r="K269" s="1">
        <f>VLOOKUP($B269,'Awards&amp;Payments_LEACode'!$A$4:$Q$455,14,FALSE)</f>
        <v>0</v>
      </c>
      <c r="L269" s="1">
        <f>VLOOKUP($B269,'Awards&amp;Payments_LEACode'!$A$4:$Q$455,16,FALSE)</f>
        <v>0</v>
      </c>
      <c r="M269" s="3">
        <f>VLOOKUP($B269,'Awards&amp;Payments_LEACode'!$A$4:$Q$455,17,FALSE)</f>
        <v>137038.31</v>
      </c>
    </row>
    <row r="270" spans="1:13" x14ac:dyDescent="0.35">
      <c r="A270" t="s">
        <v>397</v>
      </c>
      <c r="B270" s="118">
        <v>6237</v>
      </c>
      <c r="C270">
        <v>14</v>
      </c>
      <c r="D270" s="1">
        <f>VLOOKUP($B270,'Awards&amp;Payments_LEACode'!$A$4:$I$455,3,FALSE)</f>
        <v>314954</v>
      </c>
      <c r="E270" s="1">
        <f>VLOOKUP($B270,'Awards&amp;Payments_LEACode'!$A$4:$I$455,4,FALSE)</f>
        <v>1205151</v>
      </c>
      <c r="F270" s="1">
        <f>VLOOKUP($B270,'Awards&amp;Payments_LEACode'!$A$4:$I$455,6,FALSE)</f>
        <v>2706438</v>
      </c>
      <c r="G270" s="1">
        <f>VLOOKUP($B270,'Awards&amp;Payments_LEACode'!$A$4:$I$455,8,FALSE)</f>
        <v>196811</v>
      </c>
      <c r="H270" s="3">
        <f>VLOOKUP($B270,'Awards&amp;Payments_LEACode'!$A$4:$I$455,9,FALSE)</f>
        <v>4423354</v>
      </c>
      <c r="I270" s="1">
        <f>VLOOKUP($B270,'Awards&amp;Payments_LEACode'!$A$4:$Q$455,11,FALSE)</f>
        <v>314953.99999999994</v>
      </c>
      <c r="J270" s="1">
        <f>VLOOKUP($B270,'Awards&amp;Payments_LEACode'!$A$4:$Q$455,12,FALSE)</f>
        <v>0</v>
      </c>
      <c r="K270" s="1">
        <f>VLOOKUP($B270,'Awards&amp;Payments_LEACode'!$A$4:$Q$455,14,FALSE)</f>
        <v>0</v>
      </c>
      <c r="L270" s="1">
        <f>VLOOKUP($B270,'Awards&amp;Payments_LEACode'!$A$4:$Q$455,16,FALSE)</f>
        <v>0</v>
      </c>
      <c r="M270" s="3">
        <f>VLOOKUP($B270,'Awards&amp;Payments_LEACode'!$A$4:$Q$455,17,FALSE)</f>
        <v>314953.99999999994</v>
      </c>
    </row>
    <row r="271" spans="1:13" x14ac:dyDescent="0.35">
      <c r="A271" t="s">
        <v>405</v>
      </c>
      <c r="B271" s="118">
        <v>6335</v>
      </c>
      <c r="C271">
        <v>14</v>
      </c>
      <c r="D271" s="1">
        <f>VLOOKUP($B271,'Awards&amp;Payments_LEACode'!$A$4:$I$455,3,FALSE)</f>
        <v>240261</v>
      </c>
      <c r="E271" s="1">
        <f>VLOOKUP($B271,'Awards&amp;Payments_LEACode'!$A$4:$I$455,4,FALSE)</f>
        <v>959491</v>
      </c>
      <c r="F271" s="1">
        <f>VLOOKUP($B271,'Awards&amp;Payments_LEACode'!$A$4:$I$455,6,FALSE)</f>
        <v>2154753</v>
      </c>
      <c r="G271" s="1">
        <f>VLOOKUP($B271,'Awards&amp;Payments_LEACode'!$A$4:$I$455,8,FALSE)</f>
        <v>151884</v>
      </c>
      <c r="H271" s="3">
        <f>VLOOKUP($B271,'Awards&amp;Payments_LEACode'!$A$4:$I$455,9,FALSE)</f>
        <v>3506389</v>
      </c>
      <c r="I271" s="1">
        <f>VLOOKUP($B271,'Awards&amp;Payments_LEACode'!$A$4:$Q$455,11,FALSE)</f>
        <v>240261</v>
      </c>
      <c r="J271" s="1">
        <f>VLOOKUP($B271,'Awards&amp;Payments_LEACode'!$A$4:$Q$455,12,FALSE)</f>
        <v>0</v>
      </c>
      <c r="K271" s="1">
        <f>VLOOKUP($B271,'Awards&amp;Payments_LEACode'!$A$4:$Q$455,14,FALSE)</f>
        <v>0</v>
      </c>
      <c r="L271" s="1">
        <f>VLOOKUP($B271,'Awards&amp;Payments_LEACode'!$A$4:$Q$455,16,FALSE)</f>
        <v>119168.95</v>
      </c>
      <c r="M271" s="3">
        <f>VLOOKUP($B271,'Awards&amp;Payments_LEACode'!$A$4:$Q$455,17,FALSE)</f>
        <v>359429.95</v>
      </c>
    </row>
    <row r="272" spans="1:13" x14ac:dyDescent="0.35">
      <c r="A272" t="s">
        <v>408</v>
      </c>
      <c r="B272" s="118">
        <v>6384</v>
      </c>
      <c r="C272">
        <v>14</v>
      </c>
      <c r="D272" s="1">
        <f>VLOOKUP($B272,'Awards&amp;Payments_LEACode'!$A$4:$I$455,3,FALSE)</f>
        <v>100357</v>
      </c>
      <c r="E272" s="1">
        <f>VLOOKUP($B272,'Awards&amp;Payments_LEACode'!$A$4:$I$455,4,FALSE)</f>
        <v>387813</v>
      </c>
      <c r="F272" s="1">
        <f>VLOOKUP($B272,'Awards&amp;Payments_LEACode'!$A$4:$I$455,6,FALSE)</f>
        <v>870920</v>
      </c>
      <c r="G272" s="1">
        <f>VLOOKUP($B272,'Awards&amp;Payments_LEACode'!$A$4:$I$455,8,FALSE)</f>
        <v>0</v>
      </c>
      <c r="H272" s="3">
        <f>VLOOKUP($B272,'Awards&amp;Payments_LEACode'!$A$4:$I$455,9,FALSE)</f>
        <v>1359090</v>
      </c>
      <c r="I272" s="1">
        <f>VLOOKUP($B272,'Awards&amp;Payments_LEACode'!$A$4:$Q$455,11,FALSE)</f>
        <v>0</v>
      </c>
      <c r="J272" s="1">
        <f>VLOOKUP($B272,'Awards&amp;Payments_LEACode'!$A$4:$Q$455,12,FALSE)</f>
        <v>70633.38</v>
      </c>
      <c r="K272" s="1">
        <f>VLOOKUP($B272,'Awards&amp;Payments_LEACode'!$A$4:$Q$455,14,FALSE)</f>
        <v>0</v>
      </c>
      <c r="L272" s="1">
        <f>VLOOKUP($B272,'Awards&amp;Payments_LEACode'!$A$4:$Q$455,16,FALSE)</f>
        <v>0</v>
      </c>
      <c r="M272" s="3">
        <f>VLOOKUP($B272,'Awards&amp;Payments_LEACode'!$A$4:$Q$455,17,FALSE)</f>
        <v>70633.38</v>
      </c>
    </row>
    <row r="273" spans="1:13" x14ac:dyDescent="0.35">
      <c r="A273" t="s">
        <v>415</v>
      </c>
      <c r="B273" s="118">
        <v>6475</v>
      </c>
      <c r="C273">
        <v>14</v>
      </c>
      <c r="D273" s="1">
        <f>VLOOKUP($B273,'Awards&amp;Payments_LEACode'!$A$4:$I$455,3,FALSE)</f>
        <v>88651</v>
      </c>
      <c r="E273" s="1">
        <f>VLOOKUP($B273,'Awards&amp;Payments_LEACode'!$A$4:$I$455,4,FALSE)</f>
        <v>298705</v>
      </c>
      <c r="F273" s="1">
        <f>VLOOKUP($B273,'Awards&amp;Payments_LEACode'!$A$4:$I$455,6,FALSE)</f>
        <v>670810</v>
      </c>
      <c r="G273" s="1">
        <f>VLOOKUP($B273,'Awards&amp;Payments_LEACode'!$A$4:$I$455,8,FALSE)</f>
        <v>0</v>
      </c>
      <c r="H273" s="3">
        <f>VLOOKUP($B273,'Awards&amp;Payments_LEACode'!$A$4:$I$455,9,FALSE)</f>
        <v>1058166</v>
      </c>
      <c r="I273" s="1">
        <f>VLOOKUP($B273,'Awards&amp;Payments_LEACode'!$A$4:$Q$455,11,FALSE)</f>
        <v>88651</v>
      </c>
      <c r="J273" s="1">
        <f>VLOOKUP($B273,'Awards&amp;Payments_LEACode'!$A$4:$Q$455,12,FALSE)</f>
        <v>0</v>
      </c>
      <c r="K273" s="1">
        <f>VLOOKUP($B273,'Awards&amp;Payments_LEACode'!$A$4:$Q$455,14,FALSE)</f>
        <v>0</v>
      </c>
      <c r="L273" s="1">
        <f>VLOOKUP($B273,'Awards&amp;Payments_LEACode'!$A$4:$Q$455,16,FALSE)</f>
        <v>0</v>
      </c>
      <c r="M273" s="3">
        <f>VLOOKUP($B273,'Awards&amp;Payments_LEACode'!$A$4:$Q$455,17,FALSE)</f>
        <v>88651</v>
      </c>
    </row>
    <row r="274" spans="1:13" x14ac:dyDescent="0.35">
      <c r="A274" t="s">
        <v>418</v>
      </c>
      <c r="B274" s="118">
        <v>6608</v>
      </c>
      <c r="C274">
        <v>14</v>
      </c>
      <c r="D274" s="1">
        <f>VLOOKUP($B274,'Awards&amp;Payments_LEACode'!$A$4:$I$455,3,FALSE)</f>
        <v>40000</v>
      </c>
      <c r="E274" s="1">
        <f>VLOOKUP($B274,'Awards&amp;Payments_LEACode'!$A$4:$I$455,4,FALSE)</f>
        <v>156131</v>
      </c>
      <c r="F274" s="1">
        <f>VLOOKUP($B274,'Awards&amp;Payments_LEACode'!$A$4:$I$455,6,FALSE)</f>
        <v>350626</v>
      </c>
      <c r="G274" s="1">
        <f>VLOOKUP($B274,'Awards&amp;Payments_LEACode'!$A$4:$I$455,8,FALSE)</f>
        <v>0</v>
      </c>
      <c r="H274" s="3">
        <f>VLOOKUP($B274,'Awards&amp;Payments_LEACode'!$A$4:$I$455,9,FALSE)</f>
        <v>546757</v>
      </c>
      <c r="I274" s="1">
        <f>VLOOKUP($B274,'Awards&amp;Payments_LEACode'!$A$4:$Q$455,11,FALSE)</f>
        <v>40000</v>
      </c>
      <c r="J274" s="1">
        <f>VLOOKUP($B274,'Awards&amp;Payments_LEACode'!$A$4:$Q$455,12,FALSE)</f>
        <v>0</v>
      </c>
      <c r="K274" s="1">
        <f>VLOOKUP($B274,'Awards&amp;Payments_LEACode'!$A$4:$Q$455,14,FALSE)</f>
        <v>0</v>
      </c>
      <c r="L274" s="1">
        <f>VLOOKUP($B274,'Awards&amp;Payments_LEACode'!$A$4:$Q$455,16,FALSE)</f>
        <v>0</v>
      </c>
      <c r="M274" s="3">
        <f>VLOOKUP($B274,'Awards&amp;Payments_LEACode'!$A$4:$Q$455,17,FALSE)</f>
        <v>40000</v>
      </c>
    </row>
    <row r="275" spans="1:13" x14ac:dyDescent="0.35">
      <c r="A275" t="s">
        <v>420</v>
      </c>
      <c r="B275" s="118">
        <v>6678</v>
      </c>
      <c r="C275">
        <v>14</v>
      </c>
      <c r="D275" s="1">
        <f>VLOOKUP($B275,'Awards&amp;Payments_LEACode'!$A$4:$I$455,3,FALSE)</f>
        <v>260098</v>
      </c>
      <c r="E275" s="1">
        <f>VLOOKUP($B275,'Awards&amp;Payments_LEACode'!$A$4:$I$455,4,FALSE)</f>
        <v>984950</v>
      </c>
      <c r="F275" s="1">
        <f>VLOOKUP($B275,'Awards&amp;Payments_LEACode'!$A$4:$I$455,6,FALSE)</f>
        <v>2211926</v>
      </c>
      <c r="G275" s="1">
        <f>VLOOKUP($B275,'Awards&amp;Payments_LEACode'!$A$4:$I$455,8,FALSE)</f>
        <v>257536</v>
      </c>
      <c r="H275" s="3">
        <f>VLOOKUP($B275,'Awards&amp;Payments_LEACode'!$A$4:$I$455,9,FALSE)</f>
        <v>3714510</v>
      </c>
      <c r="I275" s="1">
        <f>VLOOKUP($B275,'Awards&amp;Payments_LEACode'!$A$4:$Q$455,11,FALSE)</f>
        <v>132092.41</v>
      </c>
      <c r="J275" s="1">
        <f>VLOOKUP($B275,'Awards&amp;Payments_LEACode'!$A$4:$Q$455,12,FALSE)</f>
        <v>0</v>
      </c>
      <c r="K275" s="1">
        <f>VLOOKUP($B275,'Awards&amp;Payments_LEACode'!$A$4:$Q$455,14,FALSE)</f>
        <v>0</v>
      </c>
      <c r="L275" s="1">
        <f>VLOOKUP($B275,'Awards&amp;Payments_LEACode'!$A$4:$Q$455,16,FALSE)</f>
        <v>13362.3</v>
      </c>
      <c r="M275" s="3">
        <f>VLOOKUP($B275,'Awards&amp;Payments_LEACode'!$A$4:$Q$455,17,FALSE)</f>
        <v>145454.71</v>
      </c>
    </row>
    <row r="276" spans="1:13" x14ac:dyDescent="0.35">
      <c r="A276" t="s">
        <v>8</v>
      </c>
      <c r="B276" s="118">
        <v>63</v>
      </c>
      <c r="C276">
        <v>15</v>
      </c>
      <c r="D276" s="1">
        <f>VLOOKUP($B276,'Awards&amp;Payments_LEACode'!$A$4:$I$455,3,FALSE)</f>
        <v>40000</v>
      </c>
      <c r="E276" s="1">
        <f>VLOOKUP($B276,'Awards&amp;Payments_LEACode'!$A$4:$I$455,4,FALSE)</f>
        <v>154194</v>
      </c>
      <c r="F276" s="1">
        <f>VLOOKUP($B276,'Awards&amp;Payments_LEACode'!$A$4:$I$455,6,FALSE)</f>
        <v>346277</v>
      </c>
      <c r="G276" s="1">
        <f>VLOOKUP($B276,'Awards&amp;Payments_LEACode'!$A$4:$I$455,8,FALSE)</f>
        <v>0</v>
      </c>
      <c r="H276" s="3">
        <f>VLOOKUP($B276,'Awards&amp;Payments_LEACode'!$A$4:$I$455,9,FALSE)</f>
        <v>540471</v>
      </c>
      <c r="I276" s="1">
        <f>VLOOKUP($B276,'Awards&amp;Payments_LEACode'!$A$4:$Q$455,11,FALSE)</f>
        <v>40000</v>
      </c>
      <c r="J276" s="1">
        <f>VLOOKUP($B276,'Awards&amp;Payments_LEACode'!$A$4:$Q$455,12,FALSE)</f>
        <v>0</v>
      </c>
      <c r="K276" s="1">
        <f>VLOOKUP($B276,'Awards&amp;Payments_LEACode'!$A$4:$Q$455,14,FALSE)</f>
        <v>0</v>
      </c>
      <c r="L276" s="1">
        <f>VLOOKUP($B276,'Awards&amp;Payments_LEACode'!$A$4:$Q$455,16,FALSE)</f>
        <v>0</v>
      </c>
      <c r="M276" s="3">
        <f>VLOOKUP($B276,'Awards&amp;Payments_LEACode'!$A$4:$Q$455,17,FALSE)</f>
        <v>40000</v>
      </c>
    </row>
    <row r="277" spans="1:13" x14ac:dyDescent="0.35">
      <c r="A277" t="s">
        <v>35</v>
      </c>
      <c r="B277" s="118">
        <v>413</v>
      </c>
      <c r="C277">
        <v>15</v>
      </c>
      <c r="D277" s="1">
        <f>VLOOKUP($B277,'Awards&amp;Payments_LEACode'!$A$4:$I$455,3,FALSE)</f>
        <v>2283682</v>
      </c>
      <c r="E277" s="1">
        <f>VLOOKUP($B277,'Awards&amp;Payments_LEACode'!$A$4:$I$455,4,FALSE)</f>
        <v>8411930</v>
      </c>
      <c r="F277" s="1">
        <f>VLOOKUP($B277,'Awards&amp;Payments_LEACode'!$A$4:$I$455,6,FALSE)</f>
        <v>18890883</v>
      </c>
      <c r="G277" s="1">
        <f>VLOOKUP($B277,'Awards&amp;Payments_LEACode'!$A$4:$I$455,8,FALSE)</f>
        <v>919855</v>
      </c>
      <c r="H277" s="3">
        <f>VLOOKUP($B277,'Awards&amp;Payments_LEACode'!$A$4:$I$455,9,FALSE)</f>
        <v>30506350</v>
      </c>
      <c r="I277" s="1">
        <f>VLOOKUP($B277,'Awards&amp;Payments_LEACode'!$A$4:$Q$455,11,FALSE)</f>
        <v>1209479.96</v>
      </c>
      <c r="J277" s="1">
        <f>VLOOKUP($B277,'Awards&amp;Payments_LEACode'!$A$4:$Q$455,12,FALSE)</f>
        <v>0</v>
      </c>
      <c r="K277" s="1">
        <f>VLOOKUP($B277,'Awards&amp;Payments_LEACode'!$A$4:$Q$455,14,FALSE)</f>
        <v>0</v>
      </c>
      <c r="L277" s="1">
        <f>VLOOKUP($B277,'Awards&amp;Payments_LEACode'!$A$4:$Q$455,16,FALSE)</f>
        <v>902034.64999999991</v>
      </c>
      <c r="M277" s="3">
        <f>VLOOKUP($B277,'Awards&amp;Payments_LEACode'!$A$4:$Q$455,17,FALSE)</f>
        <v>2111514.61</v>
      </c>
    </row>
    <row r="278" spans="1:13" x14ac:dyDescent="0.35">
      <c r="A278" t="s">
        <v>36</v>
      </c>
      <c r="B278" s="118">
        <v>422</v>
      </c>
      <c r="C278">
        <v>15</v>
      </c>
      <c r="D278" s="1">
        <f>VLOOKUP($B278,'Awards&amp;Payments_LEACode'!$A$4:$I$455,3,FALSE)</f>
        <v>182446</v>
      </c>
      <c r="E278" s="1">
        <f>VLOOKUP($B278,'Awards&amp;Payments_LEACode'!$A$4:$I$455,4,FALSE)</f>
        <v>680035</v>
      </c>
      <c r="F278" s="1">
        <f>VLOOKUP($B278,'Awards&amp;Payments_LEACode'!$A$4:$I$455,6,FALSE)</f>
        <v>1527173</v>
      </c>
      <c r="G278" s="1">
        <f>VLOOKUP($B278,'Awards&amp;Payments_LEACode'!$A$4:$I$455,8,FALSE)</f>
        <v>0</v>
      </c>
      <c r="H278" s="3">
        <f>VLOOKUP($B278,'Awards&amp;Payments_LEACode'!$A$4:$I$455,9,FALSE)</f>
        <v>2389654</v>
      </c>
      <c r="I278" s="1">
        <f>VLOOKUP($B278,'Awards&amp;Payments_LEACode'!$A$4:$Q$455,11,FALSE)</f>
        <v>88057.02</v>
      </c>
      <c r="J278" s="1">
        <f>VLOOKUP($B278,'Awards&amp;Payments_LEACode'!$A$4:$Q$455,12,FALSE)</f>
        <v>0</v>
      </c>
      <c r="K278" s="1">
        <f>VLOOKUP($B278,'Awards&amp;Payments_LEACode'!$A$4:$Q$455,14,FALSE)</f>
        <v>0</v>
      </c>
      <c r="L278" s="1">
        <f>VLOOKUP($B278,'Awards&amp;Payments_LEACode'!$A$4:$Q$455,16,FALSE)</f>
        <v>0</v>
      </c>
      <c r="M278" s="3">
        <f>VLOOKUP($B278,'Awards&amp;Payments_LEACode'!$A$4:$Q$455,17,FALSE)</f>
        <v>88057.02</v>
      </c>
    </row>
    <row r="279" spans="1:13" x14ac:dyDescent="0.35">
      <c r="A279" t="s">
        <v>53</v>
      </c>
      <c r="B279" s="118">
        <v>700</v>
      </c>
      <c r="C279">
        <v>15</v>
      </c>
      <c r="D279" s="1">
        <f>VLOOKUP($B279,'Awards&amp;Payments_LEACode'!$A$4:$I$455,3,FALSE)</f>
        <v>147243</v>
      </c>
      <c r="E279" s="1">
        <f>VLOOKUP($B279,'Awards&amp;Payments_LEACode'!$A$4:$I$455,4,FALSE)</f>
        <v>585277</v>
      </c>
      <c r="F279" s="1">
        <f>VLOOKUP($B279,'Awards&amp;Payments_LEACode'!$A$4:$I$455,6,FALSE)</f>
        <v>1314371</v>
      </c>
      <c r="G279" s="1">
        <f>VLOOKUP($B279,'Awards&amp;Payments_LEACode'!$A$4:$I$455,8,FALSE)</f>
        <v>0</v>
      </c>
      <c r="H279" s="3">
        <f>VLOOKUP($B279,'Awards&amp;Payments_LEACode'!$A$4:$I$455,9,FALSE)</f>
        <v>2046891</v>
      </c>
      <c r="I279" s="1">
        <f>VLOOKUP($B279,'Awards&amp;Payments_LEACode'!$A$4:$Q$455,11,FALSE)</f>
        <v>116468.11</v>
      </c>
      <c r="J279" s="1">
        <f>VLOOKUP($B279,'Awards&amp;Payments_LEACode'!$A$4:$Q$455,12,FALSE)</f>
        <v>0</v>
      </c>
      <c r="K279" s="1">
        <f>VLOOKUP($B279,'Awards&amp;Payments_LEACode'!$A$4:$Q$455,14,FALSE)</f>
        <v>0</v>
      </c>
      <c r="L279" s="1">
        <f>VLOOKUP($B279,'Awards&amp;Payments_LEACode'!$A$4:$Q$455,16,FALSE)</f>
        <v>0</v>
      </c>
      <c r="M279" s="3">
        <f>VLOOKUP($B279,'Awards&amp;Payments_LEACode'!$A$4:$Q$455,17,FALSE)</f>
        <v>116468.11</v>
      </c>
    </row>
    <row r="280" spans="1:13" x14ac:dyDescent="0.35">
      <c r="A280" t="s">
        <v>61</v>
      </c>
      <c r="B280" s="118">
        <v>896</v>
      </c>
      <c r="C280">
        <v>15</v>
      </c>
      <c r="D280" s="1">
        <f>VLOOKUP($B280,'Awards&amp;Payments_LEACode'!$A$4:$I$455,3,FALSE)</f>
        <v>57683</v>
      </c>
      <c r="E280" s="1">
        <f>VLOOKUP($B280,'Awards&amp;Payments_LEACode'!$A$4:$I$455,4,FALSE)</f>
        <v>229907</v>
      </c>
      <c r="F280" s="1">
        <f>VLOOKUP($B280,'Awards&amp;Payments_LEACode'!$A$4:$I$455,6,FALSE)</f>
        <v>516308</v>
      </c>
      <c r="G280" s="1">
        <f>VLOOKUP($B280,'Awards&amp;Payments_LEACode'!$A$4:$I$455,8,FALSE)</f>
        <v>0</v>
      </c>
      <c r="H280" s="3">
        <f>VLOOKUP($B280,'Awards&amp;Payments_LEACode'!$A$4:$I$455,9,FALSE)</f>
        <v>803898</v>
      </c>
      <c r="I280" s="1">
        <f>VLOOKUP($B280,'Awards&amp;Payments_LEACode'!$A$4:$Q$455,11,FALSE)</f>
        <v>56310.12</v>
      </c>
      <c r="J280" s="1">
        <f>VLOOKUP($B280,'Awards&amp;Payments_LEACode'!$A$4:$Q$455,12,FALSE)</f>
        <v>0</v>
      </c>
      <c r="K280" s="1">
        <f>VLOOKUP($B280,'Awards&amp;Payments_LEACode'!$A$4:$Q$455,14,FALSE)</f>
        <v>0</v>
      </c>
      <c r="L280" s="1">
        <f>VLOOKUP($B280,'Awards&amp;Payments_LEACode'!$A$4:$Q$455,16,FALSE)</f>
        <v>0</v>
      </c>
      <c r="M280" s="3">
        <f>VLOOKUP($B280,'Awards&amp;Payments_LEACode'!$A$4:$Q$455,17,FALSE)</f>
        <v>56310.12</v>
      </c>
    </row>
    <row r="281" spans="1:13" x14ac:dyDescent="0.35">
      <c r="A281" t="s">
        <v>103</v>
      </c>
      <c r="B281" s="118">
        <v>1568</v>
      </c>
      <c r="C281">
        <v>15</v>
      </c>
      <c r="D281" s="1">
        <f>VLOOKUP($B281,'Awards&amp;Payments_LEACode'!$A$4:$I$455,3,FALSE)</f>
        <v>200597</v>
      </c>
      <c r="E281" s="1">
        <f>VLOOKUP($B281,'Awards&amp;Payments_LEACode'!$A$4:$I$455,4,FALSE)</f>
        <v>805610</v>
      </c>
      <c r="F281" s="1">
        <f>VLOOKUP($B281,'Awards&amp;Payments_LEACode'!$A$4:$I$455,6,FALSE)</f>
        <v>1809179</v>
      </c>
      <c r="G281" s="1">
        <f>VLOOKUP($B281,'Awards&amp;Payments_LEACode'!$A$4:$I$455,8,FALSE)</f>
        <v>0</v>
      </c>
      <c r="H281" s="3">
        <f>VLOOKUP($B281,'Awards&amp;Payments_LEACode'!$A$4:$I$455,9,FALSE)</f>
        <v>2815386</v>
      </c>
      <c r="I281" s="1">
        <f>VLOOKUP($B281,'Awards&amp;Payments_LEACode'!$A$4:$Q$455,11,FALSE)</f>
        <v>200597</v>
      </c>
      <c r="J281" s="1">
        <f>VLOOKUP($B281,'Awards&amp;Payments_LEACode'!$A$4:$Q$455,12,FALSE)</f>
        <v>0</v>
      </c>
      <c r="K281" s="1">
        <f>VLOOKUP($B281,'Awards&amp;Payments_LEACode'!$A$4:$Q$455,14,FALSE)</f>
        <v>0</v>
      </c>
      <c r="L281" s="1">
        <f>VLOOKUP($B281,'Awards&amp;Payments_LEACode'!$A$4:$Q$455,16,FALSE)</f>
        <v>0</v>
      </c>
      <c r="M281" s="3">
        <f>VLOOKUP($B281,'Awards&amp;Payments_LEACode'!$A$4:$Q$455,17,FALSE)</f>
        <v>200597</v>
      </c>
    </row>
    <row r="282" spans="1:13" x14ac:dyDescent="0.35">
      <c r="A282" t="s">
        <v>113</v>
      </c>
      <c r="B282" s="118">
        <v>1694</v>
      </c>
      <c r="C282">
        <v>15</v>
      </c>
      <c r="D282" s="1">
        <f>VLOOKUP($B282,'Awards&amp;Payments_LEACode'!$A$4:$I$455,3,FALSE)</f>
        <v>109070</v>
      </c>
      <c r="E282" s="1">
        <f>VLOOKUP($B282,'Awards&amp;Payments_LEACode'!$A$4:$I$455,4,FALSE)</f>
        <v>428731</v>
      </c>
      <c r="F282" s="1">
        <f>VLOOKUP($B282,'Awards&amp;Payments_LEACode'!$A$4:$I$455,6,FALSE)</f>
        <v>962811</v>
      </c>
      <c r="G282" s="1">
        <f>VLOOKUP($B282,'Awards&amp;Payments_LEACode'!$A$4:$I$455,8,FALSE)</f>
        <v>0</v>
      </c>
      <c r="H282" s="3">
        <f>VLOOKUP($B282,'Awards&amp;Payments_LEACode'!$A$4:$I$455,9,FALSE)</f>
        <v>1500612</v>
      </c>
      <c r="I282" s="1">
        <f>VLOOKUP($B282,'Awards&amp;Payments_LEACode'!$A$4:$Q$455,11,FALSE)</f>
        <v>75543</v>
      </c>
      <c r="J282" s="1">
        <f>VLOOKUP($B282,'Awards&amp;Payments_LEACode'!$A$4:$Q$455,12,FALSE)</f>
        <v>0</v>
      </c>
      <c r="K282" s="1">
        <f>VLOOKUP($B282,'Awards&amp;Payments_LEACode'!$A$4:$Q$455,14,FALSE)</f>
        <v>0</v>
      </c>
      <c r="L282" s="1">
        <f>VLOOKUP($B282,'Awards&amp;Payments_LEACode'!$A$4:$Q$455,16,FALSE)</f>
        <v>0</v>
      </c>
      <c r="M282" s="3">
        <f>VLOOKUP($B282,'Awards&amp;Payments_LEACode'!$A$4:$Q$455,17,FALSE)</f>
        <v>75543</v>
      </c>
    </row>
    <row r="283" spans="1:13" x14ac:dyDescent="0.35">
      <c r="A283" t="s">
        <v>121</v>
      </c>
      <c r="B283" s="118">
        <v>1883</v>
      </c>
      <c r="C283">
        <v>15</v>
      </c>
      <c r="D283" s="1">
        <f>VLOOKUP($B283,'Awards&amp;Payments_LEACode'!$A$4:$I$455,3,FALSE)</f>
        <v>252703</v>
      </c>
      <c r="E283" s="1">
        <f>VLOOKUP($B283,'Awards&amp;Payments_LEACode'!$A$4:$I$455,4,FALSE)</f>
        <v>959375</v>
      </c>
      <c r="F283" s="1">
        <f>VLOOKUP($B283,'Awards&amp;Payments_LEACode'!$A$4:$I$455,6,FALSE)</f>
        <v>2154493</v>
      </c>
      <c r="G283" s="1">
        <f>VLOOKUP($B283,'Awards&amp;Payments_LEACode'!$A$4:$I$455,8,FALSE)</f>
        <v>0</v>
      </c>
      <c r="H283" s="3">
        <f>VLOOKUP($B283,'Awards&amp;Payments_LEACode'!$A$4:$I$455,9,FALSE)</f>
        <v>3366571</v>
      </c>
      <c r="I283" s="1">
        <f>VLOOKUP($B283,'Awards&amp;Payments_LEACode'!$A$4:$Q$455,11,FALSE)</f>
        <v>168015.97999999998</v>
      </c>
      <c r="J283" s="1">
        <f>VLOOKUP($B283,'Awards&amp;Payments_LEACode'!$A$4:$Q$455,12,FALSE)</f>
        <v>0</v>
      </c>
      <c r="K283" s="1">
        <f>VLOOKUP($B283,'Awards&amp;Payments_LEACode'!$A$4:$Q$455,14,FALSE)</f>
        <v>0</v>
      </c>
      <c r="L283" s="1">
        <f>VLOOKUP($B283,'Awards&amp;Payments_LEACode'!$A$4:$Q$455,16,FALSE)</f>
        <v>0</v>
      </c>
      <c r="M283" s="3">
        <f>VLOOKUP($B283,'Awards&amp;Payments_LEACode'!$A$4:$Q$455,17,FALSE)</f>
        <v>168015.97999999998</v>
      </c>
    </row>
    <row r="284" spans="1:13" x14ac:dyDescent="0.35">
      <c r="A284" s="113" t="s">
        <v>176</v>
      </c>
      <c r="B284" s="118">
        <v>2695</v>
      </c>
      <c r="C284">
        <v>15</v>
      </c>
      <c r="D284" s="1">
        <f>VLOOKUP($B284,'Awards&amp;Payments_LEACode'!$A$4:$I$455,3,FALSE)</f>
        <v>2000119</v>
      </c>
      <c r="E284" s="1">
        <f>VLOOKUP($B284,'Awards&amp;Payments_LEACode'!$A$4:$I$455,4,FALSE)</f>
        <v>7421098</v>
      </c>
      <c r="F284" s="1">
        <f>VLOOKUP($B284,'Awards&amp;Payments_LEACode'!$A$4:$I$455,6,FALSE)</f>
        <v>16665748</v>
      </c>
      <c r="G284" s="1">
        <f>VLOOKUP($B284,'Awards&amp;Payments_LEACode'!$A$4:$I$455,8,FALSE)</f>
        <v>1434637</v>
      </c>
      <c r="H284" s="3">
        <f>VLOOKUP($B284,'Awards&amp;Payments_LEACode'!$A$4:$I$455,9,FALSE)</f>
        <v>27521602</v>
      </c>
      <c r="I284" s="1">
        <f>VLOOKUP($B284,'Awards&amp;Payments_LEACode'!$A$4:$Q$455,11,FALSE)</f>
        <v>1469403.96</v>
      </c>
      <c r="J284" s="1">
        <f>VLOOKUP($B284,'Awards&amp;Payments_LEACode'!$A$4:$Q$455,12,FALSE)</f>
        <v>0</v>
      </c>
      <c r="K284" s="1">
        <f>VLOOKUP($B284,'Awards&amp;Payments_LEACode'!$A$4:$Q$455,14,FALSE)</f>
        <v>0</v>
      </c>
      <c r="L284" s="1">
        <f>VLOOKUP($B284,'Awards&amp;Payments_LEACode'!$A$4:$Q$455,16,FALSE)</f>
        <v>934835.49</v>
      </c>
      <c r="M284" s="3">
        <f>VLOOKUP($B284,'Awards&amp;Payments_LEACode'!$A$4:$Q$455,17,FALSE)</f>
        <v>2404239.4500000002</v>
      </c>
    </row>
    <row r="285" spans="1:13" x14ac:dyDescent="0.35">
      <c r="A285" t="s">
        <v>179</v>
      </c>
      <c r="B285" s="118">
        <v>2737</v>
      </c>
      <c r="C285">
        <v>15</v>
      </c>
      <c r="D285" s="1">
        <f>VLOOKUP($B285,'Awards&amp;Payments_LEACode'!$A$4:$I$455,3,FALSE)</f>
        <v>40000</v>
      </c>
      <c r="E285" s="1">
        <f>VLOOKUP($B285,'Awards&amp;Payments_LEACode'!$A$4:$I$455,4,FALSE)</f>
        <v>106952</v>
      </c>
      <c r="F285" s="1">
        <f>VLOOKUP($B285,'Awards&amp;Payments_LEACode'!$A$4:$I$455,6,FALSE)</f>
        <v>240184</v>
      </c>
      <c r="G285" s="1">
        <f>VLOOKUP($B285,'Awards&amp;Payments_LEACode'!$A$4:$I$455,8,FALSE)</f>
        <v>42464</v>
      </c>
      <c r="H285" s="3">
        <f>VLOOKUP($B285,'Awards&amp;Payments_LEACode'!$A$4:$I$455,9,FALSE)</f>
        <v>429600</v>
      </c>
      <c r="I285" s="1">
        <f>VLOOKUP($B285,'Awards&amp;Payments_LEACode'!$A$4:$Q$455,11,FALSE)</f>
        <v>40000</v>
      </c>
      <c r="J285" s="1">
        <f>VLOOKUP($B285,'Awards&amp;Payments_LEACode'!$A$4:$Q$455,12,FALSE)</f>
        <v>0</v>
      </c>
      <c r="K285" s="1">
        <f>VLOOKUP($B285,'Awards&amp;Payments_LEACode'!$A$4:$Q$455,14,FALSE)</f>
        <v>0</v>
      </c>
      <c r="L285" s="1">
        <f>VLOOKUP($B285,'Awards&amp;Payments_LEACode'!$A$4:$Q$455,16,FALSE)</f>
        <v>16827.14</v>
      </c>
      <c r="M285" s="3">
        <f>VLOOKUP($B285,'Awards&amp;Payments_LEACode'!$A$4:$Q$455,17,FALSE)</f>
        <v>56827.14</v>
      </c>
    </row>
    <row r="286" spans="1:13" x14ac:dyDescent="0.35">
      <c r="A286" t="s">
        <v>235</v>
      </c>
      <c r="B286" s="118">
        <v>3612</v>
      </c>
      <c r="C286">
        <v>15</v>
      </c>
      <c r="D286" s="1">
        <f>VLOOKUP($B286,'Awards&amp;Payments_LEACode'!$A$4:$I$455,3,FALSE)</f>
        <v>243803</v>
      </c>
      <c r="E286" s="1">
        <f>VLOOKUP($B286,'Awards&amp;Payments_LEACode'!$A$4:$I$455,4,FALSE)</f>
        <v>880416</v>
      </c>
      <c r="F286" s="1">
        <f>VLOOKUP($B286,'Awards&amp;Payments_LEACode'!$A$4:$I$455,6,FALSE)</f>
        <v>1977172</v>
      </c>
      <c r="G286" s="1">
        <f>VLOOKUP($B286,'Awards&amp;Payments_LEACode'!$A$4:$I$455,8,FALSE)</f>
        <v>0</v>
      </c>
      <c r="H286" s="3">
        <f>VLOOKUP($B286,'Awards&amp;Payments_LEACode'!$A$4:$I$455,9,FALSE)</f>
        <v>3101391</v>
      </c>
      <c r="I286" s="1">
        <f>VLOOKUP($B286,'Awards&amp;Payments_LEACode'!$A$4:$Q$455,11,FALSE)</f>
        <v>52749.109999999993</v>
      </c>
      <c r="J286" s="1">
        <f>VLOOKUP($B286,'Awards&amp;Payments_LEACode'!$A$4:$Q$455,12,FALSE)</f>
        <v>0</v>
      </c>
      <c r="K286" s="1">
        <f>VLOOKUP($B286,'Awards&amp;Payments_LEACode'!$A$4:$Q$455,14,FALSE)</f>
        <v>0</v>
      </c>
      <c r="L286" s="1">
        <f>VLOOKUP($B286,'Awards&amp;Payments_LEACode'!$A$4:$Q$455,16,FALSE)</f>
        <v>0</v>
      </c>
      <c r="M286" s="3">
        <f>VLOOKUP($B286,'Awards&amp;Payments_LEACode'!$A$4:$Q$455,17,FALSE)</f>
        <v>52749.109999999993</v>
      </c>
    </row>
    <row r="287" spans="1:13" x14ac:dyDescent="0.35">
      <c r="A287" t="s">
        <v>244</v>
      </c>
      <c r="B287" s="118">
        <v>3682</v>
      </c>
      <c r="C287">
        <v>15</v>
      </c>
      <c r="D287" s="1">
        <f>VLOOKUP($B287,'Awards&amp;Payments_LEACode'!$A$4:$I$455,3,FALSE)</f>
        <v>245085</v>
      </c>
      <c r="E287" s="1">
        <f>VLOOKUP($B287,'Awards&amp;Payments_LEACode'!$A$4:$I$455,4,FALSE)</f>
        <v>951213</v>
      </c>
      <c r="F287" s="1">
        <f>VLOOKUP($B287,'Awards&amp;Payments_LEACode'!$A$4:$I$455,6,FALSE)</f>
        <v>2136164</v>
      </c>
      <c r="G287" s="1">
        <f>VLOOKUP($B287,'Awards&amp;Payments_LEACode'!$A$4:$I$455,8,FALSE)</f>
        <v>0</v>
      </c>
      <c r="H287" s="3">
        <f>VLOOKUP($B287,'Awards&amp;Payments_LEACode'!$A$4:$I$455,9,FALSE)</f>
        <v>3332462</v>
      </c>
      <c r="I287" s="1">
        <f>VLOOKUP($B287,'Awards&amp;Payments_LEACode'!$A$4:$Q$455,11,FALSE)</f>
        <v>245033.23</v>
      </c>
      <c r="J287" s="1">
        <f>VLOOKUP($B287,'Awards&amp;Payments_LEACode'!$A$4:$Q$455,12,FALSE)</f>
        <v>0</v>
      </c>
      <c r="K287" s="1">
        <f>VLOOKUP($B287,'Awards&amp;Payments_LEACode'!$A$4:$Q$455,14,FALSE)</f>
        <v>0</v>
      </c>
      <c r="L287" s="1">
        <f>VLOOKUP($B287,'Awards&amp;Payments_LEACode'!$A$4:$Q$455,16,FALSE)</f>
        <v>0</v>
      </c>
      <c r="M287" s="3">
        <f>VLOOKUP($B287,'Awards&amp;Payments_LEACode'!$A$4:$Q$455,17,FALSE)</f>
        <v>245033.23</v>
      </c>
    </row>
    <row r="288" spans="1:13" x14ac:dyDescent="0.35">
      <c r="A288" t="s">
        <v>246</v>
      </c>
      <c r="B288" s="118">
        <v>3696</v>
      </c>
      <c r="C288">
        <v>15</v>
      </c>
      <c r="D288" s="1">
        <f>VLOOKUP($B288,'Awards&amp;Payments_LEACode'!$A$4:$I$455,3,FALSE)</f>
        <v>40000</v>
      </c>
      <c r="E288" s="1">
        <f>VLOOKUP($B288,'Awards&amp;Payments_LEACode'!$A$4:$I$455,4,FALSE)</f>
        <v>100000</v>
      </c>
      <c r="F288" s="1">
        <f>VLOOKUP($B288,'Awards&amp;Payments_LEACode'!$A$4:$I$455,6,FALSE)</f>
        <v>184130</v>
      </c>
      <c r="G288" s="1">
        <f>VLOOKUP($B288,'Awards&amp;Payments_LEACode'!$A$4:$I$455,8,FALSE)</f>
        <v>0</v>
      </c>
      <c r="H288" s="3">
        <f>VLOOKUP($B288,'Awards&amp;Payments_LEACode'!$A$4:$I$455,9,FALSE)</f>
        <v>324130</v>
      </c>
      <c r="I288" s="1">
        <f>VLOOKUP($B288,'Awards&amp;Payments_LEACode'!$A$4:$Q$455,11,FALSE)</f>
        <v>40000</v>
      </c>
      <c r="J288" s="1">
        <f>VLOOKUP($B288,'Awards&amp;Payments_LEACode'!$A$4:$Q$455,12,FALSE)</f>
        <v>34239.480000000003</v>
      </c>
      <c r="K288" s="1">
        <f>VLOOKUP($B288,'Awards&amp;Payments_LEACode'!$A$4:$Q$455,14,FALSE)</f>
        <v>0</v>
      </c>
      <c r="L288" s="1">
        <f>VLOOKUP($B288,'Awards&amp;Payments_LEACode'!$A$4:$Q$455,16,FALSE)</f>
        <v>0</v>
      </c>
      <c r="M288" s="3">
        <f>VLOOKUP($B288,'Awards&amp;Payments_LEACode'!$A$4:$Q$455,17,FALSE)</f>
        <v>74239.48000000001</v>
      </c>
    </row>
    <row r="289" spans="1:13" x14ac:dyDescent="0.35">
      <c r="A289" t="s">
        <v>277</v>
      </c>
      <c r="B289" s="118">
        <v>4144</v>
      </c>
      <c r="C289">
        <v>15</v>
      </c>
      <c r="D289" s="1">
        <f>VLOOKUP($B289,'Awards&amp;Payments_LEACode'!$A$4:$I$455,3,FALSE)</f>
        <v>99375</v>
      </c>
      <c r="E289" s="1">
        <f>VLOOKUP($B289,'Awards&amp;Payments_LEACode'!$A$4:$I$455,4,FALSE)</f>
        <v>464740</v>
      </c>
      <c r="F289" s="1">
        <f>VLOOKUP($B289,'Awards&amp;Payments_LEACode'!$A$4:$I$455,6,FALSE)</f>
        <v>1043678</v>
      </c>
      <c r="G289" s="1">
        <f>VLOOKUP($B289,'Awards&amp;Payments_LEACode'!$A$4:$I$455,8,FALSE)</f>
        <v>0</v>
      </c>
      <c r="H289" s="3">
        <f>VLOOKUP($B289,'Awards&amp;Payments_LEACode'!$A$4:$I$455,9,FALSE)</f>
        <v>1607793</v>
      </c>
      <c r="I289" s="1">
        <f>VLOOKUP($B289,'Awards&amp;Payments_LEACode'!$A$4:$Q$455,11,FALSE)</f>
        <v>99375</v>
      </c>
      <c r="J289" s="1">
        <f>VLOOKUP($B289,'Awards&amp;Payments_LEACode'!$A$4:$Q$455,12,FALSE)</f>
        <v>0</v>
      </c>
      <c r="K289" s="1">
        <f>VLOOKUP($B289,'Awards&amp;Payments_LEACode'!$A$4:$Q$455,14,FALSE)</f>
        <v>0</v>
      </c>
      <c r="L289" s="1">
        <f>VLOOKUP($B289,'Awards&amp;Payments_LEACode'!$A$4:$Q$455,16,FALSE)</f>
        <v>0</v>
      </c>
      <c r="M289" s="3">
        <f>VLOOKUP($B289,'Awards&amp;Payments_LEACode'!$A$4:$Q$455,17,FALSE)</f>
        <v>99375</v>
      </c>
    </row>
    <row r="290" spans="1:13" x14ac:dyDescent="0.35">
      <c r="A290" t="s">
        <v>283</v>
      </c>
      <c r="B290" s="118">
        <v>4221</v>
      </c>
      <c r="C290">
        <v>15</v>
      </c>
      <c r="D290" s="1">
        <f>VLOOKUP($B290,'Awards&amp;Payments_LEACode'!$A$4:$I$455,3,FALSE)</f>
        <v>88291</v>
      </c>
      <c r="E290" s="1">
        <f>VLOOKUP($B290,'Awards&amp;Payments_LEACode'!$A$4:$I$455,4,FALSE)</f>
        <v>362146</v>
      </c>
      <c r="F290" s="1">
        <f>VLOOKUP($B290,'Awards&amp;Payments_LEACode'!$A$4:$I$455,6,FALSE)</f>
        <v>813280</v>
      </c>
      <c r="G290" s="1">
        <f>VLOOKUP($B290,'Awards&amp;Payments_LEACode'!$A$4:$I$455,8,FALSE)</f>
        <v>0</v>
      </c>
      <c r="H290" s="3">
        <f>VLOOKUP($B290,'Awards&amp;Payments_LEACode'!$A$4:$I$455,9,FALSE)</f>
        <v>1263717</v>
      </c>
      <c r="I290" s="1">
        <f>VLOOKUP($B290,'Awards&amp;Payments_LEACode'!$A$4:$Q$455,11,FALSE)</f>
        <v>62168.800000000003</v>
      </c>
      <c r="J290" s="1">
        <f>VLOOKUP($B290,'Awards&amp;Payments_LEACode'!$A$4:$Q$455,12,FALSE)</f>
        <v>0</v>
      </c>
      <c r="K290" s="1">
        <f>VLOOKUP($B290,'Awards&amp;Payments_LEACode'!$A$4:$Q$455,14,FALSE)</f>
        <v>0</v>
      </c>
      <c r="L290" s="1">
        <f>VLOOKUP($B290,'Awards&amp;Payments_LEACode'!$A$4:$Q$455,16,FALSE)</f>
        <v>0</v>
      </c>
      <c r="M290" s="3">
        <f>VLOOKUP($B290,'Awards&amp;Payments_LEACode'!$A$4:$Q$455,17,FALSE)</f>
        <v>62168.800000000003</v>
      </c>
    </row>
    <row r="291" spans="1:13" x14ac:dyDescent="0.35">
      <c r="A291" t="s">
        <v>278</v>
      </c>
      <c r="B291" s="118">
        <v>4151</v>
      </c>
      <c r="C291">
        <v>15</v>
      </c>
      <c r="D291" s="1">
        <f>VLOOKUP($B291,'Awards&amp;Payments_LEACode'!$A$4:$I$455,3,FALSE)</f>
        <v>85112</v>
      </c>
      <c r="E291" s="1">
        <f>VLOOKUP($B291,'Awards&amp;Payments_LEACode'!$A$4:$I$455,4,FALSE)</f>
        <v>287611</v>
      </c>
      <c r="F291" s="1">
        <f>VLOOKUP($B291,'Awards&amp;Payments_LEACode'!$A$4:$I$455,6,FALSE)</f>
        <v>645895</v>
      </c>
      <c r="G291" s="1">
        <f>VLOOKUP($B291,'Awards&amp;Payments_LEACode'!$A$4:$I$455,8,FALSE)</f>
        <v>0</v>
      </c>
      <c r="H291" s="3">
        <f>VLOOKUP($B291,'Awards&amp;Payments_LEACode'!$A$4:$I$455,9,FALSE)</f>
        <v>1018618</v>
      </c>
      <c r="I291" s="1">
        <f>VLOOKUP($B291,'Awards&amp;Payments_LEACode'!$A$4:$Q$455,11,FALSE)</f>
        <v>85112</v>
      </c>
      <c r="J291" s="1">
        <f>VLOOKUP($B291,'Awards&amp;Payments_LEACode'!$A$4:$Q$455,12,FALSE)</f>
        <v>0</v>
      </c>
      <c r="K291" s="1">
        <f>VLOOKUP($B291,'Awards&amp;Payments_LEACode'!$A$4:$Q$455,14,FALSE)</f>
        <v>0</v>
      </c>
      <c r="L291" s="1">
        <f>VLOOKUP($B291,'Awards&amp;Payments_LEACode'!$A$4:$Q$455,16,FALSE)</f>
        <v>0</v>
      </c>
      <c r="M291" s="3">
        <f>VLOOKUP($B291,'Awards&amp;Payments_LEACode'!$A$4:$Q$455,17,FALSE)</f>
        <v>85112</v>
      </c>
    </row>
    <row r="292" spans="1:13" x14ac:dyDescent="0.35">
      <c r="A292" t="s">
        <v>359</v>
      </c>
      <c r="B292" s="118">
        <v>5621</v>
      </c>
      <c r="C292">
        <v>15</v>
      </c>
      <c r="D292" s="1">
        <f>VLOOKUP($B292,'Awards&amp;Payments_LEACode'!$A$4:$I$455,3,FALSE)</f>
        <v>262795</v>
      </c>
      <c r="E292" s="1">
        <f>VLOOKUP($B292,'Awards&amp;Payments_LEACode'!$A$4:$I$455,4,FALSE)</f>
        <v>1020084</v>
      </c>
      <c r="F292" s="1">
        <f>VLOOKUP($B292,'Awards&amp;Payments_LEACode'!$A$4:$I$455,6,FALSE)</f>
        <v>2290829</v>
      </c>
      <c r="G292" s="1">
        <f>VLOOKUP($B292,'Awards&amp;Payments_LEACode'!$A$4:$I$455,8,FALSE)</f>
        <v>0</v>
      </c>
      <c r="H292" s="3">
        <f>VLOOKUP($B292,'Awards&amp;Payments_LEACode'!$A$4:$I$455,9,FALSE)</f>
        <v>3573708</v>
      </c>
      <c r="I292" s="1">
        <f>VLOOKUP($B292,'Awards&amp;Payments_LEACode'!$A$4:$Q$455,11,FALSE)</f>
        <v>251318.87</v>
      </c>
      <c r="J292" s="1">
        <f>VLOOKUP($B292,'Awards&amp;Payments_LEACode'!$A$4:$Q$455,12,FALSE)</f>
        <v>0</v>
      </c>
      <c r="K292" s="1">
        <f>VLOOKUP($B292,'Awards&amp;Payments_LEACode'!$A$4:$Q$455,14,FALSE)</f>
        <v>0</v>
      </c>
      <c r="L292" s="1">
        <f>VLOOKUP($B292,'Awards&amp;Payments_LEACode'!$A$4:$Q$455,16,FALSE)</f>
        <v>0</v>
      </c>
      <c r="M292" s="3">
        <f>VLOOKUP($B292,'Awards&amp;Payments_LEACode'!$A$4:$Q$455,17,FALSE)</f>
        <v>251318.87</v>
      </c>
    </row>
    <row r="293" spans="1:13" x14ac:dyDescent="0.35">
      <c r="A293" t="s">
        <v>413</v>
      </c>
      <c r="B293" s="118">
        <v>6461</v>
      </c>
      <c r="C293">
        <v>15</v>
      </c>
      <c r="D293" s="1">
        <f>VLOOKUP($B293,'Awards&amp;Payments_LEACode'!$A$4:$I$455,3,FALSE)</f>
        <v>252248</v>
      </c>
      <c r="E293" s="1">
        <f>VLOOKUP($B293,'Awards&amp;Payments_LEACode'!$A$4:$I$455,4,FALSE)</f>
        <v>920882</v>
      </c>
      <c r="F293" s="1">
        <f>VLOOKUP($B293,'Awards&amp;Payments_LEACode'!$A$4:$I$455,6,FALSE)</f>
        <v>2068048</v>
      </c>
      <c r="G293" s="1">
        <f>VLOOKUP($B293,'Awards&amp;Payments_LEACode'!$A$4:$I$455,8,FALSE)</f>
        <v>0</v>
      </c>
      <c r="H293" s="3">
        <f>VLOOKUP($B293,'Awards&amp;Payments_LEACode'!$A$4:$I$455,9,FALSE)</f>
        <v>3241178</v>
      </c>
      <c r="I293" s="1">
        <f>VLOOKUP($B293,'Awards&amp;Payments_LEACode'!$A$4:$Q$455,11,FALSE)</f>
        <v>252248</v>
      </c>
      <c r="J293" s="1">
        <f>VLOOKUP($B293,'Awards&amp;Payments_LEACode'!$A$4:$Q$455,12,FALSE)</f>
        <v>0</v>
      </c>
      <c r="K293" s="1">
        <f>VLOOKUP($B293,'Awards&amp;Payments_LEACode'!$A$4:$Q$455,14,FALSE)</f>
        <v>0</v>
      </c>
      <c r="L293" s="1">
        <f>VLOOKUP($B293,'Awards&amp;Payments_LEACode'!$A$4:$Q$455,16,FALSE)</f>
        <v>0</v>
      </c>
      <c r="M293" s="3">
        <f>VLOOKUP($B293,'Awards&amp;Payments_LEACode'!$A$4:$Q$455,17,FALSE)</f>
        <v>252248</v>
      </c>
    </row>
    <row r="294" spans="1:13" x14ac:dyDescent="0.35">
      <c r="A294" t="s">
        <v>61</v>
      </c>
      <c r="B294" s="118">
        <v>896</v>
      </c>
      <c r="C294">
        <v>16</v>
      </c>
      <c r="D294" s="1">
        <f>VLOOKUP($B294,'Awards&amp;Payments_LEACode'!$A$4:$I$455,3,FALSE)</f>
        <v>57683</v>
      </c>
      <c r="E294" s="1">
        <f>VLOOKUP($B294,'Awards&amp;Payments_LEACode'!$A$4:$I$455,4,FALSE)</f>
        <v>229907</v>
      </c>
      <c r="F294" s="1">
        <f>VLOOKUP($B294,'Awards&amp;Payments_LEACode'!$A$4:$I$455,6,FALSE)</f>
        <v>516308</v>
      </c>
      <c r="G294" s="1">
        <f>VLOOKUP($B294,'Awards&amp;Payments_LEACode'!$A$4:$I$455,8,FALSE)</f>
        <v>0</v>
      </c>
      <c r="H294" s="3">
        <f>VLOOKUP($B294,'Awards&amp;Payments_LEACode'!$A$4:$I$455,9,FALSE)</f>
        <v>803898</v>
      </c>
      <c r="I294" s="1">
        <f>VLOOKUP($B294,'Awards&amp;Payments_LEACode'!$A$4:$Q$455,11,FALSE)</f>
        <v>56310.12</v>
      </c>
      <c r="J294" s="1">
        <f>VLOOKUP($B294,'Awards&amp;Payments_LEACode'!$A$4:$Q$455,12,FALSE)</f>
        <v>0</v>
      </c>
      <c r="K294" s="1">
        <f>VLOOKUP($B294,'Awards&amp;Payments_LEACode'!$A$4:$Q$455,14,FALSE)</f>
        <v>0</v>
      </c>
      <c r="L294" s="1">
        <f>VLOOKUP($B294,'Awards&amp;Payments_LEACode'!$A$4:$Q$455,16,FALSE)</f>
        <v>0</v>
      </c>
      <c r="M294" s="3">
        <f>VLOOKUP($B294,'Awards&amp;Payments_LEACode'!$A$4:$Q$455,17,FALSE)</f>
        <v>56310.12</v>
      </c>
    </row>
    <row r="295" spans="1:13" x14ac:dyDescent="0.35">
      <c r="A295" t="s">
        <v>80</v>
      </c>
      <c r="B295" s="118">
        <v>1183</v>
      </c>
      <c r="C295">
        <v>16</v>
      </c>
      <c r="D295" s="1">
        <f>VLOOKUP($B295,'Awards&amp;Payments_LEACode'!$A$4:$I$455,3,FALSE)</f>
        <v>86079</v>
      </c>
      <c r="E295" s="1">
        <f>VLOOKUP($B295,'Awards&amp;Payments_LEACode'!$A$4:$I$455,4,FALSE)</f>
        <v>342701</v>
      </c>
      <c r="F295" s="1">
        <f>VLOOKUP($B295,'Awards&amp;Payments_LEACode'!$A$4:$I$455,6,FALSE)</f>
        <v>769613</v>
      </c>
      <c r="G295" s="1">
        <f>VLOOKUP($B295,'Awards&amp;Payments_LEACode'!$A$4:$I$455,8,FALSE)</f>
        <v>0</v>
      </c>
      <c r="H295" s="3">
        <f>VLOOKUP($B295,'Awards&amp;Payments_LEACode'!$A$4:$I$455,9,FALSE)</f>
        <v>1198393</v>
      </c>
      <c r="I295" s="1">
        <f>VLOOKUP($B295,'Awards&amp;Payments_LEACode'!$A$4:$Q$455,11,FALSE)</f>
        <v>71308.17</v>
      </c>
      <c r="J295" s="1">
        <f>VLOOKUP($B295,'Awards&amp;Payments_LEACode'!$A$4:$Q$455,12,FALSE)</f>
        <v>0</v>
      </c>
      <c r="K295" s="1">
        <f>VLOOKUP($B295,'Awards&amp;Payments_LEACode'!$A$4:$Q$455,14,FALSE)</f>
        <v>0</v>
      </c>
      <c r="L295" s="1">
        <f>VLOOKUP($B295,'Awards&amp;Payments_LEACode'!$A$4:$Q$455,16,FALSE)</f>
        <v>0</v>
      </c>
      <c r="M295" s="3">
        <f>VLOOKUP($B295,'Awards&amp;Payments_LEACode'!$A$4:$Q$455,17,FALSE)</f>
        <v>71308.17</v>
      </c>
    </row>
    <row r="296" spans="1:13" x14ac:dyDescent="0.35">
      <c r="A296" t="s">
        <v>88</v>
      </c>
      <c r="B296" s="118">
        <v>1309</v>
      </c>
      <c r="C296">
        <v>16</v>
      </c>
      <c r="D296" s="1">
        <f>VLOOKUP($B296,'Awards&amp;Payments_LEACode'!$A$4:$I$455,3,FALSE)</f>
        <v>40000</v>
      </c>
      <c r="E296" s="1">
        <f>VLOOKUP($B296,'Awards&amp;Payments_LEACode'!$A$4:$I$455,4,FALSE)</f>
        <v>100000</v>
      </c>
      <c r="F296" s="1">
        <f>VLOOKUP($B296,'Awards&amp;Payments_LEACode'!$A$4:$I$455,6,FALSE)</f>
        <v>185937</v>
      </c>
      <c r="G296" s="1">
        <f>VLOOKUP($B296,'Awards&amp;Payments_LEACode'!$A$4:$I$455,8,FALSE)</f>
        <v>0</v>
      </c>
      <c r="H296" s="3">
        <f>VLOOKUP($B296,'Awards&amp;Payments_LEACode'!$A$4:$I$455,9,FALSE)</f>
        <v>325937</v>
      </c>
      <c r="I296" s="1">
        <f>VLOOKUP($B296,'Awards&amp;Payments_LEACode'!$A$4:$Q$455,11,FALSE)</f>
        <v>40000</v>
      </c>
      <c r="J296" s="1">
        <f>VLOOKUP($B296,'Awards&amp;Payments_LEACode'!$A$4:$Q$455,12,FALSE)</f>
        <v>0</v>
      </c>
      <c r="K296" s="1">
        <f>VLOOKUP($B296,'Awards&amp;Payments_LEACode'!$A$4:$Q$455,14,FALSE)</f>
        <v>0</v>
      </c>
      <c r="L296" s="1">
        <f>VLOOKUP($B296,'Awards&amp;Payments_LEACode'!$A$4:$Q$455,16,FALSE)</f>
        <v>0</v>
      </c>
      <c r="M296" s="3">
        <f>VLOOKUP($B296,'Awards&amp;Payments_LEACode'!$A$4:$Q$455,17,FALSE)</f>
        <v>40000</v>
      </c>
    </row>
    <row r="297" spans="1:13" x14ac:dyDescent="0.35">
      <c r="A297" t="s">
        <v>1157</v>
      </c>
      <c r="B297" s="118">
        <v>1316</v>
      </c>
      <c r="C297">
        <v>16</v>
      </c>
      <c r="D297" s="1">
        <f>VLOOKUP($B297,'Awards&amp;Payments_LEACode'!$A$4:$I$455,3,FALSE)</f>
        <v>125113</v>
      </c>
      <c r="E297" s="1">
        <f>VLOOKUP($B297,'Awards&amp;Payments_LEACode'!$A$4:$I$455,4,FALSE)</f>
        <v>561204</v>
      </c>
      <c r="F297" s="1">
        <f>VLOOKUP($B297,'Awards&amp;Payments_LEACode'!$A$4:$I$455,6,FALSE)</f>
        <v>1260309</v>
      </c>
      <c r="G297" s="1">
        <f>VLOOKUP($B297,'Awards&amp;Payments_LEACode'!$A$4:$I$455,8,FALSE)</f>
        <v>0</v>
      </c>
      <c r="H297" s="3">
        <f>VLOOKUP($B297,'Awards&amp;Payments_LEACode'!$A$4:$I$455,9,FALSE)</f>
        <v>1946626</v>
      </c>
      <c r="I297" s="1">
        <f>VLOOKUP($B297,'Awards&amp;Payments_LEACode'!$A$4:$Q$455,11,FALSE)</f>
        <v>125113</v>
      </c>
      <c r="J297" s="1">
        <f>VLOOKUP($B297,'Awards&amp;Payments_LEACode'!$A$4:$Q$455,12,FALSE)</f>
        <v>0</v>
      </c>
      <c r="K297" s="1">
        <f>VLOOKUP($B297,'Awards&amp;Payments_LEACode'!$A$4:$Q$455,14,FALSE)</f>
        <v>0</v>
      </c>
      <c r="L297" s="1">
        <f>VLOOKUP($B297,'Awards&amp;Payments_LEACode'!$A$4:$Q$455,16,FALSE)</f>
        <v>0</v>
      </c>
      <c r="M297" s="3">
        <f>VLOOKUP($B297,'Awards&amp;Payments_LEACode'!$A$4:$Q$455,17,FALSE)</f>
        <v>125113</v>
      </c>
    </row>
    <row r="298" spans="1:13" x14ac:dyDescent="0.35">
      <c r="A298" s="113" t="s">
        <v>207</v>
      </c>
      <c r="B298" s="118">
        <v>3269</v>
      </c>
      <c r="C298">
        <v>16</v>
      </c>
      <c r="D298" s="1">
        <f>VLOOKUP($B298,'Awards&amp;Payments_LEACode'!$A$4:$I$455,3,FALSE)</f>
        <v>5264492</v>
      </c>
      <c r="E298" s="1">
        <f>VLOOKUP($B298,'Awards&amp;Payments_LEACode'!$A$4:$I$455,4,FALSE)</f>
        <v>18949599</v>
      </c>
      <c r="F298" s="1">
        <f>VLOOKUP($B298,'Awards&amp;Payments_LEACode'!$A$4:$I$455,6,FALSE)</f>
        <v>42555593</v>
      </c>
      <c r="G298" s="1">
        <f>VLOOKUP($B298,'Awards&amp;Payments_LEACode'!$A$4:$I$455,8,FALSE)</f>
        <v>3890143</v>
      </c>
      <c r="H298" s="3">
        <f>VLOOKUP($B298,'Awards&amp;Payments_LEACode'!$A$4:$I$455,9,FALSE)</f>
        <v>70659827</v>
      </c>
      <c r="I298" s="1">
        <f>VLOOKUP($B298,'Awards&amp;Payments_LEACode'!$A$4:$Q$455,11,FALSE)</f>
        <v>4234477.8899999997</v>
      </c>
      <c r="J298" s="1">
        <f>VLOOKUP($B298,'Awards&amp;Payments_LEACode'!$A$4:$Q$455,12,FALSE)</f>
        <v>0</v>
      </c>
      <c r="K298" s="1">
        <f>VLOOKUP($B298,'Awards&amp;Payments_LEACode'!$A$4:$Q$455,14,FALSE)</f>
        <v>0</v>
      </c>
      <c r="L298" s="1">
        <f>VLOOKUP($B298,'Awards&amp;Payments_LEACode'!$A$4:$Q$455,16,FALSE)</f>
        <v>1553868.02</v>
      </c>
      <c r="M298" s="3">
        <f>VLOOKUP($B298,'Awards&amp;Payments_LEACode'!$A$4:$Q$455,17,FALSE)</f>
        <v>5788345.9100000001</v>
      </c>
    </row>
    <row r="299" spans="1:13" x14ac:dyDescent="0.35">
      <c r="A299" t="s">
        <v>215</v>
      </c>
      <c r="B299" s="118">
        <v>3332</v>
      </c>
      <c r="C299">
        <v>16</v>
      </c>
      <c r="D299" s="1">
        <f>VLOOKUP($B299,'Awards&amp;Payments_LEACode'!$A$4:$I$455,3,FALSE)</f>
        <v>211680</v>
      </c>
      <c r="E299" s="1">
        <f>VLOOKUP($B299,'Awards&amp;Payments_LEACode'!$A$4:$I$455,4,FALSE)</f>
        <v>831402</v>
      </c>
      <c r="F299" s="1">
        <f>VLOOKUP($B299,'Awards&amp;Payments_LEACode'!$A$4:$I$455,6,FALSE)</f>
        <v>1867101</v>
      </c>
      <c r="G299" s="1">
        <f>VLOOKUP($B299,'Awards&amp;Payments_LEACode'!$A$4:$I$455,8,FALSE)</f>
        <v>0</v>
      </c>
      <c r="H299" s="3">
        <f>VLOOKUP($B299,'Awards&amp;Payments_LEACode'!$A$4:$I$455,9,FALSE)</f>
        <v>2910183</v>
      </c>
      <c r="I299" s="1">
        <f>VLOOKUP($B299,'Awards&amp;Payments_LEACode'!$A$4:$Q$455,11,FALSE)</f>
        <v>122165.95999999999</v>
      </c>
      <c r="J299" s="1">
        <f>VLOOKUP($B299,'Awards&amp;Payments_LEACode'!$A$4:$Q$455,12,FALSE)</f>
        <v>0</v>
      </c>
      <c r="K299" s="1">
        <f>VLOOKUP($B299,'Awards&amp;Payments_LEACode'!$A$4:$Q$455,14,FALSE)</f>
        <v>0</v>
      </c>
      <c r="L299" s="1">
        <f>VLOOKUP($B299,'Awards&amp;Payments_LEACode'!$A$4:$Q$455,16,FALSE)</f>
        <v>0</v>
      </c>
      <c r="M299" s="3">
        <f>VLOOKUP($B299,'Awards&amp;Payments_LEACode'!$A$4:$Q$455,17,FALSE)</f>
        <v>122165.95999999999</v>
      </c>
    </row>
    <row r="300" spans="1:13" x14ac:dyDescent="0.35">
      <c r="A300" t="s">
        <v>1168</v>
      </c>
      <c r="B300" s="118">
        <v>3381</v>
      </c>
      <c r="C300">
        <v>16</v>
      </c>
      <c r="D300" s="1">
        <f>VLOOKUP($B300,'Awards&amp;Payments_LEACode'!$A$4:$I$455,3,FALSE)</f>
        <v>47599</v>
      </c>
      <c r="E300" s="1">
        <f>VLOOKUP($B300,'Awards&amp;Payments_LEACode'!$A$4:$I$455,4,FALSE)</f>
        <v>187112</v>
      </c>
      <c r="F300" s="1">
        <f>VLOOKUP($B300,'Awards&amp;Payments_LEACode'!$A$4:$I$455,6,FALSE)</f>
        <v>420202</v>
      </c>
      <c r="G300" s="1">
        <f>VLOOKUP($B300,'Awards&amp;Payments_LEACode'!$A$4:$I$455,8,FALSE)</f>
        <v>0</v>
      </c>
      <c r="H300" s="3">
        <f>VLOOKUP($B300,'Awards&amp;Payments_LEACode'!$A$4:$I$455,9,FALSE)</f>
        <v>654913</v>
      </c>
      <c r="I300" s="1">
        <f>VLOOKUP($B300,'Awards&amp;Payments_LEACode'!$A$4:$Q$455,11,FALSE)</f>
        <v>47599</v>
      </c>
      <c r="J300" s="1">
        <f>VLOOKUP($B300,'Awards&amp;Payments_LEACode'!$A$4:$Q$455,12,FALSE)</f>
        <v>0</v>
      </c>
      <c r="K300" s="1">
        <f>VLOOKUP($B300,'Awards&amp;Payments_LEACode'!$A$4:$Q$455,14,FALSE)</f>
        <v>0</v>
      </c>
      <c r="L300" s="1">
        <f>VLOOKUP($B300,'Awards&amp;Payments_LEACode'!$A$4:$Q$455,16,FALSE)</f>
        <v>0</v>
      </c>
      <c r="M300" s="3">
        <f>VLOOKUP($B300,'Awards&amp;Payments_LEACode'!$A$4:$Q$455,17,FALSE)</f>
        <v>47599</v>
      </c>
    </row>
    <row r="301" spans="1:13" x14ac:dyDescent="0.35">
      <c r="A301" t="s">
        <v>243</v>
      </c>
      <c r="B301" s="118">
        <v>3675</v>
      </c>
      <c r="C301">
        <v>16</v>
      </c>
      <c r="D301" s="1">
        <f>VLOOKUP($B301,'Awards&amp;Payments_LEACode'!$A$4:$I$455,3,FALSE)</f>
        <v>82406</v>
      </c>
      <c r="E301" s="1">
        <f>VLOOKUP($B301,'Awards&amp;Payments_LEACode'!$A$4:$I$455,4,FALSE)</f>
        <v>293480</v>
      </c>
      <c r="F301" s="1">
        <f>VLOOKUP($B301,'Awards&amp;Payments_LEACode'!$A$4:$I$455,6,FALSE)</f>
        <v>659075</v>
      </c>
      <c r="G301" s="1">
        <f>VLOOKUP($B301,'Awards&amp;Payments_LEACode'!$A$4:$I$455,8,FALSE)</f>
        <v>0</v>
      </c>
      <c r="H301" s="3">
        <f>VLOOKUP($B301,'Awards&amp;Payments_LEACode'!$A$4:$I$455,9,FALSE)</f>
        <v>1034961</v>
      </c>
      <c r="I301" s="1">
        <f>VLOOKUP($B301,'Awards&amp;Payments_LEACode'!$A$4:$Q$455,11,FALSE)</f>
        <v>65418.33</v>
      </c>
      <c r="J301" s="1">
        <f>VLOOKUP($B301,'Awards&amp;Payments_LEACode'!$A$4:$Q$455,12,FALSE)</f>
        <v>0</v>
      </c>
      <c r="K301" s="1">
        <f>VLOOKUP($B301,'Awards&amp;Payments_LEACode'!$A$4:$Q$455,14,FALSE)</f>
        <v>0</v>
      </c>
      <c r="L301" s="1">
        <f>VLOOKUP($B301,'Awards&amp;Payments_LEACode'!$A$4:$Q$455,16,FALSE)</f>
        <v>0</v>
      </c>
      <c r="M301" s="3">
        <f>VLOOKUP($B301,'Awards&amp;Payments_LEACode'!$A$4:$Q$455,17,FALSE)</f>
        <v>65418.33</v>
      </c>
    </row>
    <row r="302" spans="1:13" x14ac:dyDescent="0.35">
      <c r="A302" t="s">
        <v>277</v>
      </c>
      <c r="B302" s="118">
        <v>4144</v>
      </c>
      <c r="C302">
        <v>16</v>
      </c>
      <c r="D302" s="1">
        <f>VLOOKUP($B302,'Awards&amp;Payments_LEACode'!$A$4:$I$455,3,FALSE)</f>
        <v>99375</v>
      </c>
      <c r="E302" s="1">
        <f>VLOOKUP($B302,'Awards&amp;Payments_LEACode'!$A$4:$I$455,4,FALSE)</f>
        <v>464740</v>
      </c>
      <c r="F302" s="1">
        <f>VLOOKUP($B302,'Awards&amp;Payments_LEACode'!$A$4:$I$455,6,FALSE)</f>
        <v>1043678</v>
      </c>
      <c r="G302" s="1">
        <f>VLOOKUP($B302,'Awards&amp;Payments_LEACode'!$A$4:$I$455,8,FALSE)</f>
        <v>0</v>
      </c>
      <c r="H302" s="3">
        <f>VLOOKUP($B302,'Awards&amp;Payments_LEACode'!$A$4:$I$455,9,FALSE)</f>
        <v>1607793</v>
      </c>
      <c r="I302" s="1">
        <f>VLOOKUP($B302,'Awards&amp;Payments_LEACode'!$A$4:$Q$455,11,FALSE)</f>
        <v>99375</v>
      </c>
      <c r="J302" s="1">
        <f>VLOOKUP($B302,'Awards&amp;Payments_LEACode'!$A$4:$Q$455,12,FALSE)</f>
        <v>0</v>
      </c>
      <c r="K302" s="1">
        <f>VLOOKUP($B302,'Awards&amp;Payments_LEACode'!$A$4:$Q$455,14,FALSE)</f>
        <v>0</v>
      </c>
      <c r="L302" s="1">
        <f>VLOOKUP($B302,'Awards&amp;Payments_LEACode'!$A$4:$Q$455,16,FALSE)</f>
        <v>0</v>
      </c>
      <c r="M302" s="3">
        <f>VLOOKUP($B302,'Awards&amp;Payments_LEACode'!$A$4:$Q$455,17,FALSE)</f>
        <v>99375</v>
      </c>
    </row>
    <row r="303" spans="1:13" x14ac:dyDescent="0.35">
      <c r="A303" t="s">
        <v>359</v>
      </c>
      <c r="B303" s="118">
        <v>5621</v>
      </c>
      <c r="C303">
        <v>16</v>
      </c>
      <c r="D303" s="1">
        <f>VLOOKUP($B303,'Awards&amp;Payments_LEACode'!$A$4:$I$455,3,FALSE)</f>
        <v>262795</v>
      </c>
      <c r="E303" s="1">
        <f>VLOOKUP($B303,'Awards&amp;Payments_LEACode'!$A$4:$I$455,4,FALSE)</f>
        <v>1020084</v>
      </c>
      <c r="F303" s="1">
        <f>VLOOKUP($B303,'Awards&amp;Payments_LEACode'!$A$4:$I$455,6,FALSE)</f>
        <v>2290829</v>
      </c>
      <c r="G303" s="1">
        <f>VLOOKUP($B303,'Awards&amp;Payments_LEACode'!$A$4:$I$455,8,FALSE)</f>
        <v>0</v>
      </c>
      <c r="H303" s="3">
        <f>VLOOKUP($B303,'Awards&amp;Payments_LEACode'!$A$4:$I$455,9,FALSE)</f>
        <v>3573708</v>
      </c>
      <c r="I303" s="1">
        <f>VLOOKUP($B303,'Awards&amp;Payments_LEACode'!$A$4:$Q$455,11,FALSE)</f>
        <v>251318.87</v>
      </c>
      <c r="J303" s="1">
        <f>VLOOKUP($B303,'Awards&amp;Payments_LEACode'!$A$4:$Q$455,12,FALSE)</f>
        <v>0</v>
      </c>
      <c r="K303" s="1">
        <f>VLOOKUP($B303,'Awards&amp;Payments_LEACode'!$A$4:$Q$455,14,FALSE)</f>
        <v>0</v>
      </c>
      <c r="L303" s="1">
        <f>VLOOKUP($B303,'Awards&amp;Payments_LEACode'!$A$4:$Q$455,16,FALSE)</f>
        <v>0</v>
      </c>
      <c r="M303" s="3">
        <f>VLOOKUP($B303,'Awards&amp;Payments_LEACode'!$A$4:$Q$455,17,FALSE)</f>
        <v>251318.87</v>
      </c>
    </row>
    <row r="304" spans="1:13" x14ac:dyDescent="0.35">
      <c r="A304" t="s">
        <v>362</v>
      </c>
      <c r="B304" s="118">
        <v>5656</v>
      </c>
      <c r="C304">
        <v>16</v>
      </c>
      <c r="D304" s="1">
        <f>VLOOKUP($B304,'Awards&amp;Payments_LEACode'!$A$4:$I$455,3,FALSE)</f>
        <v>651600</v>
      </c>
      <c r="E304" s="1">
        <f>VLOOKUP($B304,'Awards&amp;Payments_LEACode'!$A$4:$I$455,4,FALSE)</f>
        <v>2235287</v>
      </c>
      <c r="F304" s="1">
        <f>VLOOKUP($B304,'Awards&amp;Payments_LEACode'!$A$4:$I$455,6,FALSE)</f>
        <v>5019841</v>
      </c>
      <c r="G304" s="1">
        <f>VLOOKUP($B304,'Awards&amp;Payments_LEACode'!$A$4:$I$455,8,FALSE)</f>
        <v>0</v>
      </c>
      <c r="H304" s="3">
        <f>VLOOKUP($B304,'Awards&amp;Payments_LEACode'!$A$4:$I$455,9,FALSE)</f>
        <v>7906728</v>
      </c>
      <c r="I304" s="1">
        <f>VLOOKUP($B304,'Awards&amp;Payments_LEACode'!$A$4:$Q$455,11,FALSE)</f>
        <v>625268.39</v>
      </c>
      <c r="J304" s="1">
        <f>VLOOKUP($B304,'Awards&amp;Payments_LEACode'!$A$4:$Q$455,12,FALSE)</f>
        <v>0</v>
      </c>
      <c r="K304" s="1">
        <f>VLOOKUP($B304,'Awards&amp;Payments_LEACode'!$A$4:$Q$455,14,FALSE)</f>
        <v>0</v>
      </c>
      <c r="L304" s="1">
        <f>VLOOKUP($B304,'Awards&amp;Payments_LEACode'!$A$4:$Q$455,16,FALSE)</f>
        <v>0</v>
      </c>
      <c r="M304" s="3">
        <f>VLOOKUP($B304,'Awards&amp;Payments_LEACode'!$A$4:$Q$455,17,FALSE)</f>
        <v>625268.39</v>
      </c>
    </row>
    <row r="305" spans="1:13" x14ac:dyDescent="0.35">
      <c r="A305" s="113" t="s">
        <v>378</v>
      </c>
      <c r="B305" s="118">
        <v>5901</v>
      </c>
      <c r="C305">
        <v>16</v>
      </c>
      <c r="D305" s="1">
        <f>VLOOKUP($B305,'Awards&amp;Payments_LEACode'!$A$4:$I$455,3,FALSE)</f>
        <v>415787</v>
      </c>
      <c r="E305" s="1">
        <f>VLOOKUP($B305,'Awards&amp;Payments_LEACode'!$A$4:$I$455,4,FALSE)</f>
        <v>1412390</v>
      </c>
      <c r="F305" s="1">
        <f>VLOOKUP($B305,'Awards&amp;Payments_LEACode'!$A$4:$I$455,6,FALSE)</f>
        <v>3171840</v>
      </c>
      <c r="G305" s="1">
        <f>VLOOKUP($B305,'Awards&amp;Payments_LEACode'!$A$4:$I$455,8,FALSE)</f>
        <v>0</v>
      </c>
      <c r="H305" s="3">
        <f>VLOOKUP($B305,'Awards&amp;Payments_LEACode'!$A$4:$I$455,9,FALSE)</f>
        <v>5000017</v>
      </c>
      <c r="I305" s="1">
        <f>VLOOKUP($B305,'Awards&amp;Payments_LEACode'!$A$4:$Q$455,11,FALSE)</f>
        <v>415786.32</v>
      </c>
      <c r="J305" s="1">
        <f>VLOOKUP($B305,'Awards&amp;Payments_LEACode'!$A$4:$Q$455,12,FALSE)</f>
        <v>0</v>
      </c>
      <c r="K305" s="1">
        <f>VLOOKUP($B305,'Awards&amp;Payments_LEACode'!$A$4:$Q$455,14,FALSE)</f>
        <v>0</v>
      </c>
      <c r="L305" s="1">
        <f>VLOOKUP($B305,'Awards&amp;Payments_LEACode'!$A$4:$Q$455,16,FALSE)</f>
        <v>0</v>
      </c>
      <c r="M305" s="3">
        <f>VLOOKUP($B305,'Awards&amp;Payments_LEACode'!$A$4:$Q$455,17,FALSE)</f>
        <v>415786.32</v>
      </c>
    </row>
    <row r="306" spans="1:13" x14ac:dyDescent="0.35">
      <c r="A306" t="s">
        <v>392</v>
      </c>
      <c r="B306" s="118">
        <v>6181</v>
      </c>
      <c r="C306">
        <v>16</v>
      </c>
      <c r="D306" s="1">
        <f>VLOOKUP($B306,'Awards&amp;Payments_LEACode'!$A$4:$I$455,3,FALSE)</f>
        <v>63224</v>
      </c>
      <c r="E306" s="1">
        <f>VLOOKUP($B306,'Awards&amp;Payments_LEACode'!$A$4:$I$455,4,FALSE)</f>
        <v>248646</v>
      </c>
      <c r="F306" s="1">
        <f>VLOOKUP($B306,'Awards&amp;Payments_LEACode'!$A$4:$I$455,6,FALSE)</f>
        <v>558390</v>
      </c>
      <c r="G306" s="1">
        <f>VLOOKUP($B306,'Awards&amp;Payments_LEACode'!$A$4:$I$455,8,FALSE)</f>
        <v>0</v>
      </c>
      <c r="H306" s="3">
        <f>VLOOKUP($B306,'Awards&amp;Payments_LEACode'!$A$4:$I$455,9,FALSE)</f>
        <v>870260</v>
      </c>
      <c r="I306" s="1">
        <f>VLOOKUP($B306,'Awards&amp;Payments_LEACode'!$A$4:$Q$455,11,FALSE)</f>
        <v>63224.000000000007</v>
      </c>
      <c r="J306" s="1">
        <f>VLOOKUP($B306,'Awards&amp;Payments_LEACode'!$A$4:$Q$455,12,FALSE)</f>
        <v>0</v>
      </c>
      <c r="K306" s="1">
        <f>VLOOKUP($B306,'Awards&amp;Payments_LEACode'!$A$4:$Q$455,14,FALSE)</f>
        <v>0</v>
      </c>
      <c r="L306" s="1">
        <f>VLOOKUP($B306,'Awards&amp;Payments_LEACode'!$A$4:$Q$455,16,FALSE)</f>
        <v>0</v>
      </c>
      <c r="M306" s="3">
        <f>VLOOKUP($B306,'Awards&amp;Payments_LEACode'!$A$4:$Q$455,17,FALSE)</f>
        <v>63224.000000000007</v>
      </c>
    </row>
    <row r="307" spans="1:13" x14ac:dyDescent="0.35">
      <c r="A307" s="113" t="s">
        <v>19</v>
      </c>
      <c r="B307" s="118">
        <v>161</v>
      </c>
      <c r="C307">
        <v>17</v>
      </c>
      <c r="D307" s="1">
        <f>VLOOKUP($B307,'Awards&amp;Payments_LEACode'!$A$4:$I$455,3,FALSE)</f>
        <v>44860</v>
      </c>
      <c r="E307" s="1">
        <f>VLOOKUP($B307,'Awards&amp;Payments_LEACode'!$A$4:$I$455,4,FALSE)</f>
        <v>185311</v>
      </c>
      <c r="F307" s="1">
        <f>VLOOKUP($B307,'Awards&amp;Payments_LEACode'!$A$4:$I$455,6,FALSE)</f>
        <v>416157</v>
      </c>
      <c r="G307" s="1">
        <f>VLOOKUP($B307,'Awards&amp;Payments_LEACode'!$A$4:$I$455,8,FALSE)</f>
        <v>0</v>
      </c>
      <c r="H307" s="3">
        <f>VLOOKUP($B307,'Awards&amp;Payments_LEACode'!$A$4:$I$455,9,FALSE)</f>
        <v>646328</v>
      </c>
      <c r="I307" s="1">
        <f>VLOOKUP($B307,'Awards&amp;Payments_LEACode'!$A$4:$Q$455,11,FALSE)</f>
        <v>0</v>
      </c>
      <c r="J307" s="1">
        <f>VLOOKUP($B307,'Awards&amp;Payments_LEACode'!$A$4:$Q$455,12,FALSE)</f>
        <v>0</v>
      </c>
      <c r="K307" s="1">
        <f>VLOOKUP($B307,'Awards&amp;Payments_LEACode'!$A$4:$Q$455,14,FALSE)</f>
        <v>0</v>
      </c>
      <c r="L307" s="1">
        <f>VLOOKUP($B307,'Awards&amp;Payments_LEACode'!$A$4:$Q$455,16,FALSE)</f>
        <v>0</v>
      </c>
      <c r="M307" s="3">
        <f>VLOOKUP($B307,'Awards&amp;Payments_LEACode'!$A$4:$Q$455,17,FALSE)</f>
        <v>0</v>
      </c>
    </row>
    <row r="308" spans="1:13" x14ac:dyDescent="0.35">
      <c r="A308" t="s">
        <v>28</v>
      </c>
      <c r="B308" s="118">
        <v>280</v>
      </c>
      <c r="C308">
        <v>17</v>
      </c>
      <c r="D308" s="1">
        <f>VLOOKUP($B308,'Awards&amp;Payments_LEACode'!$A$4:$I$455,3,FALSE)</f>
        <v>469793</v>
      </c>
      <c r="E308" s="1">
        <f>VLOOKUP($B308,'Awards&amp;Payments_LEACode'!$A$4:$I$455,4,FALSE)</f>
        <v>1695983</v>
      </c>
      <c r="F308" s="1">
        <f>VLOOKUP($B308,'Awards&amp;Payments_LEACode'!$A$4:$I$455,6,FALSE)</f>
        <v>3808711</v>
      </c>
      <c r="G308" s="1">
        <f>VLOOKUP($B308,'Awards&amp;Payments_LEACode'!$A$4:$I$455,8,FALSE)</f>
        <v>422608</v>
      </c>
      <c r="H308" s="3">
        <f>VLOOKUP($B308,'Awards&amp;Payments_LEACode'!$A$4:$I$455,9,FALSE)</f>
        <v>6397095</v>
      </c>
      <c r="I308" s="1">
        <f>VLOOKUP($B308,'Awards&amp;Payments_LEACode'!$A$4:$Q$455,11,FALSE)</f>
        <v>310738.43</v>
      </c>
      <c r="J308" s="1">
        <f>VLOOKUP($B308,'Awards&amp;Payments_LEACode'!$A$4:$Q$455,12,FALSE)</f>
        <v>0</v>
      </c>
      <c r="K308" s="1">
        <f>VLOOKUP($B308,'Awards&amp;Payments_LEACode'!$A$4:$Q$455,14,FALSE)</f>
        <v>0</v>
      </c>
      <c r="L308" s="1">
        <f>VLOOKUP($B308,'Awards&amp;Payments_LEACode'!$A$4:$Q$455,16,FALSE)</f>
        <v>155057.34000000003</v>
      </c>
      <c r="M308" s="3">
        <f>VLOOKUP($B308,'Awards&amp;Payments_LEACode'!$A$4:$Q$455,17,FALSE)</f>
        <v>465795.77</v>
      </c>
    </row>
    <row r="309" spans="1:13" x14ac:dyDescent="0.35">
      <c r="A309" t="s">
        <v>34</v>
      </c>
      <c r="B309" s="118">
        <v>364</v>
      </c>
      <c r="C309">
        <v>17</v>
      </c>
      <c r="D309" s="1">
        <f>VLOOKUP($B309,'Awards&amp;Payments_LEACode'!$A$4:$I$455,3,FALSE)</f>
        <v>91113</v>
      </c>
      <c r="E309" s="1">
        <f>VLOOKUP($B309,'Awards&amp;Payments_LEACode'!$A$4:$I$455,4,FALSE)</f>
        <v>307006</v>
      </c>
      <c r="F309" s="1">
        <f>VLOOKUP($B309,'Awards&amp;Payments_LEACode'!$A$4:$I$455,6,FALSE)</f>
        <v>689451</v>
      </c>
      <c r="G309" s="1">
        <f>VLOOKUP($B309,'Awards&amp;Payments_LEACode'!$A$4:$I$455,8,FALSE)</f>
        <v>55072</v>
      </c>
      <c r="H309" s="3">
        <f>VLOOKUP($B309,'Awards&amp;Payments_LEACode'!$A$4:$I$455,9,FALSE)</f>
        <v>1142642</v>
      </c>
      <c r="I309" s="1">
        <f>VLOOKUP($B309,'Awards&amp;Payments_LEACode'!$A$4:$Q$455,11,FALSE)</f>
        <v>53442.85</v>
      </c>
      <c r="J309" s="1">
        <f>VLOOKUP($B309,'Awards&amp;Payments_LEACode'!$A$4:$Q$455,12,FALSE)</f>
        <v>0</v>
      </c>
      <c r="K309" s="1">
        <f>VLOOKUP($B309,'Awards&amp;Payments_LEACode'!$A$4:$Q$455,14,FALSE)</f>
        <v>0</v>
      </c>
      <c r="L309" s="1">
        <f>VLOOKUP($B309,'Awards&amp;Payments_LEACode'!$A$4:$Q$455,16,FALSE)</f>
        <v>20443.18</v>
      </c>
      <c r="M309" s="3">
        <f>VLOOKUP($B309,'Awards&amp;Payments_LEACode'!$A$4:$Q$455,17,FALSE)</f>
        <v>73886.03</v>
      </c>
    </row>
    <row r="310" spans="1:13" x14ac:dyDescent="0.35">
      <c r="A310" t="s">
        <v>37</v>
      </c>
      <c r="B310" s="118">
        <v>427</v>
      </c>
      <c r="C310">
        <v>17</v>
      </c>
      <c r="D310" s="1">
        <f>VLOOKUP($B310,'Awards&amp;Payments_LEACode'!$A$4:$I$455,3,FALSE)</f>
        <v>46565</v>
      </c>
      <c r="E310" s="1">
        <f>VLOOKUP($B310,'Awards&amp;Payments_LEACode'!$A$4:$I$455,4,FALSE)</f>
        <v>141697</v>
      </c>
      <c r="F310" s="1">
        <f>VLOOKUP($B310,'Awards&amp;Payments_LEACode'!$A$4:$I$455,6,FALSE)</f>
        <v>318213</v>
      </c>
      <c r="G310" s="1">
        <f>VLOOKUP($B310,'Awards&amp;Payments_LEACode'!$A$4:$I$455,8,FALSE)</f>
        <v>0</v>
      </c>
      <c r="H310" s="3">
        <f>VLOOKUP($B310,'Awards&amp;Payments_LEACode'!$A$4:$I$455,9,FALSE)</f>
        <v>506475</v>
      </c>
      <c r="I310" s="1">
        <f>VLOOKUP($B310,'Awards&amp;Payments_LEACode'!$A$4:$Q$455,11,FALSE)</f>
        <v>43212.66</v>
      </c>
      <c r="J310" s="1">
        <f>VLOOKUP($B310,'Awards&amp;Payments_LEACode'!$A$4:$Q$455,12,FALSE)</f>
        <v>0</v>
      </c>
      <c r="K310" s="1">
        <f>VLOOKUP($B310,'Awards&amp;Payments_LEACode'!$A$4:$Q$455,14,FALSE)</f>
        <v>0</v>
      </c>
      <c r="L310" s="1">
        <f>VLOOKUP($B310,'Awards&amp;Payments_LEACode'!$A$4:$Q$455,16,FALSE)</f>
        <v>0</v>
      </c>
      <c r="M310" s="3">
        <f>VLOOKUP($B310,'Awards&amp;Payments_LEACode'!$A$4:$Q$455,17,FALSE)</f>
        <v>43212.66</v>
      </c>
    </row>
    <row r="311" spans="1:13" x14ac:dyDescent="0.35">
      <c r="A311" t="s">
        <v>144</v>
      </c>
      <c r="B311" s="118">
        <v>2240</v>
      </c>
      <c r="C311">
        <v>17</v>
      </c>
      <c r="D311" s="1">
        <f>VLOOKUP($B311,'Awards&amp;Payments_LEACode'!$A$4:$I$455,3,FALSE)</f>
        <v>61932</v>
      </c>
      <c r="E311" s="1">
        <f>VLOOKUP($B311,'Awards&amp;Payments_LEACode'!$A$4:$I$455,4,FALSE)</f>
        <v>265395</v>
      </c>
      <c r="F311" s="1">
        <f>VLOOKUP($B311,'Awards&amp;Payments_LEACode'!$A$4:$I$455,6,FALSE)</f>
        <v>596004</v>
      </c>
      <c r="G311" s="1">
        <f>VLOOKUP($B311,'Awards&amp;Payments_LEACode'!$A$4:$I$455,8,FALSE)</f>
        <v>54348</v>
      </c>
      <c r="H311" s="3">
        <f>VLOOKUP($B311,'Awards&amp;Payments_LEACode'!$A$4:$I$455,9,FALSE)</f>
        <v>977679</v>
      </c>
      <c r="I311" s="1">
        <f>VLOOKUP($B311,'Awards&amp;Payments_LEACode'!$A$4:$Q$455,11,FALSE)</f>
        <v>61806.64</v>
      </c>
      <c r="J311" s="1">
        <f>VLOOKUP($B311,'Awards&amp;Payments_LEACode'!$A$4:$Q$455,12,FALSE)</f>
        <v>0</v>
      </c>
      <c r="K311" s="1">
        <f>VLOOKUP($B311,'Awards&amp;Payments_LEACode'!$A$4:$Q$455,14,FALSE)</f>
        <v>0</v>
      </c>
      <c r="L311" s="1">
        <f>VLOOKUP($B311,'Awards&amp;Payments_LEACode'!$A$4:$Q$455,16,FALSE)</f>
        <v>54078.44</v>
      </c>
      <c r="M311" s="3">
        <f>VLOOKUP($B311,'Awards&amp;Payments_LEACode'!$A$4:$Q$455,17,FALSE)</f>
        <v>115885.08</v>
      </c>
    </row>
    <row r="312" spans="1:13" x14ac:dyDescent="0.35">
      <c r="A312" t="s">
        <v>46</v>
      </c>
      <c r="B312" s="118">
        <v>609</v>
      </c>
      <c r="C312">
        <v>17</v>
      </c>
      <c r="D312" s="1">
        <f>VLOOKUP($B312,'Awards&amp;Payments_LEACode'!$A$4:$I$455,3,FALSE)</f>
        <v>162507</v>
      </c>
      <c r="E312" s="1">
        <f>VLOOKUP($B312,'Awards&amp;Payments_LEACode'!$A$4:$I$455,4,FALSE)</f>
        <v>661996</v>
      </c>
      <c r="F312" s="1">
        <f>VLOOKUP($B312,'Awards&amp;Payments_LEACode'!$A$4:$I$455,6,FALSE)</f>
        <v>1486661</v>
      </c>
      <c r="G312" s="1">
        <f>VLOOKUP($B312,'Awards&amp;Payments_LEACode'!$A$4:$I$455,8,FALSE)</f>
        <v>112029</v>
      </c>
      <c r="H312" s="3">
        <f>VLOOKUP($B312,'Awards&amp;Payments_LEACode'!$A$4:$I$455,9,FALSE)</f>
        <v>2423193</v>
      </c>
      <c r="I312" s="1">
        <f>VLOOKUP($B312,'Awards&amp;Payments_LEACode'!$A$4:$Q$455,11,FALSE)</f>
        <v>118175.15</v>
      </c>
      <c r="J312" s="1">
        <f>VLOOKUP($B312,'Awards&amp;Payments_LEACode'!$A$4:$Q$455,12,FALSE)</f>
        <v>0</v>
      </c>
      <c r="K312" s="1">
        <f>VLOOKUP($B312,'Awards&amp;Payments_LEACode'!$A$4:$Q$455,14,FALSE)</f>
        <v>0</v>
      </c>
      <c r="L312" s="1">
        <f>VLOOKUP($B312,'Awards&amp;Payments_LEACode'!$A$4:$Q$455,16,FALSE)</f>
        <v>0</v>
      </c>
      <c r="M312" s="3">
        <f>VLOOKUP($B312,'Awards&amp;Payments_LEACode'!$A$4:$Q$455,17,FALSE)</f>
        <v>118175.15</v>
      </c>
    </row>
    <row r="313" spans="1:13" x14ac:dyDescent="0.35">
      <c r="A313" t="s">
        <v>65</v>
      </c>
      <c r="B313" s="118">
        <v>994</v>
      </c>
      <c r="C313">
        <v>17</v>
      </c>
      <c r="D313" s="1">
        <f>VLOOKUP($B313,'Awards&amp;Payments_LEACode'!$A$4:$I$455,3,FALSE)</f>
        <v>64002</v>
      </c>
      <c r="E313" s="1">
        <f>VLOOKUP($B313,'Awards&amp;Payments_LEACode'!$A$4:$I$455,4,FALSE)</f>
        <v>219449</v>
      </c>
      <c r="F313" s="1">
        <f>VLOOKUP($B313,'Awards&amp;Payments_LEACode'!$A$4:$I$455,6,FALSE)</f>
        <v>492822</v>
      </c>
      <c r="G313" s="1">
        <f>VLOOKUP($B313,'Awards&amp;Payments_LEACode'!$A$4:$I$455,8,FALSE)</f>
        <v>29565</v>
      </c>
      <c r="H313" s="3">
        <f>VLOOKUP($B313,'Awards&amp;Payments_LEACode'!$A$4:$I$455,9,FALSE)</f>
        <v>805838</v>
      </c>
      <c r="I313" s="1">
        <f>VLOOKUP($B313,'Awards&amp;Payments_LEACode'!$A$4:$Q$455,11,FALSE)</f>
        <v>54251.54</v>
      </c>
      <c r="J313" s="1">
        <f>VLOOKUP($B313,'Awards&amp;Payments_LEACode'!$A$4:$Q$455,12,FALSE)</f>
        <v>0</v>
      </c>
      <c r="K313" s="1">
        <f>VLOOKUP($B313,'Awards&amp;Payments_LEACode'!$A$4:$Q$455,14,FALSE)</f>
        <v>0</v>
      </c>
      <c r="L313" s="1">
        <f>VLOOKUP($B313,'Awards&amp;Payments_LEACode'!$A$4:$Q$455,16,FALSE)</f>
        <v>12005</v>
      </c>
      <c r="M313" s="3">
        <f>VLOOKUP($B313,'Awards&amp;Payments_LEACode'!$A$4:$Q$455,17,FALSE)</f>
        <v>66256.540000000008</v>
      </c>
    </row>
    <row r="314" spans="1:13" x14ac:dyDescent="0.35">
      <c r="A314" t="s">
        <v>84</v>
      </c>
      <c r="B314" s="118">
        <v>1246</v>
      </c>
      <c r="C314">
        <v>17</v>
      </c>
      <c r="D314" s="1">
        <f>VLOOKUP($B314,'Awards&amp;Payments_LEACode'!$A$4:$I$455,3,FALSE)</f>
        <v>58419</v>
      </c>
      <c r="E314" s="1">
        <f>VLOOKUP($B314,'Awards&amp;Payments_LEACode'!$A$4:$I$455,4,FALSE)</f>
        <v>223164</v>
      </c>
      <c r="F314" s="1">
        <f>VLOOKUP($B314,'Awards&amp;Payments_LEACode'!$A$4:$I$455,6,FALSE)</f>
        <v>501165</v>
      </c>
      <c r="G314" s="1">
        <f>VLOOKUP($B314,'Awards&amp;Payments_LEACode'!$A$4:$I$455,8,FALSE)</f>
        <v>0</v>
      </c>
      <c r="H314" s="3">
        <f>VLOOKUP($B314,'Awards&amp;Payments_LEACode'!$A$4:$I$455,9,FALSE)</f>
        <v>782748</v>
      </c>
      <c r="I314" s="1">
        <f>VLOOKUP($B314,'Awards&amp;Payments_LEACode'!$A$4:$Q$455,11,FALSE)</f>
        <v>58180.639999999999</v>
      </c>
      <c r="J314" s="1">
        <f>VLOOKUP($B314,'Awards&amp;Payments_LEACode'!$A$4:$Q$455,12,FALSE)</f>
        <v>28091.5</v>
      </c>
      <c r="K314" s="1">
        <f>VLOOKUP($B314,'Awards&amp;Payments_LEACode'!$A$4:$Q$455,14,FALSE)</f>
        <v>0</v>
      </c>
      <c r="L314" s="1">
        <f>VLOOKUP($B314,'Awards&amp;Payments_LEACode'!$A$4:$Q$455,16,FALSE)</f>
        <v>0</v>
      </c>
      <c r="M314" s="3">
        <f>VLOOKUP($B314,'Awards&amp;Payments_LEACode'!$A$4:$Q$455,17,FALSE)</f>
        <v>86272.14</v>
      </c>
    </row>
    <row r="315" spans="1:13" x14ac:dyDescent="0.35">
      <c r="A315" t="s">
        <v>87</v>
      </c>
      <c r="B315" s="118">
        <v>1295</v>
      </c>
      <c r="C315">
        <v>17</v>
      </c>
      <c r="D315" s="1">
        <f>VLOOKUP($B315,'Awards&amp;Payments_LEACode'!$A$4:$I$455,3,FALSE)</f>
        <v>143092</v>
      </c>
      <c r="E315" s="1">
        <f>VLOOKUP($B315,'Awards&amp;Payments_LEACode'!$A$4:$I$455,4,FALSE)</f>
        <v>588493</v>
      </c>
      <c r="F315" s="1">
        <f>VLOOKUP($B315,'Awards&amp;Payments_LEACode'!$A$4:$I$455,6,FALSE)</f>
        <v>1321595</v>
      </c>
      <c r="G315" s="1">
        <f>VLOOKUP($B315,'Awards&amp;Payments_LEACode'!$A$4:$I$455,8,FALSE)</f>
        <v>123478</v>
      </c>
      <c r="H315" s="3">
        <f>VLOOKUP($B315,'Awards&amp;Payments_LEACode'!$A$4:$I$455,9,FALSE)</f>
        <v>2176658</v>
      </c>
      <c r="I315" s="1">
        <f>VLOOKUP($B315,'Awards&amp;Payments_LEACode'!$A$4:$Q$455,11,FALSE)</f>
        <v>136982</v>
      </c>
      <c r="J315" s="1">
        <f>VLOOKUP($B315,'Awards&amp;Payments_LEACode'!$A$4:$Q$455,12,FALSE)</f>
        <v>0</v>
      </c>
      <c r="K315" s="1">
        <f>VLOOKUP($B315,'Awards&amp;Payments_LEACode'!$A$4:$Q$455,14,FALSE)</f>
        <v>0</v>
      </c>
      <c r="L315" s="1">
        <f>VLOOKUP($B315,'Awards&amp;Payments_LEACode'!$A$4:$Q$455,16,FALSE)</f>
        <v>120718.72</v>
      </c>
      <c r="M315" s="3">
        <f>VLOOKUP($B315,'Awards&amp;Payments_LEACode'!$A$4:$Q$455,17,FALSE)</f>
        <v>257700.72</v>
      </c>
    </row>
    <row r="316" spans="1:13" x14ac:dyDescent="0.35">
      <c r="A316" t="s">
        <v>95</v>
      </c>
      <c r="B316" s="118">
        <v>1428</v>
      </c>
      <c r="C316">
        <v>17</v>
      </c>
      <c r="D316" s="1">
        <f>VLOOKUP($B316,'Awards&amp;Payments_LEACode'!$A$4:$I$455,3,FALSE)</f>
        <v>114529</v>
      </c>
      <c r="E316" s="1">
        <f>VLOOKUP($B316,'Awards&amp;Payments_LEACode'!$A$4:$I$455,4,FALSE)</f>
        <v>454869</v>
      </c>
      <c r="F316" s="1">
        <f>VLOOKUP($B316,'Awards&amp;Payments_LEACode'!$A$4:$I$455,6,FALSE)</f>
        <v>1021511</v>
      </c>
      <c r="G316" s="1">
        <f>VLOOKUP($B316,'Awards&amp;Payments_LEACode'!$A$4:$I$455,8,FALSE)</f>
        <v>0</v>
      </c>
      <c r="H316" s="3">
        <f>VLOOKUP($B316,'Awards&amp;Payments_LEACode'!$A$4:$I$455,9,FALSE)</f>
        <v>1590909</v>
      </c>
      <c r="I316" s="1">
        <f>VLOOKUP($B316,'Awards&amp;Payments_LEACode'!$A$4:$Q$455,11,FALSE)</f>
        <v>114495.57</v>
      </c>
      <c r="J316" s="1">
        <f>VLOOKUP($B316,'Awards&amp;Payments_LEACode'!$A$4:$Q$455,12,FALSE)</f>
        <v>0</v>
      </c>
      <c r="K316" s="1">
        <f>VLOOKUP($B316,'Awards&amp;Payments_LEACode'!$A$4:$Q$455,14,FALSE)</f>
        <v>0</v>
      </c>
      <c r="L316" s="1">
        <f>VLOOKUP($B316,'Awards&amp;Payments_LEACode'!$A$4:$Q$455,16,FALSE)</f>
        <v>0</v>
      </c>
      <c r="M316" s="3">
        <f>VLOOKUP($B316,'Awards&amp;Payments_LEACode'!$A$4:$Q$455,17,FALSE)</f>
        <v>114495.57</v>
      </c>
    </row>
    <row r="317" spans="1:13" x14ac:dyDescent="0.35">
      <c r="A317" t="s">
        <v>116</v>
      </c>
      <c r="B317" s="118">
        <v>1813</v>
      </c>
      <c r="C317">
        <v>17</v>
      </c>
      <c r="D317" s="1">
        <f>VLOOKUP($B317,'Awards&amp;Payments_LEACode'!$A$4:$I$455,3,FALSE)</f>
        <v>204001</v>
      </c>
      <c r="E317" s="1">
        <f>VLOOKUP($B317,'Awards&amp;Payments_LEACode'!$A$4:$I$455,4,FALSE)</f>
        <v>803423</v>
      </c>
      <c r="F317" s="1">
        <f>VLOOKUP($B317,'Awards&amp;Payments_LEACode'!$A$4:$I$455,6,FALSE)</f>
        <v>1804267</v>
      </c>
      <c r="G317" s="1">
        <f>VLOOKUP($B317,'Awards&amp;Payments_LEACode'!$A$4:$I$455,8,FALSE)</f>
        <v>116812</v>
      </c>
      <c r="H317" s="3">
        <f>VLOOKUP($B317,'Awards&amp;Payments_LEACode'!$A$4:$I$455,9,FALSE)</f>
        <v>2928503</v>
      </c>
      <c r="I317" s="1">
        <f>VLOOKUP($B317,'Awards&amp;Payments_LEACode'!$A$4:$Q$455,11,FALSE)</f>
        <v>204001</v>
      </c>
      <c r="J317" s="1">
        <f>VLOOKUP($B317,'Awards&amp;Payments_LEACode'!$A$4:$Q$455,12,FALSE)</f>
        <v>156118.47</v>
      </c>
      <c r="K317" s="1">
        <f>VLOOKUP($B317,'Awards&amp;Payments_LEACode'!$A$4:$Q$455,14,FALSE)</f>
        <v>0</v>
      </c>
      <c r="L317" s="1">
        <f>VLOOKUP($B317,'Awards&amp;Payments_LEACode'!$A$4:$Q$455,16,FALSE)</f>
        <v>10396.4</v>
      </c>
      <c r="M317" s="3">
        <f>VLOOKUP($B317,'Awards&amp;Payments_LEACode'!$A$4:$Q$455,17,FALSE)</f>
        <v>370515.87</v>
      </c>
    </row>
    <row r="318" spans="1:13" x14ac:dyDescent="0.35">
      <c r="A318" t="s">
        <v>160</v>
      </c>
      <c r="B318" s="118">
        <v>2527</v>
      </c>
      <c r="C318">
        <v>17</v>
      </c>
      <c r="D318" s="1">
        <f>VLOOKUP($B318,'Awards&amp;Payments_LEACode'!$A$4:$I$455,3,FALSE)</f>
        <v>40000</v>
      </c>
      <c r="E318" s="1">
        <f>VLOOKUP($B318,'Awards&amp;Payments_LEACode'!$A$4:$I$455,4,FALSE)</f>
        <v>101809</v>
      </c>
      <c r="F318" s="1">
        <f>VLOOKUP($B318,'Awards&amp;Payments_LEACode'!$A$4:$I$455,6,FALSE)</f>
        <v>228634</v>
      </c>
      <c r="G318" s="1">
        <f>VLOOKUP($B318,'Awards&amp;Payments_LEACode'!$A$4:$I$455,8,FALSE)</f>
        <v>0</v>
      </c>
      <c r="H318" s="3">
        <f>VLOOKUP($B318,'Awards&amp;Payments_LEACode'!$A$4:$I$455,9,FALSE)</f>
        <v>370443</v>
      </c>
      <c r="I318" s="1">
        <f>VLOOKUP($B318,'Awards&amp;Payments_LEACode'!$A$4:$Q$455,11,FALSE)</f>
        <v>23826.260000000002</v>
      </c>
      <c r="J318" s="1">
        <f>VLOOKUP($B318,'Awards&amp;Payments_LEACode'!$A$4:$Q$455,12,FALSE)</f>
        <v>0</v>
      </c>
      <c r="K318" s="1">
        <f>VLOOKUP($B318,'Awards&amp;Payments_LEACode'!$A$4:$Q$455,14,FALSE)</f>
        <v>0</v>
      </c>
      <c r="L318" s="1">
        <f>VLOOKUP($B318,'Awards&amp;Payments_LEACode'!$A$4:$Q$455,16,FALSE)</f>
        <v>0</v>
      </c>
      <c r="M318" s="3">
        <f>VLOOKUP($B318,'Awards&amp;Payments_LEACode'!$A$4:$Q$455,17,FALSE)</f>
        <v>23826.260000000002</v>
      </c>
    </row>
    <row r="319" spans="1:13" x14ac:dyDescent="0.35">
      <c r="A319" t="s">
        <v>162</v>
      </c>
      <c r="B319" s="118">
        <v>2541</v>
      </c>
      <c r="C319">
        <v>17</v>
      </c>
      <c r="D319" s="1">
        <f>VLOOKUP($B319,'Awards&amp;Payments_LEACode'!$A$4:$I$455,3,FALSE)</f>
        <v>395473</v>
      </c>
      <c r="E319" s="1">
        <f>VLOOKUP($B319,'Awards&amp;Payments_LEACode'!$A$4:$I$455,4,FALSE)</f>
        <v>1565644</v>
      </c>
      <c r="F319" s="1">
        <f>VLOOKUP($B319,'Awards&amp;Payments_LEACode'!$A$4:$I$455,6,FALSE)</f>
        <v>3516006</v>
      </c>
      <c r="G319" s="1">
        <f>VLOOKUP($B319,'Awards&amp;Payments_LEACode'!$A$4:$I$455,8,FALSE)</f>
        <v>81304</v>
      </c>
      <c r="H319" s="3">
        <f>VLOOKUP($B319,'Awards&amp;Payments_LEACode'!$A$4:$I$455,9,FALSE)</f>
        <v>5558427</v>
      </c>
      <c r="I319" s="1">
        <f>VLOOKUP($B319,'Awards&amp;Payments_LEACode'!$A$4:$Q$455,11,FALSE)</f>
        <v>251048.07</v>
      </c>
      <c r="J319" s="1">
        <f>VLOOKUP($B319,'Awards&amp;Payments_LEACode'!$A$4:$Q$455,12,FALSE)</f>
        <v>0</v>
      </c>
      <c r="K319" s="1">
        <f>VLOOKUP($B319,'Awards&amp;Payments_LEACode'!$A$4:$Q$455,14,FALSE)</f>
        <v>0</v>
      </c>
      <c r="L319" s="1">
        <f>VLOOKUP($B319,'Awards&amp;Payments_LEACode'!$A$4:$Q$455,16,FALSE)</f>
        <v>81304</v>
      </c>
      <c r="M319" s="3">
        <f>VLOOKUP($B319,'Awards&amp;Payments_LEACode'!$A$4:$Q$455,17,FALSE)</f>
        <v>332352.07</v>
      </c>
    </row>
    <row r="320" spans="1:13" x14ac:dyDescent="0.35">
      <c r="A320" t="s">
        <v>174</v>
      </c>
      <c r="B320" s="118">
        <v>2646</v>
      </c>
      <c r="C320">
        <v>17</v>
      </c>
      <c r="D320" s="1">
        <f>VLOOKUP($B320,'Awards&amp;Payments_LEACode'!$A$4:$I$455,3,FALSE)</f>
        <v>105080</v>
      </c>
      <c r="E320" s="1">
        <f>VLOOKUP($B320,'Awards&amp;Payments_LEACode'!$A$4:$I$455,4,FALSE)</f>
        <v>386909</v>
      </c>
      <c r="F320" s="1">
        <f>VLOOKUP($B320,'Awards&amp;Payments_LEACode'!$A$4:$I$455,6,FALSE)</f>
        <v>868890</v>
      </c>
      <c r="G320" s="1">
        <f>VLOOKUP($B320,'Awards&amp;Payments_LEACode'!$A$4:$I$455,8,FALSE)</f>
        <v>106522</v>
      </c>
      <c r="H320" s="3">
        <f>VLOOKUP($B320,'Awards&amp;Payments_LEACode'!$A$4:$I$455,9,FALSE)</f>
        <v>1467401</v>
      </c>
      <c r="I320" s="1">
        <f>VLOOKUP($B320,'Awards&amp;Payments_LEACode'!$A$4:$Q$455,11,FALSE)</f>
        <v>105080</v>
      </c>
      <c r="J320" s="1">
        <f>VLOOKUP($B320,'Awards&amp;Payments_LEACode'!$A$4:$Q$455,12,FALSE)</f>
        <v>0</v>
      </c>
      <c r="K320" s="1">
        <f>VLOOKUP($B320,'Awards&amp;Payments_LEACode'!$A$4:$Q$455,14,FALSE)</f>
        <v>0</v>
      </c>
      <c r="L320" s="1">
        <f>VLOOKUP($B320,'Awards&amp;Payments_LEACode'!$A$4:$Q$455,16,FALSE)</f>
        <v>0</v>
      </c>
      <c r="M320" s="3">
        <f>VLOOKUP($B320,'Awards&amp;Payments_LEACode'!$A$4:$Q$455,17,FALSE)</f>
        <v>105080</v>
      </c>
    </row>
    <row r="321" spans="1:13" x14ac:dyDescent="0.35">
      <c r="A321" t="s">
        <v>175</v>
      </c>
      <c r="B321" s="118">
        <v>2660</v>
      </c>
      <c r="C321">
        <v>17</v>
      </c>
      <c r="D321" s="1">
        <f>VLOOKUP($B321,'Awards&amp;Payments_LEACode'!$A$4:$I$455,3,FALSE)</f>
        <v>42445</v>
      </c>
      <c r="E321" s="1">
        <f>VLOOKUP($B321,'Awards&amp;Payments_LEACode'!$A$4:$I$455,4,FALSE)</f>
        <v>167265</v>
      </c>
      <c r="F321" s="1">
        <f>VLOOKUP($B321,'Awards&amp;Payments_LEACode'!$A$4:$I$455,6,FALSE)</f>
        <v>375631</v>
      </c>
      <c r="G321" s="1">
        <f>VLOOKUP($B321,'Awards&amp;Payments_LEACode'!$A$4:$I$455,8,FALSE)</f>
        <v>62899</v>
      </c>
      <c r="H321" s="3">
        <f>VLOOKUP($B321,'Awards&amp;Payments_LEACode'!$A$4:$I$455,9,FALSE)</f>
        <v>648240</v>
      </c>
      <c r="I321" s="1">
        <f>VLOOKUP($B321,'Awards&amp;Payments_LEACode'!$A$4:$Q$455,11,FALSE)</f>
        <v>39478.410000000003</v>
      </c>
      <c r="J321" s="1">
        <f>VLOOKUP($B321,'Awards&amp;Payments_LEACode'!$A$4:$Q$455,12,FALSE)</f>
        <v>0</v>
      </c>
      <c r="K321" s="1">
        <f>VLOOKUP($B321,'Awards&amp;Payments_LEACode'!$A$4:$Q$455,14,FALSE)</f>
        <v>0</v>
      </c>
      <c r="L321" s="1">
        <f>VLOOKUP($B321,'Awards&amp;Payments_LEACode'!$A$4:$Q$455,16,FALSE)</f>
        <v>0</v>
      </c>
      <c r="M321" s="3">
        <f>VLOOKUP($B321,'Awards&amp;Payments_LEACode'!$A$4:$Q$455,17,FALSE)</f>
        <v>39478.410000000003</v>
      </c>
    </row>
    <row r="322" spans="1:13" x14ac:dyDescent="0.35">
      <c r="A322" t="s">
        <v>379</v>
      </c>
      <c r="B322" s="118">
        <v>5960</v>
      </c>
      <c r="C322">
        <v>17</v>
      </c>
      <c r="D322" s="1">
        <f>VLOOKUP($B322,'Awards&amp;Payments_LEACode'!$A$4:$I$455,3,FALSE)</f>
        <v>177149</v>
      </c>
      <c r="E322" s="1">
        <f>VLOOKUP($B322,'Awards&amp;Payments_LEACode'!$A$4:$I$455,4,FALSE)</f>
        <v>725377</v>
      </c>
      <c r="F322" s="1">
        <f>VLOOKUP($B322,'Awards&amp;Payments_LEACode'!$A$4:$I$455,6,FALSE)</f>
        <v>1628998</v>
      </c>
      <c r="G322" s="1">
        <f>VLOOKUP($B322,'Awards&amp;Payments_LEACode'!$A$4:$I$455,8,FALSE)</f>
        <v>73188</v>
      </c>
      <c r="H322" s="3">
        <f>VLOOKUP($B322,'Awards&amp;Payments_LEACode'!$A$4:$I$455,9,FALSE)</f>
        <v>2604712</v>
      </c>
      <c r="I322" s="1">
        <f>VLOOKUP($B322,'Awards&amp;Payments_LEACode'!$A$4:$Q$455,11,FALSE)</f>
        <v>162208.04</v>
      </c>
      <c r="J322" s="1">
        <f>VLOOKUP($B322,'Awards&amp;Payments_LEACode'!$A$4:$Q$455,12,FALSE)</f>
        <v>0</v>
      </c>
      <c r="K322" s="1">
        <f>VLOOKUP($B322,'Awards&amp;Payments_LEACode'!$A$4:$Q$455,14,FALSE)</f>
        <v>0</v>
      </c>
      <c r="L322" s="1">
        <f>VLOOKUP($B322,'Awards&amp;Payments_LEACode'!$A$4:$Q$455,16,FALSE)</f>
        <v>58331.22</v>
      </c>
      <c r="M322" s="3">
        <f>VLOOKUP($B322,'Awards&amp;Payments_LEACode'!$A$4:$Q$455,17,FALSE)</f>
        <v>220539.26</v>
      </c>
    </row>
    <row r="323" spans="1:13" x14ac:dyDescent="0.35">
      <c r="A323" t="s">
        <v>1167</v>
      </c>
      <c r="B323" s="118">
        <v>2863</v>
      </c>
      <c r="C323">
        <v>17</v>
      </c>
      <c r="D323" s="1">
        <f>VLOOKUP($B323,'Awards&amp;Payments_LEACode'!$A$4:$I$455,3,FALSE)</f>
        <v>139705</v>
      </c>
      <c r="E323" s="1">
        <f>VLOOKUP($B323,'Awards&amp;Payments_LEACode'!$A$4:$I$455,4,FALSE)</f>
        <v>554365</v>
      </c>
      <c r="F323" s="1">
        <f>VLOOKUP($B323,'Awards&amp;Payments_LEACode'!$A$4:$I$455,6,FALSE)</f>
        <v>1244951</v>
      </c>
      <c r="G323" s="1">
        <f>VLOOKUP($B323,'Awards&amp;Payments_LEACode'!$A$4:$I$455,8,FALSE)</f>
        <v>33478</v>
      </c>
      <c r="H323" s="3">
        <f>VLOOKUP($B323,'Awards&amp;Payments_LEACode'!$A$4:$I$455,9,FALSE)</f>
        <v>1972499</v>
      </c>
      <c r="I323" s="1">
        <f>VLOOKUP($B323,'Awards&amp;Payments_LEACode'!$A$4:$Q$455,11,FALSE)</f>
        <v>112676.75</v>
      </c>
      <c r="J323" s="1">
        <f>VLOOKUP($B323,'Awards&amp;Payments_LEACode'!$A$4:$Q$455,12,FALSE)</f>
        <v>0</v>
      </c>
      <c r="K323" s="1">
        <f>VLOOKUP($B323,'Awards&amp;Payments_LEACode'!$A$4:$Q$455,14,FALSE)</f>
        <v>0</v>
      </c>
      <c r="L323" s="1">
        <f>VLOOKUP($B323,'Awards&amp;Payments_LEACode'!$A$4:$Q$455,16,FALSE)</f>
        <v>33478</v>
      </c>
      <c r="M323" s="3">
        <f>VLOOKUP($B323,'Awards&amp;Payments_LEACode'!$A$4:$Q$455,17,FALSE)</f>
        <v>146154.75</v>
      </c>
    </row>
    <row r="324" spans="1:13" x14ac:dyDescent="0.35">
      <c r="A324" t="s">
        <v>195</v>
      </c>
      <c r="B324" s="118">
        <v>2912</v>
      </c>
      <c r="C324">
        <v>17</v>
      </c>
      <c r="D324" s="1">
        <f>VLOOKUP($B324,'Awards&amp;Payments_LEACode'!$A$4:$I$455,3,FALSE)</f>
        <v>139785</v>
      </c>
      <c r="E324" s="1">
        <f>VLOOKUP($B324,'Awards&amp;Payments_LEACode'!$A$4:$I$455,4,FALSE)</f>
        <v>568980</v>
      </c>
      <c r="F324" s="1">
        <f>VLOOKUP($B324,'Awards&amp;Payments_LEACode'!$A$4:$I$455,6,FALSE)</f>
        <v>1277772</v>
      </c>
      <c r="G324" s="1">
        <f>VLOOKUP($B324,'Awards&amp;Payments_LEACode'!$A$4:$I$455,8,FALSE)</f>
        <v>142029</v>
      </c>
      <c r="H324" s="3">
        <f>VLOOKUP($B324,'Awards&amp;Payments_LEACode'!$A$4:$I$455,9,FALSE)</f>
        <v>2128566</v>
      </c>
      <c r="I324" s="1">
        <f>VLOOKUP($B324,'Awards&amp;Payments_LEACode'!$A$4:$Q$455,11,FALSE)</f>
        <v>139785</v>
      </c>
      <c r="J324" s="1">
        <f>VLOOKUP($B324,'Awards&amp;Payments_LEACode'!$A$4:$Q$455,12,FALSE)</f>
        <v>0</v>
      </c>
      <c r="K324" s="1">
        <f>VLOOKUP($B324,'Awards&amp;Payments_LEACode'!$A$4:$Q$455,14,FALSE)</f>
        <v>0</v>
      </c>
      <c r="L324" s="1">
        <f>VLOOKUP($B324,'Awards&amp;Payments_LEACode'!$A$4:$Q$455,16,FALSE)</f>
        <v>0</v>
      </c>
      <c r="M324" s="3">
        <f>VLOOKUP($B324,'Awards&amp;Payments_LEACode'!$A$4:$Q$455,17,FALSE)</f>
        <v>139785</v>
      </c>
    </row>
    <row r="325" spans="1:13" x14ac:dyDescent="0.35">
      <c r="A325" t="s">
        <v>217</v>
      </c>
      <c r="B325" s="118">
        <v>3360</v>
      </c>
      <c r="C325">
        <v>17</v>
      </c>
      <c r="D325" s="1">
        <f>VLOOKUP($B325,'Awards&amp;Payments_LEACode'!$A$4:$I$455,3,FALSE)</f>
        <v>269082</v>
      </c>
      <c r="E325" s="1">
        <f>VLOOKUP($B325,'Awards&amp;Payments_LEACode'!$A$4:$I$455,4,FALSE)</f>
        <v>1070217</v>
      </c>
      <c r="F325" s="1">
        <f>VLOOKUP($B325,'Awards&amp;Payments_LEACode'!$A$4:$I$455,6,FALSE)</f>
        <v>2403412</v>
      </c>
      <c r="G325" s="1">
        <f>VLOOKUP($B325,'Awards&amp;Payments_LEACode'!$A$4:$I$455,8,FALSE)</f>
        <v>212754</v>
      </c>
      <c r="H325" s="3">
        <f>VLOOKUP($B325,'Awards&amp;Payments_LEACode'!$A$4:$I$455,9,FALSE)</f>
        <v>3955465</v>
      </c>
      <c r="I325" s="1">
        <f>VLOOKUP($B325,'Awards&amp;Payments_LEACode'!$A$4:$Q$455,11,FALSE)</f>
        <v>163911.95000000001</v>
      </c>
      <c r="J325" s="1">
        <f>VLOOKUP($B325,'Awards&amp;Payments_LEACode'!$A$4:$Q$455,12,FALSE)</f>
        <v>0</v>
      </c>
      <c r="K325" s="1">
        <f>VLOOKUP($B325,'Awards&amp;Payments_LEACode'!$A$4:$Q$455,14,FALSE)</f>
        <v>0</v>
      </c>
      <c r="L325" s="1">
        <f>VLOOKUP($B325,'Awards&amp;Payments_LEACode'!$A$4:$Q$455,16,FALSE)</f>
        <v>16951.97</v>
      </c>
      <c r="M325" s="3">
        <f>VLOOKUP($B325,'Awards&amp;Payments_LEACode'!$A$4:$Q$455,17,FALSE)</f>
        <v>180863.92</v>
      </c>
    </row>
    <row r="326" spans="1:13" x14ac:dyDescent="0.35">
      <c r="A326" t="s">
        <v>237</v>
      </c>
      <c r="B326" s="118">
        <v>3633</v>
      </c>
      <c r="C326">
        <v>17</v>
      </c>
      <c r="D326" s="1">
        <f>VLOOKUP($B326,'Awards&amp;Payments_LEACode'!$A$4:$I$455,3,FALSE)</f>
        <v>70611</v>
      </c>
      <c r="E326" s="1">
        <f>VLOOKUP($B326,'Awards&amp;Payments_LEACode'!$A$4:$I$455,4,FALSE)</f>
        <v>257375</v>
      </c>
      <c r="F326" s="1">
        <f>VLOOKUP($B326,'Awards&amp;Payments_LEACode'!$A$4:$I$455,6,FALSE)</f>
        <v>577993</v>
      </c>
      <c r="G326" s="1">
        <f>VLOOKUP($B326,'Awards&amp;Payments_LEACode'!$A$4:$I$455,8,FALSE)</f>
        <v>0</v>
      </c>
      <c r="H326" s="3">
        <f>VLOOKUP($B326,'Awards&amp;Payments_LEACode'!$A$4:$I$455,9,FALSE)</f>
        <v>905979</v>
      </c>
      <c r="I326" s="1">
        <f>VLOOKUP($B326,'Awards&amp;Payments_LEACode'!$A$4:$Q$455,11,FALSE)</f>
        <v>67052.12</v>
      </c>
      <c r="J326" s="1">
        <f>VLOOKUP($B326,'Awards&amp;Payments_LEACode'!$A$4:$Q$455,12,FALSE)</f>
        <v>0</v>
      </c>
      <c r="K326" s="1">
        <f>VLOOKUP($B326,'Awards&amp;Payments_LEACode'!$A$4:$Q$455,14,FALSE)</f>
        <v>0</v>
      </c>
      <c r="L326" s="1">
        <f>VLOOKUP($B326,'Awards&amp;Payments_LEACode'!$A$4:$Q$455,16,FALSE)</f>
        <v>0</v>
      </c>
      <c r="M326" s="3">
        <f>VLOOKUP($B326,'Awards&amp;Payments_LEACode'!$A$4:$Q$455,17,FALSE)</f>
        <v>67052.12</v>
      </c>
    </row>
    <row r="327" spans="1:13" x14ac:dyDescent="0.35">
      <c r="A327" t="s">
        <v>244</v>
      </c>
      <c r="B327" s="118">
        <v>3682</v>
      </c>
      <c r="C327">
        <v>17</v>
      </c>
      <c r="D327" s="1">
        <f>VLOOKUP($B327,'Awards&amp;Payments_LEACode'!$A$4:$I$455,3,FALSE)</f>
        <v>245085</v>
      </c>
      <c r="E327" s="1">
        <f>VLOOKUP($B327,'Awards&amp;Payments_LEACode'!$A$4:$I$455,4,FALSE)</f>
        <v>951213</v>
      </c>
      <c r="F327" s="1">
        <f>VLOOKUP($B327,'Awards&amp;Payments_LEACode'!$A$4:$I$455,6,FALSE)</f>
        <v>2136164</v>
      </c>
      <c r="G327" s="1">
        <f>VLOOKUP($B327,'Awards&amp;Payments_LEACode'!$A$4:$I$455,8,FALSE)</f>
        <v>0</v>
      </c>
      <c r="H327" s="3">
        <f>VLOOKUP($B327,'Awards&amp;Payments_LEACode'!$A$4:$I$455,9,FALSE)</f>
        <v>3332462</v>
      </c>
      <c r="I327" s="1">
        <f>VLOOKUP($B327,'Awards&amp;Payments_LEACode'!$A$4:$Q$455,11,FALSE)</f>
        <v>245033.23</v>
      </c>
      <c r="J327" s="1">
        <f>VLOOKUP($B327,'Awards&amp;Payments_LEACode'!$A$4:$Q$455,12,FALSE)</f>
        <v>0</v>
      </c>
      <c r="K327" s="1">
        <f>VLOOKUP($B327,'Awards&amp;Payments_LEACode'!$A$4:$Q$455,14,FALSE)</f>
        <v>0</v>
      </c>
      <c r="L327" s="1">
        <f>VLOOKUP($B327,'Awards&amp;Payments_LEACode'!$A$4:$Q$455,16,FALSE)</f>
        <v>0</v>
      </c>
      <c r="M327" s="3">
        <f>VLOOKUP($B327,'Awards&amp;Payments_LEACode'!$A$4:$Q$455,17,FALSE)</f>
        <v>245033.23</v>
      </c>
    </row>
    <row r="328" spans="1:13" x14ac:dyDescent="0.35">
      <c r="A328" t="s">
        <v>246</v>
      </c>
      <c r="B328" s="118">
        <v>3696</v>
      </c>
      <c r="C328">
        <v>17</v>
      </c>
      <c r="D328" s="1">
        <f>VLOOKUP($B328,'Awards&amp;Payments_LEACode'!$A$4:$I$455,3,FALSE)</f>
        <v>40000</v>
      </c>
      <c r="E328" s="1">
        <f>VLOOKUP($B328,'Awards&amp;Payments_LEACode'!$A$4:$I$455,4,FALSE)</f>
        <v>100000</v>
      </c>
      <c r="F328" s="1">
        <f>VLOOKUP($B328,'Awards&amp;Payments_LEACode'!$A$4:$I$455,6,FALSE)</f>
        <v>184130</v>
      </c>
      <c r="G328" s="1">
        <f>VLOOKUP($B328,'Awards&amp;Payments_LEACode'!$A$4:$I$455,8,FALSE)</f>
        <v>0</v>
      </c>
      <c r="H328" s="3">
        <f>VLOOKUP($B328,'Awards&amp;Payments_LEACode'!$A$4:$I$455,9,FALSE)</f>
        <v>324130</v>
      </c>
      <c r="I328" s="1">
        <f>VLOOKUP($B328,'Awards&amp;Payments_LEACode'!$A$4:$Q$455,11,FALSE)</f>
        <v>40000</v>
      </c>
      <c r="J328" s="1">
        <f>VLOOKUP($B328,'Awards&amp;Payments_LEACode'!$A$4:$Q$455,12,FALSE)</f>
        <v>34239.480000000003</v>
      </c>
      <c r="K328" s="1">
        <f>VLOOKUP($B328,'Awards&amp;Payments_LEACode'!$A$4:$Q$455,14,FALSE)</f>
        <v>0</v>
      </c>
      <c r="L328" s="1">
        <f>VLOOKUP($B328,'Awards&amp;Payments_LEACode'!$A$4:$Q$455,16,FALSE)</f>
        <v>0</v>
      </c>
      <c r="M328" s="3">
        <f>VLOOKUP($B328,'Awards&amp;Payments_LEACode'!$A$4:$Q$455,17,FALSE)</f>
        <v>74239.48000000001</v>
      </c>
    </row>
    <row r="329" spans="1:13" x14ac:dyDescent="0.35">
      <c r="A329" t="s">
        <v>253</v>
      </c>
      <c r="B329" s="118">
        <v>3871</v>
      </c>
      <c r="C329">
        <v>17</v>
      </c>
      <c r="D329" s="1">
        <f>VLOOKUP($B329,'Awards&amp;Payments_LEACode'!$A$4:$I$455,3,FALSE)</f>
        <v>211408</v>
      </c>
      <c r="E329" s="1">
        <f>VLOOKUP($B329,'Awards&amp;Payments_LEACode'!$A$4:$I$455,4,FALSE)</f>
        <v>887229</v>
      </c>
      <c r="F329" s="1">
        <f>VLOOKUP($B329,'Awards&amp;Payments_LEACode'!$A$4:$I$455,6,FALSE)</f>
        <v>1992471</v>
      </c>
      <c r="G329" s="1">
        <f>VLOOKUP($B329,'Awards&amp;Payments_LEACode'!$A$4:$I$455,8,FALSE)</f>
        <v>104203</v>
      </c>
      <c r="H329" s="3">
        <f>VLOOKUP($B329,'Awards&amp;Payments_LEACode'!$A$4:$I$455,9,FALSE)</f>
        <v>3195311</v>
      </c>
      <c r="I329" s="1">
        <f>VLOOKUP($B329,'Awards&amp;Payments_LEACode'!$A$4:$Q$455,11,FALSE)</f>
        <v>92607.6</v>
      </c>
      <c r="J329" s="1">
        <f>VLOOKUP($B329,'Awards&amp;Payments_LEACode'!$A$4:$Q$455,12,FALSE)</f>
        <v>0</v>
      </c>
      <c r="K329" s="1">
        <f>VLOOKUP($B329,'Awards&amp;Payments_LEACode'!$A$4:$Q$455,14,FALSE)</f>
        <v>0</v>
      </c>
      <c r="L329" s="1">
        <f>VLOOKUP($B329,'Awards&amp;Payments_LEACode'!$A$4:$Q$455,16,FALSE)</f>
        <v>6965.04</v>
      </c>
      <c r="M329" s="3">
        <f>VLOOKUP($B329,'Awards&amp;Payments_LEACode'!$A$4:$Q$455,17,FALSE)</f>
        <v>99572.64</v>
      </c>
    </row>
    <row r="330" spans="1:13" x14ac:dyDescent="0.35">
      <c r="A330" t="s">
        <v>256</v>
      </c>
      <c r="B330" s="118">
        <v>3906</v>
      </c>
      <c r="C330">
        <v>17</v>
      </c>
      <c r="D330" s="1">
        <f>VLOOKUP($B330,'Awards&amp;Payments_LEACode'!$A$4:$I$455,3,FALSE)</f>
        <v>189390</v>
      </c>
      <c r="E330" s="1">
        <f>VLOOKUP($B330,'Awards&amp;Payments_LEACode'!$A$4:$I$455,4,FALSE)</f>
        <v>750506</v>
      </c>
      <c r="F330" s="1">
        <f>VLOOKUP($B330,'Awards&amp;Payments_LEACode'!$A$4:$I$455,6,FALSE)</f>
        <v>1685431</v>
      </c>
      <c r="G330" s="1">
        <f>VLOOKUP($B330,'Awards&amp;Payments_LEACode'!$A$4:$I$455,8,FALSE)</f>
        <v>174638</v>
      </c>
      <c r="H330" s="3">
        <f>VLOOKUP($B330,'Awards&amp;Payments_LEACode'!$A$4:$I$455,9,FALSE)</f>
        <v>2799965</v>
      </c>
      <c r="I330" s="1">
        <f>VLOOKUP($B330,'Awards&amp;Payments_LEACode'!$A$4:$Q$455,11,FALSE)</f>
        <v>23706.1</v>
      </c>
      <c r="J330" s="1">
        <f>VLOOKUP($B330,'Awards&amp;Payments_LEACode'!$A$4:$Q$455,12,FALSE)</f>
        <v>0</v>
      </c>
      <c r="K330" s="1">
        <f>VLOOKUP($B330,'Awards&amp;Payments_LEACode'!$A$4:$Q$455,14,FALSE)</f>
        <v>0</v>
      </c>
      <c r="L330" s="1">
        <f>VLOOKUP($B330,'Awards&amp;Payments_LEACode'!$A$4:$Q$455,16,FALSE)</f>
        <v>0</v>
      </c>
      <c r="M330" s="3">
        <f>VLOOKUP($B330,'Awards&amp;Payments_LEACode'!$A$4:$Q$455,17,FALSE)</f>
        <v>23706.1</v>
      </c>
    </row>
    <row r="331" spans="1:13" x14ac:dyDescent="0.35">
      <c r="A331" t="s">
        <v>261</v>
      </c>
      <c r="B331" s="118">
        <v>3948</v>
      </c>
      <c r="C331">
        <v>17</v>
      </c>
      <c r="D331" s="1">
        <f>VLOOKUP($B331,'Awards&amp;Payments_LEACode'!$A$4:$I$455,3,FALSE)</f>
        <v>116801</v>
      </c>
      <c r="E331" s="1">
        <f>VLOOKUP($B331,'Awards&amp;Payments_LEACode'!$A$4:$I$455,4,FALSE)</f>
        <v>447743</v>
      </c>
      <c r="F331" s="1">
        <f>VLOOKUP($B331,'Awards&amp;Payments_LEACode'!$A$4:$I$455,6,FALSE)</f>
        <v>1005508</v>
      </c>
      <c r="G331" s="1">
        <f>VLOOKUP($B331,'Awards&amp;Payments_LEACode'!$A$4:$I$455,8,FALSE)</f>
        <v>93623</v>
      </c>
      <c r="H331" s="3">
        <f>VLOOKUP($B331,'Awards&amp;Payments_LEACode'!$A$4:$I$455,9,FALSE)</f>
        <v>1663675</v>
      </c>
      <c r="I331" s="1">
        <f>VLOOKUP($B331,'Awards&amp;Payments_LEACode'!$A$4:$Q$455,11,FALSE)</f>
        <v>88047.86</v>
      </c>
      <c r="J331" s="1">
        <f>VLOOKUP($B331,'Awards&amp;Payments_LEACode'!$A$4:$Q$455,12,FALSE)</f>
        <v>0</v>
      </c>
      <c r="K331" s="1">
        <f>VLOOKUP($B331,'Awards&amp;Payments_LEACode'!$A$4:$Q$455,14,FALSE)</f>
        <v>0</v>
      </c>
      <c r="L331" s="1">
        <f>VLOOKUP($B331,'Awards&amp;Payments_LEACode'!$A$4:$Q$455,16,FALSE)</f>
        <v>42791.65</v>
      </c>
      <c r="M331" s="3">
        <f>VLOOKUP($B331,'Awards&amp;Payments_LEACode'!$A$4:$Q$455,17,FALSE)</f>
        <v>130839.51000000001</v>
      </c>
    </row>
    <row r="332" spans="1:13" x14ac:dyDescent="0.35">
      <c r="A332" t="s">
        <v>129</v>
      </c>
      <c r="B332" s="118">
        <v>2016</v>
      </c>
      <c r="C332">
        <v>17</v>
      </c>
      <c r="D332" s="1">
        <f>VLOOKUP($B332,'Awards&amp;Payments_LEACode'!$A$4:$I$455,3,FALSE)</f>
        <v>114079</v>
      </c>
      <c r="E332" s="1">
        <f>VLOOKUP($B332,'Awards&amp;Payments_LEACode'!$A$4:$I$455,4,FALSE)</f>
        <v>459514</v>
      </c>
      <c r="F332" s="1">
        <f>VLOOKUP($B332,'Awards&amp;Payments_LEACode'!$A$4:$I$455,6,FALSE)</f>
        <v>1031942</v>
      </c>
      <c r="G332" s="1">
        <f>VLOOKUP($B332,'Awards&amp;Payments_LEACode'!$A$4:$I$455,8,FALSE)</f>
        <v>63188</v>
      </c>
      <c r="H332" s="3">
        <f>VLOOKUP($B332,'Awards&amp;Payments_LEACode'!$A$4:$I$455,9,FALSE)</f>
        <v>1668723</v>
      </c>
      <c r="I332" s="1">
        <f>VLOOKUP($B332,'Awards&amp;Payments_LEACode'!$A$4:$Q$455,11,FALSE)</f>
        <v>90703.969999999987</v>
      </c>
      <c r="J332" s="1">
        <f>VLOOKUP($B332,'Awards&amp;Payments_LEACode'!$A$4:$Q$455,12,FALSE)</f>
        <v>0</v>
      </c>
      <c r="K332" s="1">
        <f>VLOOKUP($B332,'Awards&amp;Payments_LEACode'!$A$4:$Q$455,14,FALSE)</f>
        <v>0</v>
      </c>
      <c r="L332" s="1">
        <f>VLOOKUP($B332,'Awards&amp;Payments_LEACode'!$A$4:$Q$455,16,FALSE)</f>
        <v>62100.909999999996</v>
      </c>
      <c r="M332" s="3">
        <f>VLOOKUP($B332,'Awards&amp;Payments_LEACode'!$A$4:$Q$455,17,FALSE)</f>
        <v>152804.87999999998</v>
      </c>
    </row>
    <row r="333" spans="1:13" x14ac:dyDescent="0.35">
      <c r="A333" t="s">
        <v>43</v>
      </c>
      <c r="B333" s="118">
        <v>490</v>
      </c>
      <c r="C333">
        <v>17</v>
      </c>
      <c r="D333" s="1">
        <f>VLOOKUP($B333,'Awards&amp;Payments_LEACode'!$A$4:$I$455,3,FALSE)</f>
        <v>40000</v>
      </c>
      <c r="E333" s="1">
        <f>VLOOKUP($B333,'Awards&amp;Payments_LEACode'!$A$4:$I$455,4,FALSE)</f>
        <v>150027</v>
      </c>
      <c r="F333" s="1">
        <f>VLOOKUP($B333,'Awards&amp;Payments_LEACode'!$A$4:$I$455,6,FALSE)</f>
        <v>336920</v>
      </c>
      <c r="G333" s="1">
        <f>VLOOKUP($B333,'Awards&amp;Payments_LEACode'!$A$4:$I$455,8,FALSE)</f>
        <v>0</v>
      </c>
      <c r="H333" s="3">
        <f>VLOOKUP($B333,'Awards&amp;Payments_LEACode'!$A$4:$I$455,9,FALSE)</f>
        <v>526947</v>
      </c>
      <c r="I333" s="1">
        <f>VLOOKUP($B333,'Awards&amp;Payments_LEACode'!$A$4:$Q$455,11,FALSE)</f>
        <v>28000</v>
      </c>
      <c r="J333" s="1">
        <f>VLOOKUP($B333,'Awards&amp;Payments_LEACode'!$A$4:$Q$455,12,FALSE)</f>
        <v>0</v>
      </c>
      <c r="K333" s="1">
        <f>VLOOKUP($B333,'Awards&amp;Payments_LEACode'!$A$4:$Q$455,14,FALSE)</f>
        <v>0</v>
      </c>
      <c r="L333" s="1">
        <f>VLOOKUP($B333,'Awards&amp;Payments_LEACode'!$A$4:$Q$455,16,FALSE)</f>
        <v>0</v>
      </c>
      <c r="M333" s="3">
        <f>VLOOKUP($B333,'Awards&amp;Payments_LEACode'!$A$4:$Q$455,17,FALSE)</f>
        <v>28000</v>
      </c>
    </row>
    <row r="334" spans="1:13" x14ac:dyDescent="0.35">
      <c r="A334" t="s">
        <v>292</v>
      </c>
      <c r="B334" s="118">
        <v>4368</v>
      </c>
      <c r="C334">
        <v>17</v>
      </c>
      <c r="D334" s="1">
        <f>VLOOKUP($B334,'Awards&amp;Payments_LEACode'!$A$4:$I$455,3,FALSE)</f>
        <v>51611</v>
      </c>
      <c r="E334" s="1">
        <f>VLOOKUP($B334,'Awards&amp;Payments_LEACode'!$A$4:$I$455,4,FALSE)</f>
        <v>214082</v>
      </c>
      <c r="F334" s="1">
        <f>VLOOKUP($B334,'Awards&amp;Payments_LEACode'!$A$4:$I$455,6,FALSE)</f>
        <v>480768</v>
      </c>
      <c r="G334" s="1">
        <f>VLOOKUP($B334,'Awards&amp;Payments_LEACode'!$A$4:$I$455,8,FALSE)</f>
        <v>0</v>
      </c>
      <c r="H334" s="3">
        <f>VLOOKUP($B334,'Awards&amp;Payments_LEACode'!$A$4:$I$455,9,FALSE)</f>
        <v>746461</v>
      </c>
      <c r="I334" s="1">
        <f>VLOOKUP($B334,'Awards&amp;Payments_LEACode'!$A$4:$Q$455,11,FALSE)</f>
        <v>51611</v>
      </c>
      <c r="J334" s="1">
        <f>VLOOKUP($B334,'Awards&amp;Payments_LEACode'!$A$4:$Q$455,12,FALSE)</f>
        <v>0</v>
      </c>
      <c r="K334" s="1">
        <f>VLOOKUP($B334,'Awards&amp;Payments_LEACode'!$A$4:$Q$455,14,FALSE)</f>
        <v>0</v>
      </c>
      <c r="L334" s="1">
        <f>VLOOKUP($B334,'Awards&amp;Payments_LEACode'!$A$4:$Q$455,16,FALSE)</f>
        <v>0</v>
      </c>
      <c r="M334" s="3">
        <f>VLOOKUP($B334,'Awards&amp;Payments_LEACode'!$A$4:$Q$455,17,FALSE)</f>
        <v>51611</v>
      </c>
    </row>
    <row r="335" spans="1:13" x14ac:dyDescent="0.35">
      <c r="A335" t="s">
        <v>294</v>
      </c>
      <c r="B335" s="118">
        <v>4389</v>
      </c>
      <c r="C335">
        <v>17</v>
      </c>
      <c r="D335" s="1">
        <f>VLOOKUP($B335,'Awards&amp;Payments_LEACode'!$A$4:$I$455,3,FALSE)</f>
        <v>234388</v>
      </c>
      <c r="E335" s="1">
        <f>VLOOKUP($B335,'Awards&amp;Payments_LEACode'!$A$4:$I$455,4,FALSE)</f>
        <v>929628</v>
      </c>
      <c r="F335" s="1">
        <f>VLOOKUP($B335,'Awards&amp;Payments_LEACode'!$A$4:$I$455,6,FALSE)</f>
        <v>2087689</v>
      </c>
      <c r="G335" s="1">
        <f>VLOOKUP($B335,'Awards&amp;Payments_LEACode'!$A$4:$I$455,8,FALSE)</f>
        <v>0</v>
      </c>
      <c r="H335" s="3">
        <f>VLOOKUP($B335,'Awards&amp;Payments_LEACode'!$A$4:$I$455,9,FALSE)</f>
        <v>3251705</v>
      </c>
      <c r="I335" s="1">
        <f>VLOOKUP($B335,'Awards&amp;Payments_LEACode'!$A$4:$Q$455,11,FALSE)</f>
        <v>234388.00000000003</v>
      </c>
      <c r="J335" s="1">
        <f>VLOOKUP($B335,'Awards&amp;Payments_LEACode'!$A$4:$Q$455,12,FALSE)</f>
        <v>0</v>
      </c>
      <c r="K335" s="1">
        <f>VLOOKUP($B335,'Awards&amp;Payments_LEACode'!$A$4:$Q$455,14,FALSE)</f>
        <v>0</v>
      </c>
      <c r="L335" s="1">
        <f>VLOOKUP($B335,'Awards&amp;Payments_LEACode'!$A$4:$Q$455,16,FALSE)</f>
        <v>0</v>
      </c>
      <c r="M335" s="3">
        <f>VLOOKUP($B335,'Awards&amp;Payments_LEACode'!$A$4:$Q$455,17,FALSE)</f>
        <v>234388.00000000003</v>
      </c>
    </row>
    <row r="336" spans="1:13" x14ac:dyDescent="0.35">
      <c r="A336" t="s">
        <v>301</v>
      </c>
      <c r="B336" s="118">
        <v>4529</v>
      </c>
      <c r="C336">
        <v>17</v>
      </c>
      <c r="D336" s="1">
        <f>VLOOKUP($B336,'Awards&amp;Payments_LEACode'!$A$4:$I$455,3,FALSE)</f>
        <v>56864</v>
      </c>
      <c r="E336" s="1">
        <f>VLOOKUP($B336,'Awards&amp;Payments_LEACode'!$A$4:$I$455,4,FALSE)</f>
        <v>191605</v>
      </c>
      <c r="F336" s="1">
        <f>VLOOKUP($B336,'Awards&amp;Payments_LEACode'!$A$4:$I$455,6,FALSE)</f>
        <v>430293</v>
      </c>
      <c r="G336" s="1">
        <f>VLOOKUP($B336,'Awards&amp;Payments_LEACode'!$A$4:$I$455,8,FALSE)</f>
        <v>0</v>
      </c>
      <c r="H336" s="3">
        <f>VLOOKUP($B336,'Awards&amp;Payments_LEACode'!$A$4:$I$455,9,FALSE)</f>
        <v>678762</v>
      </c>
      <c r="I336" s="1">
        <f>VLOOKUP($B336,'Awards&amp;Payments_LEACode'!$A$4:$Q$455,11,FALSE)</f>
        <v>20647.16</v>
      </c>
      <c r="J336" s="1">
        <f>VLOOKUP($B336,'Awards&amp;Payments_LEACode'!$A$4:$Q$455,12,FALSE)</f>
        <v>0</v>
      </c>
      <c r="K336" s="1">
        <f>VLOOKUP($B336,'Awards&amp;Payments_LEACode'!$A$4:$Q$455,14,FALSE)</f>
        <v>0</v>
      </c>
      <c r="L336" s="1">
        <f>VLOOKUP($B336,'Awards&amp;Payments_LEACode'!$A$4:$Q$455,16,FALSE)</f>
        <v>0</v>
      </c>
      <c r="M336" s="3">
        <f>VLOOKUP($B336,'Awards&amp;Payments_LEACode'!$A$4:$Q$455,17,FALSE)</f>
        <v>20647.16</v>
      </c>
    </row>
    <row r="337" spans="1:13" x14ac:dyDescent="0.35">
      <c r="A337" t="s">
        <v>315</v>
      </c>
      <c r="B337" s="118">
        <v>4753</v>
      </c>
      <c r="C337">
        <v>17</v>
      </c>
      <c r="D337" s="1">
        <f>VLOOKUP($B337,'Awards&amp;Payments_LEACode'!$A$4:$I$455,3,FALSE)</f>
        <v>406485</v>
      </c>
      <c r="E337" s="1">
        <f>VLOOKUP($B337,'Awards&amp;Payments_LEACode'!$A$4:$I$455,4,FALSE)</f>
        <v>1443035</v>
      </c>
      <c r="F337" s="1">
        <f>VLOOKUP($B337,'Awards&amp;Payments_LEACode'!$A$4:$I$455,6,FALSE)</f>
        <v>3240660</v>
      </c>
      <c r="G337" s="1">
        <f>VLOOKUP($B337,'Awards&amp;Payments_LEACode'!$A$4:$I$455,8,FALSE)</f>
        <v>0</v>
      </c>
      <c r="H337" s="3">
        <f>VLOOKUP($B337,'Awards&amp;Payments_LEACode'!$A$4:$I$455,9,FALSE)</f>
        <v>5090180</v>
      </c>
      <c r="I337" s="1">
        <f>VLOOKUP($B337,'Awards&amp;Payments_LEACode'!$A$4:$Q$455,11,FALSE)</f>
        <v>266535.62</v>
      </c>
      <c r="J337" s="1">
        <f>VLOOKUP($B337,'Awards&amp;Payments_LEACode'!$A$4:$Q$455,12,FALSE)</f>
        <v>0</v>
      </c>
      <c r="K337" s="1">
        <f>VLOOKUP($B337,'Awards&amp;Payments_LEACode'!$A$4:$Q$455,14,FALSE)</f>
        <v>0</v>
      </c>
      <c r="L337" s="1">
        <f>VLOOKUP($B337,'Awards&amp;Payments_LEACode'!$A$4:$Q$455,16,FALSE)</f>
        <v>0</v>
      </c>
      <c r="M337" s="3">
        <f>VLOOKUP($B337,'Awards&amp;Payments_LEACode'!$A$4:$Q$455,17,FALSE)</f>
        <v>266535.62</v>
      </c>
    </row>
    <row r="338" spans="1:13" x14ac:dyDescent="0.35">
      <c r="A338" t="s">
        <v>320</v>
      </c>
      <c r="B338" s="118">
        <v>4851</v>
      </c>
      <c r="C338">
        <v>17</v>
      </c>
      <c r="D338" s="1">
        <f>VLOOKUP($B338,'Awards&amp;Payments_LEACode'!$A$4:$I$455,3,FALSE)</f>
        <v>343603</v>
      </c>
      <c r="E338" s="1">
        <f>VLOOKUP($B338,'Awards&amp;Payments_LEACode'!$A$4:$I$455,4,FALSE)</f>
        <v>1379617</v>
      </c>
      <c r="F338" s="1">
        <f>VLOOKUP($B338,'Awards&amp;Payments_LEACode'!$A$4:$I$455,6,FALSE)</f>
        <v>3098242</v>
      </c>
      <c r="G338" s="1">
        <f>VLOOKUP($B338,'Awards&amp;Payments_LEACode'!$A$4:$I$455,8,FALSE)</f>
        <v>189420</v>
      </c>
      <c r="H338" s="3">
        <f>VLOOKUP($B338,'Awards&amp;Payments_LEACode'!$A$4:$I$455,9,FALSE)</f>
        <v>5010882</v>
      </c>
      <c r="I338" s="1">
        <f>VLOOKUP($B338,'Awards&amp;Payments_LEACode'!$A$4:$Q$455,11,FALSE)</f>
        <v>116787.45999999999</v>
      </c>
      <c r="J338" s="1">
        <f>VLOOKUP($B338,'Awards&amp;Payments_LEACode'!$A$4:$Q$455,12,FALSE)</f>
        <v>0</v>
      </c>
      <c r="K338" s="1">
        <f>VLOOKUP($B338,'Awards&amp;Payments_LEACode'!$A$4:$Q$455,14,FALSE)</f>
        <v>0</v>
      </c>
      <c r="L338" s="1">
        <f>VLOOKUP($B338,'Awards&amp;Payments_LEACode'!$A$4:$Q$455,16,FALSE)</f>
        <v>82389.939999999988</v>
      </c>
      <c r="M338" s="3">
        <f>VLOOKUP($B338,'Awards&amp;Payments_LEACode'!$A$4:$Q$455,17,FALSE)</f>
        <v>199177.39999999997</v>
      </c>
    </row>
    <row r="339" spans="1:13" x14ac:dyDescent="0.35">
      <c r="A339" t="s">
        <v>324</v>
      </c>
      <c r="B339" s="118">
        <v>4904</v>
      </c>
      <c r="C339">
        <v>17</v>
      </c>
      <c r="D339" s="1">
        <f>VLOOKUP($B339,'Awards&amp;Payments_LEACode'!$A$4:$I$455,3,FALSE)</f>
        <v>144061</v>
      </c>
      <c r="E339" s="1">
        <f>VLOOKUP($B339,'Awards&amp;Payments_LEACode'!$A$4:$I$455,4,FALSE)</f>
        <v>575954</v>
      </c>
      <c r="F339" s="1">
        <f>VLOOKUP($B339,'Awards&amp;Payments_LEACode'!$A$4:$I$455,6,FALSE)</f>
        <v>1293434</v>
      </c>
      <c r="G339" s="1">
        <f>VLOOKUP($B339,'Awards&amp;Payments_LEACode'!$A$4:$I$455,8,FALSE)</f>
        <v>78985</v>
      </c>
      <c r="H339" s="3">
        <f>VLOOKUP($B339,'Awards&amp;Payments_LEACode'!$A$4:$I$455,9,FALSE)</f>
        <v>2092434</v>
      </c>
      <c r="I339" s="1">
        <f>VLOOKUP($B339,'Awards&amp;Payments_LEACode'!$A$4:$Q$455,11,FALSE)</f>
        <v>0</v>
      </c>
      <c r="J339" s="1">
        <f>VLOOKUP($B339,'Awards&amp;Payments_LEACode'!$A$4:$Q$455,12,FALSE)</f>
        <v>0</v>
      </c>
      <c r="K339" s="1">
        <f>VLOOKUP($B339,'Awards&amp;Payments_LEACode'!$A$4:$Q$455,14,FALSE)</f>
        <v>0</v>
      </c>
      <c r="L339" s="1">
        <f>VLOOKUP($B339,'Awards&amp;Payments_LEACode'!$A$4:$Q$455,16,FALSE)</f>
        <v>0</v>
      </c>
      <c r="M339" s="3">
        <f>VLOOKUP($B339,'Awards&amp;Payments_LEACode'!$A$4:$Q$455,17,FALSE)</f>
        <v>0</v>
      </c>
    </row>
    <row r="340" spans="1:13" x14ac:dyDescent="0.35">
      <c r="A340" s="113" t="s">
        <v>354</v>
      </c>
      <c r="B340" s="118">
        <v>5523</v>
      </c>
      <c r="C340">
        <v>17</v>
      </c>
      <c r="D340" s="1">
        <f>VLOOKUP($B340,'Awards&amp;Payments_LEACode'!$A$4:$I$455,3,FALSE)</f>
        <v>159683</v>
      </c>
      <c r="E340" s="1">
        <f>VLOOKUP($B340,'Awards&amp;Payments_LEACode'!$A$4:$I$455,4,FALSE)</f>
        <v>570306</v>
      </c>
      <c r="F340" s="1">
        <f>VLOOKUP($B340,'Awards&amp;Payments_LEACode'!$A$4:$I$455,6,FALSE)</f>
        <v>1280750</v>
      </c>
      <c r="G340" s="1">
        <f>VLOOKUP($B340,'Awards&amp;Payments_LEACode'!$A$4:$I$455,8,FALSE)</f>
        <v>0</v>
      </c>
      <c r="H340" s="3">
        <f>VLOOKUP($B340,'Awards&amp;Payments_LEACode'!$A$4:$I$455,9,FALSE)</f>
        <v>2010739</v>
      </c>
      <c r="I340" s="1">
        <f>VLOOKUP($B340,'Awards&amp;Payments_LEACode'!$A$4:$Q$455,11,FALSE)</f>
        <v>159582.99000000002</v>
      </c>
      <c r="J340" s="1">
        <f>VLOOKUP($B340,'Awards&amp;Payments_LEACode'!$A$4:$Q$455,12,FALSE)</f>
        <v>0</v>
      </c>
      <c r="K340" s="1">
        <f>VLOOKUP($B340,'Awards&amp;Payments_LEACode'!$A$4:$Q$455,14,FALSE)</f>
        <v>0</v>
      </c>
      <c r="L340" s="1">
        <f>VLOOKUP($B340,'Awards&amp;Payments_LEACode'!$A$4:$Q$455,16,FALSE)</f>
        <v>0</v>
      </c>
      <c r="M340" s="3">
        <f>VLOOKUP($B340,'Awards&amp;Payments_LEACode'!$A$4:$Q$455,17,FALSE)</f>
        <v>159582.99000000002</v>
      </c>
    </row>
    <row r="341" spans="1:13" x14ac:dyDescent="0.35">
      <c r="A341" t="s">
        <v>250</v>
      </c>
      <c r="B341" s="118">
        <v>3850</v>
      </c>
      <c r="C341">
        <v>17</v>
      </c>
      <c r="D341" s="1">
        <f>VLOOKUP($B341,'Awards&amp;Payments_LEACode'!$A$4:$I$455,3,FALSE)</f>
        <v>151579</v>
      </c>
      <c r="E341" s="1">
        <f>VLOOKUP($B341,'Awards&amp;Payments_LEACode'!$A$4:$I$455,4,FALSE)</f>
        <v>613319</v>
      </c>
      <c r="F341" s="1">
        <f>VLOOKUP($B341,'Awards&amp;Payments_LEACode'!$A$4:$I$455,6,FALSE)</f>
        <v>1377345</v>
      </c>
      <c r="G341" s="1">
        <f>VLOOKUP($B341,'Awards&amp;Payments_LEACode'!$A$4:$I$455,8,FALSE)</f>
        <v>106087</v>
      </c>
      <c r="H341" s="3">
        <f>VLOOKUP($B341,'Awards&amp;Payments_LEACode'!$A$4:$I$455,9,FALSE)</f>
        <v>2248330</v>
      </c>
      <c r="I341" s="1">
        <f>VLOOKUP($B341,'Awards&amp;Payments_LEACode'!$A$4:$Q$455,11,FALSE)</f>
        <v>151554</v>
      </c>
      <c r="J341" s="1">
        <f>VLOOKUP($B341,'Awards&amp;Payments_LEACode'!$A$4:$Q$455,12,FALSE)</f>
        <v>0</v>
      </c>
      <c r="K341" s="1">
        <f>VLOOKUP($B341,'Awards&amp;Payments_LEACode'!$A$4:$Q$455,14,FALSE)</f>
        <v>0</v>
      </c>
      <c r="L341" s="1">
        <f>VLOOKUP($B341,'Awards&amp;Payments_LEACode'!$A$4:$Q$455,16,FALSE)</f>
        <v>43306.31</v>
      </c>
      <c r="M341" s="3">
        <f>VLOOKUP($B341,'Awards&amp;Payments_LEACode'!$A$4:$Q$455,17,FALSE)</f>
        <v>194860.31</v>
      </c>
    </row>
    <row r="342" spans="1:13" x14ac:dyDescent="0.35">
      <c r="A342" t="s">
        <v>111</v>
      </c>
      <c r="B342" s="118">
        <v>1673</v>
      </c>
      <c r="C342">
        <v>17</v>
      </c>
      <c r="D342" s="1">
        <f>VLOOKUP($B342,'Awards&amp;Payments_LEACode'!$A$4:$I$455,3,FALSE)</f>
        <v>221017</v>
      </c>
      <c r="E342" s="1">
        <f>VLOOKUP($B342,'Awards&amp;Payments_LEACode'!$A$4:$I$455,4,FALSE)</f>
        <v>792948</v>
      </c>
      <c r="F342" s="1">
        <f>VLOOKUP($B342,'Awards&amp;Payments_LEACode'!$A$4:$I$455,6,FALSE)</f>
        <v>1780744</v>
      </c>
      <c r="G342" s="1">
        <f>VLOOKUP($B342,'Awards&amp;Payments_LEACode'!$A$4:$I$455,8,FALSE)</f>
        <v>76087</v>
      </c>
      <c r="H342" s="3">
        <f>VLOOKUP($B342,'Awards&amp;Payments_LEACode'!$A$4:$I$455,9,FALSE)</f>
        <v>2870796</v>
      </c>
      <c r="I342" s="1">
        <f>VLOOKUP($B342,'Awards&amp;Payments_LEACode'!$A$4:$Q$455,11,FALSE)</f>
        <v>0</v>
      </c>
      <c r="J342" s="1">
        <f>VLOOKUP($B342,'Awards&amp;Payments_LEACode'!$A$4:$Q$455,12,FALSE)</f>
        <v>0</v>
      </c>
      <c r="K342" s="1">
        <f>VLOOKUP($B342,'Awards&amp;Payments_LEACode'!$A$4:$Q$455,14,FALSE)</f>
        <v>0</v>
      </c>
      <c r="L342" s="1">
        <f>VLOOKUP($B342,'Awards&amp;Payments_LEACode'!$A$4:$Q$455,16,FALSE)</f>
        <v>0</v>
      </c>
      <c r="M342" s="3">
        <f>VLOOKUP($B342,'Awards&amp;Payments_LEACode'!$A$4:$Q$455,17,FALSE)</f>
        <v>0</v>
      </c>
    </row>
    <row r="343" spans="1:13" x14ac:dyDescent="0.35">
      <c r="A343" t="s">
        <v>332</v>
      </c>
      <c r="B343" s="118">
        <v>5100</v>
      </c>
      <c r="C343">
        <v>17</v>
      </c>
      <c r="D343" s="1">
        <f>VLOOKUP($B343,'Awards&amp;Payments_LEACode'!$A$4:$I$455,3,FALSE)</f>
        <v>230370</v>
      </c>
      <c r="E343" s="1">
        <f>VLOOKUP($B343,'Awards&amp;Payments_LEACode'!$A$4:$I$455,4,FALSE)</f>
        <v>920638</v>
      </c>
      <c r="F343" s="1">
        <f>VLOOKUP($B343,'Awards&amp;Payments_LEACode'!$A$4:$I$455,6,FALSE)</f>
        <v>2067500</v>
      </c>
      <c r="G343" s="1">
        <f>VLOOKUP($B343,'Awards&amp;Payments_LEACode'!$A$4:$I$455,8,FALSE)</f>
        <v>0</v>
      </c>
      <c r="H343" s="3">
        <f>VLOOKUP($B343,'Awards&amp;Payments_LEACode'!$A$4:$I$455,9,FALSE)</f>
        <v>3218508</v>
      </c>
      <c r="I343" s="1">
        <f>VLOOKUP($B343,'Awards&amp;Payments_LEACode'!$A$4:$Q$455,11,FALSE)</f>
        <v>194398.34</v>
      </c>
      <c r="J343" s="1">
        <f>VLOOKUP($B343,'Awards&amp;Payments_LEACode'!$A$4:$Q$455,12,FALSE)</f>
        <v>0</v>
      </c>
      <c r="K343" s="1">
        <f>VLOOKUP($B343,'Awards&amp;Payments_LEACode'!$A$4:$Q$455,14,FALSE)</f>
        <v>0</v>
      </c>
      <c r="L343" s="1">
        <f>VLOOKUP($B343,'Awards&amp;Payments_LEACode'!$A$4:$Q$455,16,FALSE)</f>
        <v>0</v>
      </c>
      <c r="M343" s="3">
        <f>VLOOKUP($B343,'Awards&amp;Payments_LEACode'!$A$4:$Q$455,17,FALSE)</f>
        <v>194398.34</v>
      </c>
    </row>
    <row r="344" spans="1:13" x14ac:dyDescent="0.35">
      <c r="A344" t="s">
        <v>343</v>
      </c>
      <c r="B344" s="118">
        <v>5362</v>
      </c>
      <c r="C344">
        <v>17</v>
      </c>
      <c r="D344" s="1">
        <f>VLOOKUP($B344,'Awards&amp;Payments_LEACode'!$A$4:$I$455,3,FALSE)</f>
        <v>66944</v>
      </c>
      <c r="E344" s="1">
        <f>VLOOKUP($B344,'Awards&amp;Payments_LEACode'!$A$4:$I$455,4,FALSE)</f>
        <v>227337</v>
      </c>
      <c r="F344" s="1">
        <f>VLOOKUP($B344,'Awards&amp;Payments_LEACode'!$A$4:$I$455,6,FALSE)</f>
        <v>510537</v>
      </c>
      <c r="G344" s="1">
        <f>VLOOKUP($B344,'Awards&amp;Payments_LEACode'!$A$4:$I$455,8,FALSE)</f>
        <v>0</v>
      </c>
      <c r="H344" s="3">
        <f>VLOOKUP($B344,'Awards&amp;Payments_LEACode'!$A$4:$I$455,9,FALSE)</f>
        <v>804818</v>
      </c>
      <c r="I344" s="1">
        <f>VLOOKUP($B344,'Awards&amp;Payments_LEACode'!$A$4:$Q$455,11,FALSE)</f>
        <v>59685.22</v>
      </c>
      <c r="J344" s="1">
        <f>VLOOKUP($B344,'Awards&amp;Payments_LEACode'!$A$4:$Q$455,12,FALSE)</f>
        <v>0</v>
      </c>
      <c r="K344" s="1">
        <f>VLOOKUP($B344,'Awards&amp;Payments_LEACode'!$A$4:$Q$455,14,FALSE)</f>
        <v>0</v>
      </c>
      <c r="L344" s="1">
        <f>VLOOKUP($B344,'Awards&amp;Payments_LEACode'!$A$4:$Q$455,16,FALSE)</f>
        <v>0</v>
      </c>
      <c r="M344" s="3">
        <f>VLOOKUP($B344,'Awards&amp;Payments_LEACode'!$A$4:$Q$455,17,FALSE)</f>
        <v>59685.22</v>
      </c>
    </row>
    <row r="345" spans="1:13" x14ac:dyDescent="0.35">
      <c r="A345" t="s">
        <v>1169</v>
      </c>
      <c r="B345" s="118">
        <v>2485</v>
      </c>
      <c r="C345">
        <v>17</v>
      </c>
      <c r="D345" s="1">
        <f>VLOOKUP($B345,'Awards&amp;Payments_LEACode'!$A$4:$I$455,3,FALSE)</f>
        <v>45457</v>
      </c>
      <c r="E345" s="1">
        <f>VLOOKUP($B345,'Awards&amp;Payments_LEACode'!$A$4:$I$455,4,FALSE)</f>
        <v>157922</v>
      </c>
      <c r="F345" s="1">
        <f>VLOOKUP($B345,'Awards&amp;Payments_LEACode'!$A$4:$I$455,6,FALSE)</f>
        <v>354649</v>
      </c>
      <c r="G345" s="1">
        <f>VLOOKUP($B345,'Awards&amp;Payments_LEACode'!$A$4:$I$455,8,FALSE)</f>
        <v>0</v>
      </c>
      <c r="H345" s="3">
        <f>VLOOKUP($B345,'Awards&amp;Payments_LEACode'!$A$4:$I$455,9,FALSE)</f>
        <v>558028</v>
      </c>
      <c r="I345" s="1">
        <f>VLOOKUP($B345,'Awards&amp;Payments_LEACode'!$A$4:$Q$455,11,FALSE)</f>
        <v>42399.35</v>
      </c>
      <c r="J345" s="1">
        <f>VLOOKUP($B345,'Awards&amp;Payments_LEACode'!$A$4:$Q$455,12,FALSE)</f>
        <v>0</v>
      </c>
      <c r="K345" s="1">
        <f>VLOOKUP($B345,'Awards&amp;Payments_LEACode'!$A$4:$Q$455,14,FALSE)</f>
        <v>0</v>
      </c>
      <c r="L345" s="1">
        <f>VLOOKUP($B345,'Awards&amp;Payments_LEACode'!$A$4:$Q$455,16,FALSE)</f>
        <v>0</v>
      </c>
      <c r="M345" s="3">
        <f>VLOOKUP($B345,'Awards&amp;Payments_LEACode'!$A$4:$Q$455,17,FALSE)</f>
        <v>42399.35</v>
      </c>
    </row>
    <row r="346" spans="1:13" x14ac:dyDescent="0.35">
      <c r="A346" t="s">
        <v>368</v>
      </c>
      <c r="B346" s="118">
        <v>5747</v>
      </c>
      <c r="C346">
        <v>17</v>
      </c>
      <c r="D346" s="1">
        <f>VLOOKUP($B346,'Awards&amp;Payments_LEACode'!$A$4:$I$455,3,FALSE)</f>
        <v>547040</v>
      </c>
      <c r="E346" s="1">
        <f>VLOOKUP($B346,'Awards&amp;Payments_LEACode'!$A$4:$I$455,4,FALSE)</f>
        <v>2181051</v>
      </c>
      <c r="F346" s="1">
        <f>VLOOKUP($B346,'Awards&amp;Payments_LEACode'!$A$4:$I$455,6,FALSE)</f>
        <v>4898041</v>
      </c>
      <c r="G346" s="1">
        <f>VLOOKUP($B346,'Awards&amp;Payments_LEACode'!$A$4:$I$455,8,FALSE)</f>
        <v>454493</v>
      </c>
      <c r="H346" s="3">
        <f>VLOOKUP($B346,'Awards&amp;Payments_LEACode'!$A$4:$I$455,9,FALSE)</f>
        <v>8080625</v>
      </c>
      <c r="I346" s="1">
        <f>VLOOKUP($B346,'Awards&amp;Payments_LEACode'!$A$4:$Q$455,11,FALSE)</f>
        <v>442756.45999999996</v>
      </c>
      <c r="J346" s="1">
        <f>VLOOKUP($B346,'Awards&amp;Payments_LEACode'!$A$4:$Q$455,12,FALSE)</f>
        <v>0</v>
      </c>
      <c r="K346" s="1">
        <f>VLOOKUP($B346,'Awards&amp;Payments_LEACode'!$A$4:$Q$455,14,FALSE)</f>
        <v>0</v>
      </c>
      <c r="L346" s="1">
        <f>VLOOKUP($B346,'Awards&amp;Payments_LEACode'!$A$4:$Q$455,16,FALSE)</f>
        <v>230456.36</v>
      </c>
      <c r="M346" s="3">
        <f>VLOOKUP($B346,'Awards&amp;Payments_LEACode'!$A$4:$Q$455,17,FALSE)</f>
        <v>673212.82</v>
      </c>
    </row>
    <row r="347" spans="1:13" x14ac:dyDescent="0.35">
      <c r="A347" t="s">
        <v>406</v>
      </c>
      <c r="B347" s="118">
        <v>6354</v>
      </c>
      <c r="C347">
        <v>17</v>
      </c>
      <c r="D347" s="1">
        <f>VLOOKUP($B347,'Awards&amp;Payments_LEACode'!$A$4:$I$455,3,FALSE)</f>
        <v>109680</v>
      </c>
      <c r="E347" s="1">
        <f>VLOOKUP($B347,'Awards&amp;Payments_LEACode'!$A$4:$I$455,4,FALSE)</f>
        <v>435302</v>
      </c>
      <c r="F347" s="1">
        <f>VLOOKUP($B347,'Awards&amp;Payments_LEACode'!$A$4:$I$455,6,FALSE)</f>
        <v>977569</v>
      </c>
      <c r="G347" s="1">
        <f>VLOOKUP($B347,'Awards&amp;Payments_LEACode'!$A$4:$I$455,8,FALSE)</f>
        <v>42899</v>
      </c>
      <c r="H347" s="3">
        <f>VLOOKUP($B347,'Awards&amp;Payments_LEACode'!$A$4:$I$455,9,FALSE)</f>
        <v>1565450</v>
      </c>
      <c r="I347" s="1">
        <f>VLOOKUP($B347,'Awards&amp;Payments_LEACode'!$A$4:$Q$455,11,FALSE)</f>
        <v>109680</v>
      </c>
      <c r="J347" s="1">
        <f>VLOOKUP($B347,'Awards&amp;Payments_LEACode'!$A$4:$Q$455,12,FALSE)</f>
        <v>0</v>
      </c>
      <c r="K347" s="1">
        <f>VLOOKUP($B347,'Awards&amp;Payments_LEACode'!$A$4:$Q$455,14,FALSE)</f>
        <v>0</v>
      </c>
      <c r="L347" s="1">
        <f>VLOOKUP($B347,'Awards&amp;Payments_LEACode'!$A$4:$Q$455,16,FALSE)</f>
        <v>42899</v>
      </c>
      <c r="M347" s="3">
        <f>VLOOKUP($B347,'Awards&amp;Payments_LEACode'!$A$4:$Q$455,17,FALSE)</f>
        <v>152579</v>
      </c>
    </row>
    <row r="348" spans="1:13" x14ac:dyDescent="0.35">
      <c r="A348" t="s">
        <v>420</v>
      </c>
      <c r="B348" s="118">
        <v>6678</v>
      </c>
      <c r="C348">
        <v>17</v>
      </c>
      <c r="D348" s="1">
        <f>VLOOKUP($B348,'Awards&amp;Payments_LEACode'!$A$4:$I$455,3,FALSE)</f>
        <v>260098</v>
      </c>
      <c r="E348" s="1">
        <f>VLOOKUP($B348,'Awards&amp;Payments_LEACode'!$A$4:$I$455,4,FALSE)</f>
        <v>984950</v>
      </c>
      <c r="F348" s="1">
        <f>VLOOKUP($B348,'Awards&amp;Payments_LEACode'!$A$4:$I$455,6,FALSE)</f>
        <v>2211926</v>
      </c>
      <c r="G348" s="1">
        <f>VLOOKUP($B348,'Awards&amp;Payments_LEACode'!$A$4:$I$455,8,FALSE)</f>
        <v>257536</v>
      </c>
      <c r="H348" s="3">
        <f>VLOOKUP($B348,'Awards&amp;Payments_LEACode'!$A$4:$I$455,9,FALSE)</f>
        <v>3714510</v>
      </c>
      <c r="I348" s="1">
        <f>VLOOKUP($B348,'Awards&amp;Payments_LEACode'!$A$4:$Q$455,11,FALSE)</f>
        <v>132092.41</v>
      </c>
      <c r="J348" s="1">
        <f>VLOOKUP($B348,'Awards&amp;Payments_LEACode'!$A$4:$Q$455,12,FALSE)</f>
        <v>0</v>
      </c>
      <c r="K348" s="1">
        <f>VLOOKUP($B348,'Awards&amp;Payments_LEACode'!$A$4:$Q$455,14,FALSE)</f>
        <v>0</v>
      </c>
      <c r="L348" s="1">
        <f>VLOOKUP($B348,'Awards&amp;Payments_LEACode'!$A$4:$Q$455,16,FALSE)</f>
        <v>13362.3</v>
      </c>
      <c r="M348" s="3">
        <f>VLOOKUP($B348,'Awards&amp;Payments_LEACode'!$A$4:$Q$455,17,FALSE)</f>
        <v>145454.71</v>
      </c>
    </row>
    <row r="349" spans="1:13" x14ac:dyDescent="0.35">
      <c r="A349" t="s">
        <v>423</v>
      </c>
      <c r="B349" s="118">
        <v>6713</v>
      </c>
      <c r="C349">
        <v>17</v>
      </c>
      <c r="D349" s="1">
        <f>VLOOKUP($B349,'Awards&amp;Payments_LEACode'!$A$4:$I$455,3,FALSE)</f>
        <v>85399</v>
      </c>
      <c r="E349" s="1">
        <f>VLOOKUP($B349,'Awards&amp;Payments_LEACode'!$A$4:$I$455,4,FALSE)</f>
        <v>340969</v>
      </c>
      <c r="F349" s="1">
        <f>VLOOKUP($B349,'Awards&amp;Payments_LEACode'!$A$4:$I$455,6,FALSE)</f>
        <v>765724</v>
      </c>
      <c r="G349" s="1">
        <f>VLOOKUP($B349,'Awards&amp;Payments_LEACode'!$A$4:$I$455,8,FALSE)</f>
        <v>48406</v>
      </c>
      <c r="H349" s="3">
        <f>VLOOKUP($B349,'Awards&amp;Payments_LEACode'!$A$4:$I$455,9,FALSE)</f>
        <v>1240498</v>
      </c>
      <c r="I349" s="1">
        <f>VLOOKUP($B349,'Awards&amp;Payments_LEACode'!$A$4:$Q$455,11,FALSE)</f>
        <v>15158.34</v>
      </c>
      <c r="J349" s="1">
        <f>VLOOKUP($B349,'Awards&amp;Payments_LEACode'!$A$4:$Q$455,12,FALSE)</f>
        <v>0</v>
      </c>
      <c r="K349" s="1">
        <f>VLOOKUP($B349,'Awards&amp;Payments_LEACode'!$A$4:$Q$455,14,FALSE)</f>
        <v>0</v>
      </c>
      <c r="L349" s="1">
        <f>VLOOKUP($B349,'Awards&amp;Payments_LEACode'!$A$4:$Q$455,16,FALSE)</f>
        <v>0</v>
      </c>
      <c r="M349" s="3">
        <f>VLOOKUP($B349,'Awards&amp;Payments_LEACode'!$A$4:$Q$455,17,FALSE)</f>
        <v>15158.34</v>
      </c>
    </row>
    <row r="350" spans="1:13" x14ac:dyDescent="0.35">
      <c r="A350" t="s">
        <v>38</v>
      </c>
      <c r="B350" s="118">
        <v>434</v>
      </c>
      <c r="C350">
        <v>18</v>
      </c>
      <c r="D350" s="1">
        <f>VLOOKUP($B350,'Awards&amp;Payments_LEACode'!$A$4:$I$455,3,FALSE)</f>
        <v>258119</v>
      </c>
      <c r="E350" s="1">
        <f>VLOOKUP($B350,'Awards&amp;Payments_LEACode'!$A$4:$I$455,4,FALSE)</f>
        <v>1027867</v>
      </c>
      <c r="F350" s="1">
        <f>VLOOKUP($B350,'Awards&amp;Payments_LEACode'!$A$4:$I$455,6,FALSE)</f>
        <v>2308306</v>
      </c>
      <c r="G350" s="1">
        <f>VLOOKUP($B350,'Awards&amp;Payments_LEACode'!$A$4:$I$455,8,FALSE)</f>
        <v>0</v>
      </c>
      <c r="H350" s="3">
        <f>VLOOKUP($B350,'Awards&amp;Payments_LEACode'!$A$4:$I$455,9,FALSE)</f>
        <v>3594292</v>
      </c>
      <c r="I350" s="1">
        <f>VLOOKUP($B350,'Awards&amp;Payments_LEACode'!$A$4:$Q$455,11,FALSE)</f>
        <v>182788.52</v>
      </c>
      <c r="J350" s="1">
        <f>VLOOKUP($B350,'Awards&amp;Payments_LEACode'!$A$4:$Q$455,12,FALSE)</f>
        <v>0</v>
      </c>
      <c r="K350" s="1">
        <f>VLOOKUP($B350,'Awards&amp;Payments_LEACode'!$A$4:$Q$455,14,FALSE)</f>
        <v>0</v>
      </c>
      <c r="L350" s="1">
        <f>VLOOKUP($B350,'Awards&amp;Payments_LEACode'!$A$4:$Q$455,16,FALSE)</f>
        <v>0</v>
      </c>
      <c r="M350" s="3">
        <f>VLOOKUP($B350,'Awards&amp;Payments_LEACode'!$A$4:$Q$455,17,FALSE)</f>
        <v>182788.52</v>
      </c>
    </row>
    <row r="351" spans="1:13" x14ac:dyDescent="0.35">
      <c r="A351" t="s">
        <v>63</v>
      </c>
      <c r="B351" s="118">
        <v>910</v>
      </c>
      <c r="C351">
        <v>18</v>
      </c>
      <c r="D351" s="1">
        <f>VLOOKUP($B351,'Awards&amp;Payments_LEACode'!$A$4:$I$455,3,FALSE)</f>
        <v>111353</v>
      </c>
      <c r="E351" s="1">
        <f>VLOOKUP($B351,'Awards&amp;Payments_LEACode'!$A$4:$I$455,4,FALSE)</f>
        <v>387813</v>
      </c>
      <c r="F351" s="1">
        <f>VLOOKUP($B351,'Awards&amp;Payments_LEACode'!$A$4:$I$455,6,FALSE)</f>
        <v>870920</v>
      </c>
      <c r="G351" s="1">
        <f>VLOOKUP($B351,'Awards&amp;Payments_LEACode'!$A$4:$I$455,8,FALSE)</f>
        <v>0</v>
      </c>
      <c r="H351" s="3">
        <f>VLOOKUP($B351,'Awards&amp;Payments_LEACode'!$A$4:$I$455,9,FALSE)</f>
        <v>1370086</v>
      </c>
      <c r="I351" s="1">
        <f>VLOOKUP($B351,'Awards&amp;Payments_LEACode'!$A$4:$Q$455,11,FALSE)</f>
        <v>97417.03</v>
      </c>
      <c r="J351" s="1">
        <f>VLOOKUP($B351,'Awards&amp;Payments_LEACode'!$A$4:$Q$455,12,FALSE)</f>
        <v>0</v>
      </c>
      <c r="K351" s="1">
        <f>VLOOKUP($B351,'Awards&amp;Payments_LEACode'!$A$4:$Q$455,14,FALSE)</f>
        <v>0</v>
      </c>
      <c r="L351" s="1">
        <f>VLOOKUP($B351,'Awards&amp;Payments_LEACode'!$A$4:$Q$455,16,FALSE)</f>
        <v>0</v>
      </c>
      <c r="M351" s="3">
        <f>VLOOKUP($B351,'Awards&amp;Payments_LEACode'!$A$4:$Q$455,17,FALSE)</f>
        <v>97417.03</v>
      </c>
    </row>
    <row r="352" spans="1:13" x14ac:dyDescent="0.35">
      <c r="A352" t="s">
        <v>1162</v>
      </c>
      <c r="B352" s="118">
        <v>1862</v>
      </c>
      <c r="C352">
        <v>18</v>
      </c>
      <c r="D352" s="1">
        <f>VLOOKUP($B352,'Awards&amp;Payments_LEACode'!$A$4:$I$455,3,FALSE)</f>
        <v>1150052</v>
      </c>
      <c r="E352" s="1">
        <f>VLOOKUP($B352,'Awards&amp;Payments_LEACode'!$A$4:$I$455,4,FALSE)</f>
        <v>4559392</v>
      </c>
      <c r="F352" s="1">
        <f>VLOOKUP($B352,'Awards&amp;Payments_LEACode'!$A$4:$I$455,6,FALSE)</f>
        <v>10239141</v>
      </c>
      <c r="G352" s="1">
        <f>VLOOKUP($B352,'Awards&amp;Payments_LEACode'!$A$4:$I$455,8,FALSE)</f>
        <v>1021739</v>
      </c>
      <c r="H352" s="3">
        <f>VLOOKUP($B352,'Awards&amp;Payments_LEACode'!$A$4:$I$455,9,FALSE)</f>
        <v>16970324</v>
      </c>
      <c r="I352" s="1">
        <f>VLOOKUP($B352,'Awards&amp;Payments_LEACode'!$A$4:$Q$455,11,FALSE)</f>
        <v>481583.28</v>
      </c>
      <c r="J352" s="1">
        <f>VLOOKUP($B352,'Awards&amp;Payments_LEACode'!$A$4:$Q$455,12,FALSE)</f>
        <v>0</v>
      </c>
      <c r="K352" s="1">
        <f>VLOOKUP($B352,'Awards&amp;Payments_LEACode'!$A$4:$Q$455,14,FALSE)</f>
        <v>0</v>
      </c>
      <c r="L352" s="1">
        <f>VLOOKUP($B352,'Awards&amp;Payments_LEACode'!$A$4:$Q$455,16,FALSE)</f>
        <v>95483.16</v>
      </c>
      <c r="M352" s="3">
        <f>VLOOKUP($B352,'Awards&amp;Payments_LEACode'!$A$4:$Q$455,17,FALSE)</f>
        <v>577066.44000000006</v>
      </c>
    </row>
    <row r="353" spans="1:13" x14ac:dyDescent="0.35">
      <c r="A353" t="s">
        <v>203</v>
      </c>
      <c r="B353" s="118">
        <v>3171</v>
      </c>
      <c r="C353">
        <v>18</v>
      </c>
      <c r="D353" s="1">
        <f>VLOOKUP($B353,'Awards&amp;Payments_LEACode'!$A$4:$I$455,3,FALSE)</f>
        <v>84601</v>
      </c>
      <c r="E353" s="1">
        <f>VLOOKUP($B353,'Awards&amp;Payments_LEACode'!$A$4:$I$455,4,FALSE)</f>
        <v>345961</v>
      </c>
      <c r="F353" s="1">
        <f>VLOOKUP($B353,'Awards&amp;Payments_LEACode'!$A$4:$I$455,6,FALSE)</f>
        <v>776933</v>
      </c>
      <c r="G353" s="1">
        <f>VLOOKUP($B353,'Awards&amp;Payments_LEACode'!$A$4:$I$455,8,FALSE)</f>
        <v>0</v>
      </c>
      <c r="H353" s="3">
        <f>VLOOKUP($B353,'Awards&amp;Payments_LEACode'!$A$4:$I$455,9,FALSE)</f>
        <v>1207495</v>
      </c>
      <c r="I353" s="1">
        <f>VLOOKUP($B353,'Awards&amp;Payments_LEACode'!$A$4:$Q$455,11,FALSE)</f>
        <v>79077.22</v>
      </c>
      <c r="J353" s="1">
        <f>VLOOKUP($B353,'Awards&amp;Payments_LEACode'!$A$4:$Q$455,12,FALSE)</f>
        <v>0</v>
      </c>
      <c r="K353" s="1">
        <f>VLOOKUP($B353,'Awards&amp;Payments_LEACode'!$A$4:$Q$455,14,FALSE)</f>
        <v>0</v>
      </c>
      <c r="L353" s="1">
        <f>VLOOKUP($B353,'Awards&amp;Payments_LEACode'!$A$4:$Q$455,16,FALSE)</f>
        <v>0</v>
      </c>
      <c r="M353" s="3">
        <f>VLOOKUP($B353,'Awards&amp;Payments_LEACode'!$A$4:$Q$455,17,FALSE)</f>
        <v>79077.22</v>
      </c>
    </row>
    <row r="354" spans="1:13" x14ac:dyDescent="0.35">
      <c r="A354" t="s">
        <v>260</v>
      </c>
      <c r="B354" s="118">
        <v>3941</v>
      </c>
      <c r="C354">
        <v>18</v>
      </c>
      <c r="D354" s="1">
        <f>VLOOKUP($B354,'Awards&amp;Payments_LEACode'!$A$4:$I$455,3,FALSE)</f>
        <v>91899</v>
      </c>
      <c r="E354" s="1">
        <f>VLOOKUP($B354,'Awards&amp;Payments_LEACode'!$A$4:$I$455,4,FALSE)</f>
        <v>365712</v>
      </c>
      <c r="F354" s="1">
        <f>VLOOKUP($B354,'Awards&amp;Payments_LEACode'!$A$4:$I$455,6,FALSE)</f>
        <v>821289</v>
      </c>
      <c r="G354" s="1">
        <f>VLOOKUP($B354,'Awards&amp;Payments_LEACode'!$A$4:$I$455,8,FALSE)</f>
        <v>0</v>
      </c>
      <c r="H354" s="3">
        <f>VLOOKUP($B354,'Awards&amp;Payments_LEACode'!$A$4:$I$455,9,FALSE)</f>
        <v>1278900</v>
      </c>
      <c r="I354" s="1">
        <f>VLOOKUP($B354,'Awards&amp;Payments_LEACode'!$A$4:$Q$455,11,FALSE)</f>
        <v>87032.080000000016</v>
      </c>
      <c r="J354" s="1">
        <f>VLOOKUP($B354,'Awards&amp;Payments_LEACode'!$A$4:$Q$455,12,FALSE)</f>
        <v>79657.94</v>
      </c>
      <c r="K354" s="1">
        <f>VLOOKUP($B354,'Awards&amp;Payments_LEACode'!$A$4:$Q$455,14,FALSE)</f>
        <v>0</v>
      </c>
      <c r="L354" s="1">
        <f>VLOOKUP($B354,'Awards&amp;Payments_LEACode'!$A$4:$Q$455,16,FALSE)</f>
        <v>0</v>
      </c>
      <c r="M354" s="3">
        <f>VLOOKUP($B354,'Awards&amp;Payments_LEACode'!$A$4:$Q$455,17,FALSE)</f>
        <v>166690.02000000002</v>
      </c>
    </row>
    <row r="355" spans="1:13" x14ac:dyDescent="0.35">
      <c r="A355" t="s">
        <v>1170</v>
      </c>
      <c r="B355" s="118">
        <v>3983</v>
      </c>
      <c r="C355">
        <v>18</v>
      </c>
      <c r="D355" s="1">
        <f>VLOOKUP($B355,'Awards&amp;Payments_LEACode'!$A$4:$I$455,3,FALSE)</f>
        <v>112970</v>
      </c>
      <c r="E355" s="1">
        <f>VLOOKUP($B355,'Awards&amp;Payments_LEACode'!$A$4:$I$455,4,FALSE)</f>
        <v>471753</v>
      </c>
      <c r="F355" s="1">
        <f>VLOOKUP($B355,'Awards&amp;Payments_LEACode'!$A$4:$I$455,6,FALSE)</f>
        <v>1059429</v>
      </c>
      <c r="G355" s="1">
        <f>VLOOKUP($B355,'Awards&amp;Payments_LEACode'!$A$4:$I$455,8,FALSE)</f>
        <v>0</v>
      </c>
      <c r="H355" s="3">
        <f>VLOOKUP($B355,'Awards&amp;Payments_LEACode'!$A$4:$I$455,9,FALSE)</f>
        <v>1644152</v>
      </c>
      <c r="I355" s="1">
        <f>VLOOKUP($B355,'Awards&amp;Payments_LEACode'!$A$4:$Q$455,11,FALSE)</f>
        <v>102227.47</v>
      </c>
      <c r="J355" s="1">
        <f>VLOOKUP($B355,'Awards&amp;Payments_LEACode'!$A$4:$Q$455,12,FALSE)</f>
        <v>0</v>
      </c>
      <c r="K355" s="1">
        <f>VLOOKUP($B355,'Awards&amp;Payments_LEACode'!$A$4:$Q$455,14,FALSE)</f>
        <v>0</v>
      </c>
      <c r="L355" s="1">
        <f>VLOOKUP($B355,'Awards&amp;Payments_LEACode'!$A$4:$Q$455,16,FALSE)</f>
        <v>0</v>
      </c>
      <c r="M355" s="3">
        <f>VLOOKUP($B355,'Awards&amp;Payments_LEACode'!$A$4:$Q$455,17,FALSE)</f>
        <v>102227.47</v>
      </c>
    </row>
    <row r="356" spans="1:13" x14ac:dyDescent="0.35">
      <c r="A356" t="s">
        <v>270</v>
      </c>
      <c r="B356" s="118">
        <v>4025</v>
      </c>
      <c r="C356">
        <v>18</v>
      </c>
      <c r="D356" s="1">
        <f>VLOOKUP($B356,'Awards&amp;Payments_LEACode'!$A$4:$I$455,3,FALSE)</f>
        <v>42802</v>
      </c>
      <c r="E356" s="1">
        <f>VLOOKUP($B356,'Awards&amp;Payments_LEACode'!$A$4:$I$455,4,FALSE)</f>
        <v>171953</v>
      </c>
      <c r="F356" s="1">
        <f>VLOOKUP($B356,'Awards&amp;Payments_LEACode'!$A$4:$I$455,6,FALSE)</f>
        <v>386159</v>
      </c>
      <c r="G356" s="1">
        <f>VLOOKUP($B356,'Awards&amp;Payments_LEACode'!$A$4:$I$455,8,FALSE)</f>
        <v>0</v>
      </c>
      <c r="H356" s="3">
        <f>VLOOKUP($B356,'Awards&amp;Payments_LEACode'!$A$4:$I$455,9,FALSE)</f>
        <v>600914</v>
      </c>
      <c r="I356" s="1">
        <f>VLOOKUP($B356,'Awards&amp;Payments_LEACode'!$A$4:$Q$455,11,FALSE)</f>
        <v>42802</v>
      </c>
      <c r="J356" s="1">
        <f>VLOOKUP($B356,'Awards&amp;Payments_LEACode'!$A$4:$Q$455,12,FALSE)</f>
        <v>0</v>
      </c>
      <c r="K356" s="1">
        <f>VLOOKUP($B356,'Awards&amp;Payments_LEACode'!$A$4:$Q$455,14,FALSE)</f>
        <v>0</v>
      </c>
      <c r="L356" s="1">
        <f>VLOOKUP($B356,'Awards&amp;Payments_LEACode'!$A$4:$Q$455,16,FALSE)</f>
        <v>0</v>
      </c>
      <c r="M356" s="3">
        <f>VLOOKUP($B356,'Awards&amp;Payments_LEACode'!$A$4:$Q$455,17,FALSE)</f>
        <v>42802</v>
      </c>
    </row>
    <row r="357" spans="1:13" x14ac:dyDescent="0.35">
      <c r="A357" t="s">
        <v>274</v>
      </c>
      <c r="B357" s="118">
        <v>4088</v>
      </c>
      <c r="C357">
        <v>18</v>
      </c>
      <c r="D357" s="1">
        <f>VLOOKUP($B357,'Awards&amp;Payments_LEACode'!$A$4:$I$455,3,FALSE)</f>
        <v>136712</v>
      </c>
      <c r="E357" s="1">
        <f>VLOOKUP($B357,'Awards&amp;Payments_LEACode'!$A$4:$I$455,4,FALSE)</f>
        <v>521556</v>
      </c>
      <c r="F357" s="1">
        <f>VLOOKUP($B357,'Awards&amp;Payments_LEACode'!$A$4:$I$455,6,FALSE)</f>
        <v>1171271</v>
      </c>
      <c r="G357" s="1">
        <f>VLOOKUP($B357,'Awards&amp;Payments_LEACode'!$A$4:$I$455,8,FALSE)</f>
        <v>0</v>
      </c>
      <c r="H357" s="3">
        <f>VLOOKUP($B357,'Awards&amp;Payments_LEACode'!$A$4:$I$455,9,FALSE)</f>
        <v>1829539</v>
      </c>
      <c r="I357" s="1">
        <f>VLOOKUP($B357,'Awards&amp;Payments_LEACode'!$A$4:$Q$455,11,FALSE)</f>
        <v>104133.17000000001</v>
      </c>
      <c r="J357" s="1">
        <f>VLOOKUP($B357,'Awards&amp;Payments_LEACode'!$A$4:$Q$455,12,FALSE)</f>
        <v>0</v>
      </c>
      <c r="K357" s="1">
        <f>VLOOKUP($B357,'Awards&amp;Payments_LEACode'!$A$4:$Q$455,14,FALSE)</f>
        <v>0</v>
      </c>
      <c r="L357" s="1">
        <f>VLOOKUP($B357,'Awards&amp;Payments_LEACode'!$A$4:$Q$455,16,FALSE)</f>
        <v>0</v>
      </c>
      <c r="M357" s="3">
        <f>VLOOKUP($B357,'Awards&amp;Payments_LEACode'!$A$4:$Q$455,17,FALSE)</f>
        <v>104133.17000000001</v>
      </c>
    </row>
    <row r="358" spans="1:13" x14ac:dyDescent="0.35">
      <c r="A358" t="s">
        <v>280</v>
      </c>
      <c r="B358" s="118">
        <v>4179</v>
      </c>
      <c r="C358">
        <v>18</v>
      </c>
      <c r="D358" s="1">
        <f>VLOOKUP($B358,'Awards&amp;Payments_LEACode'!$A$4:$I$455,3,FALSE)</f>
        <v>1505798</v>
      </c>
      <c r="E358" s="1">
        <f>VLOOKUP($B358,'Awards&amp;Payments_LEACode'!$A$4:$I$455,4,FALSE)</f>
        <v>5971967</v>
      </c>
      <c r="F358" s="1">
        <f>VLOOKUP($B358,'Awards&amp;Payments_LEACode'!$A$4:$I$455,6,FALSE)</f>
        <v>13411396</v>
      </c>
      <c r="G358" s="1">
        <f>VLOOKUP($B358,'Awards&amp;Payments_LEACode'!$A$4:$I$455,8,FALSE)</f>
        <v>0</v>
      </c>
      <c r="H358" s="3">
        <f>VLOOKUP($B358,'Awards&amp;Payments_LEACode'!$A$4:$I$455,9,FALSE)</f>
        <v>20889161</v>
      </c>
      <c r="I358" s="1">
        <f>VLOOKUP($B358,'Awards&amp;Payments_LEACode'!$A$4:$Q$455,11,FALSE)</f>
        <v>933456.9800000001</v>
      </c>
      <c r="J358" s="1">
        <f>VLOOKUP($B358,'Awards&amp;Payments_LEACode'!$A$4:$Q$455,12,FALSE)</f>
        <v>0</v>
      </c>
      <c r="K358" s="1">
        <f>VLOOKUP($B358,'Awards&amp;Payments_LEACode'!$A$4:$Q$455,14,FALSE)</f>
        <v>0</v>
      </c>
      <c r="L358" s="1">
        <f>VLOOKUP($B358,'Awards&amp;Payments_LEACode'!$A$4:$Q$455,16,FALSE)</f>
        <v>0</v>
      </c>
      <c r="M358" s="3">
        <f>VLOOKUP($B358,'Awards&amp;Payments_LEACode'!$A$4:$Q$455,17,FALSE)</f>
        <v>933456.9800000001</v>
      </c>
    </row>
    <row r="359" spans="1:13" x14ac:dyDescent="0.35">
      <c r="A359" t="s">
        <v>322</v>
      </c>
      <c r="B359" s="118">
        <v>4872</v>
      </c>
      <c r="C359">
        <v>18</v>
      </c>
      <c r="D359" s="1">
        <f>VLOOKUP($B359,'Awards&amp;Payments_LEACode'!$A$4:$I$455,3,FALSE)</f>
        <v>155277</v>
      </c>
      <c r="E359" s="1">
        <f>VLOOKUP($B359,'Awards&amp;Payments_LEACode'!$A$4:$I$455,4,FALSE)</f>
        <v>610960</v>
      </c>
      <c r="F359" s="1">
        <f>VLOOKUP($B359,'Awards&amp;Payments_LEACode'!$A$4:$I$455,6,FALSE)</f>
        <v>1372048</v>
      </c>
      <c r="G359" s="1">
        <f>VLOOKUP($B359,'Awards&amp;Payments_LEACode'!$A$4:$I$455,8,FALSE)</f>
        <v>0</v>
      </c>
      <c r="H359" s="3">
        <f>VLOOKUP($B359,'Awards&amp;Payments_LEACode'!$A$4:$I$455,9,FALSE)</f>
        <v>2138285</v>
      </c>
      <c r="I359" s="1">
        <f>VLOOKUP($B359,'Awards&amp;Payments_LEACode'!$A$4:$Q$455,11,FALSE)</f>
        <v>155277</v>
      </c>
      <c r="J359" s="1">
        <f>VLOOKUP($B359,'Awards&amp;Payments_LEACode'!$A$4:$Q$455,12,FALSE)</f>
        <v>0</v>
      </c>
      <c r="K359" s="1">
        <f>VLOOKUP($B359,'Awards&amp;Payments_LEACode'!$A$4:$Q$455,14,FALSE)</f>
        <v>0</v>
      </c>
      <c r="L359" s="1">
        <f>VLOOKUP($B359,'Awards&amp;Payments_LEACode'!$A$4:$Q$455,16,FALSE)</f>
        <v>0</v>
      </c>
      <c r="M359" s="3">
        <f>VLOOKUP($B359,'Awards&amp;Payments_LEACode'!$A$4:$Q$455,17,FALSE)</f>
        <v>155277</v>
      </c>
    </row>
    <row r="360" spans="1:13" x14ac:dyDescent="0.35">
      <c r="A360" s="113" t="s">
        <v>325</v>
      </c>
      <c r="B360" s="118">
        <v>4956</v>
      </c>
      <c r="C360">
        <v>18</v>
      </c>
      <c r="D360" s="1">
        <f>VLOOKUP($B360,'Awards&amp;Payments_LEACode'!$A$4:$I$455,3,FALSE)</f>
        <v>40000</v>
      </c>
      <c r="E360" s="1">
        <f>VLOOKUP($B360,'Awards&amp;Payments_LEACode'!$A$4:$I$455,4,FALSE)</f>
        <v>106836</v>
      </c>
      <c r="F360" s="1">
        <f>VLOOKUP($B360,'Awards&amp;Payments_LEACode'!$A$4:$I$455,6,FALSE)</f>
        <v>239925</v>
      </c>
      <c r="G360" s="1">
        <f>VLOOKUP($B360,'Awards&amp;Payments_LEACode'!$A$4:$I$455,8,FALSE)</f>
        <v>0</v>
      </c>
      <c r="H360" s="3">
        <f>VLOOKUP($B360,'Awards&amp;Payments_LEACode'!$A$4:$I$455,9,FALSE)</f>
        <v>386761</v>
      </c>
      <c r="I360" s="1">
        <f>VLOOKUP($B360,'Awards&amp;Payments_LEACode'!$A$4:$Q$455,11,FALSE)</f>
        <v>38631.240000000005</v>
      </c>
      <c r="J360" s="1">
        <f>VLOOKUP($B360,'Awards&amp;Payments_LEACode'!$A$4:$Q$455,12,FALSE)</f>
        <v>106836</v>
      </c>
      <c r="K360" s="1">
        <f>VLOOKUP($B360,'Awards&amp;Payments_LEACode'!$A$4:$Q$455,14,FALSE)</f>
        <v>0</v>
      </c>
      <c r="L360" s="1">
        <f>VLOOKUP($B360,'Awards&amp;Payments_LEACode'!$A$4:$Q$455,16,FALSE)</f>
        <v>0</v>
      </c>
      <c r="M360" s="3">
        <f>VLOOKUP($B360,'Awards&amp;Payments_LEACode'!$A$4:$Q$455,17,FALSE)</f>
        <v>145467.24</v>
      </c>
    </row>
    <row r="361" spans="1:13" x14ac:dyDescent="0.35">
      <c r="A361" t="s">
        <v>394</v>
      </c>
      <c r="B361" s="118">
        <v>6216</v>
      </c>
      <c r="C361">
        <v>18</v>
      </c>
      <c r="D361" s="1">
        <f>VLOOKUP($B361,'Awards&amp;Payments_LEACode'!$A$4:$I$455,3,FALSE)</f>
        <v>164447</v>
      </c>
      <c r="E361" s="1">
        <f>VLOOKUP($B361,'Awards&amp;Payments_LEACode'!$A$4:$I$455,4,FALSE)</f>
        <v>672322</v>
      </c>
      <c r="F361" s="1">
        <f>VLOOKUP($B361,'Awards&amp;Payments_LEACode'!$A$4:$I$455,6,FALSE)</f>
        <v>1509851</v>
      </c>
      <c r="G361" s="1">
        <f>VLOOKUP($B361,'Awards&amp;Payments_LEACode'!$A$4:$I$455,8,FALSE)</f>
        <v>0</v>
      </c>
      <c r="H361" s="3">
        <f>VLOOKUP($B361,'Awards&amp;Payments_LEACode'!$A$4:$I$455,9,FALSE)</f>
        <v>2346620</v>
      </c>
      <c r="I361" s="1">
        <f>VLOOKUP($B361,'Awards&amp;Payments_LEACode'!$A$4:$Q$455,11,FALSE)</f>
        <v>137038.31</v>
      </c>
      <c r="J361" s="1">
        <f>VLOOKUP($B361,'Awards&amp;Payments_LEACode'!$A$4:$Q$455,12,FALSE)</f>
        <v>0</v>
      </c>
      <c r="K361" s="1">
        <f>VLOOKUP($B361,'Awards&amp;Payments_LEACode'!$A$4:$Q$455,14,FALSE)</f>
        <v>0</v>
      </c>
      <c r="L361" s="1">
        <f>VLOOKUP($B361,'Awards&amp;Payments_LEACode'!$A$4:$Q$455,16,FALSE)</f>
        <v>0</v>
      </c>
      <c r="M361" s="3">
        <f>VLOOKUP($B361,'Awards&amp;Payments_LEACode'!$A$4:$Q$455,17,FALSE)</f>
        <v>137038.31</v>
      </c>
    </row>
    <row r="362" spans="1:13" x14ac:dyDescent="0.35">
      <c r="A362" t="s">
        <v>418</v>
      </c>
      <c r="B362" s="118">
        <v>6608</v>
      </c>
      <c r="C362">
        <v>18</v>
      </c>
      <c r="D362" s="1">
        <f>VLOOKUP($B362,'Awards&amp;Payments_LEACode'!$A$4:$I$455,3,FALSE)</f>
        <v>40000</v>
      </c>
      <c r="E362" s="1">
        <f>VLOOKUP($B362,'Awards&amp;Payments_LEACode'!$A$4:$I$455,4,FALSE)</f>
        <v>156131</v>
      </c>
      <c r="F362" s="1">
        <f>VLOOKUP($B362,'Awards&amp;Payments_LEACode'!$A$4:$I$455,6,FALSE)</f>
        <v>350626</v>
      </c>
      <c r="G362" s="1">
        <f>VLOOKUP($B362,'Awards&amp;Payments_LEACode'!$A$4:$I$455,8,FALSE)</f>
        <v>0</v>
      </c>
      <c r="H362" s="3">
        <f>VLOOKUP($B362,'Awards&amp;Payments_LEACode'!$A$4:$I$455,9,FALSE)</f>
        <v>546757</v>
      </c>
      <c r="I362" s="1">
        <f>VLOOKUP($B362,'Awards&amp;Payments_LEACode'!$A$4:$Q$455,11,FALSE)</f>
        <v>40000</v>
      </c>
      <c r="J362" s="1">
        <f>VLOOKUP($B362,'Awards&amp;Payments_LEACode'!$A$4:$Q$455,12,FALSE)</f>
        <v>0</v>
      </c>
      <c r="K362" s="1">
        <f>VLOOKUP($B362,'Awards&amp;Payments_LEACode'!$A$4:$Q$455,14,FALSE)</f>
        <v>0</v>
      </c>
      <c r="L362" s="1">
        <f>VLOOKUP($B362,'Awards&amp;Payments_LEACode'!$A$4:$Q$455,16,FALSE)</f>
        <v>0</v>
      </c>
      <c r="M362" s="3">
        <f>VLOOKUP($B362,'Awards&amp;Payments_LEACode'!$A$4:$Q$455,17,FALSE)</f>
        <v>40000</v>
      </c>
    </row>
    <row r="363" spans="1:13" x14ac:dyDescent="0.35">
      <c r="A363" s="113" t="s">
        <v>17</v>
      </c>
      <c r="B363" s="118">
        <v>147</v>
      </c>
      <c r="C363">
        <v>19</v>
      </c>
      <c r="D363" s="1">
        <f>VLOOKUP($B363,'Awards&amp;Payments_LEACode'!$A$4:$I$455,3,FALSE)</f>
        <v>1710987</v>
      </c>
      <c r="E363" s="1">
        <f>VLOOKUP($B363,'Awards&amp;Payments_LEACode'!$A$4:$I$455,4,FALSE)</f>
        <v>6705753</v>
      </c>
      <c r="F363" s="1">
        <f>VLOOKUP($B363,'Awards&amp;Payments_LEACode'!$A$4:$I$455,6,FALSE)</f>
        <v>15059279</v>
      </c>
      <c r="G363" s="1">
        <f>VLOOKUP($B363,'Awards&amp;Payments_LEACode'!$A$4:$I$455,8,FALSE)</f>
        <v>0</v>
      </c>
      <c r="H363" s="3">
        <f>VLOOKUP($B363,'Awards&amp;Payments_LEACode'!$A$4:$I$455,9,FALSE)</f>
        <v>23476019</v>
      </c>
      <c r="I363" s="1">
        <f>VLOOKUP($B363,'Awards&amp;Payments_LEACode'!$A$4:$Q$455,11,FALSE)</f>
        <v>1710974.68</v>
      </c>
      <c r="J363" s="1">
        <f>VLOOKUP($B363,'Awards&amp;Payments_LEACode'!$A$4:$Q$455,12,FALSE)</f>
        <v>0</v>
      </c>
      <c r="K363" s="1">
        <f>VLOOKUP($B363,'Awards&amp;Payments_LEACode'!$A$4:$Q$455,14,FALSE)</f>
        <v>0</v>
      </c>
      <c r="L363" s="1">
        <f>VLOOKUP($B363,'Awards&amp;Payments_LEACode'!$A$4:$Q$455,16,FALSE)</f>
        <v>0</v>
      </c>
      <c r="M363" s="3">
        <f>VLOOKUP($B363,'Awards&amp;Payments_LEACode'!$A$4:$Q$455,17,FALSE)</f>
        <v>1710974.68</v>
      </c>
    </row>
    <row r="364" spans="1:13" x14ac:dyDescent="0.35">
      <c r="A364" t="s">
        <v>127</v>
      </c>
      <c r="B364" s="118">
        <v>1953</v>
      </c>
      <c r="C364">
        <v>19</v>
      </c>
      <c r="D364" s="1">
        <f>VLOOKUP($B364,'Awards&amp;Payments_LEACode'!$A$4:$I$455,3,FALSE)</f>
        <v>44676</v>
      </c>
      <c r="E364" s="1">
        <f>VLOOKUP($B364,'Awards&amp;Payments_LEACode'!$A$4:$I$455,4,FALSE)</f>
        <v>172197</v>
      </c>
      <c r="F364" s="1">
        <f>VLOOKUP($B364,'Awards&amp;Payments_LEACode'!$A$4:$I$455,6,FALSE)</f>
        <v>386707</v>
      </c>
      <c r="G364" s="1">
        <f>VLOOKUP($B364,'Awards&amp;Payments_LEACode'!$A$4:$I$455,8,FALSE)</f>
        <v>0</v>
      </c>
      <c r="H364" s="3">
        <f>VLOOKUP($B364,'Awards&amp;Payments_LEACode'!$A$4:$I$455,9,FALSE)</f>
        <v>603580</v>
      </c>
      <c r="I364" s="1">
        <f>VLOOKUP($B364,'Awards&amp;Payments_LEACode'!$A$4:$Q$455,11,FALSE)</f>
        <v>27793.67</v>
      </c>
      <c r="J364" s="1">
        <f>VLOOKUP($B364,'Awards&amp;Payments_LEACode'!$A$4:$Q$455,12,FALSE)</f>
        <v>0</v>
      </c>
      <c r="K364" s="1">
        <f>VLOOKUP($B364,'Awards&amp;Payments_LEACode'!$A$4:$Q$455,14,FALSE)</f>
        <v>0</v>
      </c>
      <c r="L364" s="1">
        <f>VLOOKUP($B364,'Awards&amp;Payments_LEACode'!$A$4:$Q$455,16,FALSE)</f>
        <v>0</v>
      </c>
      <c r="M364" s="3">
        <f>VLOOKUP($B364,'Awards&amp;Payments_LEACode'!$A$4:$Q$455,17,FALSE)</f>
        <v>27793.67</v>
      </c>
    </row>
    <row r="365" spans="1:13" x14ac:dyDescent="0.35">
      <c r="A365" t="s">
        <v>166</v>
      </c>
      <c r="B365" s="118">
        <v>2583</v>
      </c>
      <c r="C365">
        <v>19</v>
      </c>
      <c r="D365" s="1">
        <f>VLOOKUP($B365,'Awards&amp;Payments_LEACode'!$A$4:$I$455,3,FALSE)</f>
        <v>84327</v>
      </c>
      <c r="E365" s="1">
        <f>VLOOKUP($B365,'Awards&amp;Payments_LEACode'!$A$4:$I$455,4,FALSE)</f>
        <v>334032</v>
      </c>
      <c r="F365" s="1">
        <f>VLOOKUP($B365,'Awards&amp;Payments_LEACode'!$A$4:$I$455,6,FALSE)</f>
        <v>750143</v>
      </c>
      <c r="G365" s="1">
        <f>VLOOKUP($B365,'Awards&amp;Payments_LEACode'!$A$4:$I$455,8,FALSE)</f>
        <v>0</v>
      </c>
      <c r="H365" s="3">
        <f>VLOOKUP($B365,'Awards&amp;Payments_LEACode'!$A$4:$I$455,9,FALSE)</f>
        <v>1168502</v>
      </c>
      <c r="I365" s="1">
        <f>VLOOKUP($B365,'Awards&amp;Payments_LEACode'!$A$4:$Q$455,11,FALSE)</f>
        <v>80439.59</v>
      </c>
      <c r="J365" s="1">
        <f>VLOOKUP($B365,'Awards&amp;Payments_LEACode'!$A$4:$Q$455,12,FALSE)</f>
        <v>0</v>
      </c>
      <c r="K365" s="1">
        <f>VLOOKUP($B365,'Awards&amp;Payments_LEACode'!$A$4:$Q$455,14,FALSE)</f>
        <v>0</v>
      </c>
      <c r="L365" s="1">
        <f>VLOOKUP($B365,'Awards&amp;Payments_LEACode'!$A$4:$Q$455,16,FALSE)</f>
        <v>0</v>
      </c>
      <c r="M365" s="3">
        <f>VLOOKUP($B365,'Awards&amp;Payments_LEACode'!$A$4:$Q$455,17,FALSE)</f>
        <v>80439.59</v>
      </c>
    </row>
    <row r="366" spans="1:13" x14ac:dyDescent="0.35">
      <c r="A366" t="s">
        <v>223</v>
      </c>
      <c r="B366" s="118">
        <v>3430</v>
      </c>
      <c r="C366">
        <v>19</v>
      </c>
      <c r="D366" s="1">
        <f>VLOOKUP($B366,'Awards&amp;Payments_LEACode'!$A$4:$I$455,3,FALSE)</f>
        <v>672883</v>
      </c>
      <c r="E366" s="1">
        <f>VLOOKUP($B366,'Awards&amp;Payments_LEACode'!$A$4:$I$455,4,FALSE)</f>
        <v>2657469</v>
      </c>
      <c r="F366" s="1">
        <f>VLOOKUP($B366,'Awards&amp;Payments_LEACode'!$A$4:$I$455,6,FALSE)</f>
        <v>5967946</v>
      </c>
      <c r="G366" s="1">
        <f>VLOOKUP($B366,'Awards&amp;Payments_LEACode'!$A$4:$I$455,8,FALSE)</f>
        <v>485362</v>
      </c>
      <c r="H366" s="3">
        <f>VLOOKUP($B366,'Awards&amp;Payments_LEACode'!$A$4:$I$455,9,FALSE)</f>
        <v>9783660</v>
      </c>
      <c r="I366" s="1">
        <f>VLOOKUP($B366,'Awards&amp;Payments_LEACode'!$A$4:$Q$455,11,FALSE)</f>
        <v>632836.54</v>
      </c>
      <c r="J366" s="1">
        <f>VLOOKUP($B366,'Awards&amp;Payments_LEACode'!$A$4:$Q$455,12,FALSE)</f>
        <v>0</v>
      </c>
      <c r="K366" s="1">
        <f>VLOOKUP($B366,'Awards&amp;Payments_LEACode'!$A$4:$Q$455,14,FALSE)</f>
        <v>0</v>
      </c>
      <c r="L366" s="1">
        <f>VLOOKUP($B366,'Awards&amp;Payments_LEACode'!$A$4:$Q$455,16,FALSE)</f>
        <v>3468</v>
      </c>
      <c r="M366" s="3">
        <f>VLOOKUP($B366,'Awards&amp;Payments_LEACode'!$A$4:$Q$455,17,FALSE)</f>
        <v>636304.54</v>
      </c>
    </row>
    <row r="367" spans="1:13" x14ac:dyDescent="0.35">
      <c r="A367" t="s">
        <v>254</v>
      </c>
      <c r="B367" s="118">
        <v>3892</v>
      </c>
      <c r="C367">
        <v>19</v>
      </c>
      <c r="D367" s="1">
        <f>VLOOKUP($B367,'Awards&amp;Payments_LEACode'!$A$4:$I$455,3,FALSE)</f>
        <v>590881</v>
      </c>
      <c r="E367" s="1">
        <f>VLOOKUP($B367,'Awards&amp;Payments_LEACode'!$A$4:$I$455,4,FALSE)</f>
        <v>2274078</v>
      </c>
      <c r="F367" s="1">
        <f>VLOOKUP($B367,'Awards&amp;Payments_LEACode'!$A$4:$I$455,6,FALSE)</f>
        <v>5106953</v>
      </c>
      <c r="G367" s="1">
        <f>VLOOKUP($B367,'Awards&amp;Payments_LEACode'!$A$4:$I$455,8,FALSE)</f>
        <v>0</v>
      </c>
      <c r="H367" s="3">
        <f>VLOOKUP($B367,'Awards&amp;Payments_LEACode'!$A$4:$I$455,9,FALSE)</f>
        <v>7971912</v>
      </c>
      <c r="I367" s="1">
        <f>VLOOKUP($B367,'Awards&amp;Payments_LEACode'!$A$4:$Q$455,11,FALSE)</f>
        <v>437707.95999999996</v>
      </c>
      <c r="J367" s="1">
        <f>VLOOKUP($B367,'Awards&amp;Payments_LEACode'!$A$4:$Q$455,12,FALSE)</f>
        <v>0</v>
      </c>
      <c r="K367" s="1">
        <f>VLOOKUP($B367,'Awards&amp;Payments_LEACode'!$A$4:$Q$455,14,FALSE)</f>
        <v>0</v>
      </c>
      <c r="L367" s="1">
        <f>VLOOKUP($B367,'Awards&amp;Payments_LEACode'!$A$4:$Q$455,16,FALSE)</f>
        <v>0</v>
      </c>
      <c r="M367" s="3">
        <f>VLOOKUP($B367,'Awards&amp;Payments_LEACode'!$A$4:$Q$455,17,FALSE)</f>
        <v>437707.95999999996</v>
      </c>
    </row>
    <row r="368" spans="1:13" x14ac:dyDescent="0.35">
      <c r="A368" t="s">
        <v>262</v>
      </c>
      <c r="B368" s="118">
        <v>3955</v>
      </c>
      <c r="C368">
        <v>19</v>
      </c>
      <c r="D368" s="1">
        <f>VLOOKUP($B368,'Awards&amp;Payments_LEACode'!$A$4:$I$455,3,FALSE)</f>
        <v>220847</v>
      </c>
      <c r="E368" s="1">
        <f>VLOOKUP($B368,'Awards&amp;Payments_LEACode'!$A$4:$I$455,4,FALSE)</f>
        <v>852780</v>
      </c>
      <c r="F368" s="1">
        <f>VLOOKUP($B368,'Awards&amp;Payments_LEACode'!$A$4:$I$455,6,FALSE)</f>
        <v>1915109</v>
      </c>
      <c r="G368" s="1">
        <f>VLOOKUP($B368,'Awards&amp;Payments_LEACode'!$A$4:$I$455,8,FALSE)</f>
        <v>0</v>
      </c>
      <c r="H368" s="3">
        <f>VLOOKUP($B368,'Awards&amp;Payments_LEACode'!$A$4:$I$455,9,FALSE)</f>
        <v>2988736</v>
      </c>
      <c r="I368" s="1">
        <f>VLOOKUP($B368,'Awards&amp;Payments_LEACode'!$A$4:$Q$455,11,FALSE)</f>
        <v>219512.19999999998</v>
      </c>
      <c r="J368" s="1">
        <f>VLOOKUP($B368,'Awards&amp;Payments_LEACode'!$A$4:$Q$455,12,FALSE)</f>
        <v>0</v>
      </c>
      <c r="K368" s="1">
        <f>VLOOKUP($B368,'Awards&amp;Payments_LEACode'!$A$4:$Q$455,14,FALSE)</f>
        <v>0</v>
      </c>
      <c r="L368" s="1">
        <f>VLOOKUP($B368,'Awards&amp;Payments_LEACode'!$A$4:$Q$455,16,FALSE)</f>
        <v>0</v>
      </c>
      <c r="M368" s="3">
        <f>VLOOKUP($B368,'Awards&amp;Payments_LEACode'!$A$4:$Q$455,17,FALSE)</f>
        <v>219512.19999999998</v>
      </c>
    </row>
    <row r="369" spans="1:13" x14ac:dyDescent="0.35">
      <c r="A369" t="s">
        <v>274</v>
      </c>
      <c r="B369" s="118">
        <v>4088</v>
      </c>
      <c r="C369">
        <v>19</v>
      </c>
      <c r="D369" s="1">
        <f>VLOOKUP($B369,'Awards&amp;Payments_LEACode'!$A$4:$I$455,3,FALSE)</f>
        <v>136712</v>
      </c>
      <c r="E369" s="1">
        <f>VLOOKUP($B369,'Awards&amp;Payments_LEACode'!$A$4:$I$455,4,FALSE)</f>
        <v>521556</v>
      </c>
      <c r="F369" s="1">
        <f>VLOOKUP($B369,'Awards&amp;Payments_LEACode'!$A$4:$I$455,6,FALSE)</f>
        <v>1171271</v>
      </c>
      <c r="G369" s="1">
        <f>VLOOKUP($B369,'Awards&amp;Payments_LEACode'!$A$4:$I$455,8,FALSE)</f>
        <v>0</v>
      </c>
      <c r="H369" s="3">
        <f>VLOOKUP($B369,'Awards&amp;Payments_LEACode'!$A$4:$I$455,9,FALSE)</f>
        <v>1829539</v>
      </c>
      <c r="I369" s="1">
        <f>VLOOKUP($B369,'Awards&amp;Payments_LEACode'!$A$4:$Q$455,11,FALSE)</f>
        <v>104133.17000000001</v>
      </c>
      <c r="J369" s="1">
        <f>VLOOKUP($B369,'Awards&amp;Payments_LEACode'!$A$4:$Q$455,12,FALSE)</f>
        <v>0</v>
      </c>
      <c r="K369" s="1">
        <f>VLOOKUP($B369,'Awards&amp;Payments_LEACode'!$A$4:$Q$455,14,FALSE)</f>
        <v>0</v>
      </c>
      <c r="L369" s="1">
        <f>VLOOKUP($B369,'Awards&amp;Payments_LEACode'!$A$4:$Q$455,16,FALSE)</f>
        <v>0</v>
      </c>
      <c r="M369" s="3">
        <f>VLOOKUP($B369,'Awards&amp;Payments_LEACode'!$A$4:$Q$455,17,FALSE)</f>
        <v>104133.17000000001</v>
      </c>
    </row>
    <row r="370" spans="1:13" x14ac:dyDescent="0.35">
      <c r="A370" t="s">
        <v>280</v>
      </c>
      <c r="B370" s="118">
        <v>4179</v>
      </c>
      <c r="C370">
        <v>19</v>
      </c>
      <c r="D370" s="1">
        <f>VLOOKUP($B370,'Awards&amp;Payments_LEACode'!$A$4:$I$455,3,FALSE)</f>
        <v>1505798</v>
      </c>
      <c r="E370" s="1">
        <f>VLOOKUP($B370,'Awards&amp;Payments_LEACode'!$A$4:$I$455,4,FALSE)</f>
        <v>5971967</v>
      </c>
      <c r="F370" s="1">
        <f>VLOOKUP($B370,'Awards&amp;Payments_LEACode'!$A$4:$I$455,6,FALSE)</f>
        <v>13411396</v>
      </c>
      <c r="G370" s="1">
        <f>VLOOKUP($B370,'Awards&amp;Payments_LEACode'!$A$4:$I$455,8,FALSE)</f>
        <v>0</v>
      </c>
      <c r="H370" s="3">
        <f>VLOOKUP($B370,'Awards&amp;Payments_LEACode'!$A$4:$I$455,9,FALSE)</f>
        <v>20889161</v>
      </c>
      <c r="I370" s="1">
        <f>VLOOKUP($B370,'Awards&amp;Payments_LEACode'!$A$4:$Q$455,11,FALSE)</f>
        <v>933456.9800000001</v>
      </c>
      <c r="J370" s="1">
        <f>VLOOKUP($B370,'Awards&amp;Payments_LEACode'!$A$4:$Q$455,12,FALSE)</f>
        <v>0</v>
      </c>
      <c r="K370" s="1">
        <f>VLOOKUP($B370,'Awards&amp;Payments_LEACode'!$A$4:$Q$455,14,FALSE)</f>
        <v>0</v>
      </c>
      <c r="L370" s="1">
        <f>VLOOKUP($B370,'Awards&amp;Payments_LEACode'!$A$4:$Q$455,16,FALSE)</f>
        <v>0</v>
      </c>
      <c r="M370" s="3">
        <f>VLOOKUP($B370,'Awards&amp;Payments_LEACode'!$A$4:$Q$455,17,FALSE)</f>
        <v>933456.9800000001</v>
      </c>
    </row>
    <row r="371" spans="1:13" x14ac:dyDescent="0.35">
      <c r="A371" t="s">
        <v>408</v>
      </c>
      <c r="B371" s="118">
        <v>6384</v>
      </c>
      <c r="C371">
        <v>19</v>
      </c>
      <c r="D371" s="1">
        <f>VLOOKUP($B371,'Awards&amp;Payments_LEACode'!$A$4:$I$455,3,FALSE)</f>
        <v>100357</v>
      </c>
      <c r="E371" s="1">
        <f>VLOOKUP($B371,'Awards&amp;Payments_LEACode'!$A$4:$I$455,4,FALSE)</f>
        <v>387813</v>
      </c>
      <c r="F371" s="1">
        <f>VLOOKUP($B371,'Awards&amp;Payments_LEACode'!$A$4:$I$455,6,FALSE)</f>
        <v>870920</v>
      </c>
      <c r="G371" s="1">
        <f>VLOOKUP($B371,'Awards&amp;Payments_LEACode'!$A$4:$I$455,8,FALSE)</f>
        <v>0</v>
      </c>
      <c r="H371" s="3">
        <f>VLOOKUP($B371,'Awards&amp;Payments_LEACode'!$A$4:$I$455,9,FALSE)</f>
        <v>1359090</v>
      </c>
      <c r="I371" s="1">
        <f>VLOOKUP($B371,'Awards&amp;Payments_LEACode'!$A$4:$Q$455,11,FALSE)</f>
        <v>0</v>
      </c>
      <c r="J371" s="1">
        <f>VLOOKUP($B371,'Awards&amp;Payments_LEACode'!$A$4:$Q$455,12,FALSE)</f>
        <v>70633.38</v>
      </c>
      <c r="K371" s="1">
        <f>VLOOKUP($B371,'Awards&amp;Payments_LEACode'!$A$4:$Q$455,14,FALSE)</f>
        <v>0</v>
      </c>
      <c r="L371" s="1">
        <f>VLOOKUP($B371,'Awards&amp;Payments_LEACode'!$A$4:$Q$455,16,FALSE)</f>
        <v>0</v>
      </c>
      <c r="M371" s="3">
        <f>VLOOKUP($B371,'Awards&amp;Payments_LEACode'!$A$4:$Q$455,17,FALSE)</f>
        <v>70633.38</v>
      </c>
    </row>
    <row r="372" spans="1:13" x14ac:dyDescent="0.35">
      <c r="A372" t="s">
        <v>418</v>
      </c>
      <c r="B372" s="118">
        <v>6608</v>
      </c>
      <c r="C372">
        <v>19</v>
      </c>
      <c r="D372" s="1">
        <f>VLOOKUP($B372,'Awards&amp;Payments_LEACode'!$A$4:$I$455,3,FALSE)</f>
        <v>40000</v>
      </c>
      <c r="E372" s="1">
        <f>VLOOKUP($B372,'Awards&amp;Payments_LEACode'!$A$4:$I$455,4,FALSE)</f>
        <v>156131</v>
      </c>
      <c r="F372" s="1">
        <f>VLOOKUP($B372,'Awards&amp;Payments_LEACode'!$A$4:$I$455,6,FALSE)</f>
        <v>350626</v>
      </c>
      <c r="G372" s="1">
        <f>VLOOKUP($B372,'Awards&amp;Payments_LEACode'!$A$4:$I$455,8,FALSE)</f>
        <v>0</v>
      </c>
      <c r="H372" s="3">
        <f>VLOOKUP($B372,'Awards&amp;Payments_LEACode'!$A$4:$I$455,9,FALSE)</f>
        <v>546757</v>
      </c>
      <c r="I372" s="1">
        <f>VLOOKUP($B372,'Awards&amp;Payments_LEACode'!$A$4:$Q$455,11,FALSE)</f>
        <v>40000</v>
      </c>
      <c r="J372" s="1">
        <f>VLOOKUP($B372,'Awards&amp;Payments_LEACode'!$A$4:$Q$455,12,FALSE)</f>
        <v>0</v>
      </c>
      <c r="K372" s="1">
        <f>VLOOKUP($B372,'Awards&amp;Payments_LEACode'!$A$4:$Q$455,14,FALSE)</f>
        <v>0</v>
      </c>
      <c r="L372" s="1">
        <f>VLOOKUP($B372,'Awards&amp;Payments_LEACode'!$A$4:$Q$455,16,FALSE)</f>
        <v>0</v>
      </c>
      <c r="M372" s="3">
        <f>VLOOKUP($B372,'Awards&amp;Payments_LEACode'!$A$4:$Q$455,17,FALSE)</f>
        <v>40000</v>
      </c>
    </row>
    <row r="373" spans="1:13" x14ac:dyDescent="0.35">
      <c r="A373" t="s">
        <v>63</v>
      </c>
      <c r="B373" s="118">
        <v>910</v>
      </c>
      <c r="C373">
        <v>20</v>
      </c>
      <c r="D373" s="1">
        <f>VLOOKUP($B373,'Awards&amp;Payments_LEACode'!$A$4:$I$455,3,FALSE)</f>
        <v>111353</v>
      </c>
      <c r="E373" s="1">
        <f>VLOOKUP($B373,'Awards&amp;Payments_LEACode'!$A$4:$I$455,4,FALSE)</f>
        <v>387813</v>
      </c>
      <c r="F373" s="1">
        <f>VLOOKUP($B373,'Awards&amp;Payments_LEACode'!$A$4:$I$455,6,FALSE)</f>
        <v>870920</v>
      </c>
      <c r="G373" s="1">
        <f>VLOOKUP($B373,'Awards&amp;Payments_LEACode'!$A$4:$I$455,8,FALSE)</f>
        <v>0</v>
      </c>
      <c r="H373" s="3">
        <f>VLOOKUP($B373,'Awards&amp;Payments_LEACode'!$A$4:$I$455,9,FALSE)</f>
        <v>1370086</v>
      </c>
      <c r="I373" s="1">
        <f>VLOOKUP($B373,'Awards&amp;Payments_LEACode'!$A$4:$Q$455,11,FALSE)</f>
        <v>97417.03</v>
      </c>
      <c r="J373" s="1">
        <f>VLOOKUP($B373,'Awards&amp;Payments_LEACode'!$A$4:$Q$455,12,FALSE)</f>
        <v>0</v>
      </c>
      <c r="K373" s="1">
        <f>VLOOKUP($B373,'Awards&amp;Payments_LEACode'!$A$4:$Q$455,14,FALSE)</f>
        <v>0</v>
      </c>
      <c r="L373" s="1">
        <f>VLOOKUP($B373,'Awards&amp;Payments_LEACode'!$A$4:$Q$455,16,FALSE)</f>
        <v>0</v>
      </c>
      <c r="M373" s="3">
        <f>VLOOKUP($B373,'Awards&amp;Payments_LEACode'!$A$4:$Q$455,17,FALSE)</f>
        <v>97417.03</v>
      </c>
    </row>
    <row r="374" spans="1:13" x14ac:dyDescent="0.35">
      <c r="A374" t="s">
        <v>67</v>
      </c>
      <c r="B374" s="118">
        <v>1029</v>
      </c>
      <c r="C374">
        <v>20</v>
      </c>
      <c r="D374" s="1">
        <f>VLOOKUP($B374,'Awards&amp;Payments_LEACode'!$A$4:$I$455,3,FALSE)</f>
        <v>56431</v>
      </c>
      <c r="E374" s="1">
        <f>VLOOKUP($B374,'Awards&amp;Payments_LEACode'!$A$4:$I$455,4,FALSE)</f>
        <v>233160</v>
      </c>
      <c r="F374" s="1">
        <f>VLOOKUP($B374,'Awards&amp;Payments_LEACode'!$A$4:$I$455,6,FALSE)</f>
        <v>523613</v>
      </c>
      <c r="G374" s="1">
        <f>VLOOKUP($B374,'Awards&amp;Payments_LEACode'!$A$4:$I$455,8,FALSE)</f>
        <v>0</v>
      </c>
      <c r="H374" s="3">
        <f>VLOOKUP($B374,'Awards&amp;Payments_LEACode'!$A$4:$I$455,9,FALSE)</f>
        <v>813204</v>
      </c>
      <c r="I374" s="1">
        <f>VLOOKUP($B374,'Awards&amp;Payments_LEACode'!$A$4:$Q$455,11,FALSE)</f>
        <v>56431</v>
      </c>
      <c r="J374" s="1">
        <f>VLOOKUP($B374,'Awards&amp;Payments_LEACode'!$A$4:$Q$455,12,FALSE)</f>
        <v>0</v>
      </c>
      <c r="K374" s="1">
        <f>VLOOKUP($B374,'Awards&amp;Payments_LEACode'!$A$4:$Q$455,14,FALSE)</f>
        <v>0</v>
      </c>
      <c r="L374" s="1">
        <f>VLOOKUP($B374,'Awards&amp;Payments_LEACode'!$A$4:$Q$455,16,FALSE)</f>
        <v>0</v>
      </c>
      <c r="M374" s="3">
        <f>VLOOKUP($B374,'Awards&amp;Payments_LEACode'!$A$4:$Q$455,17,FALSE)</f>
        <v>56431</v>
      </c>
    </row>
    <row r="375" spans="1:13" x14ac:dyDescent="0.35">
      <c r="A375" t="s">
        <v>66</v>
      </c>
      <c r="B375" s="118">
        <v>1015</v>
      </c>
      <c r="C375">
        <v>20</v>
      </c>
      <c r="D375" s="1">
        <f>VLOOKUP($B375,'Awards&amp;Payments_LEACode'!$A$4:$I$455,3,FALSE)</f>
        <v>57431</v>
      </c>
      <c r="E375" s="1">
        <f>VLOOKUP($B375,'Awards&amp;Payments_LEACode'!$A$4:$I$455,4,FALSE)</f>
        <v>212003</v>
      </c>
      <c r="F375" s="1">
        <f>VLOOKUP($B375,'Awards&amp;Payments_LEACode'!$A$4:$I$455,6,FALSE)</f>
        <v>476101</v>
      </c>
      <c r="G375" s="1">
        <f>VLOOKUP($B375,'Awards&amp;Payments_LEACode'!$A$4:$I$455,8,FALSE)</f>
        <v>0</v>
      </c>
      <c r="H375" s="3">
        <f>VLOOKUP($B375,'Awards&amp;Payments_LEACode'!$A$4:$I$455,9,FALSE)</f>
        <v>745535</v>
      </c>
      <c r="I375" s="1">
        <f>VLOOKUP($B375,'Awards&amp;Payments_LEACode'!$A$4:$Q$455,11,FALSE)</f>
        <v>56950.409999999996</v>
      </c>
      <c r="J375" s="1">
        <f>VLOOKUP($B375,'Awards&amp;Payments_LEACode'!$A$4:$Q$455,12,FALSE)</f>
        <v>0</v>
      </c>
      <c r="K375" s="1">
        <f>VLOOKUP($B375,'Awards&amp;Payments_LEACode'!$A$4:$Q$455,14,FALSE)</f>
        <v>0</v>
      </c>
      <c r="L375" s="1">
        <f>VLOOKUP($B375,'Awards&amp;Payments_LEACode'!$A$4:$Q$455,16,FALSE)</f>
        <v>0</v>
      </c>
      <c r="M375" s="3">
        <f>VLOOKUP($B375,'Awards&amp;Payments_LEACode'!$A$4:$Q$455,17,FALSE)</f>
        <v>56950.409999999996</v>
      </c>
    </row>
    <row r="376" spans="1:13" x14ac:dyDescent="0.35">
      <c r="A376" t="s">
        <v>70</v>
      </c>
      <c r="B376" s="118">
        <v>1085</v>
      </c>
      <c r="C376">
        <v>20</v>
      </c>
      <c r="D376" s="1">
        <f>VLOOKUP($B376,'Awards&amp;Payments_LEACode'!$A$4:$I$455,3,FALSE)</f>
        <v>79860</v>
      </c>
      <c r="E376" s="1">
        <f>VLOOKUP($B376,'Awards&amp;Payments_LEACode'!$A$4:$I$455,4,FALSE)</f>
        <v>324989</v>
      </c>
      <c r="F376" s="1">
        <f>VLOOKUP($B376,'Awards&amp;Payments_LEACode'!$A$4:$I$455,6,FALSE)</f>
        <v>729836</v>
      </c>
      <c r="G376" s="1">
        <f>VLOOKUP($B376,'Awards&amp;Payments_LEACode'!$A$4:$I$455,8,FALSE)</f>
        <v>0</v>
      </c>
      <c r="H376" s="3">
        <f>VLOOKUP($B376,'Awards&amp;Payments_LEACode'!$A$4:$I$455,9,FALSE)</f>
        <v>1134685</v>
      </c>
      <c r="I376" s="1">
        <f>VLOOKUP($B376,'Awards&amp;Payments_LEACode'!$A$4:$Q$455,11,FALSE)</f>
        <v>78921.38</v>
      </c>
      <c r="J376" s="1">
        <f>VLOOKUP($B376,'Awards&amp;Payments_LEACode'!$A$4:$Q$455,12,FALSE)</f>
        <v>0</v>
      </c>
      <c r="K376" s="1">
        <f>VLOOKUP($B376,'Awards&amp;Payments_LEACode'!$A$4:$Q$455,14,FALSE)</f>
        <v>0</v>
      </c>
      <c r="L376" s="1">
        <f>VLOOKUP($B376,'Awards&amp;Payments_LEACode'!$A$4:$Q$455,16,FALSE)</f>
        <v>0</v>
      </c>
      <c r="M376" s="3">
        <f>VLOOKUP($B376,'Awards&amp;Payments_LEACode'!$A$4:$Q$455,17,FALSE)</f>
        <v>78921.38</v>
      </c>
    </row>
    <row r="377" spans="1:13" x14ac:dyDescent="0.35">
      <c r="A377" t="s">
        <v>106</v>
      </c>
      <c r="B377" s="118">
        <v>1631</v>
      </c>
      <c r="C377">
        <v>20</v>
      </c>
      <c r="D377" s="1">
        <f>VLOOKUP($B377,'Awards&amp;Payments_LEACode'!$A$4:$I$455,3,FALSE)</f>
        <v>40000</v>
      </c>
      <c r="E377" s="1">
        <f>VLOOKUP($B377,'Awards&amp;Payments_LEACode'!$A$4:$I$455,4,FALSE)</f>
        <v>100000</v>
      </c>
      <c r="F377" s="1">
        <f>VLOOKUP($B377,'Awards&amp;Payments_LEACode'!$A$4:$I$455,6,FALSE)</f>
        <v>174595</v>
      </c>
      <c r="G377" s="1">
        <f>VLOOKUP($B377,'Awards&amp;Payments_LEACode'!$A$4:$I$455,8,FALSE)</f>
        <v>0</v>
      </c>
      <c r="H377" s="3">
        <f>VLOOKUP($B377,'Awards&amp;Payments_LEACode'!$A$4:$I$455,9,FALSE)</f>
        <v>314595</v>
      </c>
      <c r="I377" s="1">
        <f>VLOOKUP($B377,'Awards&amp;Payments_LEACode'!$A$4:$Q$455,11,FALSE)</f>
        <v>40000</v>
      </c>
      <c r="J377" s="1">
        <f>VLOOKUP($B377,'Awards&amp;Payments_LEACode'!$A$4:$Q$455,12,FALSE)</f>
        <v>0</v>
      </c>
      <c r="K377" s="1">
        <f>VLOOKUP($B377,'Awards&amp;Payments_LEACode'!$A$4:$Q$455,14,FALSE)</f>
        <v>0</v>
      </c>
      <c r="L377" s="1">
        <f>VLOOKUP($B377,'Awards&amp;Payments_LEACode'!$A$4:$Q$455,16,FALSE)</f>
        <v>0</v>
      </c>
      <c r="M377" s="3">
        <f>VLOOKUP($B377,'Awards&amp;Payments_LEACode'!$A$4:$Q$455,17,FALSE)</f>
        <v>40000</v>
      </c>
    </row>
    <row r="378" spans="1:13" x14ac:dyDescent="0.35">
      <c r="A378" t="s">
        <v>1162</v>
      </c>
      <c r="B378" s="118">
        <v>1862</v>
      </c>
      <c r="C378">
        <v>20</v>
      </c>
      <c r="D378" s="1">
        <f>VLOOKUP($B378,'Awards&amp;Payments_LEACode'!$A$4:$I$455,3,FALSE)</f>
        <v>1150052</v>
      </c>
      <c r="E378" s="1">
        <f>VLOOKUP($B378,'Awards&amp;Payments_LEACode'!$A$4:$I$455,4,FALSE)</f>
        <v>4559392</v>
      </c>
      <c r="F378" s="1">
        <f>VLOOKUP($B378,'Awards&amp;Payments_LEACode'!$A$4:$I$455,6,FALSE)</f>
        <v>10239141</v>
      </c>
      <c r="G378" s="1">
        <f>VLOOKUP($B378,'Awards&amp;Payments_LEACode'!$A$4:$I$455,8,FALSE)</f>
        <v>1021739</v>
      </c>
      <c r="H378" s="3">
        <f>VLOOKUP($B378,'Awards&amp;Payments_LEACode'!$A$4:$I$455,9,FALSE)</f>
        <v>16970324</v>
      </c>
      <c r="I378" s="1">
        <f>VLOOKUP($B378,'Awards&amp;Payments_LEACode'!$A$4:$Q$455,11,FALSE)</f>
        <v>481583.28</v>
      </c>
      <c r="J378" s="1">
        <f>VLOOKUP($B378,'Awards&amp;Payments_LEACode'!$A$4:$Q$455,12,FALSE)</f>
        <v>0</v>
      </c>
      <c r="K378" s="1">
        <f>VLOOKUP($B378,'Awards&amp;Payments_LEACode'!$A$4:$Q$455,14,FALSE)</f>
        <v>0</v>
      </c>
      <c r="L378" s="1">
        <f>VLOOKUP($B378,'Awards&amp;Payments_LEACode'!$A$4:$Q$455,16,FALSE)</f>
        <v>95483.16</v>
      </c>
      <c r="M378" s="3">
        <f>VLOOKUP($B378,'Awards&amp;Payments_LEACode'!$A$4:$Q$455,17,FALSE)</f>
        <v>577066.44000000006</v>
      </c>
    </row>
    <row r="379" spans="1:13" x14ac:dyDescent="0.35">
      <c r="A379" t="s">
        <v>132</v>
      </c>
      <c r="B379" s="118">
        <v>2058</v>
      </c>
      <c r="C379">
        <v>20</v>
      </c>
      <c r="D379" s="1">
        <f>VLOOKUP($B379,'Awards&amp;Payments_LEACode'!$A$4:$I$455,3,FALSE)</f>
        <v>75218</v>
      </c>
      <c r="E379" s="1">
        <f>VLOOKUP($B379,'Awards&amp;Payments_LEACode'!$A$4:$I$455,4,FALSE)</f>
        <v>296122</v>
      </c>
      <c r="F379" s="1">
        <f>VLOOKUP($B379,'Awards&amp;Payments_LEACode'!$A$4:$I$455,6,FALSE)</f>
        <v>665009</v>
      </c>
      <c r="G379" s="1">
        <f>VLOOKUP($B379,'Awards&amp;Payments_LEACode'!$A$4:$I$455,8,FALSE)</f>
        <v>0</v>
      </c>
      <c r="H379" s="3">
        <f>VLOOKUP($B379,'Awards&amp;Payments_LEACode'!$A$4:$I$455,9,FALSE)</f>
        <v>1036349</v>
      </c>
      <c r="I379" s="1">
        <f>VLOOKUP($B379,'Awards&amp;Payments_LEACode'!$A$4:$Q$455,11,FALSE)</f>
        <v>42231.42</v>
      </c>
      <c r="J379" s="1">
        <f>VLOOKUP($B379,'Awards&amp;Payments_LEACode'!$A$4:$Q$455,12,FALSE)</f>
        <v>0</v>
      </c>
      <c r="K379" s="1">
        <f>VLOOKUP($B379,'Awards&amp;Payments_LEACode'!$A$4:$Q$455,14,FALSE)</f>
        <v>0</v>
      </c>
      <c r="L379" s="1">
        <f>VLOOKUP($B379,'Awards&amp;Payments_LEACode'!$A$4:$Q$455,16,FALSE)</f>
        <v>0</v>
      </c>
      <c r="M379" s="3">
        <f>VLOOKUP($B379,'Awards&amp;Payments_LEACode'!$A$4:$Q$455,17,FALSE)</f>
        <v>42231.42</v>
      </c>
    </row>
    <row r="380" spans="1:13" x14ac:dyDescent="0.35">
      <c r="A380" t="s">
        <v>141</v>
      </c>
      <c r="B380" s="118">
        <v>2217</v>
      </c>
      <c r="C380">
        <v>20</v>
      </c>
      <c r="D380" s="1">
        <f>VLOOKUP($B380,'Awards&amp;Payments_LEACode'!$A$4:$I$455,3,FALSE)</f>
        <v>47468</v>
      </c>
      <c r="E380" s="1">
        <f>VLOOKUP($B380,'Awards&amp;Payments_LEACode'!$A$4:$I$455,4,FALSE)</f>
        <v>186693</v>
      </c>
      <c r="F380" s="1">
        <f>VLOOKUP($B380,'Awards&amp;Payments_LEACode'!$A$4:$I$455,6,FALSE)</f>
        <v>419261</v>
      </c>
      <c r="G380" s="1">
        <f>VLOOKUP($B380,'Awards&amp;Payments_LEACode'!$A$4:$I$455,8,FALSE)</f>
        <v>0</v>
      </c>
      <c r="H380" s="3">
        <f>VLOOKUP($B380,'Awards&amp;Payments_LEACode'!$A$4:$I$455,9,FALSE)</f>
        <v>653422</v>
      </c>
      <c r="I380" s="1">
        <f>VLOOKUP($B380,'Awards&amp;Payments_LEACode'!$A$4:$Q$455,11,FALSE)</f>
        <v>47308.72</v>
      </c>
      <c r="J380" s="1">
        <f>VLOOKUP($B380,'Awards&amp;Payments_LEACode'!$A$4:$Q$455,12,FALSE)</f>
        <v>0</v>
      </c>
      <c r="K380" s="1">
        <f>VLOOKUP($B380,'Awards&amp;Payments_LEACode'!$A$4:$Q$455,14,FALSE)</f>
        <v>0</v>
      </c>
      <c r="L380" s="1">
        <f>VLOOKUP($B380,'Awards&amp;Payments_LEACode'!$A$4:$Q$455,16,FALSE)</f>
        <v>0</v>
      </c>
      <c r="M380" s="3">
        <f>VLOOKUP($B380,'Awards&amp;Payments_LEACode'!$A$4:$Q$455,17,FALSE)</f>
        <v>47308.72</v>
      </c>
    </row>
    <row r="381" spans="1:13" x14ac:dyDescent="0.35">
      <c r="A381" t="s">
        <v>154</v>
      </c>
      <c r="B381" s="118">
        <v>2443</v>
      </c>
      <c r="C381">
        <v>20</v>
      </c>
      <c r="D381" s="1">
        <f>VLOOKUP($B381,'Awards&amp;Payments_LEACode'!$A$4:$I$455,3,FALSE)</f>
        <v>147984</v>
      </c>
      <c r="E381" s="1">
        <f>VLOOKUP($B381,'Awards&amp;Payments_LEACode'!$A$4:$I$455,4,FALSE)</f>
        <v>583231</v>
      </c>
      <c r="F381" s="1">
        <f>VLOOKUP($B381,'Awards&amp;Payments_LEACode'!$A$4:$I$455,6,FALSE)</f>
        <v>1309778</v>
      </c>
      <c r="G381" s="1">
        <f>VLOOKUP($B381,'Awards&amp;Payments_LEACode'!$A$4:$I$455,8,FALSE)</f>
        <v>0</v>
      </c>
      <c r="H381" s="3">
        <f>VLOOKUP($B381,'Awards&amp;Payments_LEACode'!$A$4:$I$455,9,FALSE)</f>
        <v>2040993</v>
      </c>
      <c r="I381" s="1">
        <f>VLOOKUP($B381,'Awards&amp;Payments_LEACode'!$A$4:$Q$455,11,FALSE)</f>
        <v>125653.93</v>
      </c>
      <c r="J381" s="1">
        <f>VLOOKUP($B381,'Awards&amp;Payments_LEACode'!$A$4:$Q$455,12,FALSE)</f>
        <v>0</v>
      </c>
      <c r="K381" s="1">
        <f>VLOOKUP($B381,'Awards&amp;Payments_LEACode'!$A$4:$Q$455,14,FALSE)</f>
        <v>0</v>
      </c>
      <c r="L381" s="1">
        <f>VLOOKUP($B381,'Awards&amp;Payments_LEACode'!$A$4:$Q$455,16,FALSE)</f>
        <v>0</v>
      </c>
      <c r="M381" s="3">
        <f>VLOOKUP($B381,'Awards&amp;Payments_LEACode'!$A$4:$Q$455,17,FALSE)</f>
        <v>125653.93</v>
      </c>
    </row>
    <row r="382" spans="1:13" x14ac:dyDescent="0.35">
      <c r="A382" t="s">
        <v>153</v>
      </c>
      <c r="B382" s="118">
        <v>2436</v>
      </c>
      <c r="C382">
        <v>20</v>
      </c>
      <c r="D382" s="1">
        <f>VLOOKUP($B382,'Awards&amp;Payments_LEACode'!$A$4:$I$455,3,FALSE)</f>
        <v>41731</v>
      </c>
      <c r="E382" s="1">
        <f>VLOOKUP($B382,'Awards&amp;Payments_LEACode'!$A$4:$I$455,4,FALSE)</f>
        <v>154306</v>
      </c>
      <c r="F382" s="1">
        <f>VLOOKUP($B382,'Awards&amp;Payments_LEACode'!$A$4:$I$455,6,FALSE)</f>
        <v>346529</v>
      </c>
      <c r="G382" s="1">
        <f>VLOOKUP($B382,'Awards&amp;Payments_LEACode'!$A$4:$I$455,8,FALSE)</f>
        <v>0</v>
      </c>
      <c r="H382" s="3">
        <f>VLOOKUP($B382,'Awards&amp;Payments_LEACode'!$A$4:$I$455,9,FALSE)</f>
        <v>542566</v>
      </c>
      <c r="I382" s="1">
        <f>VLOOKUP($B382,'Awards&amp;Payments_LEACode'!$A$4:$Q$455,11,FALSE)</f>
        <v>41729.919999999998</v>
      </c>
      <c r="J382" s="1">
        <f>VLOOKUP($B382,'Awards&amp;Payments_LEACode'!$A$4:$Q$455,12,FALSE)</f>
        <v>0</v>
      </c>
      <c r="K382" s="1">
        <f>VLOOKUP($B382,'Awards&amp;Payments_LEACode'!$A$4:$Q$455,14,FALSE)</f>
        <v>0</v>
      </c>
      <c r="L382" s="1">
        <f>VLOOKUP($B382,'Awards&amp;Payments_LEACode'!$A$4:$Q$455,16,FALSE)</f>
        <v>0</v>
      </c>
      <c r="M382" s="3">
        <f>VLOOKUP($B382,'Awards&amp;Payments_LEACode'!$A$4:$Q$455,17,FALSE)</f>
        <v>41729.919999999998</v>
      </c>
    </row>
    <row r="383" spans="1:13" x14ac:dyDescent="0.35">
      <c r="A383" t="s">
        <v>164</v>
      </c>
      <c r="B383" s="118">
        <v>2570</v>
      </c>
      <c r="C383">
        <v>20</v>
      </c>
      <c r="D383" s="1">
        <f>VLOOKUP($B383,'Awards&amp;Payments_LEACode'!$A$4:$I$455,3,FALSE)</f>
        <v>40000</v>
      </c>
      <c r="E383" s="1">
        <f>VLOOKUP($B383,'Awards&amp;Payments_LEACode'!$A$4:$I$455,4,FALSE)</f>
        <v>100000</v>
      </c>
      <c r="F383" s="1">
        <f>VLOOKUP($B383,'Awards&amp;Payments_LEACode'!$A$4:$I$455,6,FALSE)</f>
        <v>0</v>
      </c>
      <c r="G383" s="1">
        <f>VLOOKUP($B383,'Awards&amp;Payments_LEACode'!$A$4:$I$455,8,FALSE)</f>
        <v>0</v>
      </c>
      <c r="H383" s="3">
        <f>VLOOKUP($B383,'Awards&amp;Payments_LEACode'!$A$4:$I$455,9,FALSE)</f>
        <v>140000</v>
      </c>
      <c r="I383" s="1">
        <f>VLOOKUP($B383,'Awards&amp;Payments_LEACode'!$A$4:$Q$455,11,FALSE)</f>
        <v>36701.060000000005</v>
      </c>
      <c r="J383" s="1">
        <f>VLOOKUP($B383,'Awards&amp;Payments_LEACode'!$A$4:$Q$455,12,FALSE)</f>
        <v>0</v>
      </c>
      <c r="K383" s="1">
        <f>VLOOKUP($B383,'Awards&amp;Payments_LEACode'!$A$4:$Q$455,14,FALSE)</f>
        <v>0</v>
      </c>
      <c r="L383" s="1">
        <f>VLOOKUP($B383,'Awards&amp;Payments_LEACode'!$A$4:$Q$455,16,FALSE)</f>
        <v>0</v>
      </c>
      <c r="M383" s="3">
        <f>VLOOKUP($B383,'Awards&amp;Payments_LEACode'!$A$4:$Q$455,17,FALSE)</f>
        <v>36701.060000000005</v>
      </c>
    </row>
    <row r="384" spans="1:13" x14ac:dyDescent="0.35">
      <c r="A384" t="s">
        <v>183</v>
      </c>
      <c r="B384" s="118">
        <v>2800</v>
      </c>
      <c r="C384">
        <v>20</v>
      </c>
      <c r="D384" s="1">
        <f>VLOOKUP($B384,'Awards&amp;Payments_LEACode'!$A$4:$I$455,3,FALSE)</f>
        <v>64781</v>
      </c>
      <c r="E384" s="1">
        <f>VLOOKUP($B384,'Awards&amp;Payments_LEACode'!$A$4:$I$455,4,FALSE)</f>
        <v>228103</v>
      </c>
      <c r="F384" s="1">
        <f>VLOOKUP($B384,'Awards&amp;Payments_LEACode'!$A$4:$I$455,6,FALSE)</f>
        <v>512256</v>
      </c>
      <c r="G384" s="1">
        <f>VLOOKUP($B384,'Awards&amp;Payments_LEACode'!$A$4:$I$455,8,FALSE)</f>
        <v>0</v>
      </c>
      <c r="H384" s="3">
        <f>VLOOKUP($B384,'Awards&amp;Payments_LEACode'!$A$4:$I$455,9,FALSE)</f>
        <v>805140</v>
      </c>
      <c r="I384" s="1">
        <f>VLOOKUP($B384,'Awards&amp;Payments_LEACode'!$A$4:$Q$455,11,FALSE)</f>
        <v>63582.91</v>
      </c>
      <c r="J384" s="1">
        <f>VLOOKUP($B384,'Awards&amp;Payments_LEACode'!$A$4:$Q$455,12,FALSE)</f>
        <v>0</v>
      </c>
      <c r="K384" s="1">
        <f>VLOOKUP($B384,'Awards&amp;Payments_LEACode'!$A$4:$Q$455,14,FALSE)</f>
        <v>0</v>
      </c>
      <c r="L384" s="1">
        <f>VLOOKUP($B384,'Awards&amp;Payments_LEACode'!$A$4:$Q$455,16,FALSE)</f>
        <v>0</v>
      </c>
      <c r="M384" s="3">
        <f>VLOOKUP($B384,'Awards&amp;Payments_LEACode'!$A$4:$Q$455,17,FALSE)</f>
        <v>63582.91</v>
      </c>
    </row>
    <row r="385" spans="1:13" x14ac:dyDescent="0.35">
      <c r="A385" t="s">
        <v>185</v>
      </c>
      <c r="B385" s="118">
        <v>2828</v>
      </c>
      <c r="C385">
        <v>20</v>
      </c>
      <c r="D385" s="1">
        <f>VLOOKUP($B385,'Awards&amp;Payments_LEACode'!$A$4:$I$455,3,FALSE)</f>
        <v>72487</v>
      </c>
      <c r="E385" s="1">
        <f>VLOOKUP($B385,'Awards&amp;Payments_LEACode'!$A$4:$I$455,4,FALSE)</f>
        <v>295512</v>
      </c>
      <c r="F385" s="1">
        <f>VLOOKUP($B385,'Awards&amp;Payments_LEACode'!$A$4:$I$455,6,FALSE)</f>
        <v>663639</v>
      </c>
      <c r="G385" s="1">
        <f>VLOOKUP($B385,'Awards&amp;Payments_LEACode'!$A$4:$I$455,8,FALSE)</f>
        <v>0</v>
      </c>
      <c r="H385" s="3">
        <f>VLOOKUP($B385,'Awards&amp;Payments_LEACode'!$A$4:$I$455,9,FALSE)</f>
        <v>1031638</v>
      </c>
      <c r="I385" s="1">
        <f>VLOOKUP($B385,'Awards&amp;Payments_LEACode'!$A$4:$Q$455,11,FALSE)</f>
        <v>54082.700000000004</v>
      </c>
      <c r="J385" s="1">
        <f>VLOOKUP($B385,'Awards&amp;Payments_LEACode'!$A$4:$Q$455,12,FALSE)</f>
        <v>0</v>
      </c>
      <c r="K385" s="1">
        <f>VLOOKUP($B385,'Awards&amp;Payments_LEACode'!$A$4:$Q$455,14,FALSE)</f>
        <v>0</v>
      </c>
      <c r="L385" s="1">
        <f>VLOOKUP($B385,'Awards&amp;Payments_LEACode'!$A$4:$Q$455,16,FALSE)</f>
        <v>0</v>
      </c>
      <c r="M385" s="3">
        <f>VLOOKUP($B385,'Awards&amp;Payments_LEACode'!$A$4:$Q$455,17,FALSE)</f>
        <v>54082.700000000004</v>
      </c>
    </row>
    <row r="386" spans="1:13" x14ac:dyDescent="0.35">
      <c r="A386" t="s">
        <v>203</v>
      </c>
      <c r="B386" s="118">
        <v>3171</v>
      </c>
      <c r="C386">
        <v>20</v>
      </c>
      <c r="D386" s="1">
        <f>VLOOKUP($B386,'Awards&amp;Payments_LEACode'!$A$4:$I$455,3,FALSE)</f>
        <v>84601</v>
      </c>
      <c r="E386" s="1">
        <f>VLOOKUP($B386,'Awards&amp;Payments_LEACode'!$A$4:$I$455,4,FALSE)</f>
        <v>345961</v>
      </c>
      <c r="F386" s="1">
        <f>VLOOKUP($B386,'Awards&amp;Payments_LEACode'!$A$4:$I$455,6,FALSE)</f>
        <v>776933</v>
      </c>
      <c r="G386" s="1">
        <f>VLOOKUP($B386,'Awards&amp;Payments_LEACode'!$A$4:$I$455,8,FALSE)</f>
        <v>0</v>
      </c>
      <c r="H386" s="3">
        <f>VLOOKUP($B386,'Awards&amp;Payments_LEACode'!$A$4:$I$455,9,FALSE)</f>
        <v>1207495</v>
      </c>
      <c r="I386" s="1">
        <f>VLOOKUP($B386,'Awards&amp;Payments_LEACode'!$A$4:$Q$455,11,FALSE)</f>
        <v>79077.22</v>
      </c>
      <c r="J386" s="1">
        <f>VLOOKUP($B386,'Awards&amp;Payments_LEACode'!$A$4:$Q$455,12,FALSE)</f>
        <v>0</v>
      </c>
      <c r="K386" s="1">
        <f>VLOOKUP($B386,'Awards&amp;Payments_LEACode'!$A$4:$Q$455,14,FALSE)</f>
        <v>0</v>
      </c>
      <c r="L386" s="1">
        <f>VLOOKUP($B386,'Awards&amp;Payments_LEACode'!$A$4:$Q$455,16,FALSE)</f>
        <v>0</v>
      </c>
      <c r="M386" s="3">
        <f>VLOOKUP($B386,'Awards&amp;Payments_LEACode'!$A$4:$Q$455,17,FALSE)</f>
        <v>79077.22</v>
      </c>
    </row>
    <row r="387" spans="1:13" x14ac:dyDescent="0.35">
      <c r="A387" t="s">
        <v>260</v>
      </c>
      <c r="B387" s="118">
        <v>3941</v>
      </c>
      <c r="C387">
        <v>20</v>
      </c>
      <c r="D387" s="1">
        <f>VLOOKUP($B387,'Awards&amp;Payments_LEACode'!$A$4:$I$455,3,FALSE)</f>
        <v>91899</v>
      </c>
      <c r="E387" s="1">
        <f>VLOOKUP($B387,'Awards&amp;Payments_LEACode'!$A$4:$I$455,4,FALSE)</f>
        <v>365712</v>
      </c>
      <c r="F387" s="1">
        <f>VLOOKUP($B387,'Awards&amp;Payments_LEACode'!$A$4:$I$455,6,FALSE)</f>
        <v>821289</v>
      </c>
      <c r="G387" s="1">
        <f>VLOOKUP($B387,'Awards&amp;Payments_LEACode'!$A$4:$I$455,8,FALSE)</f>
        <v>0</v>
      </c>
      <c r="H387" s="3">
        <f>VLOOKUP($B387,'Awards&amp;Payments_LEACode'!$A$4:$I$455,9,FALSE)</f>
        <v>1278900</v>
      </c>
      <c r="I387" s="1">
        <f>VLOOKUP($B387,'Awards&amp;Payments_LEACode'!$A$4:$Q$455,11,FALSE)</f>
        <v>87032.080000000016</v>
      </c>
      <c r="J387" s="1">
        <f>VLOOKUP($B387,'Awards&amp;Payments_LEACode'!$A$4:$Q$455,12,FALSE)</f>
        <v>79657.94</v>
      </c>
      <c r="K387" s="1">
        <f>VLOOKUP($B387,'Awards&amp;Payments_LEACode'!$A$4:$Q$455,14,FALSE)</f>
        <v>0</v>
      </c>
      <c r="L387" s="1">
        <f>VLOOKUP($B387,'Awards&amp;Payments_LEACode'!$A$4:$Q$455,16,FALSE)</f>
        <v>0</v>
      </c>
      <c r="M387" s="3">
        <f>VLOOKUP($B387,'Awards&amp;Payments_LEACode'!$A$4:$Q$455,17,FALSE)</f>
        <v>166690.02000000002</v>
      </c>
    </row>
    <row r="388" spans="1:13" x14ac:dyDescent="0.35">
      <c r="A388" t="s">
        <v>126</v>
      </c>
      <c r="B388" s="118">
        <v>1945</v>
      </c>
      <c r="C388">
        <v>20</v>
      </c>
      <c r="D388" s="1">
        <f>VLOOKUP($B388,'Awards&amp;Payments_LEACode'!$A$4:$I$455,3,FALSE)</f>
        <v>40000</v>
      </c>
      <c r="E388" s="1">
        <f>VLOOKUP($B388,'Awards&amp;Payments_LEACode'!$A$4:$I$455,4,FALSE)</f>
        <v>125443</v>
      </c>
      <c r="F388" s="1">
        <f>VLOOKUP($B388,'Awards&amp;Payments_LEACode'!$A$4:$I$455,6,FALSE)</f>
        <v>281710</v>
      </c>
      <c r="G388" s="1">
        <f>VLOOKUP($B388,'Awards&amp;Payments_LEACode'!$A$4:$I$455,8,FALSE)</f>
        <v>0</v>
      </c>
      <c r="H388" s="3">
        <f>VLOOKUP($B388,'Awards&amp;Payments_LEACode'!$A$4:$I$455,9,FALSE)</f>
        <v>447153</v>
      </c>
      <c r="I388" s="1">
        <f>VLOOKUP($B388,'Awards&amp;Payments_LEACode'!$A$4:$Q$455,11,FALSE)</f>
        <v>40000</v>
      </c>
      <c r="J388" s="1">
        <f>VLOOKUP($B388,'Awards&amp;Payments_LEACode'!$A$4:$Q$455,12,FALSE)</f>
        <v>0</v>
      </c>
      <c r="K388" s="1">
        <f>VLOOKUP($B388,'Awards&amp;Payments_LEACode'!$A$4:$Q$455,14,FALSE)</f>
        <v>0</v>
      </c>
      <c r="L388" s="1">
        <f>VLOOKUP($B388,'Awards&amp;Payments_LEACode'!$A$4:$Q$455,16,FALSE)</f>
        <v>0</v>
      </c>
      <c r="M388" s="3">
        <f>VLOOKUP($B388,'Awards&amp;Payments_LEACode'!$A$4:$Q$455,17,FALSE)</f>
        <v>40000</v>
      </c>
    </row>
    <row r="389" spans="1:13" x14ac:dyDescent="0.35">
      <c r="A389" t="s">
        <v>276</v>
      </c>
      <c r="B389" s="118">
        <v>4137</v>
      </c>
      <c r="C389">
        <v>20</v>
      </c>
      <c r="D389" s="1">
        <f>VLOOKUP($B389,'Awards&amp;Payments_LEACode'!$A$4:$I$455,3,FALSE)</f>
        <v>56694</v>
      </c>
      <c r="E389" s="1">
        <f>VLOOKUP($B389,'Awards&amp;Payments_LEACode'!$A$4:$I$455,4,FALSE)</f>
        <v>223827</v>
      </c>
      <c r="F389" s="1">
        <f>VLOOKUP($B389,'Awards&amp;Payments_LEACode'!$A$4:$I$455,6,FALSE)</f>
        <v>502654</v>
      </c>
      <c r="G389" s="1">
        <f>VLOOKUP($B389,'Awards&amp;Payments_LEACode'!$A$4:$I$455,8,FALSE)</f>
        <v>0</v>
      </c>
      <c r="H389" s="3">
        <f>VLOOKUP($B389,'Awards&amp;Payments_LEACode'!$A$4:$I$455,9,FALSE)</f>
        <v>783175</v>
      </c>
      <c r="I389" s="1">
        <f>VLOOKUP($B389,'Awards&amp;Payments_LEACode'!$A$4:$Q$455,11,FALSE)</f>
        <v>56694</v>
      </c>
      <c r="J389" s="1">
        <f>VLOOKUP($B389,'Awards&amp;Payments_LEACode'!$A$4:$Q$455,12,FALSE)</f>
        <v>0</v>
      </c>
      <c r="K389" s="1">
        <f>VLOOKUP($B389,'Awards&amp;Payments_LEACode'!$A$4:$Q$455,14,FALSE)</f>
        <v>0</v>
      </c>
      <c r="L389" s="1">
        <f>VLOOKUP($B389,'Awards&amp;Payments_LEACode'!$A$4:$Q$455,16,FALSE)</f>
        <v>0</v>
      </c>
      <c r="M389" s="3">
        <f>VLOOKUP($B389,'Awards&amp;Payments_LEACode'!$A$4:$Q$455,17,FALSE)</f>
        <v>56694</v>
      </c>
    </row>
    <row r="390" spans="1:13" x14ac:dyDescent="0.35">
      <c r="A390" t="s">
        <v>296</v>
      </c>
      <c r="B390" s="118">
        <v>4473</v>
      </c>
      <c r="C390">
        <v>20</v>
      </c>
      <c r="D390" s="1">
        <f>VLOOKUP($B390,'Awards&amp;Payments_LEACode'!$A$4:$I$455,3,FALSE)</f>
        <v>172588</v>
      </c>
      <c r="E390" s="1">
        <f>VLOOKUP($B390,'Awards&amp;Payments_LEACode'!$A$4:$I$455,4,FALSE)</f>
        <v>688966</v>
      </c>
      <c r="F390" s="1">
        <f>VLOOKUP($B390,'Awards&amp;Payments_LEACode'!$A$4:$I$455,6,FALSE)</f>
        <v>1547228</v>
      </c>
      <c r="G390" s="1">
        <f>VLOOKUP($B390,'Awards&amp;Payments_LEACode'!$A$4:$I$455,8,FALSE)</f>
        <v>0</v>
      </c>
      <c r="H390" s="3">
        <f>VLOOKUP($B390,'Awards&amp;Payments_LEACode'!$A$4:$I$455,9,FALSE)</f>
        <v>2408782</v>
      </c>
      <c r="I390" s="1">
        <f>VLOOKUP($B390,'Awards&amp;Payments_LEACode'!$A$4:$Q$455,11,FALSE)</f>
        <v>101072</v>
      </c>
      <c r="J390" s="1">
        <f>VLOOKUP($B390,'Awards&amp;Payments_LEACode'!$A$4:$Q$455,12,FALSE)</f>
        <v>0</v>
      </c>
      <c r="K390" s="1">
        <f>VLOOKUP($B390,'Awards&amp;Payments_LEACode'!$A$4:$Q$455,14,FALSE)</f>
        <v>0</v>
      </c>
      <c r="L390" s="1">
        <f>VLOOKUP($B390,'Awards&amp;Payments_LEACode'!$A$4:$Q$455,16,FALSE)</f>
        <v>0</v>
      </c>
      <c r="M390" s="3">
        <f>VLOOKUP($B390,'Awards&amp;Payments_LEACode'!$A$4:$Q$455,17,FALSE)</f>
        <v>101072</v>
      </c>
    </row>
    <row r="391" spans="1:13" x14ac:dyDescent="0.35">
      <c r="A391" t="s">
        <v>1155</v>
      </c>
      <c r="B391" s="118">
        <v>4515</v>
      </c>
      <c r="C391">
        <v>20</v>
      </c>
      <c r="D391" s="1">
        <f>VLOOKUP($B391,'Awards&amp;Payments_LEACode'!$A$4:$I$455,3,FALSE)</f>
        <v>152878</v>
      </c>
      <c r="E391" s="1">
        <f>VLOOKUP($B391,'Awards&amp;Payments_LEACode'!$A$4:$I$455,4,FALSE)</f>
        <v>580365</v>
      </c>
      <c r="F391" s="1">
        <f>VLOOKUP($B391,'Awards&amp;Payments_LEACode'!$A$4:$I$455,6,FALSE)</f>
        <v>1303339</v>
      </c>
      <c r="G391" s="1">
        <f>VLOOKUP($B391,'Awards&amp;Payments_LEACode'!$A$4:$I$455,8,FALSE)</f>
        <v>0</v>
      </c>
      <c r="H391" s="3">
        <f>VLOOKUP($B391,'Awards&amp;Payments_LEACode'!$A$4:$I$455,9,FALSE)</f>
        <v>2036582</v>
      </c>
      <c r="I391" s="1">
        <f>VLOOKUP($B391,'Awards&amp;Payments_LEACode'!$A$4:$Q$455,11,FALSE)</f>
        <v>152878</v>
      </c>
      <c r="J391" s="1">
        <f>VLOOKUP($B391,'Awards&amp;Payments_LEACode'!$A$4:$Q$455,12,FALSE)</f>
        <v>0</v>
      </c>
      <c r="K391" s="1">
        <f>VLOOKUP($B391,'Awards&amp;Payments_LEACode'!$A$4:$Q$455,14,FALSE)</f>
        <v>0</v>
      </c>
      <c r="L391" s="1">
        <f>VLOOKUP($B391,'Awards&amp;Payments_LEACode'!$A$4:$Q$455,16,FALSE)</f>
        <v>0</v>
      </c>
      <c r="M391" s="3">
        <f>VLOOKUP($B391,'Awards&amp;Payments_LEACode'!$A$4:$Q$455,17,FALSE)</f>
        <v>152878</v>
      </c>
    </row>
    <row r="392" spans="1:13" x14ac:dyDescent="0.35">
      <c r="A392" t="s">
        <v>312</v>
      </c>
      <c r="B392" s="118">
        <v>4641</v>
      </c>
      <c r="C392">
        <v>20</v>
      </c>
      <c r="D392" s="1">
        <f>VLOOKUP($B392,'Awards&amp;Payments_LEACode'!$A$4:$I$455,3,FALSE)</f>
        <v>55081</v>
      </c>
      <c r="E392" s="1">
        <f>VLOOKUP($B392,'Awards&amp;Payments_LEACode'!$A$4:$I$455,4,FALSE)</f>
        <v>233196</v>
      </c>
      <c r="F392" s="1">
        <f>VLOOKUP($B392,'Awards&amp;Payments_LEACode'!$A$4:$I$455,6,FALSE)</f>
        <v>523695</v>
      </c>
      <c r="G392" s="1">
        <f>VLOOKUP($B392,'Awards&amp;Payments_LEACode'!$A$4:$I$455,8,FALSE)</f>
        <v>0</v>
      </c>
      <c r="H392" s="3">
        <f>VLOOKUP($B392,'Awards&amp;Payments_LEACode'!$A$4:$I$455,9,FALSE)</f>
        <v>811972</v>
      </c>
      <c r="I392" s="1">
        <f>VLOOKUP($B392,'Awards&amp;Payments_LEACode'!$A$4:$Q$455,11,FALSE)</f>
        <v>54581.33</v>
      </c>
      <c r="J392" s="1">
        <f>VLOOKUP($B392,'Awards&amp;Payments_LEACode'!$A$4:$Q$455,12,FALSE)</f>
        <v>0</v>
      </c>
      <c r="K392" s="1">
        <f>VLOOKUP($B392,'Awards&amp;Payments_LEACode'!$A$4:$Q$455,14,FALSE)</f>
        <v>0</v>
      </c>
      <c r="L392" s="1">
        <f>VLOOKUP($B392,'Awards&amp;Payments_LEACode'!$A$4:$Q$455,16,FALSE)</f>
        <v>0</v>
      </c>
      <c r="M392" s="3">
        <f>VLOOKUP($B392,'Awards&amp;Payments_LEACode'!$A$4:$Q$455,17,FALSE)</f>
        <v>54581.33</v>
      </c>
    </row>
    <row r="393" spans="1:13" x14ac:dyDescent="0.35">
      <c r="A393" t="s">
        <v>339</v>
      </c>
      <c r="B393" s="118">
        <v>5278</v>
      </c>
      <c r="C393">
        <v>20</v>
      </c>
      <c r="D393" s="1">
        <f>VLOOKUP($B393,'Awards&amp;Payments_LEACode'!$A$4:$I$455,3,FALSE)</f>
        <v>96349</v>
      </c>
      <c r="E393" s="1">
        <f>VLOOKUP($B393,'Awards&amp;Payments_LEACode'!$A$4:$I$455,4,FALSE)</f>
        <v>390148</v>
      </c>
      <c r="F393" s="1">
        <f>VLOOKUP($B393,'Awards&amp;Payments_LEACode'!$A$4:$I$455,6,FALSE)</f>
        <v>876166</v>
      </c>
      <c r="G393" s="1">
        <f>VLOOKUP($B393,'Awards&amp;Payments_LEACode'!$A$4:$I$455,8,FALSE)</f>
        <v>0</v>
      </c>
      <c r="H393" s="3">
        <f>VLOOKUP($B393,'Awards&amp;Payments_LEACode'!$A$4:$I$455,9,FALSE)</f>
        <v>1362663</v>
      </c>
      <c r="I393" s="1">
        <f>VLOOKUP($B393,'Awards&amp;Payments_LEACode'!$A$4:$Q$455,11,FALSE)</f>
        <v>52505.19</v>
      </c>
      <c r="J393" s="1">
        <f>VLOOKUP($B393,'Awards&amp;Payments_LEACode'!$A$4:$Q$455,12,FALSE)</f>
        <v>0</v>
      </c>
      <c r="K393" s="1">
        <f>VLOOKUP($B393,'Awards&amp;Payments_LEACode'!$A$4:$Q$455,14,FALSE)</f>
        <v>0</v>
      </c>
      <c r="L393" s="1">
        <f>VLOOKUP($B393,'Awards&amp;Payments_LEACode'!$A$4:$Q$455,16,FALSE)</f>
        <v>0</v>
      </c>
      <c r="M393" s="3">
        <f>VLOOKUP($B393,'Awards&amp;Payments_LEACode'!$A$4:$Q$455,17,FALSE)</f>
        <v>52505.19</v>
      </c>
    </row>
    <row r="394" spans="1:13" x14ac:dyDescent="0.35">
      <c r="A394" t="s">
        <v>346</v>
      </c>
      <c r="B394" s="118">
        <v>5390</v>
      </c>
      <c r="C394">
        <v>20</v>
      </c>
      <c r="D394" s="1">
        <f>VLOOKUP($B394,'Awards&amp;Payments_LEACode'!$A$4:$I$455,3,FALSE)</f>
        <v>58966</v>
      </c>
      <c r="E394" s="1">
        <f>VLOOKUP($B394,'Awards&amp;Payments_LEACode'!$A$4:$I$455,4,FALSE)</f>
        <v>212449</v>
      </c>
      <c r="F394" s="1">
        <f>VLOOKUP($B394,'Awards&amp;Payments_LEACode'!$A$4:$I$455,6,FALSE)</f>
        <v>477101</v>
      </c>
      <c r="G394" s="1">
        <f>VLOOKUP($B394,'Awards&amp;Payments_LEACode'!$A$4:$I$455,8,FALSE)</f>
        <v>0</v>
      </c>
      <c r="H394" s="3">
        <f>VLOOKUP($B394,'Awards&amp;Payments_LEACode'!$A$4:$I$455,9,FALSE)</f>
        <v>748516</v>
      </c>
      <c r="I394" s="1">
        <f>VLOOKUP($B394,'Awards&amp;Payments_LEACode'!$A$4:$Q$455,11,FALSE)</f>
        <v>58966</v>
      </c>
      <c r="J394" s="1">
        <f>VLOOKUP($B394,'Awards&amp;Payments_LEACode'!$A$4:$Q$455,12,FALSE)</f>
        <v>0</v>
      </c>
      <c r="K394" s="1">
        <f>VLOOKUP($B394,'Awards&amp;Payments_LEACode'!$A$4:$Q$455,14,FALSE)</f>
        <v>0</v>
      </c>
      <c r="L394" s="1">
        <f>VLOOKUP($B394,'Awards&amp;Payments_LEACode'!$A$4:$Q$455,16,FALSE)</f>
        <v>0</v>
      </c>
      <c r="M394" s="3">
        <f>VLOOKUP($B394,'Awards&amp;Payments_LEACode'!$A$4:$Q$455,17,FALSE)</f>
        <v>58966</v>
      </c>
    </row>
    <row r="395" spans="1:13" x14ac:dyDescent="0.35">
      <c r="A395" t="s">
        <v>402</v>
      </c>
      <c r="B395" s="118">
        <v>6307</v>
      </c>
      <c r="C395">
        <v>20</v>
      </c>
      <c r="D395" s="1">
        <f>VLOOKUP($B395,'Awards&amp;Payments_LEACode'!$A$4:$I$455,3,FALSE)</f>
        <v>498664</v>
      </c>
      <c r="E395" s="1">
        <f>VLOOKUP($B395,'Awards&amp;Payments_LEACode'!$A$4:$I$455,4,FALSE)</f>
        <v>1816104</v>
      </c>
      <c r="F395" s="1">
        <f>VLOOKUP($B395,'Awards&amp;Payments_LEACode'!$A$4:$I$455,6,FALSE)</f>
        <v>4078471</v>
      </c>
      <c r="G395" s="1">
        <f>VLOOKUP($B395,'Awards&amp;Payments_LEACode'!$A$4:$I$455,8,FALSE)</f>
        <v>0</v>
      </c>
      <c r="H395" s="3">
        <f>VLOOKUP($B395,'Awards&amp;Payments_LEACode'!$A$4:$I$455,9,FALSE)</f>
        <v>6393239</v>
      </c>
      <c r="I395" s="1">
        <f>VLOOKUP($B395,'Awards&amp;Payments_LEACode'!$A$4:$Q$455,11,FALSE)</f>
        <v>200945.80000000002</v>
      </c>
      <c r="J395" s="1">
        <f>VLOOKUP($B395,'Awards&amp;Payments_LEACode'!$A$4:$Q$455,12,FALSE)</f>
        <v>0</v>
      </c>
      <c r="K395" s="1">
        <f>VLOOKUP($B395,'Awards&amp;Payments_LEACode'!$A$4:$Q$455,14,FALSE)</f>
        <v>0</v>
      </c>
      <c r="L395" s="1">
        <f>VLOOKUP($B395,'Awards&amp;Payments_LEACode'!$A$4:$Q$455,16,FALSE)</f>
        <v>0</v>
      </c>
      <c r="M395" s="3">
        <f>VLOOKUP($B395,'Awards&amp;Payments_LEACode'!$A$4:$Q$455,17,FALSE)</f>
        <v>200945.80000000002</v>
      </c>
    </row>
    <row r="396" spans="1:13" x14ac:dyDescent="0.35">
      <c r="A396" t="s">
        <v>50</v>
      </c>
      <c r="B396" s="118">
        <v>657</v>
      </c>
      <c r="C396">
        <v>21</v>
      </c>
      <c r="D396" s="1">
        <f>VLOOKUP($B396,'Awards&amp;Payments_LEACode'!$A$4:$I$455,3,FALSE)</f>
        <v>40000</v>
      </c>
      <c r="E396" s="1">
        <f>VLOOKUP($B396,'Awards&amp;Payments_LEACode'!$A$4:$I$455,4,FALSE)</f>
        <v>100000</v>
      </c>
      <c r="F396" s="1">
        <f>VLOOKUP($B396,'Awards&amp;Payments_LEACode'!$A$4:$I$455,6,FALSE)</f>
        <v>121607</v>
      </c>
      <c r="G396" s="1">
        <f>VLOOKUP($B396,'Awards&amp;Payments_LEACode'!$A$4:$I$455,8,FALSE)</f>
        <v>0</v>
      </c>
      <c r="H396" s="3">
        <f>VLOOKUP($B396,'Awards&amp;Payments_LEACode'!$A$4:$I$455,9,FALSE)</f>
        <v>261607</v>
      </c>
      <c r="I396" s="1">
        <f>VLOOKUP($B396,'Awards&amp;Payments_LEACode'!$A$4:$Q$455,11,FALSE)</f>
        <v>39982.239999999998</v>
      </c>
      <c r="J396" s="1">
        <f>VLOOKUP($B396,'Awards&amp;Payments_LEACode'!$A$4:$Q$455,12,FALSE)</f>
        <v>0</v>
      </c>
      <c r="K396" s="1">
        <f>VLOOKUP($B396,'Awards&amp;Payments_LEACode'!$A$4:$Q$455,14,FALSE)</f>
        <v>0</v>
      </c>
      <c r="L396" s="1">
        <f>VLOOKUP($B396,'Awards&amp;Payments_LEACode'!$A$4:$Q$455,16,FALSE)</f>
        <v>0</v>
      </c>
      <c r="M396" s="3">
        <f>VLOOKUP($B396,'Awards&amp;Payments_LEACode'!$A$4:$Q$455,17,FALSE)</f>
        <v>39982.239999999998</v>
      </c>
    </row>
    <row r="397" spans="1:13" x14ac:dyDescent="0.35">
      <c r="A397" t="s">
        <v>52</v>
      </c>
      <c r="B397" s="118">
        <v>665</v>
      </c>
      <c r="C397">
        <v>21</v>
      </c>
      <c r="D397" s="1">
        <f>VLOOKUP($B397,'Awards&amp;Payments_LEACode'!$A$4:$I$455,3,FALSE)</f>
        <v>43771</v>
      </c>
      <c r="E397" s="1">
        <f>VLOOKUP($B397,'Awards&amp;Payments_LEACode'!$A$4:$I$455,4,FALSE)</f>
        <v>161871</v>
      </c>
      <c r="F397" s="1">
        <f>VLOOKUP($B397,'Awards&amp;Payments_LEACode'!$A$4:$I$455,6,FALSE)</f>
        <v>363518</v>
      </c>
      <c r="G397" s="1">
        <f>VLOOKUP($B397,'Awards&amp;Payments_LEACode'!$A$4:$I$455,8,FALSE)</f>
        <v>0</v>
      </c>
      <c r="H397" s="3">
        <f>VLOOKUP($B397,'Awards&amp;Payments_LEACode'!$A$4:$I$455,9,FALSE)</f>
        <v>569160</v>
      </c>
      <c r="I397" s="1">
        <f>VLOOKUP($B397,'Awards&amp;Payments_LEACode'!$A$4:$Q$455,11,FALSE)</f>
        <v>43771</v>
      </c>
      <c r="J397" s="1">
        <f>VLOOKUP($B397,'Awards&amp;Payments_LEACode'!$A$4:$Q$455,12,FALSE)</f>
        <v>0</v>
      </c>
      <c r="K397" s="1">
        <f>VLOOKUP($B397,'Awards&amp;Payments_LEACode'!$A$4:$Q$455,14,FALSE)</f>
        <v>0</v>
      </c>
      <c r="L397" s="1">
        <f>VLOOKUP($B397,'Awards&amp;Payments_LEACode'!$A$4:$Q$455,16,FALSE)</f>
        <v>0</v>
      </c>
      <c r="M397" s="3">
        <f>VLOOKUP($B397,'Awards&amp;Payments_LEACode'!$A$4:$Q$455,17,FALSE)</f>
        <v>43771</v>
      </c>
    </row>
    <row r="398" spans="1:13" x14ac:dyDescent="0.35">
      <c r="A398" t="s">
        <v>57</v>
      </c>
      <c r="B398" s="118">
        <v>777</v>
      </c>
      <c r="C398">
        <v>21</v>
      </c>
      <c r="D398" s="1">
        <f>VLOOKUP($B398,'Awards&amp;Payments_LEACode'!$A$4:$I$455,3,FALSE)</f>
        <v>384379</v>
      </c>
      <c r="E398" s="1">
        <f>VLOOKUP($B398,'Awards&amp;Payments_LEACode'!$A$4:$I$455,4,FALSE)</f>
        <v>1534075</v>
      </c>
      <c r="F398" s="1">
        <f>VLOOKUP($B398,'Awards&amp;Payments_LEACode'!$A$4:$I$455,6,FALSE)</f>
        <v>3445112</v>
      </c>
      <c r="G398" s="1">
        <f>VLOOKUP($B398,'Awards&amp;Payments_LEACode'!$A$4:$I$455,8,FALSE)</f>
        <v>0</v>
      </c>
      <c r="H398" s="3">
        <f>VLOOKUP($B398,'Awards&amp;Payments_LEACode'!$A$4:$I$455,9,FALSE)</f>
        <v>5363566</v>
      </c>
      <c r="I398" s="1">
        <f>VLOOKUP($B398,'Awards&amp;Payments_LEACode'!$A$4:$Q$455,11,FALSE)</f>
        <v>171071.2</v>
      </c>
      <c r="J398" s="1">
        <f>VLOOKUP($B398,'Awards&amp;Payments_LEACode'!$A$4:$Q$455,12,FALSE)</f>
        <v>0</v>
      </c>
      <c r="K398" s="1">
        <f>VLOOKUP($B398,'Awards&amp;Payments_LEACode'!$A$4:$Q$455,14,FALSE)</f>
        <v>0</v>
      </c>
      <c r="L398" s="1">
        <f>VLOOKUP($B398,'Awards&amp;Payments_LEACode'!$A$4:$Q$455,16,FALSE)</f>
        <v>0</v>
      </c>
      <c r="M398" s="3">
        <f>VLOOKUP($B398,'Awards&amp;Payments_LEACode'!$A$4:$Q$455,17,FALSE)</f>
        <v>171071.2</v>
      </c>
    </row>
    <row r="399" spans="1:13" x14ac:dyDescent="0.35">
      <c r="A399" t="s">
        <v>330</v>
      </c>
      <c r="B399" s="118">
        <v>5054</v>
      </c>
      <c r="C399">
        <v>21</v>
      </c>
      <c r="D399" s="1">
        <f>VLOOKUP($B399,'Awards&amp;Payments_LEACode'!$A$4:$I$455,3,FALSE)</f>
        <v>72468</v>
      </c>
      <c r="E399" s="1">
        <f>VLOOKUP($B399,'Awards&amp;Payments_LEACode'!$A$4:$I$455,4,FALSE)</f>
        <v>284457</v>
      </c>
      <c r="F399" s="1">
        <f>VLOOKUP($B399,'Awards&amp;Payments_LEACode'!$A$4:$I$455,6,FALSE)</f>
        <v>638812</v>
      </c>
      <c r="G399" s="1">
        <f>VLOOKUP($B399,'Awards&amp;Payments_LEACode'!$A$4:$I$455,8,FALSE)</f>
        <v>0</v>
      </c>
      <c r="H399" s="3">
        <f>VLOOKUP($B399,'Awards&amp;Payments_LEACode'!$A$4:$I$455,9,FALSE)</f>
        <v>995737</v>
      </c>
      <c r="I399" s="1">
        <f>VLOOKUP($B399,'Awards&amp;Payments_LEACode'!$A$4:$Q$455,11,FALSE)</f>
        <v>39633.31</v>
      </c>
      <c r="J399" s="1">
        <f>VLOOKUP($B399,'Awards&amp;Payments_LEACode'!$A$4:$Q$455,12,FALSE)</f>
        <v>0</v>
      </c>
      <c r="K399" s="1">
        <f>VLOOKUP($B399,'Awards&amp;Payments_LEACode'!$A$4:$Q$455,14,FALSE)</f>
        <v>0</v>
      </c>
      <c r="L399" s="1">
        <f>VLOOKUP($B399,'Awards&amp;Payments_LEACode'!$A$4:$Q$455,16,FALSE)</f>
        <v>0</v>
      </c>
      <c r="M399" s="3">
        <f>VLOOKUP($B399,'Awards&amp;Payments_LEACode'!$A$4:$Q$455,17,FALSE)</f>
        <v>39633.31</v>
      </c>
    </row>
    <row r="400" spans="1:13" x14ac:dyDescent="0.35">
      <c r="A400" t="s">
        <v>96</v>
      </c>
      <c r="B400" s="118">
        <v>1449</v>
      </c>
      <c r="C400">
        <v>21</v>
      </c>
      <c r="D400" s="1">
        <f>VLOOKUP($B400,'Awards&amp;Payments_LEACode'!$A$4:$I$455,3,FALSE)</f>
        <v>40000</v>
      </c>
      <c r="E400" s="1">
        <f>VLOOKUP($B400,'Awards&amp;Payments_LEACode'!$A$4:$I$455,4,FALSE)</f>
        <v>100000</v>
      </c>
      <c r="F400" s="1">
        <f>VLOOKUP($B400,'Awards&amp;Payments_LEACode'!$A$4:$I$455,6,FALSE)</f>
        <v>0</v>
      </c>
      <c r="G400" s="1">
        <f>VLOOKUP($B400,'Awards&amp;Payments_LEACode'!$A$4:$I$455,8,FALSE)</f>
        <v>0</v>
      </c>
      <c r="H400" s="3">
        <f>VLOOKUP($B400,'Awards&amp;Payments_LEACode'!$A$4:$I$455,9,FALSE)</f>
        <v>140000</v>
      </c>
      <c r="I400" s="1">
        <f>VLOOKUP($B400,'Awards&amp;Payments_LEACode'!$A$4:$Q$455,11,FALSE)</f>
        <v>12277.16</v>
      </c>
      <c r="J400" s="1">
        <f>VLOOKUP($B400,'Awards&amp;Payments_LEACode'!$A$4:$Q$455,12,FALSE)</f>
        <v>0</v>
      </c>
      <c r="K400" s="1">
        <f>VLOOKUP($B400,'Awards&amp;Payments_LEACode'!$A$4:$Q$455,14,FALSE)</f>
        <v>0</v>
      </c>
      <c r="L400" s="1">
        <f>VLOOKUP($B400,'Awards&amp;Payments_LEACode'!$A$4:$Q$455,16,FALSE)</f>
        <v>0</v>
      </c>
      <c r="M400" s="3">
        <f>VLOOKUP($B400,'Awards&amp;Payments_LEACode'!$A$4:$Q$455,17,FALSE)</f>
        <v>12277.16</v>
      </c>
    </row>
    <row r="401" spans="1:13" x14ac:dyDescent="0.35">
      <c r="A401" t="s">
        <v>182</v>
      </c>
      <c r="B401" s="118">
        <v>2793</v>
      </c>
      <c r="C401">
        <v>21</v>
      </c>
      <c r="D401" s="1">
        <f>VLOOKUP($B401,'Awards&amp;Payments_LEACode'!$A$4:$I$455,3,FALSE)</f>
        <v>5057396</v>
      </c>
      <c r="E401" s="1">
        <f>VLOOKUP($B401,'Awards&amp;Payments_LEACode'!$A$4:$I$455,4,FALSE)</f>
        <v>19976130</v>
      </c>
      <c r="F401" s="1">
        <f>VLOOKUP($B401,'Awards&amp;Payments_LEACode'!$A$4:$I$455,6,FALSE)</f>
        <v>44860899</v>
      </c>
      <c r="G401" s="1">
        <f>VLOOKUP($B401,'Awards&amp;Payments_LEACode'!$A$4:$I$455,8,FALSE)</f>
        <v>3008549</v>
      </c>
      <c r="H401" s="3">
        <f>VLOOKUP($B401,'Awards&amp;Payments_LEACode'!$A$4:$I$455,9,FALSE)</f>
        <v>72902974</v>
      </c>
      <c r="I401" s="1">
        <f>VLOOKUP($B401,'Awards&amp;Payments_LEACode'!$A$4:$Q$455,11,FALSE)</f>
        <v>1740423.13</v>
      </c>
      <c r="J401" s="1">
        <f>VLOOKUP($B401,'Awards&amp;Payments_LEACode'!$A$4:$Q$455,12,FALSE)</f>
        <v>0</v>
      </c>
      <c r="K401" s="1">
        <f>VLOOKUP($B401,'Awards&amp;Payments_LEACode'!$A$4:$Q$455,14,FALSE)</f>
        <v>0</v>
      </c>
      <c r="L401" s="1">
        <f>VLOOKUP($B401,'Awards&amp;Payments_LEACode'!$A$4:$Q$455,16,FALSE)</f>
        <v>0</v>
      </c>
      <c r="M401" s="3">
        <f>VLOOKUP($B401,'Awards&amp;Payments_LEACode'!$A$4:$Q$455,17,FALSE)</f>
        <v>1740423.13</v>
      </c>
    </row>
    <row r="402" spans="1:13" x14ac:dyDescent="0.35">
      <c r="A402" t="s">
        <v>251</v>
      </c>
      <c r="B402" s="118">
        <v>3857</v>
      </c>
      <c r="C402">
        <v>21</v>
      </c>
      <c r="D402" s="1">
        <f>VLOOKUP($B402,'Awards&amp;Payments_LEACode'!$A$4:$I$455,3,FALSE)</f>
        <v>113793</v>
      </c>
      <c r="E402" s="1">
        <f>VLOOKUP($B402,'Awards&amp;Payments_LEACode'!$A$4:$I$455,4,FALSE)</f>
        <v>449452</v>
      </c>
      <c r="F402" s="1">
        <f>VLOOKUP($B402,'Awards&amp;Payments_LEACode'!$A$4:$I$455,6,FALSE)</f>
        <v>1009346</v>
      </c>
      <c r="G402" s="1">
        <f>VLOOKUP($B402,'Awards&amp;Payments_LEACode'!$A$4:$I$455,8,FALSE)</f>
        <v>0</v>
      </c>
      <c r="H402" s="3">
        <f>VLOOKUP($B402,'Awards&amp;Payments_LEACode'!$A$4:$I$455,9,FALSE)</f>
        <v>1572591</v>
      </c>
      <c r="I402" s="1">
        <f>VLOOKUP($B402,'Awards&amp;Payments_LEACode'!$A$4:$Q$455,11,FALSE)</f>
        <v>0</v>
      </c>
      <c r="J402" s="1">
        <f>VLOOKUP($B402,'Awards&amp;Payments_LEACode'!$A$4:$Q$455,12,FALSE)</f>
        <v>0</v>
      </c>
      <c r="K402" s="1">
        <f>VLOOKUP($B402,'Awards&amp;Payments_LEACode'!$A$4:$Q$455,14,FALSE)</f>
        <v>0</v>
      </c>
      <c r="L402" s="1">
        <f>VLOOKUP($B402,'Awards&amp;Payments_LEACode'!$A$4:$Q$455,16,FALSE)</f>
        <v>0</v>
      </c>
      <c r="M402" s="3">
        <f>VLOOKUP($B402,'Awards&amp;Payments_LEACode'!$A$4:$Q$455,17,FALSE)</f>
        <v>0</v>
      </c>
    </row>
    <row r="403" spans="1:13" x14ac:dyDescent="0.35">
      <c r="A403" t="s">
        <v>314</v>
      </c>
      <c r="B403" s="118">
        <v>4690</v>
      </c>
      <c r="C403">
        <v>21</v>
      </c>
      <c r="D403" s="1">
        <f>VLOOKUP($B403,'Awards&amp;Payments_LEACode'!$A$4:$I$455,3,FALSE)</f>
        <v>40000</v>
      </c>
      <c r="E403" s="1">
        <f>VLOOKUP($B403,'Awards&amp;Payments_LEACode'!$A$4:$I$455,4,FALSE)</f>
        <v>100000</v>
      </c>
      <c r="F403" s="1">
        <f>VLOOKUP($B403,'Awards&amp;Payments_LEACode'!$A$4:$I$455,6,FALSE)</f>
        <v>31339</v>
      </c>
      <c r="G403" s="1">
        <f>VLOOKUP($B403,'Awards&amp;Payments_LEACode'!$A$4:$I$455,8,FALSE)</f>
        <v>0</v>
      </c>
      <c r="H403" s="3">
        <f>VLOOKUP($B403,'Awards&amp;Payments_LEACode'!$A$4:$I$455,9,FALSE)</f>
        <v>171339</v>
      </c>
      <c r="I403" s="1">
        <f>VLOOKUP($B403,'Awards&amp;Payments_LEACode'!$A$4:$Q$455,11,FALSE)</f>
        <v>40000</v>
      </c>
      <c r="J403" s="1">
        <f>VLOOKUP($B403,'Awards&amp;Payments_LEACode'!$A$4:$Q$455,12,FALSE)</f>
        <v>0</v>
      </c>
      <c r="K403" s="1">
        <f>VLOOKUP($B403,'Awards&amp;Payments_LEACode'!$A$4:$Q$455,14,FALSE)</f>
        <v>0</v>
      </c>
      <c r="L403" s="1">
        <f>VLOOKUP($B403,'Awards&amp;Payments_LEACode'!$A$4:$Q$455,16,FALSE)</f>
        <v>0</v>
      </c>
      <c r="M403" s="3">
        <f>VLOOKUP($B403,'Awards&amp;Payments_LEACode'!$A$4:$Q$455,17,FALSE)</f>
        <v>40000</v>
      </c>
    </row>
    <row r="404" spans="1:13" x14ac:dyDescent="0.35">
      <c r="A404" t="s">
        <v>268</v>
      </c>
      <c r="B404" s="118">
        <v>4011</v>
      </c>
      <c r="C404">
        <v>21</v>
      </c>
      <c r="D404" s="1">
        <f>VLOOKUP($B404,'Awards&amp;Payments_LEACode'!$A$4:$I$455,3,FALSE)</f>
        <v>40000</v>
      </c>
      <c r="E404" s="1">
        <f>VLOOKUP($B404,'Awards&amp;Payments_LEACode'!$A$4:$I$455,4,FALSE)</f>
        <v>100000</v>
      </c>
      <c r="F404" s="1">
        <f>VLOOKUP($B404,'Awards&amp;Payments_LEACode'!$A$4:$I$455,6,FALSE)</f>
        <v>0</v>
      </c>
      <c r="G404" s="1">
        <f>VLOOKUP($B404,'Awards&amp;Payments_LEACode'!$A$4:$I$455,8,FALSE)</f>
        <v>0</v>
      </c>
      <c r="H404" s="3">
        <f>VLOOKUP($B404,'Awards&amp;Payments_LEACode'!$A$4:$I$455,9,FALSE)</f>
        <v>140000</v>
      </c>
      <c r="I404" s="1">
        <f>VLOOKUP($B404,'Awards&amp;Payments_LEACode'!$A$4:$Q$455,11,FALSE)</f>
        <v>15987.2</v>
      </c>
      <c r="J404" s="1">
        <f>VLOOKUP($B404,'Awards&amp;Payments_LEACode'!$A$4:$Q$455,12,FALSE)</f>
        <v>0</v>
      </c>
      <c r="K404" s="1">
        <f>VLOOKUP($B404,'Awards&amp;Payments_LEACode'!$A$4:$Q$455,14,FALSE)</f>
        <v>0</v>
      </c>
      <c r="L404" s="1">
        <f>VLOOKUP($B404,'Awards&amp;Payments_LEACode'!$A$4:$Q$455,16,FALSE)</f>
        <v>0</v>
      </c>
      <c r="M404" s="3">
        <f>VLOOKUP($B404,'Awards&amp;Payments_LEACode'!$A$4:$Q$455,17,FALSE)</f>
        <v>15987.2</v>
      </c>
    </row>
    <row r="405" spans="1:13" x14ac:dyDescent="0.35">
      <c r="A405" t="s">
        <v>285</v>
      </c>
      <c r="B405" s="118">
        <v>4235</v>
      </c>
      <c r="C405">
        <v>21</v>
      </c>
      <c r="D405" s="1">
        <f>VLOOKUP($B405,'Awards&amp;Payments_LEACode'!$A$4:$I$455,3,FALSE)</f>
        <v>40000</v>
      </c>
      <c r="E405" s="1">
        <f>VLOOKUP($B405,'Awards&amp;Payments_LEACode'!$A$4:$I$455,4,FALSE)</f>
        <v>102148</v>
      </c>
      <c r="F405" s="1">
        <f>VLOOKUP($B405,'Awards&amp;Payments_LEACode'!$A$4:$I$455,6,FALSE)</f>
        <v>229397</v>
      </c>
      <c r="G405" s="1">
        <f>VLOOKUP($B405,'Awards&amp;Payments_LEACode'!$A$4:$I$455,8,FALSE)</f>
        <v>0</v>
      </c>
      <c r="H405" s="3">
        <f>VLOOKUP($B405,'Awards&amp;Payments_LEACode'!$A$4:$I$455,9,FALSE)</f>
        <v>371545</v>
      </c>
      <c r="I405" s="1">
        <f>VLOOKUP($B405,'Awards&amp;Payments_LEACode'!$A$4:$Q$455,11,FALSE)</f>
        <v>40000</v>
      </c>
      <c r="J405" s="1">
        <f>VLOOKUP($B405,'Awards&amp;Payments_LEACode'!$A$4:$Q$455,12,FALSE)</f>
        <v>0</v>
      </c>
      <c r="K405" s="1">
        <f>VLOOKUP($B405,'Awards&amp;Payments_LEACode'!$A$4:$Q$455,14,FALSE)</f>
        <v>0</v>
      </c>
      <c r="L405" s="1">
        <f>VLOOKUP($B405,'Awards&amp;Payments_LEACode'!$A$4:$Q$455,16,FALSE)</f>
        <v>0</v>
      </c>
      <c r="M405" s="3">
        <f>VLOOKUP($B405,'Awards&amp;Payments_LEACode'!$A$4:$Q$455,17,FALSE)</f>
        <v>40000</v>
      </c>
    </row>
    <row r="406" spans="1:13" x14ac:dyDescent="0.35">
      <c r="A406" t="s">
        <v>309</v>
      </c>
      <c r="B406" s="118">
        <v>4620</v>
      </c>
      <c r="C406">
        <v>21</v>
      </c>
      <c r="D406" s="1">
        <f>VLOOKUP($B406,'Awards&amp;Payments_LEACode'!$A$4:$I$455,3,FALSE)</f>
        <v>5883184</v>
      </c>
      <c r="E406" s="1">
        <f>VLOOKUP($B406,'Awards&amp;Payments_LEACode'!$A$4:$I$455,4,FALSE)</f>
        <v>23636060</v>
      </c>
      <c r="F406" s="1">
        <f>VLOOKUP($B406,'Awards&amp;Payments_LEACode'!$A$4:$I$455,6,FALSE)</f>
        <v>53080097</v>
      </c>
      <c r="G406" s="1">
        <f>VLOOKUP($B406,'Awards&amp;Payments_LEACode'!$A$4:$I$455,8,FALSE)</f>
        <v>2540433</v>
      </c>
      <c r="H406" s="3">
        <f>VLOOKUP($B406,'Awards&amp;Payments_LEACode'!$A$4:$I$455,9,FALSE)</f>
        <v>85139774</v>
      </c>
      <c r="I406" s="1">
        <f>VLOOKUP($B406,'Awards&amp;Payments_LEACode'!$A$4:$Q$455,11,FALSE)</f>
        <v>1417767.9100000001</v>
      </c>
      <c r="J406" s="1">
        <f>VLOOKUP($B406,'Awards&amp;Payments_LEACode'!$A$4:$Q$455,12,FALSE)</f>
        <v>0</v>
      </c>
      <c r="K406" s="1">
        <f>VLOOKUP($B406,'Awards&amp;Payments_LEACode'!$A$4:$Q$455,14,FALSE)</f>
        <v>0</v>
      </c>
      <c r="L406" s="1">
        <f>VLOOKUP($B406,'Awards&amp;Payments_LEACode'!$A$4:$Q$455,16,FALSE)</f>
        <v>1318922.8</v>
      </c>
      <c r="M406" s="3">
        <f>VLOOKUP($B406,'Awards&amp;Payments_LEACode'!$A$4:$Q$455,17,FALSE)</f>
        <v>2736690.71</v>
      </c>
    </row>
    <row r="407" spans="1:13" x14ac:dyDescent="0.35">
      <c r="A407" t="s">
        <v>310</v>
      </c>
      <c r="B407" s="118">
        <v>4627</v>
      </c>
      <c r="C407">
        <v>21</v>
      </c>
      <c r="D407" s="1">
        <f>VLOOKUP($B407,'Awards&amp;Payments_LEACode'!$A$4:$I$455,3,FALSE)</f>
        <v>72222</v>
      </c>
      <c r="E407" s="1">
        <f>VLOOKUP($B407,'Awards&amp;Payments_LEACode'!$A$4:$I$455,4,FALSE)</f>
        <v>243354</v>
      </c>
      <c r="F407" s="1">
        <f>VLOOKUP($B407,'Awards&amp;Payments_LEACode'!$A$4:$I$455,6,FALSE)</f>
        <v>546506</v>
      </c>
      <c r="G407" s="1">
        <f>VLOOKUP($B407,'Awards&amp;Payments_LEACode'!$A$4:$I$455,8,FALSE)</f>
        <v>0</v>
      </c>
      <c r="H407" s="3">
        <f>VLOOKUP($B407,'Awards&amp;Payments_LEACode'!$A$4:$I$455,9,FALSE)</f>
        <v>862082</v>
      </c>
      <c r="I407" s="1">
        <f>VLOOKUP($B407,'Awards&amp;Payments_LEACode'!$A$4:$Q$455,11,FALSE)</f>
        <v>22134.379999999997</v>
      </c>
      <c r="J407" s="1">
        <f>VLOOKUP($B407,'Awards&amp;Payments_LEACode'!$A$4:$Q$455,12,FALSE)</f>
        <v>0</v>
      </c>
      <c r="K407" s="1">
        <f>VLOOKUP($B407,'Awards&amp;Payments_LEACode'!$A$4:$Q$455,14,FALSE)</f>
        <v>0</v>
      </c>
      <c r="L407" s="1">
        <f>VLOOKUP($B407,'Awards&amp;Payments_LEACode'!$A$4:$Q$455,16,FALSE)</f>
        <v>0</v>
      </c>
      <c r="M407" s="3">
        <f>VLOOKUP($B407,'Awards&amp;Payments_LEACode'!$A$4:$Q$455,17,FALSE)</f>
        <v>22134.379999999997</v>
      </c>
    </row>
    <row r="408" spans="1:13" x14ac:dyDescent="0.35">
      <c r="A408" t="s">
        <v>313</v>
      </c>
      <c r="B408" s="118">
        <v>4686</v>
      </c>
      <c r="C408">
        <v>21</v>
      </c>
      <c r="D408" s="1">
        <f>VLOOKUP($B408,'Awards&amp;Payments_LEACode'!$A$4:$I$455,3,FALSE)</f>
        <v>40000</v>
      </c>
      <c r="E408" s="1">
        <f>VLOOKUP($B408,'Awards&amp;Payments_LEACode'!$A$4:$I$455,4,FALSE)</f>
        <v>100000</v>
      </c>
      <c r="F408" s="1">
        <f>VLOOKUP($B408,'Awards&amp;Payments_LEACode'!$A$4:$I$455,6,FALSE)</f>
        <v>125667</v>
      </c>
      <c r="G408" s="1">
        <f>VLOOKUP($B408,'Awards&amp;Payments_LEACode'!$A$4:$I$455,8,FALSE)</f>
        <v>0</v>
      </c>
      <c r="H408" s="3">
        <f>VLOOKUP($B408,'Awards&amp;Payments_LEACode'!$A$4:$I$455,9,FALSE)</f>
        <v>265667</v>
      </c>
      <c r="I408" s="1">
        <f>VLOOKUP($B408,'Awards&amp;Payments_LEACode'!$A$4:$Q$455,11,FALSE)</f>
        <v>40000</v>
      </c>
      <c r="J408" s="1">
        <f>VLOOKUP($B408,'Awards&amp;Payments_LEACode'!$A$4:$Q$455,12,FALSE)</f>
        <v>0</v>
      </c>
      <c r="K408" s="1">
        <f>VLOOKUP($B408,'Awards&amp;Payments_LEACode'!$A$4:$Q$455,14,FALSE)</f>
        <v>0</v>
      </c>
      <c r="L408" s="1">
        <f>VLOOKUP($B408,'Awards&amp;Payments_LEACode'!$A$4:$Q$455,16,FALSE)</f>
        <v>0</v>
      </c>
      <c r="M408" s="3">
        <f>VLOOKUP($B408,'Awards&amp;Payments_LEACode'!$A$4:$Q$455,17,FALSE)</f>
        <v>40000</v>
      </c>
    </row>
    <row r="409" spans="1:13" x14ac:dyDescent="0.35">
      <c r="A409" t="s">
        <v>1171</v>
      </c>
      <c r="B409" s="118">
        <v>5068</v>
      </c>
      <c r="C409">
        <v>21</v>
      </c>
      <c r="D409" s="1">
        <f>VLOOKUP($B409,'Awards&amp;Payments_LEACode'!$A$4:$I$455,3,FALSE)</f>
        <v>110133</v>
      </c>
      <c r="E409" s="1">
        <f>VLOOKUP($B409,'Awards&amp;Payments_LEACode'!$A$4:$I$455,4,FALSE)</f>
        <v>437226</v>
      </c>
      <c r="F409" s="1">
        <f>VLOOKUP($B409,'Awards&amp;Payments_LEACode'!$A$4:$I$455,6,FALSE)</f>
        <v>981889</v>
      </c>
      <c r="G409" s="1">
        <f>VLOOKUP($B409,'Awards&amp;Payments_LEACode'!$A$4:$I$455,8,FALSE)</f>
        <v>0</v>
      </c>
      <c r="H409" s="3">
        <f>VLOOKUP($B409,'Awards&amp;Payments_LEACode'!$A$4:$I$455,9,FALSE)</f>
        <v>1529248</v>
      </c>
      <c r="I409" s="1">
        <f>VLOOKUP($B409,'Awards&amp;Payments_LEACode'!$A$4:$Q$455,11,FALSE)</f>
        <v>68480</v>
      </c>
      <c r="J409" s="1">
        <f>VLOOKUP($B409,'Awards&amp;Payments_LEACode'!$A$4:$Q$455,12,FALSE)</f>
        <v>0</v>
      </c>
      <c r="K409" s="1">
        <f>VLOOKUP($B409,'Awards&amp;Payments_LEACode'!$A$4:$Q$455,14,FALSE)</f>
        <v>0</v>
      </c>
      <c r="L409" s="1">
        <f>VLOOKUP($B409,'Awards&amp;Payments_LEACode'!$A$4:$Q$455,16,FALSE)</f>
        <v>0</v>
      </c>
      <c r="M409" s="3">
        <f>VLOOKUP($B409,'Awards&amp;Payments_LEACode'!$A$4:$Q$455,17,FALSE)</f>
        <v>68480</v>
      </c>
    </row>
    <row r="410" spans="1:13" x14ac:dyDescent="0.35">
      <c r="A410" t="s">
        <v>344</v>
      </c>
      <c r="B410" s="118">
        <v>5369</v>
      </c>
      <c r="C410">
        <v>21</v>
      </c>
      <c r="D410" s="1">
        <f>VLOOKUP($B410,'Awards&amp;Payments_LEACode'!$A$4:$I$455,3,FALSE)</f>
        <v>54734</v>
      </c>
      <c r="E410" s="1">
        <f>VLOOKUP($B410,'Awards&amp;Payments_LEACode'!$A$4:$I$455,4,FALSE)</f>
        <v>164411</v>
      </c>
      <c r="F410" s="1">
        <f>VLOOKUP($B410,'Awards&amp;Payments_LEACode'!$A$4:$I$455,6,FALSE)</f>
        <v>369222</v>
      </c>
      <c r="G410" s="1">
        <f>VLOOKUP($B410,'Awards&amp;Payments_LEACode'!$A$4:$I$455,8,FALSE)</f>
        <v>0</v>
      </c>
      <c r="H410" s="3">
        <f>VLOOKUP($B410,'Awards&amp;Payments_LEACode'!$A$4:$I$455,9,FALSE)</f>
        <v>588367</v>
      </c>
      <c r="I410" s="1">
        <f>VLOOKUP($B410,'Awards&amp;Payments_LEACode'!$A$4:$Q$455,11,FALSE)</f>
        <v>54734</v>
      </c>
      <c r="J410" s="1">
        <f>VLOOKUP($B410,'Awards&amp;Payments_LEACode'!$A$4:$Q$455,12,FALSE)</f>
        <v>0</v>
      </c>
      <c r="K410" s="1">
        <f>VLOOKUP($B410,'Awards&amp;Payments_LEACode'!$A$4:$Q$455,14,FALSE)</f>
        <v>0</v>
      </c>
      <c r="L410" s="1">
        <f>VLOOKUP($B410,'Awards&amp;Payments_LEACode'!$A$4:$Q$455,16,FALSE)</f>
        <v>0</v>
      </c>
      <c r="M410" s="3">
        <f>VLOOKUP($B410,'Awards&amp;Payments_LEACode'!$A$4:$Q$455,17,FALSE)</f>
        <v>54734</v>
      </c>
    </row>
    <row r="411" spans="1:13" x14ac:dyDescent="0.35">
      <c r="A411" t="s">
        <v>371</v>
      </c>
      <c r="B411" s="118">
        <v>5780</v>
      </c>
      <c r="C411">
        <v>21</v>
      </c>
      <c r="D411" s="1">
        <f>VLOOKUP($B411,'Awards&amp;Payments_LEACode'!$A$4:$I$455,3,FALSE)</f>
        <v>63330</v>
      </c>
      <c r="E411" s="1">
        <f>VLOOKUP($B411,'Awards&amp;Payments_LEACode'!$A$4:$I$455,4,FALSE)</f>
        <v>201453</v>
      </c>
      <c r="F411" s="1">
        <f>VLOOKUP($B411,'Awards&amp;Payments_LEACode'!$A$4:$I$455,6,FALSE)</f>
        <v>452408</v>
      </c>
      <c r="G411" s="1">
        <f>VLOOKUP($B411,'Awards&amp;Payments_LEACode'!$A$4:$I$455,8,FALSE)</f>
        <v>0</v>
      </c>
      <c r="H411" s="3">
        <f>VLOOKUP($B411,'Awards&amp;Payments_LEACode'!$A$4:$I$455,9,FALSE)</f>
        <v>717191</v>
      </c>
      <c r="I411" s="1">
        <f>VLOOKUP($B411,'Awards&amp;Payments_LEACode'!$A$4:$Q$455,11,FALSE)</f>
        <v>6327.15</v>
      </c>
      <c r="J411" s="1">
        <f>VLOOKUP($B411,'Awards&amp;Payments_LEACode'!$A$4:$Q$455,12,FALSE)</f>
        <v>0</v>
      </c>
      <c r="K411" s="1">
        <f>VLOOKUP($B411,'Awards&amp;Payments_LEACode'!$A$4:$Q$455,14,FALSE)</f>
        <v>0</v>
      </c>
      <c r="L411" s="1">
        <f>VLOOKUP($B411,'Awards&amp;Payments_LEACode'!$A$4:$Q$455,16,FALSE)</f>
        <v>0</v>
      </c>
      <c r="M411" s="3">
        <f>VLOOKUP($B411,'Awards&amp;Payments_LEACode'!$A$4:$Q$455,17,FALSE)</f>
        <v>6327.15</v>
      </c>
    </row>
    <row r="412" spans="1:13" x14ac:dyDescent="0.35">
      <c r="A412" t="s">
        <v>373</v>
      </c>
      <c r="B412" s="118">
        <v>5817</v>
      </c>
      <c r="C412">
        <v>21</v>
      </c>
      <c r="D412" s="1">
        <f>VLOOKUP($B412,'Awards&amp;Payments_LEACode'!$A$4:$I$455,3,FALSE)</f>
        <v>82809</v>
      </c>
      <c r="E412" s="1">
        <f>VLOOKUP($B412,'Awards&amp;Payments_LEACode'!$A$4:$I$455,4,FALSE)</f>
        <v>328694</v>
      </c>
      <c r="F412" s="1">
        <f>VLOOKUP($B412,'Awards&amp;Payments_LEACode'!$A$4:$I$455,6,FALSE)</f>
        <v>738156</v>
      </c>
      <c r="G412" s="1">
        <f>VLOOKUP($B412,'Awards&amp;Payments_LEACode'!$A$4:$I$455,8,FALSE)</f>
        <v>0</v>
      </c>
      <c r="H412" s="3">
        <f>VLOOKUP($B412,'Awards&amp;Payments_LEACode'!$A$4:$I$455,9,FALSE)</f>
        <v>1149659</v>
      </c>
      <c r="I412" s="1">
        <f>VLOOKUP($B412,'Awards&amp;Payments_LEACode'!$A$4:$Q$455,11,FALSE)</f>
        <v>82809</v>
      </c>
      <c r="J412" s="1">
        <f>VLOOKUP($B412,'Awards&amp;Payments_LEACode'!$A$4:$Q$455,12,FALSE)</f>
        <v>0</v>
      </c>
      <c r="K412" s="1">
        <f>VLOOKUP($B412,'Awards&amp;Payments_LEACode'!$A$4:$Q$455,14,FALSE)</f>
        <v>0</v>
      </c>
      <c r="L412" s="1">
        <f>VLOOKUP($B412,'Awards&amp;Payments_LEACode'!$A$4:$Q$455,16,FALSE)</f>
        <v>0</v>
      </c>
      <c r="M412" s="3">
        <f>VLOOKUP($B412,'Awards&amp;Payments_LEACode'!$A$4:$Q$455,17,FALSE)</f>
        <v>82809</v>
      </c>
    </row>
    <row r="413" spans="1:13" x14ac:dyDescent="0.35">
      <c r="A413" t="s">
        <v>376</v>
      </c>
      <c r="B413" s="118">
        <v>5859</v>
      </c>
      <c r="C413">
        <v>21</v>
      </c>
      <c r="D413" s="1">
        <f>VLOOKUP($B413,'Awards&amp;Payments_LEACode'!$A$4:$I$455,3,FALSE)</f>
        <v>56735</v>
      </c>
      <c r="E413" s="1">
        <f>VLOOKUP($B413,'Awards&amp;Payments_LEACode'!$A$4:$I$455,4,FALSE)</f>
        <v>240678</v>
      </c>
      <c r="F413" s="1">
        <f>VLOOKUP($B413,'Awards&amp;Payments_LEACode'!$A$4:$I$455,6,FALSE)</f>
        <v>540498</v>
      </c>
      <c r="G413" s="1">
        <f>VLOOKUP($B413,'Awards&amp;Payments_LEACode'!$A$4:$I$455,8,FALSE)</f>
        <v>0</v>
      </c>
      <c r="H413" s="3">
        <f>VLOOKUP($B413,'Awards&amp;Payments_LEACode'!$A$4:$I$455,9,FALSE)</f>
        <v>837911</v>
      </c>
      <c r="I413" s="1">
        <f>VLOOKUP($B413,'Awards&amp;Payments_LEACode'!$A$4:$Q$455,11,FALSE)</f>
        <v>56735</v>
      </c>
      <c r="J413" s="1">
        <f>VLOOKUP($B413,'Awards&amp;Payments_LEACode'!$A$4:$Q$455,12,FALSE)</f>
        <v>0</v>
      </c>
      <c r="K413" s="1">
        <f>VLOOKUP($B413,'Awards&amp;Payments_LEACode'!$A$4:$Q$455,14,FALSE)</f>
        <v>0</v>
      </c>
      <c r="L413" s="1">
        <f>VLOOKUP($B413,'Awards&amp;Payments_LEACode'!$A$4:$Q$455,16,FALSE)</f>
        <v>0</v>
      </c>
      <c r="M413" s="3">
        <f>VLOOKUP($B413,'Awards&amp;Payments_LEACode'!$A$4:$Q$455,17,FALSE)</f>
        <v>56735</v>
      </c>
    </row>
    <row r="414" spans="1:13" x14ac:dyDescent="0.35">
      <c r="A414" t="s">
        <v>375</v>
      </c>
      <c r="B414" s="118">
        <v>5852</v>
      </c>
      <c r="C414">
        <v>21</v>
      </c>
      <c r="D414" s="1">
        <f>VLOOKUP($B414,'Awards&amp;Payments_LEACode'!$A$4:$I$455,3,FALSE)</f>
        <v>40000</v>
      </c>
      <c r="E414" s="1">
        <f>VLOOKUP($B414,'Awards&amp;Payments_LEACode'!$A$4:$I$455,4,FALSE)</f>
        <v>109848</v>
      </c>
      <c r="F414" s="1">
        <f>VLOOKUP($B414,'Awards&amp;Payments_LEACode'!$A$4:$I$455,6,FALSE)</f>
        <v>246689</v>
      </c>
      <c r="G414" s="1">
        <f>VLOOKUP($B414,'Awards&amp;Payments_LEACode'!$A$4:$I$455,8,FALSE)</f>
        <v>0</v>
      </c>
      <c r="H414" s="3">
        <f>VLOOKUP($B414,'Awards&amp;Payments_LEACode'!$A$4:$I$455,9,FALSE)</f>
        <v>396537</v>
      </c>
      <c r="I414" s="1">
        <f>VLOOKUP($B414,'Awards&amp;Payments_LEACode'!$A$4:$Q$455,11,FALSE)</f>
        <v>40000</v>
      </c>
      <c r="J414" s="1">
        <f>VLOOKUP($B414,'Awards&amp;Payments_LEACode'!$A$4:$Q$455,12,FALSE)</f>
        <v>0</v>
      </c>
      <c r="K414" s="1">
        <f>VLOOKUP($B414,'Awards&amp;Payments_LEACode'!$A$4:$Q$455,14,FALSE)</f>
        <v>0</v>
      </c>
      <c r="L414" s="1">
        <f>VLOOKUP($B414,'Awards&amp;Payments_LEACode'!$A$4:$Q$455,16,FALSE)</f>
        <v>0</v>
      </c>
      <c r="M414" s="3">
        <f>VLOOKUP($B414,'Awards&amp;Payments_LEACode'!$A$4:$Q$455,17,FALSE)</f>
        <v>40000</v>
      </c>
    </row>
    <row r="415" spans="1:13" x14ac:dyDescent="0.35">
      <c r="A415" t="s">
        <v>387</v>
      </c>
      <c r="B415" s="118">
        <v>6104</v>
      </c>
      <c r="C415">
        <v>21</v>
      </c>
      <c r="D415" s="1">
        <f>VLOOKUP($B415,'Awards&amp;Payments_LEACode'!$A$4:$I$455,3,FALSE)</f>
        <v>40000</v>
      </c>
      <c r="E415" s="1">
        <f>VLOOKUP($B415,'Awards&amp;Payments_LEACode'!$A$4:$I$455,4,FALSE)</f>
        <v>100000</v>
      </c>
      <c r="F415" s="1">
        <f>VLOOKUP($B415,'Awards&amp;Payments_LEACode'!$A$4:$I$455,6,FALSE)</f>
        <v>0</v>
      </c>
      <c r="G415" s="1">
        <f>VLOOKUP($B415,'Awards&amp;Payments_LEACode'!$A$4:$I$455,8,FALSE)</f>
        <v>0</v>
      </c>
      <c r="H415" s="3">
        <f>VLOOKUP($B415,'Awards&amp;Payments_LEACode'!$A$4:$I$455,9,FALSE)</f>
        <v>140000</v>
      </c>
      <c r="I415" s="1">
        <f>VLOOKUP($B415,'Awards&amp;Payments_LEACode'!$A$4:$Q$455,11,FALSE)</f>
        <v>23742.36</v>
      </c>
      <c r="J415" s="1">
        <f>VLOOKUP($B415,'Awards&amp;Payments_LEACode'!$A$4:$Q$455,12,FALSE)</f>
        <v>0</v>
      </c>
      <c r="K415" s="1">
        <f>VLOOKUP($B415,'Awards&amp;Payments_LEACode'!$A$4:$Q$455,14,FALSE)</f>
        <v>0</v>
      </c>
      <c r="L415" s="1">
        <f>VLOOKUP($B415,'Awards&amp;Payments_LEACode'!$A$4:$Q$455,16,FALSE)</f>
        <v>0</v>
      </c>
      <c r="M415" s="3">
        <f>VLOOKUP($B415,'Awards&amp;Payments_LEACode'!$A$4:$Q$455,17,FALSE)</f>
        <v>23742.36</v>
      </c>
    </row>
    <row r="416" spans="1:13" x14ac:dyDescent="0.35">
      <c r="A416" t="s">
        <v>388</v>
      </c>
      <c r="B416" s="118">
        <v>6113</v>
      </c>
      <c r="C416">
        <v>21</v>
      </c>
      <c r="D416" s="1">
        <f>VLOOKUP($B416,'Awards&amp;Payments_LEACode'!$A$4:$I$455,3,FALSE)</f>
        <v>103067</v>
      </c>
      <c r="E416" s="1">
        <f>VLOOKUP($B416,'Awards&amp;Payments_LEACode'!$A$4:$I$455,4,FALSE)</f>
        <v>363221</v>
      </c>
      <c r="F416" s="1">
        <f>VLOOKUP($B416,'Awards&amp;Payments_LEACode'!$A$4:$I$455,6,FALSE)</f>
        <v>815696</v>
      </c>
      <c r="G416" s="1">
        <f>VLOOKUP($B416,'Awards&amp;Payments_LEACode'!$A$4:$I$455,8,FALSE)</f>
        <v>0</v>
      </c>
      <c r="H416" s="3">
        <f>VLOOKUP($B416,'Awards&amp;Payments_LEACode'!$A$4:$I$455,9,FALSE)</f>
        <v>1281984</v>
      </c>
      <c r="I416" s="1">
        <f>VLOOKUP($B416,'Awards&amp;Payments_LEACode'!$A$4:$Q$455,11,FALSE)</f>
        <v>103067</v>
      </c>
      <c r="J416" s="1">
        <f>VLOOKUP($B416,'Awards&amp;Payments_LEACode'!$A$4:$Q$455,12,FALSE)</f>
        <v>0</v>
      </c>
      <c r="K416" s="1">
        <f>VLOOKUP($B416,'Awards&amp;Payments_LEACode'!$A$4:$Q$455,14,FALSE)</f>
        <v>0</v>
      </c>
      <c r="L416" s="1">
        <f>VLOOKUP($B416,'Awards&amp;Payments_LEACode'!$A$4:$Q$455,16,FALSE)</f>
        <v>0</v>
      </c>
      <c r="M416" s="3">
        <f>VLOOKUP($B416,'Awards&amp;Payments_LEACode'!$A$4:$Q$455,17,FALSE)</f>
        <v>103067</v>
      </c>
    </row>
    <row r="417" spans="1:13" x14ac:dyDescent="0.35">
      <c r="A417" t="s">
        <v>386</v>
      </c>
      <c r="B417" s="118">
        <v>6083</v>
      </c>
      <c r="C417">
        <v>21</v>
      </c>
      <c r="D417" s="1">
        <f>VLOOKUP($B417,'Awards&amp;Payments_LEACode'!$A$4:$I$455,3,FALSE)</f>
        <v>40000</v>
      </c>
      <c r="E417" s="1">
        <f>VLOOKUP($B417,'Awards&amp;Payments_LEACode'!$A$4:$I$455,4,FALSE)</f>
        <v>100000</v>
      </c>
      <c r="F417" s="1">
        <f>VLOOKUP($B417,'Awards&amp;Payments_LEACode'!$A$4:$I$455,6,FALSE)</f>
        <v>190842</v>
      </c>
      <c r="G417" s="1">
        <f>VLOOKUP($B417,'Awards&amp;Payments_LEACode'!$A$4:$I$455,8,FALSE)</f>
        <v>0</v>
      </c>
      <c r="H417" s="3">
        <f>VLOOKUP($B417,'Awards&amp;Payments_LEACode'!$A$4:$I$455,9,FALSE)</f>
        <v>330842</v>
      </c>
      <c r="I417" s="1">
        <f>VLOOKUP($B417,'Awards&amp;Payments_LEACode'!$A$4:$Q$455,11,FALSE)</f>
        <v>40000</v>
      </c>
      <c r="J417" s="1">
        <f>VLOOKUP($B417,'Awards&amp;Payments_LEACode'!$A$4:$Q$455,12,FALSE)</f>
        <v>100000</v>
      </c>
      <c r="K417" s="1">
        <f>VLOOKUP($B417,'Awards&amp;Payments_LEACode'!$A$4:$Q$455,14,FALSE)</f>
        <v>0</v>
      </c>
      <c r="L417" s="1">
        <f>VLOOKUP($B417,'Awards&amp;Payments_LEACode'!$A$4:$Q$455,16,FALSE)</f>
        <v>0</v>
      </c>
      <c r="M417" s="3">
        <f>VLOOKUP($B417,'Awards&amp;Payments_LEACode'!$A$4:$Q$455,17,FALSE)</f>
        <v>140000</v>
      </c>
    </row>
    <row r="418" spans="1:13" x14ac:dyDescent="0.35">
      <c r="A418" t="s">
        <v>409</v>
      </c>
      <c r="B418" s="118">
        <v>6412</v>
      </c>
      <c r="C418">
        <v>21</v>
      </c>
      <c r="D418" s="1">
        <f>VLOOKUP($B418,'Awards&amp;Payments_LEACode'!$A$4:$I$455,3,FALSE)</f>
        <v>46455</v>
      </c>
      <c r="E418" s="1">
        <f>VLOOKUP($B418,'Awards&amp;Payments_LEACode'!$A$4:$I$455,4,FALSE)</f>
        <v>169766</v>
      </c>
      <c r="F418" s="1">
        <f>VLOOKUP($B418,'Awards&amp;Payments_LEACode'!$A$4:$I$455,6,FALSE)</f>
        <v>381247</v>
      </c>
      <c r="G418" s="1">
        <f>VLOOKUP($B418,'Awards&amp;Payments_LEACode'!$A$4:$I$455,8,FALSE)</f>
        <v>0</v>
      </c>
      <c r="H418" s="3">
        <f>VLOOKUP($B418,'Awards&amp;Payments_LEACode'!$A$4:$I$455,9,FALSE)</f>
        <v>597468</v>
      </c>
      <c r="I418" s="1">
        <f>VLOOKUP($B418,'Awards&amp;Payments_LEACode'!$A$4:$Q$455,11,FALSE)</f>
        <v>46455</v>
      </c>
      <c r="J418" s="1">
        <f>VLOOKUP($B418,'Awards&amp;Payments_LEACode'!$A$4:$Q$455,12,FALSE)</f>
        <v>0</v>
      </c>
      <c r="K418" s="1">
        <f>VLOOKUP($B418,'Awards&amp;Payments_LEACode'!$A$4:$Q$455,14,FALSE)</f>
        <v>0</v>
      </c>
      <c r="L418" s="1">
        <f>VLOOKUP($B418,'Awards&amp;Payments_LEACode'!$A$4:$Q$455,16,FALSE)</f>
        <v>0</v>
      </c>
      <c r="M418" s="3">
        <f>VLOOKUP($B418,'Awards&amp;Payments_LEACode'!$A$4:$Q$455,17,FALSE)</f>
        <v>46455</v>
      </c>
    </row>
    <row r="419" spans="1:13" x14ac:dyDescent="0.35">
      <c r="A419" t="s">
        <v>1160</v>
      </c>
      <c r="B419" s="118">
        <v>6545</v>
      </c>
      <c r="C419">
        <v>21</v>
      </c>
      <c r="D419" s="1">
        <f>VLOOKUP($B419,'Awards&amp;Payments_LEACode'!$A$4:$I$455,3,FALSE)</f>
        <v>84367</v>
      </c>
      <c r="E419" s="1">
        <f>VLOOKUP($B419,'Awards&amp;Payments_LEACode'!$A$4:$I$455,4,FALSE)</f>
        <v>356115</v>
      </c>
      <c r="F419" s="1">
        <f>VLOOKUP($B419,'Awards&amp;Payments_LEACode'!$A$4:$I$455,6,FALSE)</f>
        <v>799737</v>
      </c>
      <c r="G419" s="1">
        <f>VLOOKUP($B419,'Awards&amp;Payments_LEACode'!$A$4:$I$455,8,FALSE)</f>
        <v>0</v>
      </c>
      <c r="H419" s="3">
        <f>VLOOKUP($B419,'Awards&amp;Payments_LEACode'!$A$4:$I$455,9,FALSE)</f>
        <v>1240219</v>
      </c>
      <c r="I419" s="1">
        <f>VLOOKUP($B419,'Awards&amp;Payments_LEACode'!$A$4:$Q$455,11,FALSE)</f>
        <v>84367</v>
      </c>
      <c r="J419" s="1">
        <f>VLOOKUP($B419,'Awards&amp;Payments_LEACode'!$A$4:$Q$455,12,FALSE)</f>
        <v>0</v>
      </c>
      <c r="K419" s="1">
        <f>VLOOKUP($B419,'Awards&amp;Payments_LEACode'!$A$4:$Q$455,14,FALSE)</f>
        <v>0</v>
      </c>
      <c r="L419" s="1">
        <f>VLOOKUP($B419,'Awards&amp;Payments_LEACode'!$A$4:$Q$455,16,FALSE)</f>
        <v>0</v>
      </c>
      <c r="M419" s="3">
        <f>VLOOKUP($B419,'Awards&amp;Payments_LEACode'!$A$4:$Q$455,17,FALSE)</f>
        <v>84367</v>
      </c>
    </row>
    <row r="420" spans="1:13" x14ac:dyDescent="0.35">
      <c r="A420" t="s">
        <v>426</v>
      </c>
      <c r="B420" s="118">
        <v>6748</v>
      </c>
      <c r="C420">
        <v>21</v>
      </c>
      <c r="D420" s="1">
        <f>VLOOKUP($B420,'Awards&amp;Payments_LEACode'!$A$4:$I$455,3,FALSE)</f>
        <v>40000</v>
      </c>
      <c r="E420" s="1">
        <f>VLOOKUP($B420,'Awards&amp;Payments_LEACode'!$A$4:$I$455,4,FALSE)</f>
        <v>100000</v>
      </c>
      <c r="F420" s="1">
        <f>VLOOKUP($B420,'Awards&amp;Payments_LEACode'!$A$4:$I$455,6,FALSE)</f>
        <v>153354</v>
      </c>
      <c r="G420" s="1">
        <f>VLOOKUP($B420,'Awards&amp;Payments_LEACode'!$A$4:$I$455,8,FALSE)</f>
        <v>0</v>
      </c>
      <c r="H420" s="3">
        <f>VLOOKUP($B420,'Awards&amp;Payments_LEACode'!$A$4:$I$455,9,FALSE)</f>
        <v>293354</v>
      </c>
      <c r="I420" s="1">
        <f>VLOOKUP($B420,'Awards&amp;Payments_LEACode'!$A$4:$Q$455,11,FALSE)</f>
        <v>40000</v>
      </c>
      <c r="J420" s="1">
        <f>VLOOKUP($B420,'Awards&amp;Payments_LEACode'!$A$4:$Q$455,12,FALSE)</f>
        <v>0</v>
      </c>
      <c r="K420" s="1">
        <f>VLOOKUP($B420,'Awards&amp;Payments_LEACode'!$A$4:$Q$455,14,FALSE)</f>
        <v>0</v>
      </c>
      <c r="L420" s="1">
        <f>VLOOKUP($B420,'Awards&amp;Payments_LEACode'!$A$4:$Q$455,16,FALSE)</f>
        <v>0</v>
      </c>
      <c r="M420" s="3">
        <f>VLOOKUP($B420,'Awards&amp;Payments_LEACode'!$A$4:$Q$455,17,FALSE)</f>
        <v>40000</v>
      </c>
    </row>
    <row r="421" spans="1:13" x14ac:dyDescent="0.35">
      <c r="A421" s="113" t="s">
        <v>52</v>
      </c>
      <c r="B421" s="118">
        <v>665</v>
      </c>
      <c r="C421">
        <v>22</v>
      </c>
      <c r="D421" s="1">
        <f>VLOOKUP($B421,'Awards&amp;Payments_LEACode'!$A$4:$I$455,3,FALSE)</f>
        <v>43771</v>
      </c>
      <c r="E421" s="1">
        <f>VLOOKUP($B421,'Awards&amp;Payments_LEACode'!$A$4:$I$455,4,FALSE)</f>
        <v>161871</v>
      </c>
      <c r="F421" s="1">
        <f>VLOOKUP($B421,'Awards&amp;Payments_LEACode'!$A$4:$I$455,6,FALSE)</f>
        <v>363518</v>
      </c>
      <c r="G421" s="1">
        <f>VLOOKUP($B421,'Awards&amp;Payments_LEACode'!$A$4:$I$455,8,FALSE)</f>
        <v>0</v>
      </c>
      <c r="H421" s="3">
        <f>VLOOKUP($B421,'Awards&amp;Payments_LEACode'!$A$4:$I$455,9,FALSE)</f>
        <v>569160</v>
      </c>
      <c r="I421" s="1">
        <f>VLOOKUP($B421,'Awards&amp;Payments_LEACode'!$A$4:$Q$455,11,FALSE)</f>
        <v>43771</v>
      </c>
      <c r="J421" s="1">
        <f>VLOOKUP($B421,'Awards&amp;Payments_LEACode'!$A$4:$Q$455,12,FALSE)</f>
        <v>0</v>
      </c>
      <c r="K421" s="1">
        <f>VLOOKUP($B421,'Awards&amp;Payments_LEACode'!$A$4:$Q$455,14,FALSE)</f>
        <v>0</v>
      </c>
      <c r="L421" s="1">
        <f>VLOOKUP($B421,'Awards&amp;Payments_LEACode'!$A$4:$Q$455,16,FALSE)</f>
        <v>0</v>
      </c>
      <c r="M421" s="3">
        <f>VLOOKUP($B421,'Awards&amp;Payments_LEACode'!$A$4:$Q$455,17,FALSE)</f>
        <v>43771</v>
      </c>
    </row>
    <row r="422" spans="1:13" x14ac:dyDescent="0.35">
      <c r="A422" t="s">
        <v>330</v>
      </c>
      <c r="B422" s="118">
        <v>5054</v>
      </c>
      <c r="C422">
        <v>22</v>
      </c>
      <c r="D422" s="1">
        <f>VLOOKUP($B422,'Awards&amp;Payments_LEACode'!$A$4:$I$455,3,FALSE)</f>
        <v>72468</v>
      </c>
      <c r="E422" s="1">
        <f>VLOOKUP($B422,'Awards&amp;Payments_LEACode'!$A$4:$I$455,4,FALSE)</f>
        <v>284457</v>
      </c>
      <c r="F422" s="1">
        <f>VLOOKUP($B422,'Awards&amp;Payments_LEACode'!$A$4:$I$455,6,FALSE)</f>
        <v>638812</v>
      </c>
      <c r="G422" s="1">
        <f>VLOOKUP($B422,'Awards&amp;Payments_LEACode'!$A$4:$I$455,8,FALSE)</f>
        <v>0</v>
      </c>
      <c r="H422" s="3">
        <f>VLOOKUP($B422,'Awards&amp;Payments_LEACode'!$A$4:$I$455,9,FALSE)</f>
        <v>995737</v>
      </c>
      <c r="I422" s="1">
        <f>VLOOKUP($B422,'Awards&amp;Payments_LEACode'!$A$4:$Q$455,11,FALSE)</f>
        <v>39633.31</v>
      </c>
      <c r="J422" s="1">
        <f>VLOOKUP($B422,'Awards&amp;Payments_LEACode'!$A$4:$Q$455,12,FALSE)</f>
        <v>0</v>
      </c>
      <c r="K422" s="1">
        <f>VLOOKUP($B422,'Awards&amp;Payments_LEACode'!$A$4:$Q$455,14,FALSE)</f>
        <v>0</v>
      </c>
      <c r="L422" s="1">
        <f>VLOOKUP($B422,'Awards&amp;Payments_LEACode'!$A$4:$Q$455,16,FALSE)</f>
        <v>0</v>
      </c>
      <c r="M422" s="3">
        <f>VLOOKUP($B422,'Awards&amp;Payments_LEACode'!$A$4:$Q$455,17,FALSE)</f>
        <v>39633.31</v>
      </c>
    </row>
    <row r="423" spans="1:13" x14ac:dyDescent="0.35">
      <c r="A423" t="s">
        <v>182</v>
      </c>
      <c r="B423" s="118">
        <v>2793</v>
      </c>
      <c r="C423">
        <v>22</v>
      </c>
      <c r="D423" s="1">
        <f>VLOOKUP($B423,'Awards&amp;Payments_LEACode'!$A$4:$I$455,3,FALSE)</f>
        <v>5057396</v>
      </c>
      <c r="E423" s="1">
        <f>VLOOKUP($B423,'Awards&amp;Payments_LEACode'!$A$4:$I$455,4,FALSE)</f>
        <v>19976130</v>
      </c>
      <c r="F423" s="1">
        <f>VLOOKUP($B423,'Awards&amp;Payments_LEACode'!$A$4:$I$455,6,FALSE)</f>
        <v>44860899</v>
      </c>
      <c r="G423" s="1">
        <f>VLOOKUP($B423,'Awards&amp;Payments_LEACode'!$A$4:$I$455,8,FALSE)</f>
        <v>3008549</v>
      </c>
      <c r="H423" s="3">
        <f>VLOOKUP($B423,'Awards&amp;Payments_LEACode'!$A$4:$I$455,9,FALSE)</f>
        <v>72902974</v>
      </c>
      <c r="I423" s="1">
        <f>VLOOKUP($B423,'Awards&amp;Payments_LEACode'!$A$4:$Q$455,11,FALSE)</f>
        <v>1740423.13</v>
      </c>
      <c r="J423" s="1">
        <f>VLOOKUP($B423,'Awards&amp;Payments_LEACode'!$A$4:$Q$455,12,FALSE)</f>
        <v>0</v>
      </c>
      <c r="K423" s="1">
        <f>VLOOKUP($B423,'Awards&amp;Payments_LEACode'!$A$4:$Q$455,14,FALSE)</f>
        <v>0</v>
      </c>
      <c r="L423" s="1">
        <f>VLOOKUP($B423,'Awards&amp;Payments_LEACode'!$A$4:$Q$455,16,FALSE)</f>
        <v>0</v>
      </c>
      <c r="M423" s="3">
        <f>VLOOKUP($B423,'Awards&amp;Payments_LEACode'!$A$4:$Q$455,17,FALSE)</f>
        <v>1740423.13</v>
      </c>
    </row>
    <row r="424" spans="1:13" x14ac:dyDescent="0.35">
      <c r="A424" t="s">
        <v>285</v>
      </c>
      <c r="B424" s="118">
        <v>4235</v>
      </c>
      <c r="C424">
        <v>22</v>
      </c>
      <c r="D424" s="1">
        <f>VLOOKUP($B424,'Awards&amp;Payments_LEACode'!$A$4:$I$455,3,FALSE)</f>
        <v>40000</v>
      </c>
      <c r="E424" s="1">
        <f>VLOOKUP($B424,'Awards&amp;Payments_LEACode'!$A$4:$I$455,4,FALSE)</f>
        <v>102148</v>
      </c>
      <c r="F424" s="1">
        <f>VLOOKUP($B424,'Awards&amp;Payments_LEACode'!$A$4:$I$455,6,FALSE)</f>
        <v>229397</v>
      </c>
      <c r="G424" s="1">
        <f>VLOOKUP($B424,'Awards&amp;Payments_LEACode'!$A$4:$I$455,8,FALSE)</f>
        <v>0</v>
      </c>
      <c r="H424" s="3">
        <f>VLOOKUP($B424,'Awards&amp;Payments_LEACode'!$A$4:$I$455,9,FALSE)</f>
        <v>371545</v>
      </c>
      <c r="I424" s="1">
        <f>VLOOKUP($B424,'Awards&amp;Payments_LEACode'!$A$4:$Q$455,11,FALSE)</f>
        <v>40000</v>
      </c>
      <c r="J424" s="1">
        <f>VLOOKUP($B424,'Awards&amp;Payments_LEACode'!$A$4:$Q$455,12,FALSE)</f>
        <v>0</v>
      </c>
      <c r="K424" s="1">
        <f>VLOOKUP($B424,'Awards&amp;Payments_LEACode'!$A$4:$Q$455,14,FALSE)</f>
        <v>0</v>
      </c>
      <c r="L424" s="1">
        <f>VLOOKUP($B424,'Awards&amp;Payments_LEACode'!$A$4:$Q$455,16,FALSE)</f>
        <v>0</v>
      </c>
      <c r="M424" s="3">
        <f>VLOOKUP($B424,'Awards&amp;Payments_LEACode'!$A$4:$Q$455,17,FALSE)</f>
        <v>40000</v>
      </c>
    </row>
    <row r="425" spans="1:13" x14ac:dyDescent="0.35">
      <c r="A425" t="s">
        <v>309</v>
      </c>
      <c r="B425" s="118">
        <v>4620</v>
      </c>
      <c r="C425">
        <v>22</v>
      </c>
      <c r="D425" s="1">
        <f>VLOOKUP($B425,'Awards&amp;Payments_LEACode'!$A$4:$I$455,3,FALSE)</f>
        <v>5883184</v>
      </c>
      <c r="E425" s="1">
        <f>VLOOKUP($B425,'Awards&amp;Payments_LEACode'!$A$4:$I$455,4,FALSE)</f>
        <v>23636060</v>
      </c>
      <c r="F425" s="1">
        <f>VLOOKUP($B425,'Awards&amp;Payments_LEACode'!$A$4:$I$455,6,FALSE)</f>
        <v>53080097</v>
      </c>
      <c r="G425" s="1">
        <f>VLOOKUP($B425,'Awards&amp;Payments_LEACode'!$A$4:$I$455,8,FALSE)</f>
        <v>2540433</v>
      </c>
      <c r="H425" s="3">
        <f>VLOOKUP($B425,'Awards&amp;Payments_LEACode'!$A$4:$I$455,9,FALSE)</f>
        <v>85139774</v>
      </c>
      <c r="I425" s="1">
        <f>VLOOKUP($B425,'Awards&amp;Payments_LEACode'!$A$4:$Q$455,11,FALSE)</f>
        <v>1417767.9100000001</v>
      </c>
      <c r="J425" s="1">
        <f>VLOOKUP($B425,'Awards&amp;Payments_LEACode'!$A$4:$Q$455,12,FALSE)</f>
        <v>0</v>
      </c>
      <c r="K425" s="1">
        <f>VLOOKUP($B425,'Awards&amp;Payments_LEACode'!$A$4:$Q$455,14,FALSE)</f>
        <v>0</v>
      </c>
      <c r="L425" s="1">
        <f>VLOOKUP($B425,'Awards&amp;Payments_LEACode'!$A$4:$Q$455,16,FALSE)</f>
        <v>1318922.8</v>
      </c>
      <c r="M425" s="3">
        <f>VLOOKUP($B425,'Awards&amp;Payments_LEACode'!$A$4:$Q$455,17,FALSE)</f>
        <v>2736690.71</v>
      </c>
    </row>
    <row r="426" spans="1:13" x14ac:dyDescent="0.35">
      <c r="A426" t="s">
        <v>6</v>
      </c>
      <c r="B426" s="118">
        <v>7</v>
      </c>
      <c r="C426">
        <v>23</v>
      </c>
      <c r="D426" s="1">
        <f>VLOOKUP($B426,'Awards&amp;Payments_LEACode'!$A$4:$I$455,3,FALSE)</f>
        <v>127568</v>
      </c>
      <c r="E426" s="1">
        <f>VLOOKUP($B426,'Awards&amp;Payments_LEACode'!$A$4:$I$455,4,FALSE)</f>
        <v>461352</v>
      </c>
      <c r="F426" s="1">
        <f>VLOOKUP($B426,'Awards&amp;Payments_LEACode'!$A$4:$I$455,6,FALSE)</f>
        <v>1036069</v>
      </c>
      <c r="G426" s="1">
        <f>VLOOKUP($B426,'Awards&amp;Payments_LEACode'!$A$4:$I$455,8,FALSE)</f>
        <v>108261</v>
      </c>
      <c r="H426" s="3">
        <f>VLOOKUP($B426,'Awards&amp;Payments_LEACode'!$A$4:$I$455,9,FALSE)</f>
        <v>1733250</v>
      </c>
      <c r="I426" s="1">
        <f>VLOOKUP($B426,'Awards&amp;Payments_LEACode'!$A$4:$Q$455,11,FALSE)</f>
        <v>127568</v>
      </c>
      <c r="J426" s="1">
        <f>VLOOKUP($B426,'Awards&amp;Payments_LEACode'!$A$4:$Q$455,12,FALSE)</f>
        <v>0</v>
      </c>
      <c r="K426" s="1">
        <f>VLOOKUP($B426,'Awards&amp;Payments_LEACode'!$A$4:$Q$455,14,FALSE)</f>
        <v>0</v>
      </c>
      <c r="L426" s="1">
        <f>VLOOKUP($B426,'Awards&amp;Payments_LEACode'!$A$4:$Q$455,16,FALSE)</f>
        <v>0</v>
      </c>
      <c r="M426" s="3">
        <f>VLOOKUP($B426,'Awards&amp;Payments_LEACode'!$A$4:$Q$455,17,FALSE)</f>
        <v>127568</v>
      </c>
    </row>
    <row r="427" spans="1:13" x14ac:dyDescent="0.35">
      <c r="A427" t="s">
        <v>11</v>
      </c>
      <c r="B427" s="118">
        <v>91</v>
      </c>
      <c r="C427">
        <v>23</v>
      </c>
      <c r="D427" s="1">
        <f>VLOOKUP($B427,'Awards&amp;Payments_LEACode'!$A$4:$I$455,3,FALSE)</f>
        <v>99693</v>
      </c>
      <c r="E427" s="1">
        <f>VLOOKUP($B427,'Awards&amp;Payments_LEACode'!$A$4:$I$455,4,FALSE)</f>
        <v>396525</v>
      </c>
      <c r="F427" s="1">
        <f>VLOOKUP($B427,'Awards&amp;Payments_LEACode'!$A$4:$I$455,6,FALSE)</f>
        <v>890487</v>
      </c>
      <c r="G427" s="1">
        <f>VLOOKUP($B427,'Awards&amp;Payments_LEACode'!$A$4:$I$455,8,FALSE)</f>
        <v>86667</v>
      </c>
      <c r="H427" s="3">
        <f>VLOOKUP($B427,'Awards&amp;Payments_LEACode'!$A$4:$I$455,9,FALSE)</f>
        <v>1473372</v>
      </c>
      <c r="I427" s="1">
        <f>VLOOKUP($B427,'Awards&amp;Payments_LEACode'!$A$4:$Q$455,11,FALSE)</f>
        <v>80493.290000000008</v>
      </c>
      <c r="J427" s="1">
        <f>VLOOKUP($B427,'Awards&amp;Payments_LEACode'!$A$4:$Q$455,12,FALSE)</f>
        <v>0</v>
      </c>
      <c r="K427" s="1">
        <f>VLOOKUP($B427,'Awards&amp;Payments_LEACode'!$A$4:$Q$455,14,FALSE)</f>
        <v>0</v>
      </c>
      <c r="L427" s="1">
        <f>VLOOKUP($B427,'Awards&amp;Payments_LEACode'!$A$4:$Q$455,16,FALSE)</f>
        <v>61169.18</v>
      </c>
      <c r="M427" s="3">
        <f>VLOOKUP($B427,'Awards&amp;Payments_LEACode'!$A$4:$Q$455,17,FALSE)</f>
        <v>141662.47</v>
      </c>
    </row>
    <row r="428" spans="1:13" x14ac:dyDescent="0.35">
      <c r="A428" s="113" t="s">
        <v>13</v>
      </c>
      <c r="B428" s="118">
        <v>112</v>
      </c>
      <c r="C428">
        <v>23</v>
      </c>
      <c r="D428" s="1">
        <f>VLOOKUP($B428,'Awards&amp;Payments_LEACode'!$A$4:$I$455,3,FALSE)</f>
        <v>177716</v>
      </c>
      <c r="E428" s="1">
        <f>VLOOKUP($B428,'Awards&amp;Payments_LEACode'!$A$4:$I$455,4,FALSE)</f>
        <v>667222</v>
      </c>
      <c r="F428" s="1">
        <f>VLOOKUP($B428,'Awards&amp;Payments_LEACode'!$A$4:$I$455,6,FALSE)</f>
        <v>1498397</v>
      </c>
      <c r="G428" s="1">
        <f>VLOOKUP($B428,'Awards&amp;Payments_LEACode'!$A$4:$I$455,8,FALSE)</f>
        <v>0</v>
      </c>
      <c r="H428" s="3">
        <f>VLOOKUP($B428,'Awards&amp;Payments_LEACode'!$A$4:$I$455,9,FALSE)</f>
        <v>2343335</v>
      </c>
      <c r="I428" s="1">
        <f>VLOOKUP($B428,'Awards&amp;Payments_LEACode'!$A$4:$Q$455,11,FALSE)</f>
        <v>134906.91999999998</v>
      </c>
      <c r="J428" s="1">
        <f>VLOOKUP($B428,'Awards&amp;Payments_LEACode'!$A$4:$Q$455,12,FALSE)</f>
        <v>0</v>
      </c>
      <c r="K428" s="1">
        <f>VLOOKUP($B428,'Awards&amp;Payments_LEACode'!$A$4:$Q$455,14,FALSE)</f>
        <v>0</v>
      </c>
      <c r="L428" s="1">
        <f>VLOOKUP($B428,'Awards&amp;Payments_LEACode'!$A$4:$Q$455,16,FALSE)</f>
        <v>0</v>
      </c>
      <c r="M428" s="3">
        <f>VLOOKUP($B428,'Awards&amp;Payments_LEACode'!$A$4:$Q$455,17,FALSE)</f>
        <v>134906.91999999998</v>
      </c>
    </row>
    <row r="429" spans="1:13" x14ac:dyDescent="0.35">
      <c r="A429" t="s">
        <v>22</v>
      </c>
      <c r="B429" s="118">
        <v>196</v>
      </c>
      <c r="C429">
        <v>23</v>
      </c>
      <c r="D429" s="1">
        <f>VLOOKUP($B429,'Awards&amp;Payments_LEACode'!$A$4:$I$455,3,FALSE)</f>
        <v>162795</v>
      </c>
      <c r="E429" s="1">
        <f>VLOOKUP($B429,'Awards&amp;Payments_LEACode'!$A$4:$I$455,4,FALSE)</f>
        <v>555533</v>
      </c>
      <c r="F429" s="1">
        <f>VLOOKUP($B429,'Awards&amp;Payments_LEACode'!$A$4:$I$455,6,FALSE)</f>
        <v>1247574</v>
      </c>
      <c r="G429" s="1">
        <f>VLOOKUP($B429,'Awards&amp;Payments_LEACode'!$A$4:$I$455,8,FALSE)</f>
        <v>58985</v>
      </c>
      <c r="H429" s="3">
        <f>VLOOKUP($B429,'Awards&amp;Payments_LEACode'!$A$4:$I$455,9,FALSE)</f>
        <v>2024887</v>
      </c>
      <c r="I429" s="1">
        <f>VLOOKUP($B429,'Awards&amp;Payments_LEACode'!$A$4:$Q$455,11,FALSE)</f>
        <v>155801.87</v>
      </c>
      <c r="J429" s="1">
        <f>VLOOKUP($B429,'Awards&amp;Payments_LEACode'!$A$4:$Q$455,12,FALSE)</f>
        <v>0</v>
      </c>
      <c r="K429" s="1">
        <f>VLOOKUP($B429,'Awards&amp;Payments_LEACode'!$A$4:$Q$455,14,FALSE)</f>
        <v>0</v>
      </c>
      <c r="L429" s="1">
        <f>VLOOKUP($B429,'Awards&amp;Payments_LEACode'!$A$4:$Q$455,16,FALSE)</f>
        <v>19468.14</v>
      </c>
      <c r="M429" s="3">
        <f>VLOOKUP($B429,'Awards&amp;Payments_LEACode'!$A$4:$Q$455,17,FALSE)</f>
        <v>175270.01</v>
      </c>
    </row>
    <row r="430" spans="1:13" x14ac:dyDescent="0.35">
      <c r="A430" t="s">
        <v>24</v>
      </c>
      <c r="B430" s="118">
        <v>217</v>
      </c>
      <c r="C430">
        <v>23</v>
      </c>
      <c r="D430" s="1">
        <f>VLOOKUP($B430,'Awards&amp;Payments_LEACode'!$A$4:$I$455,3,FALSE)</f>
        <v>283700</v>
      </c>
      <c r="E430" s="1">
        <f>VLOOKUP($B430,'Awards&amp;Payments_LEACode'!$A$4:$I$455,4,FALSE)</f>
        <v>1154355</v>
      </c>
      <c r="F430" s="1">
        <f>VLOOKUP($B430,'Awards&amp;Payments_LEACode'!$A$4:$I$455,6,FALSE)</f>
        <v>2592365</v>
      </c>
      <c r="G430" s="1">
        <f>VLOOKUP($B430,'Awards&amp;Payments_LEACode'!$A$4:$I$455,8,FALSE)</f>
        <v>90870</v>
      </c>
      <c r="H430" s="3">
        <f>VLOOKUP($B430,'Awards&amp;Payments_LEACode'!$A$4:$I$455,9,FALSE)</f>
        <v>4121290</v>
      </c>
      <c r="I430" s="1">
        <f>VLOOKUP($B430,'Awards&amp;Payments_LEACode'!$A$4:$Q$455,11,FALSE)</f>
        <v>190203.04</v>
      </c>
      <c r="J430" s="1">
        <f>VLOOKUP($B430,'Awards&amp;Payments_LEACode'!$A$4:$Q$455,12,FALSE)</f>
        <v>0</v>
      </c>
      <c r="K430" s="1">
        <f>VLOOKUP($B430,'Awards&amp;Payments_LEACode'!$A$4:$Q$455,14,FALSE)</f>
        <v>0</v>
      </c>
      <c r="L430" s="1">
        <f>VLOOKUP($B430,'Awards&amp;Payments_LEACode'!$A$4:$Q$455,16,FALSE)</f>
        <v>16425.28</v>
      </c>
      <c r="M430" s="3">
        <f>VLOOKUP($B430,'Awards&amp;Payments_LEACode'!$A$4:$Q$455,17,FALSE)</f>
        <v>206628.32</v>
      </c>
    </row>
    <row r="431" spans="1:13" x14ac:dyDescent="0.35">
      <c r="A431" t="s">
        <v>30</v>
      </c>
      <c r="B431" s="118">
        <v>308</v>
      </c>
      <c r="C431">
        <v>23</v>
      </c>
      <c r="D431" s="1">
        <f>VLOOKUP($B431,'Awards&amp;Payments_LEACode'!$A$4:$I$455,3,FALSE)</f>
        <v>244044</v>
      </c>
      <c r="E431" s="1">
        <f>VLOOKUP($B431,'Awards&amp;Payments_LEACode'!$A$4:$I$455,4,FALSE)</f>
        <v>968962</v>
      </c>
      <c r="F431" s="1">
        <f>VLOOKUP($B431,'Awards&amp;Payments_LEACode'!$A$4:$I$455,6,FALSE)</f>
        <v>2176023</v>
      </c>
      <c r="G431" s="1">
        <f>VLOOKUP($B431,'Awards&amp;Payments_LEACode'!$A$4:$I$455,8,FALSE)</f>
        <v>175072</v>
      </c>
      <c r="H431" s="3">
        <f>VLOOKUP($B431,'Awards&amp;Payments_LEACode'!$A$4:$I$455,9,FALSE)</f>
        <v>3564101</v>
      </c>
      <c r="I431" s="1">
        <f>VLOOKUP($B431,'Awards&amp;Payments_LEACode'!$A$4:$Q$455,11,FALSE)</f>
        <v>179175.39</v>
      </c>
      <c r="J431" s="1">
        <f>VLOOKUP($B431,'Awards&amp;Payments_LEACode'!$A$4:$Q$455,12,FALSE)</f>
        <v>0</v>
      </c>
      <c r="K431" s="1">
        <f>VLOOKUP($B431,'Awards&amp;Payments_LEACode'!$A$4:$Q$455,14,FALSE)</f>
        <v>0</v>
      </c>
      <c r="L431" s="1">
        <f>VLOOKUP($B431,'Awards&amp;Payments_LEACode'!$A$4:$Q$455,16,FALSE)</f>
        <v>132211.43</v>
      </c>
      <c r="M431" s="3">
        <f>VLOOKUP($B431,'Awards&amp;Payments_LEACode'!$A$4:$Q$455,17,FALSE)</f>
        <v>311386.82</v>
      </c>
    </row>
    <row r="432" spans="1:13" x14ac:dyDescent="0.35">
      <c r="A432" t="s">
        <v>41</v>
      </c>
      <c r="B432" s="118">
        <v>476</v>
      </c>
      <c r="C432">
        <v>23</v>
      </c>
      <c r="D432" s="1">
        <f>VLOOKUP($B432,'Awards&amp;Payments_LEACode'!$A$4:$I$455,3,FALSE)</f>
        <v>313840</v>
      </c>
      <c r="E432" s="1">
        <f>VLOOKUP($B432,'Awards&amp;Payments_LEACode'!$A$4:$I$455,4,FALSE)</f>
        <v>1243027</v>
      </c>
      <c r="F432" s="1">
        <f>VLOOKUP($B432,'Awards&amp;Payments_LEACode'!$A$4:$I$455,6,FALSE)</f>
        <v>2791497</v>
      </c>
      <c r="G432" s="1">
        <f>VLOOKUP($B432,'Awards&amp;Payments_LEACode'!$A$4:$I$455,8,FALSE)</f>
        <v>248406</v>
      </c>
      <c r="H432" s="3">
        <f>VLOOKUP($B432,'Awards&amp;Payments_LEACode'!$A$4:$I$455,9,FALSE)</f>
        <v>4596770</v>
      </c>
      <c r="I432" s="1">
        <f>VLOOKUP($B432,'Awards&amp;Payments_LEACode'!$A$4:$Q$455,11,FALSE)</f>
        <v>277871.07</v>
      </c>
      <c r="J432" s="1">
        <f>VLOOKUP($B432,'Awards&amp;Payments_LEACode'!$A$4:$Q$455,12,FALSE)</f>
        <v>0</v>
      </c>
      <c r="K432" s="1">
        <f>VLOOKUP($B432,'Awards&amp;Payments_LEACode'!$A$4:$Q$455,14,FALSE)</f>
        <v>0</v>
      </c>
      <c r="L432" s="1">
        <f>VLOOKUP($B432,'Awards&amp;Payments_LEACode'!$A$4:$Q$455,16,FALSE)</f>
        <v>122052.40000000001</v>
      </c>
      <c r="M432" s="3">
        <f>VLOOKUP($B432,'Awards&amp;Payments_LEACode'!$A$4:$Q$455,17,FALSE)</f>
        <v>399923.47000000003</v>
      </c>
    </row>
    <row r="433" spans="1:13" x14ac:dyDescent="0.35">
      <c r="A433" t="s">
        <v>44</v>
      </c>
      <c r="B433" s="118">
        <v>497</v>
      </c>
      <c r="C433">
        <v>23</v>
      </c>
      <c r="D433" s="1">
        <f>VLOOKUP($B433,'Awards&amp;Payments_LEACode'!$A$4:$I$455,3,FALSE)</f>
        <v>124102</v>
      </c>
      <c r="E433" s="1">
        <f>VLOOKUP($B433,'Awards&amp;Payments_LEACode'!$A$4:$I$455,4,FALSE)</f>
        <v>493620</v>
      </c>
      <c r="F433" s="1">
        <f>VLOOKUP($B433,'Awards&amp;Payments_LEACode'!$A$4:$I$455,6,FALSE)</f>
        <v>1108534</v>
      </c>
      <c r="G433" s="1">
        <f>VLOOKUP($B433,'Awards&amp;Payments_LEACode'!$A$4:$I$455,8,FALSE)</f>
        <v>0</v>
      </c>
      <c r="H433" s="3">
        <f>VLOOKUP($B433,'Awards&amp;Payments_LEACode'!$A$4:$I$455,9,FALSE)</f>
        <v>1726256</v>
      </c>
      <c r="I433" s="1">
        <f>VLOOKUP($B433,'Awards&amp;Payments_LEACode'!$A$4:$Q$455,11,FALSE)</f>
        <v>115954.06</v>
      </c>
      <c r="J433" s="1">
        <f>VLOOKUP($B433,'Awards&amp;Payments_LEACode'!$A$4:$Q$455,12,FALSE)</f>
        <v>0</v>
      </c>
      <c r="K433" s="1">
        <f>VLOOKUP($B433,'Awards&amp;Payments_LEACode'!$A$4:$Q$455,14,FALSE)</f>
        <v>0</v>
      </c>
      <c r="L433" s="1">
        <f>VLOOKUP($B433,'Awards&amp;Payments_LEACode'!$A$4:$Q$455,16,FALSE)</f>
        <v>0</v>
      </c>
      <c r="M433" s="3">
        <f>VLOOKUP($B433,'Awards&amp;Payments_LEACode'!$A$4:$Q$455,17,FALSE)</f>
        <v>115954.06</v>
      </c>
    </row>
    <row r="434" spans="1:13" x14ac:dyDescent="0.35">
      <c r="A434" t="s">
        <v>49</v>
      </c>
      <c r="B434" s="118">
        <v>637</v>
      </c>
      <c r="C434">
        <v>23</v>
      </c>
      <c r="D434" s="1">
        <f>VLOOKUP($B434,'Awards&amp;Payments_LEACode'!$A$4:$I$455,3,FALSE)</f>
        <v>97723</v>
      </c>
      <c r="E434" s="1">
        <f>VLOOKUP($B434,'Awards&amp;Payments_LEACode'!$A$4:$I$455,4,FALSE)</f>
        <v>387281</v>
      </c>
      <c r="F434" s="1">
        <f>VLOOKUP($B434,'Awards&amp;Payments_LEACode'!$A$4:$I$455,6,FALSE)</f>
        <v>869728</v>
      </c>
      <c r="G434" s="1">
        <f>VLOOKUP($B434,'Awards&amp;Payments_LEACode'!$A$4:$I$455,8,FALSE)</f>
        <v>0</v>
      </c>
      <c r="H434" s="3">
        <f>VLOOKUP($B434,'Awards&amp;Payments_LEACode'!$A$4:$I$455,9,FALSE)</f>
        <v>1354732</v>
      </c>
      <c r="I434" s="1">
        <f>VLOOKUP($B434,'Awards&amp;Payments_LEACode'!$A$4:$Q$455,11,FALSE)</f>
        <v>97723</v>
      </c>
      <c r="J434" s="1">
        <f>VLOOKUP($B434,'Awards&amp;Payments_LEACode'!$A$4:$Q$455,12,FALSE)</f>
        <v>0</v>
      </c>
      <c r="K434" s="1">
        <f>VLOOKUP($B434,'Awards&amp;Payments_LEACode'!$A$4:$Q$455,14,FALSE)</f>
        <v>0</v>
      </c>
      <c r="L434" s="1">
        <f>VLOOKUP($B434,'Awards&amp;Payments_LEACode'!$A$4:$Q$455,16,FALSE)</f>
        <v>0</v>
      </c>
      <c r="M434" s="3">
        <f>VLOOKUP($B434,'Awards&amp;Payments_LEACode'!$A$4:$Q$455,17,FALSE)</f>
        <v>97723</v>
      </c>
    </row>
    <row r="435" spans="1:13" x14ac:dyDescent="0.35">
      <c r="A435" t="s">
        <v>59</v>
      </c>
      <c r="B435" s="118">
        <v>870</v>
      </c>
      <c r="C435">
        <v>23</v>
      </c>
      <c r="D435" s="1">
        <f>VLOOKUP($B435,'Awards&amp;Payments_LEACode'!$A$4:$I$455,3,FALSE)</f>
        <v>116141</v>
      </c>
      <c r="E435" s="1">
        <f>VLOOKUP($B435,'Awards&amp;Payments_LEACode'!$A$4:$I$455,4,FALSE)</f>
        <v>483425</v>
      </c>
      <c r="F435" s="1">
        <f>VLOOKUP($B435,'Awards&amp;Payments_LEACode'!$A$4:$I$455,6,FALSE)</f>
        <v>1085641</v>
      </c>
      <c r="G435" s="1">
        <f>VLOOKUP($B435,'Awards&amp;Payments_LEACode'!$A$4:$I$455,8,FALSE)</f>
        <v>120580</v>
      </c>
      <c r="H435" s="3">
        <f>VLOOKUP($B435,'Awards&amp;Payments_LEACode'!$A$4:$I$455,9,FALSE)</f>
        <v>1805787</v>
      </c>
      <c r="I435" s="1">
        <f>VLOOKUP($B435,'Awards&amp;Payments_LEACode'!$A$4:$Q$455,11,FALSE)</f>
        <v>59533.53</v>
      </c>
      <c r="J435" s="1">
        <f>VLOOKUP($B435,'Awards&amp;Payments_LEACode'!$A$4:$Q$455,12,FALSE)</f>
        <v>0</v>
      </c>
      <c r="K435" s="1">
        <f>VLOOKUP($B435,'Awards&amp;Payments_LEACode'!$A$4:$Q$455,14,FALSE)</f>
        <v>0</v>
      </c>
      <c r="L435" s="1">
        <f>VLOOKUP($B435,'Awards&amp;Payments_LEACode'!$A$4:$Q$455,16,FALSE)</f>
        <v>30341.38</v>
      </c>
      <c r="M435" s="3">
        <f>VLOOKUP($B435,'Awards&amp;Payments_LEACode'!$A$4:$Q$455,17,FALSE)</f>
        <v>89874.91</v>
      </c>
    </row>
    <row r="436" spans="1:13" x14ac:dyDescent="0.35">
      <c r="A436" t="s">
        <v>1156</v>
      </c>
      <c r="B436" s="118">
        <v>1080</v>
      </c>
      <c r="C436">
        <v>23</v>
      </c>
      <c r="D436" s="1">
        <f>VLOOKUP($B436,'Awards&amp;Payments_LEACode'!$A$4:$I$455,3,FALSE)</f>
        <v>211901</v>
      </c>
      <c r="E436" s="1">
        <f>VLOOKUP($B436,'Awards&amp;Payments_LEACode'!$A$4:$I$455,4,FALSE)</f>
        <v>832850</v>
      </c>
      <c r="F436" s="1">
        <f>VLOOKUP($B436,'Awards&amp;Payments_LEACode'!$A$4:$I$455,6,FALSE)</f>
        <v>1870353</v>
      </c>
      <c r="G436" s="1">
        <f>VLOOKUP($B436,'Awards&amp;Payments_LEACode'!$A$4:$I$455,8,FALSE)</f>
        <v>142174</v>
      </c>
      <c r="H436" s="3">
        <f>VLOOKUP($B436,'Awards&amp;Payments_LEACode'!$A$4:$I$455,9,FALSE)</f>
        <v>3057278</v>
      </c>
      <c r="I436" s="1">
        <f>VLOOKUP($B436,'Awards&amp;Payments_LEACode'!$A$4:$Q$455,11,FALSE)</f>
        <v>151483.67000000001</v>
      </c>
      <c r="J436" s="1">
        <f>VLOOKUP($B436,'Awards&amp;Payments_LEACode'!$A$4:$Q$455,12,FALSE)</f>
        <v>0</v>
      </c>
      <c r="K436" s="1">
        <f>VLOOKUP($B436,'Awards&amp;Payments_LEACode'!$A$4:$Q$455,14,FALSE)</f>
        <v>0</v>
      </c>
      <c r="L436" s="1">
        <f>VLOOKUP($B436,'Awards&amp;Payments_LEACode'!$A$4:$Q$455,16,FALSE)</f>
        <v>22965.42</v>
      </c>
      <c r="M436" s="3">
        <f>VLOOKUP($B436,'Awards&amp;Payments_LEACode'!$A$4:$Q$455,17,FALSE)</f>
        <v>174449.09000000003</v>
      </c>
    </row>
    <row r="437" spans="1:13" x14ac:dyDescent="0.35">
      <c r="A437" t="s">
        <v>71</v>
      </c>
      <c r="B437" s="118">
        <v>1092</v>
      </c>
      <c r="C437">
        <v>23</v>
      </c>
      <c r="D437" s="1">
        <f>VLOOKUP($B437,'Awards&amp;Payments_LEACode'!$A$4:$I$455,3,FALSE)</f>
        <v>586136</v>
      </c>
      <c r="E437" s="1">
        <f>VLOOKUP($B437,'Awards&amp;Payments_LEACode'!$A$4:$I$455,4,FALSE)</f>
        <v>2348491</v>
      </c>
      <c r="F437" s="1">
        <f>VLOOKUP($B437,'Awards&amp;Payments_LEACode'!$A$4:$I$455,6,FALSE)</f>
        <v>5274065</v>
      </c>
      <c r="G437" s="1">
        <f>VLOOKUP($B437,'Awards&amp;Payments_LEACode'!$A$4:$I$455,8,FALSE)</f>
        <v>0</v>
      </c>
      <c r="H437" s="3">
        <f>VLOOKUP($B437,'Awards&amp;Payments_LEACode'!$A$4:$I$455,9,FALSE)</f>
        <v>8208692</v>
      </c>
      <c r="I437" s="1">
        <f>VLOOKUP($B437,'Awards&amp;Payments_LEACode'!$A$4:$Q$455,11,FALSE)</f>
        <v>354742.69000000006</v>
      </c>
      <c r="J437" s="1">
        <f>VLOOKUP($B437,'Awards&amp;Payments_LEACode'!$A$4:$Q$455,12,FALSE)</f>
        <v>0</v>
      </c>
      <c r="K437" s="1">
        <f>VLOOKUP($B437,'Awards&amp;Payments_LEACode'!$A$4:$Q$455,14,FALSE)</f>
        <v>0</v>
      </c>
      <c r="L437" s="1">
        <f>VLOOKUP($B437,'Awards&amp;Payments_LEACode'!$A$4:$Q$455,16,FALSE)</f>
        <v>0</v>
      </c>
      <c r="M437" s="3">
        <f>VLOOKUP($B437,'Awards&amp;Payments_LEACode'!$A$4:$Q$455,17,FALSE)</f>
        <v>354742.69000000006</v>
      </c>
    </row>
    <row r="438" spans="1:13" x14ac:dyDescent="0.35">
      <c r="A438" t="s">
        <v>77</v>
      </c>
      <c r="B438" s="118">
        <v>1162</v>
      </c>
      <c r="C438">
        <v>23</v>
      </c>
      <c r="D438" s="1">
        <f>VLOOKUP($B438,'Awards&amp;Payments_LEACode'!$A$4:$I$455,3,FALSE)</f>
        <v>209616</v>
      </c>
      <c r="E438" s="1">
        <f>VLOOKUP($B438,'Awards&amp;Payments_LEACode'!$A$4:$I$455,4,FALSE)</f>
        <v>830218</v>
      </c>
      <c r="F438" s="1">
        <f>VLOOKUP($B438,'Awards&amp;Payments_LEACode'!$A$4:$I$455,6,FALSE)</f>
        <v>1864441</v>
      </c>
      <c r="G438" s="1">
        <f>VLOOKUP($B438,'Awards&amp;Payments_LEACode'!$A$4:$I$455,8,FALSE)</f>
        <v>138841</v>
      </c>
      <c r="H438" s="3">
        <f>VLOOKUP($B438,'Awards&amp;Payments_LEACode'!$A$4:$I$455,9,FALSE)</f>
        <v>3043116</v>
      </c>
      <c r="I438" s="1">
        <f>VLOOKUP($B438,'Awards&amp;Payments_LEACode'!$A$4:$Q$455,11,FALSE)</f>
        <v>0</v>
      </c>
      <c r="J438" s="1">
        <f>VLOOKUP($B438,'Awards&amp;Payments_LEACode'!$A$4:$Q$455,12,FALSE)</f>
        <v>0</v>
      </c>
      <c r="K438" s="1">
        <f>VLOOKUP($B438,'Awards&amp;Payments_LEACode'!$A$4:$Q$455,14,FALSE)</f>
        <v>0</v>
      </c>
      <c r="L438" s="1">
        <f>VLOOKUP($B438,'Awards&amp;Payments_LEACode'!$A$4:$Q$455,16,FALSE)</f>
        <v>0</v>
      </c>
      <c r="M438" s="3">
        <f>VLOOKUP($B438,'Awards&amp;Payments_LEACode'!$A$4:$Q$455,17,FALSE)</f>
        <v>0</v>
      </c>
    </row>
    <row r="439" spans="1:13" x14ac:dyDescent="0.35">
      <c r="A439" t="s">
        <v>79</v>
      </c>
      <c r="B439" s="118">
        <v>1176</v>
      </c>
      <c r="C439">
        <v>23</v>
      </c>
      <c r="D439" s="1">
        <f>VLOOKUP($B439,'Awards&amp;Payments_LEACode'!$A$4:$I$455,3,FALSE)</f>
        <v>84243</v>
      </c>
      <c r="E439" s="1">
        <f>VLOOKUP($B439,'Awards&amp;Payments_LEACode'!$A$4:$I$455,4,FALSE)</f>
        <v>347723</v>
      </c>
      <c r="F439" s="1">
        <f>VLOOKUP($B439,'Awards&amp;Payments_LEACode'!$A$4:$I$455,6,FALSE)</f>
        <v>780889</v>
      </c>
      <c r="G439" s="1">
        <f>VLOOKUP($B439,'Awards&amp;Payments_LEACode'!$A$4:$I$455,8,FALSE)</f>
        <v>0</v>
      </c>
      <c r="H439" s="3">
        <f>VLOOKUP($B439,'Awards&amp;Payments_LEACode'!$A$4:$I$455,9,FALSE)</f>
        <v>1212855</v>
      </c>
      <c r="I439" s="1">
        <f>VLOOKUP($B439,'Awards&amp;Payments_LEACode'!$A$4:$Q$455,11,FALSE)</f>
        <v>84243</v>
      </c>
      <c r="J439" s="1">
        <f>VLOOKUP($B439,'Awards&amp;Payments_LEACode'!$A$4:$Q$455,12,FALSE)</f>
        <v>281311.77999999997</v>
      </c>
      <c r="K439" s="1">
        <f>VLOOKUP($B439,'Awards&amp;Payments_LEACode'!$A$4:$Q$455,14,FALSE)</f>
        <v>0</v>
      </c>
      <c r="L439" s="1">
        <f>VLOOKUP($B439,'Awards&amp;Payments_LEACode'!$A$4:$Q$455,16,FALSE)</f>
        <v>0</v>
      </c>
      <c r="M439" s="3">
        <f>VLOOKUP($B439,'Awards&amp;Payments_LEACode'!$A$4:$Q$455,17,FALSE)</f>
        <v>365554.77999999997</v>
      </c>
    </row>
    <row r="440" spans="1:13" x14ac:dyDescent="0.35">
      <c r="A440" t="s">
        <v>81</v>
      </c>
      <c r="B440" s="118">
        <v>1204</v>
      </c>
      <c r="C440">
        <v>23</v>
      </c>
      <c r="D440" s="1">
        <f>VLOOKUP($B440,'Awards&amp;Payments_LEACode'!$A$4:$I$455,3,FALSE)</f>
        <v>104528</v>
      </c>
      <c r="E440" s="1">
        <f>VLOOKUP($B440,'Awards&amp;Payments_LEACode'!$A$4:$I$455,4,FALSE)</f>
        <v>424627</v>
      </c>
      <c r="F440" s="1">
        <f>VLOOKUP($B440,'Awards&amp;Payments_LEACode'!$A$4:$I$455,6,FALSE)</f>
        <v>953595</v>
      </c>
      <c r="G440" s="1">
        <f>VLOOKUP($B440,'Awards&amp;Payments_LEACode'!$A$4:$I$455,8,FALSE)</f>
        <v>58406</v>
      </c>
      <c r="H440" s="3">
        <f>VLOOKUP($B440,'Awards&amp;Payments_LEACode'!$A$4:$I$455,9,FALSE)</f>
        <v>1541156</v>
      </c>
      <c r="I440" s="1">
        <f>VLOOKUP($B440,'Awards&amp;Payments_LEACode'!$A$4:$Q$455,11,FALSE)</f>
        <v>104528</v>
      </c>
      <c r="J440" s="1">
        <f>VLOOKUP($B440,'Awards&amp;Payments_LEACode'!$A$4:$Q$455,12,FALSE)</f>
        <v>0</v>
      </c>
      <c r="K440" s="1">
        <f>VLOOKUP($B440,'Awards&amp;Payments_LEACode'!$A$4:$Q$455,14,FALSE)</f>
        <v>0</v>
      </c>
      <c r="L440" s="1">
        <f>VLOOKUP($B440,'Awards&amp;Payments_LEACode'!$A$4:$Q$455,16,FALSE)</f>
        <v>26157.35</v>
      </c>
      <c r="M440" s="3">
        <f>VLOOKUP($B440,'Awards&amp;Payments_LEACode'!$A$4:$Q$455,17,FALSE)</f>
        <v>130685.35</v>
      </c>
    </row>
    <row r="441" spans="1:13" x14ac:dyDescent="0.35">
      <c r="A441" t="s">
        <v>101</v>
      </c>
      <c r="B441" s="118">
        <v>1554</v>
      </c>
      <c r="C441">
        <v>23</v>
      </c>
      <c r="D441" s="1">
        <f>VLOOKUP($B441,'Awards&amp;Payments_LEACode'!$A$4:$I$455,3,FALSE)</f>
        <v>1510209</v>
      </c>
      <c r="E441" s="1">
        <f>VLOOKUP($B441,'Awards&amp;Payments_LEACode'!$A$4:$I$455,4,FALSE)</f>
        <v>5672908</v>
      </c>
      <c r="F441" s="1">
        <f>VLOOKUP($B441,'Awards&amp;Payments_LEACode'!$A$4:$I$455,6,FALSE)</f>
        <v>12739793</v>
      </c>
      <c r="G441" s="1">
        <f>VLOOKUP($B441,'Awards&amp;Payments_LEACode'!$A$4:$I$455,8,FALSE)</f>
        <v>0</v>
      </c>
      <c r="H441" s="3">
        <f>VLOOKUP($B441,'Awards&amp;Payments_LEACode'!$A$4:$I$455,9,FALSE)</f>
        <v>19922910</v>
      </c>
      <c r="I441" s="1">
        <f>VLOOKUP($B441,'Awards&amp;Payments_LEACode'!$A$4:$Q$455,11,FALSE)</f>
        <v>1074882.4099999999</v>
      </c>
      <c r="J441" s="1">
        <f>VLOOKUP($B441,'Awards&amp;Payments_LEACode'!$A$4:$Q$455,12,FALSE)</f>
        <v>0</v>
      </c>
      <c r="K441" s="1">
        <f>VLOOKUP($B441,'Awards&amp;Payments_LEACode'!$A$4:$Q$455,14,FALSE)</f>
        <v>0</v>
      </c>
      <c r="L441" s="1">
        <f>VLOOKUP($B441,'Awards&amp;Payments_LEACode'!$A$4:$Q$455,16,FALSE)</f>
        <v>0</v>
      </c>
      <c r="M441" s="3">
        <f>VLOOKUP($B441,'Awards&amp;Payments_LEACode'!$A$4:$Q$455,17,FALSE)</f>
        <v>1074882.4099999999</v>
      </c>
    </row>
    <row r="442" spans="1:13" x14ac:dyDescent="0.35">
      <c r="A442" t="s">
        <v>102</v>
      </c>
      <c r="B442" s="118">
        <v>1561</v>
      </c>
      <c r="C442">
        <v>23</v>
      </c>
      <c r="D442" s="1">
        <f>VLOOKUP($B442,'Awards&amp;Payments_LEACode'!$A$4:$I$455,3,FALSE)</f>
        <v>91500</v>
      </c>
      <c r="E442" s="1">
        <f>VLOOKUP($B442,'Awards&amp;Payments_LEACode'!$A$4:$I$455,4,FALSE)</f>
        <v>308309</v>
      </c>
      <c r="F442" s="1">
        <f>VLOOKUP($B442,'Awards&amp;Payments_LEACode'!$A$4:$I$455,6,FALSE)</f>
        <v>692377</v>
      </c>
      <c r="G442" s="1">
        <f>VLOOKUP($B442,'Awards&amp;Payments_LEACode'!$A$4:$I$455,8,FALSE)</f>
        <v>0</v>
      </c>
      <c r="H442" s="3">
        <f>VLOOKUP($B442,'Awards&amp;Payments_LEACode'!$A$4:$I$455,9,FALSE)</f>
        <v>1092186</v>
      </c>
      <c r="I442" s="1">
        <f>VLOOKUP($B442,'Awards&amp;Payments_LEACode'!$A$4:$Q$455,11,FALSE)</f>
        <v>76963.69</v>
      </c>
      <c r="J442" s="1">
        <f>VLOOKUP($B442,'Awards&amp;Payments_LEACode'!$A$4:$Q$455,12,FALSE)</f>
        <v>0</v>
      </c>
      <c r="K442" s="1">
        <f>VLOOKUP($B442,'Awards&amp;Payments_LEACode'!$A$4:$Q$455,14,FALSE)</f>
        <v>0</v>
      </c>
      <c r="L442" s="1">
        <f>VLOOKUP($B442,'Awards&amp;Payments_LEACode'!$A$4:$Q$455,16,FALSE)</f>
        <v>0</v>
      </c>
      <c r="M442" s="3">
        <f>VLOOKUP($B442,'Awards&amp;Payments_LEACode'!$A$4:$Q$455,17,FALSE)</f>
        <v>76963.69</v>
      </c>
    </row>
    <row r="443" spans="1:13" x14ac:dyDescent="0.35">
      <c r="A443" t="s">
        <v>105</v>
      </c>
      <c r="B443" s="118">
        <v>1600</v>
      </c>
      <c r="C443">
        <v>23</v>
      </c>
      <c r="D443" s="1">
        <f>VLOOKUP($B443,'Awards&amp;Payments_LEACode'!$A$4:$I$455,3,FALSE)</f>
        <v>62866</v>
      </c>
      <c r="E443" s="1">
        <f>VLOOKUP($B443,'Awards&amp;Payments_LEACode'!$A$4:$I$455,4,FALSE)</f>
        <v>258144</v>
      </c>
      <c r="F443" s="1">
        <f>VLOOKUP($B443,'Awards&amp;Payments_LEACode'!$A$4:$I$455,6,FALSE)</f>
        <v>579720</v>
      </c>
      <c r="G443" s="1">
        <f>VLOOKUP($B443,'Awards&amp;Payments_LEACode'!$A$4:$I$455,8,FALSE)</f>
        <v>0</v>
      </c>
      <c r="H443" s="3">
        <f>VLOOKUP($B443,'Awards&amp;Payments_LEACode'!$A$4:$I$455,9,FALSE)</f>
        <v>900730</v>
      </c>
      <c r="I443" s="1">
        <f>VLOOKUP($B443,'Awards&amp;Payments_LEACode'!$A$4:$Q$455,11,FALSE)</f>
        <v>62866</v>
      </c>
      <c r="J443" s="1">
        <f>VLOOKUP($B443,'Awards&amp;Payments_LEACode'!$A$4:$Q$455,12,FALSE)</f>
        <v>0</v>
      </c>
      <c r="K443" s="1">
        <f>VLOOKUP($B443,'Awards&amp;Payments_LEACode'!$A$4:$Q$455,14,FALSE)</f>
        <v>0</v>
      </c>
      <c r="L443" s="1">
        <f>VLOOKUP($B443,'Awards&amp;Payments_LEACode'!$A$4:$Q$455,16,FALSE)</f>
        <v>0</v>
      </c>
      <c r="M443" s="3">
        <f>VLOOKUP($B443,'Awards&amp;Payments_LEACode'!$A$4:$Q$455,17,FALSE)</f>
        <v>62866</v>
      </c>
    </row>
    <row r="444" spans="1:13" x14ac:dyDescent="0.35">
      <c r="A444" t="s">
        <v>108</v>
      </c>
      <c r="B444" s="118">
        <v>1645</v>
      </c>
      <c r="C444">
        <v>23</v>
      </c>
      <c r="D444" s="1">
        <f>VLOOKUP($B444,'Awards&amp;Payments_LEACode'!$A$4:$I$455,3,FALSE)</f>
        <v>93636</v>
      </c>
      <c r="E444" s="1">
        <f>VLOOKUP($B444,'Awards&amp;Payments_LEACode'!$A$4:$I$455,4,FALSE)</f>
        <v>377094</v>
      </c>
      <c r="F444" s="1">
        <f>VLOOKUP($B444,'Awards&amp;Payments_LEACode'!$A$4:$I$455,6,FALSE)</f>
        <v>846849</v>
      </c>
      <c r="G444" s="1">
        <f>VLOOKUP($B444,'Awards&amp;Payments_LEACode'!$A$4:$I$455,8,FALSE)</f>
        <v>0</v>
      </c>
      <c r="H444" s="3">
        <f>VLOOKUP($B444,'Awards&amp;Payments_LEACode'!$A$4:$I$455,9,FALSE)</f>
        <v>1317579</v>
      </c>
      <c r="I444" s="1">
        <f>VLOOKUP($B444,'Awards&amp;Payments_LEACode'!$A$4:$Q$455,11,FALSE)</f>
        <v>93636</v>
      </c>
      <c r="J444" s="1">
        <f>VLOOKUP($B444,'Awards&amp;Payments_LEACode'!$A$4:$Q$455,12,FALSE)</f>
        <v>0</v>
      </c>
      <c r="K444" s="1">
        <f>VLOOKUP($B444,'Awards&amp;Payments_LEACode'!$A$4:$Q$455,14,FALSE)</f>
        <v>0</v>
      </c>
      <c r="L444" s="1">
        <f>VLOOKUP($B444,'Awards&amp;Payments_LEACode'!$A$4:$Q$455,16,FALSE)</f>
        <v>0</v>
      </c>
      <c r="M444" s="3">
        <f>VLOOKUP($B444,'Awards&amp;Payments_LEACode'!$A$4:$Q$455,17,FALSE)</f>
        <v>93636</v>
      </c>
    </row>
    <row r="445" spans="1:13" x14ac:dyDescent="0.35">
      <c r="A445" t="s">
        <v>114</v>
      </c>
      <c r="B445" s="118">
        <v>1729</v>
      </c>
      <c r="C445">
        <v>23</v>
      </c>
      <c r="D445" s="1">
        <f>VLOOKUP($B445,'Awards&amp;Payments_LEACode'!$A$4:$I$455,3,FALSE)</f>
        <v>66735</v>
      </c>
      <c r="E445" s="1">
        <f>VLOOKUP($B445,'Awards&amp;Payments_LEACode'!$A$4:$I$455,4,FALSE)</f>
        <v>268361</v>
      </c>
      <c r="F445" s="1">
        <f>VLOOKUP($B445,'Awards&amp;Payments_LEACode'!$A$4:$I$455,6,FALSE)</f>
        <v>602665</v>
      </c>
      <c r="G445" s="1">
        <f>VLOOKUP($B445,'Awards&amp;Payments_LEACode'!$A$4:$I$455,8,FALSE)</f>
        <v>0</v>
      </c>
      <c r="H445" s="3">
        <f>VLOOKUP($B445,'Awards&amp;Payments_LEACode'!$A$4:$I$455,9,FALSE)</f>
        <v>937761</v>
      </c>
      <c r="I445" s="1">
        <f>VLOOKUP($B445,'Awards&amp;Payments_LEACode'!$A$4:$Q$455,11,FALSE)</f>
        <v>66735</v>
      </c>
      <c r="J445" s="1">
        <f>VLOOKUP($B445,'Awards&amp;Payments_LEACode'!$A$4:$Q$455,12,FALSE)</f>
        <v>0</v>
      </c>
      <c r="K445" s="1">
        <f>VLOOKUP($B445,'Awards&amp;Payments_LEACode'!$A$4:$Q$455,14,FALSE)</f>
        <v>0</v>
      </c>
      <c r="L445" s="1">
        <f>VLOOKUP($B445,'Awards&amp;Payments_LEACode'!$A$4:$Q$455,16,FALSE)</f>
        <v>0</v>
      </c>
      <c r="M445" s="3">
        <f>VLOOKUP($B445,'Awards&amp;Payments_LEACode'!$A$4:$Q$455,17,FALSE)</f>
        <v>66735</v>
      </c>
    </row>
    <row r="446" spans="1:13" x14ac:dyDescent="0.35">
      <c r="A446" t="s">
        <v>370</v>
      </c>
      <c r="B446" s="118">
        <v>5757</v>
      </c>
      <c r="C446">
        <v>23</v>
      </c>
      <c r="D446" s="1">
        <f>VLOOKUP($B446,'Awards&amp;Payments_LEACode'!$A$4:$I$455,3,FALSE)</f>
        <v>192256</v>
      </c>
      <c r="E446" s="1">
        <f>VLOOKUP($B446,'Awards&amp;Payments_LEACode'!$A$4:$I$455,4,FALSE)</f>
        <v>804983</v>
      </c>
      <c r="F446" s="1">
        <f>VLOOKUP($B446,'Awards&amp;Payments_LEACode'!$A$4:$I$455,6,FALSE)</f>
        <v>1807771</v>
      </c>
      <c r="G446" s="1">
        <f>VLOOKUP($B446,'Awards&amp;Payments_LEACode'!$A$4:$I$455,8,FALSE)</f>
        <v>77826</v>
      </c>
      <c r="H446" s="3">
        <f>VLOOKUP($B446,'Awards&amp;Payments_LEACode'!$A$4:$I$455,9,FALSE)</f>
        <v>2882836</v>
      </c>
      <c r="I446" s="1">
        <f>VLOOKUP($B446,'Awards&amp;Payments_LEACode'!$A$4:$Q$455,11,FALSE)</f>
        <v>129724.11</v>
      </c>
      <c r="J446" s="1">
        <f>VLOOKUP($B446,'Awards&amp;Payments_LEACode'!$A$4:$Q$455,12,FALSE)</f>
        <v>0</v>
      </c>
      <c r="K446" s="1">
        <f>VLOOKUP($B446,'Awards&amp;Payments_LEACode'!$A$4:$Q$455,14,FALSE)</f>
        <v>0</v>
      </c>
      <c r="L446" s="1">
        <f>VLOOKUP($B446,'Awards&amp;Payments_LEACode'!$A$4:$Q$455,16,FALSE)</f>
        <v>42397.8</v>
      </c>
      <c r="M446" s="3">
        <f>VLOOKUP($B446,'Awards&amp;Payments_LEACode'!$A$4:$Q$455,17,FALSE)</f>
        <v>172121.91</v>
      </c>
    </row>
    <row r="447" spans="1:13" x14ac:dyDescent="0.35">
      <c r="A447" t="s">
        <v>135</v>
      </c>
      <c r="B447" s="118">
        <v>2135</v>
      </c>
      <c r="C447">
        <v>23</v>
      </c>
      <c r="D447" s="1">
        <f>VLOOKUP($B447,'Awards&amp;Payments_LEACode'!$A$4:$I$455,3,FALSE)</f>
        <v>168546</v>
      </c>
      <c r="E447" s="1">
        <f>VLOOKUP($B447,'Awards&amp;Payments_LEACode'!$A$4:$I$455,4,FALSE)</f>
        <v>689071</v>
      </c>
      <c r="F447" s="1">
        <f>VLOOKUP($B447,'Awards&amp;Payments_LEACode'!$A$4:$I$455,6,FALSE)</f>
        <v>1547465</v>
      </c>
      <c r="G447" s="1">
        <f>VLOOKUP($B447,'Awards&amp;Payments_LEACode'!$A$4:$I$455,8,FALSE)</f>
        <v>45072</v>
      </c>
      <c r="H447" s="3">
        <f>VLOOKUP($B447,'Awards&amp;Payments_LEACode'!$A$4:$I$455,9,FALSE)</f>
        <v>2450154</v>
      </c>
      <c r="I447" s="1">
        <f>VLOOKUP($B447,'Awards&amp;Payments_LEACode'!$A$4:$Q$455,11,FALSE)</f>
        <v>67426.790000000008</v>
      </c>
      <c r="J447" s="1">
        <f>VLOOKUP($B447,'Awards&amp;Payments_LEACode'!$A$4:$Q$455,12,FALSE)</f>
        <v>0</v>
      </c>
      <c r="K447" s="1">
        <f>VLOOKUP($B447,'Awards&amp;Payments_LEACode'!$A$4:$Q$455,14,FALSE)</f>
        <v>0</v>
      </c>
      <c r="L447" s="1">
        <f>VLOOKUP($B447,'Awards&amp;Payments_LEACode'!$A$4:$Q$455,16,FALSE)</f>
        <v>27389.89</v>
      </c>
      <c r="M447" s="3">
        <f>VLOOKUP($B447,'Awards&amp;Payments_LEACode'!$A$4:$Q$455,17,FALSE)</f>
        <v>94816.680000000008</v>
      </c>
    </row>
    <row r="448" spans="1:13" x14ac:dyDescent="0.35">
      <c r="A448" t="s">
        <v>142</v>
      </c>
      <c r="B448" s="118">
        <v>2226</v>
      </c>
      <c r="C448">
        <v>23</v>
      </c>
      <c r="D448" s="1">
        <f>VLOOKUP($B448,'Awards&amp;Payments_LEACode'!$A$4:$I$455,3,FALSE)</f>
        <v>227285</v>
      </c>
      <c r="E448" s="1">
        <f>VLOOKUP($B448,'Awards&amp;Payments_LEACode'!$A$4:$I$455,4,FALSE)</f>
        <v>894424</v>
      </c>
      <c r="F448" s="1">
        <f>VLOOKUP($B448,'Awards&amp;Payments_LEACode'!$A$4:$I$455,6,FALSE)</f>
        <v>2008630</v>
      </c>
      <c r="G448" s="1">
        <f>VLOOKUP($B448,'Awards&amp;Payments_LEACode'!$A$4:$I$455,8,FALSE)</f>
        <v>32754</v>
      </c>
      <c r="H448" s="3">
        <f>VLOOKUP($B448,'Awards&amp;Payments_LEACode'!$A$4:$I$455,9,FALSE)</f>
        <v>3163093</v>
      </c>
      <c r="I448" s="1">
        <f>VLOOKUP($B448,'Awards&amp;Payments_LEACode'!$A$4:$Q$455,11,FALSE)</f>
        <v>148329.23000000001</v>
      </c>
      <c r="J448" s="1">
        <f>VLOOKUP($B448,'Awards&amp;Payments_LEACode'!$A$4:$Q$455,12,FALSE)</f>
        <v>0</v>
      </c>
      <c r="K448" s="1">
        <f>VLOOKUP($B448,'Awards&amp;Payments_LEACode'!$A$4:$Q$455,14,FALSE)</f>
        <v>0</v>
      </c>
      <c r="L448" s="1">
        <f>VLOOKUP($B448,'Awards&amp;Payments_LEACode'!$A$4:$Q$455,16,FALSE)</f>
        <v>0</v>
      </c>
      <c r="M448" s="3">
        <f>VLOOKUP($B448,'Awards&amp;Payments_LEACode'!$A$4:$Q$455,17,FALSE)</f>
        <v>148329.23000000001</v>
      </c>
    </row>
    <row r="449" spans="1:13" x14ac:dyDescent="0.35">
      <c r="A449" t="s">
        <v>149</v>
      </c>
      <c r="B449" s="118">
        <v>2394</v>
      </c>
      <c r="C449">
        <v>23</v>
      </c>
      <c r="D449" s="1">
        <f>VLOOKUP($B449,'Awards&amp;Payments_LEACode'!$A$4:$I$455,3,FALSE)</f>
        <v>198028</v>
      </c>
      <c r="E449" s="1">
        <f>VLOOKUP($B449,'Awards&amp;Payments_LEACode'!$A$4:$I$455,4,FALSE)</f>
        <v>718525</v>
      </c>
      <c r="F449" s="1">
        <f>VLOOKUP($B449,'Awards&amp;Payments_LEACode'!$A$4:$I$455,6,FALSE)</f>
        <v>1613610</v>
      </c>
      <c r="G449" s="1">
        <f>VLOOKUP($B449,'Awards&amp;Payments_LEACode'!$A$4:$I$455,8,FALSE)</f>
        <v>51884</v>
      </c>
      <c r="H449" s="3">
        <f>VLOOKUP($B449,'Awards&amp;Payments_LEACode'!$A$4:$I$455,9,FALSE)</f>
        <v>2582047</v>
      </c>
      <c r="I449" s="1">
        <f>VLOOKUP($B449,'Awards&amp;Payments_LEACode'!$A$4:$Q$455,11,FALSE)</f>
        <v>0</v>
      </c>
      <c r="J449" s="1">
        <f>VLOOKUP($B449,'Awards&amp;Payments_LEACode'!$A$4:$Q$455,12,FALSE)</f>
        <v>0</v>
      </c>
      <c r="K449" s="1">
        <f>VLOOKUP($B449,'Awards&amp;Payments_LEACode'!$A$4:$Q$455,14,FALSE)</f>
        <v>0</v>
      </c>
      <c r="L449" s="1">
        <f>VLOOKUP($B449,'Awards&amp;Payments_LEACode'!$A$4:$Q$455,16,FALSE)</f>
        <v>0</v>
      </c>
      <c r="M449" s="3">
        <f>VLOOKUP($B449,'Awards&amp;Payments_LEACode'!$A$4:$Q$455,17,FALSE)</f>
        <v>0</v>
      </c>
    </row>
    <row r="450" spans="1:13" x14ac:dyDescent="0.35">
      <c r="A450" t="s">
        <v>193</v>
      </c>
      <c r="B450" s="118">
        <v>2891</v>
      </c>
      <c r="C450">
        <v>23</v>
      </c>
      <c r="D450" s="1">
        <f>VLOOKUP($B450,'Awards&amp;Payments_LEACode'!$A$4:$I$455,3,FALSE)</f>
        <v>103115</v>
      </c>
      <c r="E450" s="1">
        <f>VLOOKUP($B450,'Awards&amp;Payments_LEACode'!$A$4:$I$455,4,FALSE)</f>
        <v>347445</v>
      </c>
      <c r="F450" s="1">
        <f>VLOOKUP($B450,'Awards&amp;Payments_LEACode'!$A$4:$I$455,6,FALSE)</f>
        <v>780267</v>
      </c>
      <c r="G450" s="1">
        <f>VLOOKUP($B450,'Awards&amp;Payments_LEACode'!$A$4:$I$455,8,FALSE)</f>
        <v>44928</v>
      </c>
      <c r="H450" s="3">
        <f>VLOOKUP($B450,'Awards&amp;Payments_LEACode'!$A$4:$I$455,9,FALSE)</f>
        <v>1275755</v>
      </c>
      <c r="I450" s="1">
        <f>VLOOKUP($B450,'Awards&amp;Payments_LEACode'!$A$4:$Q$455,11,FALSE)</f>
        <v>103115</v>
      </c>
      <c r="J450" s="1">
        <f>VLOOKUP($B450,'Awards&amp;Payments_LEACode'!$A$4:$Q$455,12,FALSE)</f>
        <v>0</v>
      </c>
      <c r="K450" s="1">
        <f>VLOOKUP($B450,'Awards&amp;Payments_LEACode'!$A$4:$Q$455,14,FALSE)</f>
        <v>0</v>
      </c>
      <c r="L450" s="1">
        <f>VLOOKUP($B450,'Awards&amp;Payments_LEACode'!$A$4:$Q$455,16,FALSE)</f>
        <v>44928</v>
      </c>
      <c r="M450" s="3">
        <f>VLOOKUP($B450,'Awards&amp;Payments_LEACode'!$A$4:$Q$455,17,FALSE)</f>
        <v>148043</v>
      </c>
    </row>
    <row r="451" spans="1:13" x14ac:dyDescent="0.35">
      <c r="A451" t="s">
        <v>204</v>
      </c>
      <c r="B451" s="118">
        <v>3206</v>
      </c>
      <c r="C451">
        <v>23</v>
      </c>
      <c r="D451" s="1">
        <f>VLOOKUP($B451,'Awards&amp;Payments_LEACode'!$A$4:$I$455,3,FALSE)</f>
        <v>204147</v>
      </c>
      <c r="E451" s="1">
        <f>VLOOKUP($B451,'Awards&amp;Payments_LEACode'!$A$4:$I$455,4,FALSE)</f>
        <v>844707</v>
      </c>
      <c r="F451" s="1">
        <f>VLOOKUP($B451,'Awards&amp;Payments_LEACode'!$A$4:$I$455,6,FALSE)</f>
        <v>1896980</v>
      </c>
      <c r="G451" s="1">
        <f>VLOOKUP($B451,'Awards&amp;Payments_LEACode'!$A$4:$I$455,8,FALSE)</f>
        <v>71304</v>
      </c>
      <c r="H451" s="3">
        <f>VLOOKUP($B451,'Awards&amp;Payments_LEACode'!$A$4:$I$455,9,FALSE)</f>
        <v>3017138</v>
      </c>
      <c r="I451" s="1">
        <f>VLOOKUP($B451,'Awards&amp;Payments_LEACode'!$A$4:$Q$455,11,FALSE)</f>
        <v>0</v>
      </c>
      <c r="J451" s="1">
        <f>VLOOKUP($B451,'Awards&amp;Payments_LEACode'!$A$4:$Q$455,12,FALSE)</f>
        <v>0</v>
      </c>
      <c r="K451" s="1">
        <f>VLOOKUP($B451,'Awards&amp;Payments_LEACode'!$A$4:$Q$455,14,FALSE)</f>
        <v>0</v>
      </c>
      <c r="L451" s="1">
        <f>VLOOKUP($B451,'Awards&amp;Payments_LEACode'!$A$4:$Q$455,16,FALSE)</f>
        <v>0</v>
      </c>
      <c r="M451" s="3">
        <f>VLOOKUP($B451,'Awards&amp;Payments_LEACode'!$A$4:$Q$455,17,FALSE)</f>
        <v>0</v>
      </c>
    </row>
    <row r="452" spans="1:13" x14ac:dyDescent="0.35">
      <c r="A452" t="s">
        <v>216</v>
      </c>
      <c r="B452" s="118">
        <v>3339</v>
      </c>
      <c r="C452">
        <v>23</v>
      </c>
      <c r="D452" s="1">
        <f>VLOOKUP($B452,'Awards&amp;Payments_LEACode'!$A$4:$I$455,3,FALSE)</f>
        <v>374599</v>
      </c>
      <c r="E452" s="1">
        <f>VLOOKUP($B452,'Awards&amp;Payments_LEACode'!$A$4:$I$455,4,FALSE)</f>
        <v>1479480</v>
      </c>
      <c r="F452" s="1">
        <f>VLOOKUP($B452,'Awards&amp;Payments_LEACode'!$A$4:$I$455,6,FALSE)</f>
        <v>3322505</v>
      </c>
      <c r="G452" s="1">
        <f>VLOOKUP($B452,'Awards&amp;Payments_LEACode'!$A$4:$I$455,8,FALSE)</f>
        <v>0</v>
      </c>
      <c r="H452" s="3">
        <f>VLOOKUP($B452,'Awards&amp;Payments_LEACode'!$A$4:$I$455,9,FALSE)</f>
        <v>5176584</v>
      </c>
      <c r="I452" s="1">
        <f>VLOOKUP($B452,'Awards&amp;Payments_LEACode'!$A$4:$Q$455,11,FALSE)</f>
        <v>333168.39999999997</v>
      </c>
      <c r="J452" s="1">
        <f>VLOOKUP($B452,'Awards&amp;Payments_LEACode'!$A$4:$Q$455,12,FALSE)</f>
        <v>0</v>
      </c>
      <c r="K452" s="1">
        <f>VLOOKUP($B452,'Awards&amp;Payments_LEACode'!$A$4:$Q$455,14,FALSE)</f>
        <v>0</v>
      </c>
      <c r="L452" s="1">
        <f>VLOOKUP($B452,'Awards&amp;Payments_LEACode'!$A$4:$Q$455,16,FALSE)</f>
        <v>0</v>
      </c>
      <c r="M452" s="3">
        <f>VLOOKUP($B452,'Awards&amp;Payments_LEACode'!$A$4:$Q$455,17,FALSE)</f>
        <v>333168.39999999997</v>
      </c>
    </row>
    <row r="453" spans="1:13" x14ac:dyDescent="0.35">
      <c r="A453" t="s">
        <v>226</v>
      </c>
      <c r="B453" s="118">
        <v>3444</v>
      </c>
      <c r="C453">
        <v>23</v>
      </c>
      <c r="D453" s="1">
        <f>VLOOKUP($B453,'Awards&amp;Payments_LEACode'!$A$4:$I$455,3,FALSE)</f>
        <v>482931</v>
      </c>
      <c r="E453" s="1">
        <f>VLOOKUP($B453,'Awards&amp;Payments_LEACode'!$A$4:$I$455,4,FALSE)</f>
        <v>1726644</v>
      </c>
      <c r="F453" s="1">
        <f>VLOOKUP($B453,'Awards&amp;Payments_LEACode'!$A$4:$I$455,6,FALSE)</f>
        <v>3877568</v>
      </c>
      <c r="G453" s="1">
        <f>VLOOKUP($B453,'Awards&amp;Payments_LEACode'!$A$4:$I$455,8,FALSE)</f>
        <v>0</v>
      </c>
      <c r="H453" s="3">
        <f>VLOOKUP($B453,'Awards&amp;Payments_LEACode'!$A$4:$I$455,9,FALSE)</f>
        <v>6087143</v>
      </c>
      <c r="I453" s="1">
        <f>VLOOKUP($B453,'Awards&amp;Payments_LEACode'!$A$4:$Q$455,11,FALSE)</f>
        <v>320710.64</v>
      </c>
      <c r="J453" s="1">
        <f>VLOOKUP($B453,'Awards&amp;Payments_LEACode'!$A$4:$Q$455,12,FALSE)</f>
        <v>0</v>
      </c>
      <c r="K453" s="1">
        <f>VLOOKUP($B453,'Awards&amp;Payments_LEACode'!$A$4:$Q$455,14,FALSE)</f>
        <v>0</v>
      </c>
      <c r="L453" s="1">
        <f>VLOOKUP($B453,'Awards&amp;Payments_LEACode'!$A$4:$Q$455,16,FALSE)</f>
        <v>0</v>
      </c>
      <c r="M453" s="3">
        <f>VLOOKUP($B453,'Awards&amp;Payments_LEACode'!$A$4:$Q$455,17,FALSE)</f>
        <v>320710.64</v>
      </c>
    </row>
    <row r="454" spans="1:13" x14ac:dyDescent="0.35">
      <c r="A454" t="s">
        <v>255</v>
      </c>
      <c r="B454" s="118">
        <v>3899</v>
      </c>
      <c r="C454">
        <v>23</v>
      </c>
      <c r="D454" s="1">
        <f>VLOOKUP($B454,'Awards&amp;Payments_LEACode'!$A$4:$I$455,3,FALSE)</f>
        <v>170098</v>
      </c>
      <c r="E454" s="1">
        <f>VLOOKUP($B454,'Awards&amp;Payments_LEACode'!$A$4:$I$455,4,FALSE)</f>
        <v>655471</v>
      </c>
      <c r="F454" s="1">
        <f>VLOOKUP($B454,'Awards&amp;Payments_LEACode'!$A$4:$I$455,6,FALSE)</f>
        <v>1472007</v>
      </c>
      <c r="G454" s="1">
        <f>VLOOKUP($B454,'Awards&amp;Payments_LEACode'!$A$4:$I$455,8,FALSE)</f>
        <v>134638</v>
      </c>
      <c r="H454" s="3">
        <f>VLOOKUP($B454,'Awards&amp;Payments_LEACode'!$A$4:$I$455,9,FALSE)</f>
        <v>2432214</v>
      </c>
      <c r="I454" s="1">
        <f>VLOOKUP($B454,'Awards&amp;Payments_LEACode'!$A$4:$Q$455,11,FALSE)</f>
        <v>0</v>
      </c>
      <c r="J454" s="1">
        <f>VLOOKUP($B454,'Awards&amp;Payments_LEACode'!$A$4:$Q$455,12,FALSE)</f>
        <v>0</v>
      </c>
      <c r="K454" s="1">
        <f>VLOOKUP($B454,'Awards&amp;Payments_LEACode'!$A$4:$Q$455,14,FALSE)</f>
        <v>0</v>
      </c>
      <c r="L454" s="1">
        <f>VLOOKUP($B454,'Awards&amp;Payments_LEACode'!$A$4:$Q$455,16,FALSE)</f>
        <v>43810.39</v>
      </c>
      <c r="M454" s="3">
        <f>VLOOKUP($B454,'Awards&amp;Payments_LEACode'!$A$4:$Q$455,17,FALSE)</f>
        <v>43810.39</v>
      </c>
    </row>
    <row r="455" spans="1:13" x14ac:dyDescent="0.35">
      <c r="A455" t="s">
        <v>257</v>
      </c>
      <c r="B455" s="118">
        <v>3920</v>
      </c>
      <c r="C455">
        <v>23</v>
      </c>
      <c r="D455" s="1">
        <f>VLOOKUP($B455,'Awards&amp;Payments_LEACode'!$A$4:$I$455,3,FALSE)</f>
        <v>62367</v>
      </c>
      <c r="E455" s="1">
        <f>VLOOKUP($B455,'Awards&amp;Payments_LEACode'!$A$4:$I$455,4,FALSE)</f>
        <v>266583</v>
      </c>
      <c r="F455" s="1">
        <f>VLOOKUP($B455,'Awards&amp;Payments_LEACode'!$A$4:$I$455,6,FALSE)</f>
        <v>598671</v>
      </c>
      <c r="G455" s="1">
        <f>VLOOKUP($B455,'Awards&amp;Payments_LEACode'!$A$4:$I$455,8,FALSE)</f>
        <v>44783</v>
      </c>
      <c r="H455" s="3">
        <f>VLOOKUP($B455,'Awards&amp;Payments_LEACode'!$A$4:$I$455,9,FALSE)</f>
        <v>972404</v>
      </c>
      <c r="I455" s="1">
        <f>VLOOKUP($B455,'Awards&amp;Payments_LEACode'!$A$4:$Q$455,11,FALSE)</f>
        <v>40341.89</v>
      </c>
      <c r="J455" s="1">
        <f>VLOOKUP($B455,'Awards&amp;Payments_LEACode'!$A$4:$Q$455,12,FALSE)</f>
        <v>0</v>
      </c>
      <c r="K455" s="1">
        <f>VLOOKUP($B455,'Awards&amp;Payments_LEACode'!$A$4:$Q$455,14,FALSE)</f>
        <v>0</v>
      </c>
      <c r="L455" s="1">
        <f>VLOOKUP($B455,'Awards&amp;Payments_LEACode'!$A$4:$Q$455,16,FALSE)</f>
        <v>26228.36</v>
      </c>
      <c r="M455" s="3">
        <f>VLOOKUP($B455,'Awards&amp;Payments_LEACode'!$A$4:$Q$455,17,FALSE)</f>
        <v>66570.25</v>
      </c>
    </row>
    <row r="456" spans="1:13" x14ac:dyDescent="0.35">
      <c r="A456" t="s">
        <v>281</v>
      </c>
      <c r="B456" s="118">
        <v>4186</v>
      </c>
      <c r="C456">
        <v>23</v>
      </c>
      <c r="D456" s="1">
        <f>VLOOKUP($B456,'Awards&amp;Payments_LEACode'!$A$4:$I$455,3,FALSE)</f>
        <v>171569</v>
      </c>
      <c r="E456" s="1">
        <f>VLOOKUP($B456,'Awards&amp;Payments_LEACode'!$A$4:$I$455,4,FALSE)</f>
        <v>691951</v>
      </c>
      <c r="F456" s="1">
        <f>VLOOKUP($B456,'Awards&amp;Payments_LEACode'!$A$4:$I$455,6,FALSE)</f>
        <v>1553933</v>
      </c>
      <c r="G456" s="1">
        <f>VLOOKUP($B456,'Awards&amp;Payments_LEACode'!$A$4:$I$455,8,FALSE)</f>
        <v>118985</v>
      </c>
      <c r="H456" s="3">
        <f>VLOOKUP($B456,'Awards&amp;Payments_LEACode'!$A$4:$I$455,9,FALSE)</f>
        <v>2536438</v>
      </c>
      <c r="I456" s="1">
        <f>VLOOKUP($B456,'Awards&amp;Payments_LEACode'!$A$4:$Q$455,11,FALSE)</f>
        <v>50785.54</v>
      </c>
      <c r="J456" s="1">
        <f>VLOOKUP($B456,'Awards&amp;Payments_LEACode'!$A$4:$Q$455,12,FALSE)</f>
        <v>0</v>
      </c>
      <c r="K456" s="1">
        <f>VLOOKUP($B456,'Awards&amp;Payments_LEACode'!$A$4:$Q$455,14,FALSE)</f>
        <v>0</v>
      </c>
      <c r="L456" s="1">
        <f>VLOOKUP($B456,'Awards&amp;Payments_LEACode'!$A$4:$Q$455,16,FALSE)</f>
        <v>118985</v>
      </c>
      <c r="M456" s="3">
        <f>VLOOKUP($B456,'Awards&amp;Payments_LEACode'!$A$4:$Q$455,17,FALSE)</f>
        <v>169770.54</v>
      </c>
    </row>
    <row r="457" spans="1:13" x14ac:dyDescent="0.35">
      <c r="A457" t="s">
        <v>282</v>
      </c>
      <c r="B457" s="118">
        <v>4207</v>
      </c>
      <c r="C457">
        <v>23</v>
      </c>
      <c r="D457" s="1">
        <f>VLOOKUP($B457,'Awards&amp;Payments_LEACode'!$A$4:$I$455,3,FALSE)</f>
        <v>198291</v>
      </c>
      <c r="E457" s="1">
        <f>VLOOKUP($B457,'Awards&amp;Payments_LEACode'!$A$4:$I$455,4,FALSE)</f>
        <v>792437</v>
      </c>
      <c r="F457" s="1">
        <f>VLOOKUP($B457,'Awards&amp;Payments_LEACode'!$A$4:$I$455,6,FALSE)</f>
        <v>1779596</v>
      </c>
      <c r="G457" s="1">
        <f>VLOOKUP($B457,'Awards&amp;Payments_LEACode'!$A$4:$I$455,8,FALSE)</f>
        <v>73333</v>
      </c>
      <c r="H457" s="3">
        <f>VLOOKUP($B457,'Awards&amp;Payments_LEACode'!$A$4:$I$455,9,FALSE)</f>
        <v>2843657</v>
      </c>
      <c r="I457" s="1">
        <f>VLOOKUP($B457,'Awards&amp;Payments_LEACode'!$A$4:$Q$455,11,FALSE)</f>
        <v>163230.48000000001</v>
      </c>
      <c r="J457" s="1">
        <f>VLOOKUP($B457,'Awards&amp;Payments_LEACode'!$A$4:$Q$455,12,FALSE)</f>
        <v>0</v>
      </c>
      <c r="K457" s="1">
        <f>VLOOKUP($B457,'Awards&amp;Payments_LEACode'!$A$4:$Q$455,14,FALSE)</f>
        <v>0</v>
      </c>
      <c r="L457" s="1">
        <f>VLOOKUP($B457,'Awards&amp;Payments_LEACode'!$A$4:$Q$455,16,FALSE)</f>
        <v>73333</v>
      </c>
      <c r="M457" s="3">
        <f>VLOOKUP($B457,'Awards&amp;Payments_LEACode'!$A$4:$Q$455,17,FALSE)</f>
        <v>236563.48</v>
      </c>
    </row>
    <row r="458" spans="1:13" x14ac:dyDescent="0.35">
      <c r="A458" t="s">
        <v>292</v>
      </c>
      <c r="B458" s="118">
        <v>4368</v>
      </c>
      <c r="C458">
        <v>23</v>
      </c>
      <c r="D458" s="1">
        <f>VLOOKUP($B458,'Awards&amp;Payments_LEACode'!$A$4:$I$455,3,FALSE)</f>
        <v>51611</v>
      </c>
      <c r="E458" s="1">
        <f>VLOOKUP($B458,'Awards&amp;Payments_LEACode'!$A$4:$I$455,4,FALSE)</f>
        <v>214082</v>
      </c>
      <c r="F458" s="1">
        <f>VLOOKUP($B458,'Awards&amp;Payments_LEACode'!$A$4:$I$455,6,FALSE)</f>
        <v>480768</v>
      </c>
      <c r="G458" s="1">
        <f>VLOOKUP($B458,'Awards&amp;Payments_LEACode'!$A$4:$I$455,8,FALSE)</f>
        <v>0</v>
      </c>
      <c r="H458" s="3">
        <f>VLOOKUP($B458,'Awards&amp;Payments_LEACode'!$A$4:$I$455,9,FALSE)</f>
        <v>746461</v>
      </c>
      <c r="I458" s="1">
        <f>VLOOKUP($B458,'Awards&amp;Payments_LEACode'!$A$4:$Q$455,11,FALSE)</f>
        <v>51611</v>
      </c>
      <c r="J458" s="1">
        <f>VLOOKUP($B458,'Awards&amp;Payments_LEACode'!$A$4:$Q$455,12,FALSE)</f>
        <v>0</v>
      </c>
      <c r="K458" s="1">
        <f>VLOOKUP($B458,'Awards&amp;Payments_LEACode'!$A$4:$Q$455,14,FALSE)</f>
        <v>0</v>
      </c>
      <c r="L458" s="1">
        <f>VLOOKUP($B458,'Awards&amp;Payments_LEACode'!$A$4:$Q$455,16,FALSE)</f>
        <v>0</v>
      </c>
      <c r="M458" s="3">
        <f>VLOOKUP($B458,'Awards&amp;Payments_LEACode'!$A$4:$Q$455,17,FALSE)</f>
        <v>51611</v>
      </c>
    </row>
    <row r="459" spans="1:13" x14ac:dyDescent="0.35">
      <c r="A459" t="s">
        <v>1172</v>
      </c>
      <c r="B459" s="118">
        <v>4557</v>
      </c>
      <c r="C459">
        <v>23</v>
      </c>
      <c r="D459" s="1">
        <f>VLOOKUP($B459,'Awards&amp;Payments_LEACode'!$A$4:$I$455,3,FALSE)</f>
        <v>41217</v>
      </c>
      <c r="E459" s="1">
        <f>VLOOKUP($B459,'Awards&amp;Payments_LEACode'!$A$4:$I$455,4,FALSE)</f>
        <v>166133</v>
      </c>
      <c r="F459" s="1">
        <f>VLOOKUP($B459,'Awards&amp;Payments_LEACode'!$A$4:$I$455,6,FALSE)</f>
        <v>373090</v>
      </c>
      <c r="G459" s="1">
        <f>VLOOKUP($B459,'Awards&amp;Payments_LEACode'!$A$4:$I$455,8,FALSE)</f>
        <v>0</v>
      </c>
      <c r="H459" s="3">
        <f>VLOOKUP($B459,'Awards&amp;Payments_LEACode'!$A$4:$I$455,9,FALSE)</f>
        <v>580440</v>
      </c>
      <c r="I459" s="1">
        <f>VLOOKUP($B459,'Awards&amp;Payments_LEACode'!$A$4:$Q$455,11,FALSE)</f>
        <v>41217</v>
      </c>
      <c r="J459" s="1">
        <f>VLOOKUP($B459,'Awards&amp;Payments_LEACode'!$A$4:$Q$455,12,FALSE)</f>
        <v>0</v>
      </c>
      <c r="K459" s="1">
        <f>VLOOKUP($B459,'Awards&amp;Payments_LEACode'!$A$4:$Q$455,14,FALSE)</f>
        <v>0</v>
      </c>
      <c r="L459" s="1">
        <f>VLOOKUP($B459,'Awards&amp;Payments_LEACode'!$A$4:$Q$455,16,FALSE)</f>
        <v>0</v>
      </c>
      <c r="M459" s="3">
        <f>VLOOKUP($B459,'Awards&amp;Payments_LEACode'!$A$4:$Q$455,17,FALSE)</f>
        <v>41217</v>
      </c>
    </row>
    <row r="460" spans="1:13" x14ac:dyDescent="0.35">
      <c r="A460" t="s">
        <v>352</v>
      </c>
      <c r="B460" s="118">
        <v>5467</v>
      </c>
      <c r="C460">
        <v>23</v>
      </c>
      <c r="D460" s="1">
        <f>VLOOKUP($B460,'Awards&amp;Payments_LEACode'!$A$4:$I$455,3,FALSE)</f>
        <v>80138</v>
      </c>
      <c r="E460" s="1">
        <f>VLOOKUP($B460,'Awards&amp;Payments_LEACode'!$A$4:$I$455,4,FALSE)</f>
        <v>271290</v>
      </c>
      <c r="F460" s="1">
        <f>VLOOKUP($B460,'Awards&amp;Payments_LEACode'!$A$4:$I$455,6,FALSE)</f>
        <v>609244</v>
      </c>
      <c r="G460" s="1">
        <f>VLOOKUP($B460,'Awards&amp;Payments_LEACode'!$A$4:$I$455,8,FALSE)</f>
        <v>0</v>
      </c>
      <c r="H460" s="3">
        <f>VLOOKUP($B460,'Awards&amp;Payments_LEACode'!$A$4:$I$455,9,FALSE)</f>
        <v>960672</v>
      </c>
      <c r="I460" s="1">
        <f>VLOOKUP($B460,'Awards&amp;Payments_LEACode'!$A$4:$Q$455,11,FALSE)</f>
        <v>80138</v>
      </c>
      <c r="J460" s="1">
        <f>VLOOKUP($B460,'Awards&amp;Payments_LEACode'!$A$4:$Q$455,12,FALSE)</f>
        <v>0</v>
      </c>
      <c r="K460" s="1">
        <f>VLOOKUP($B460,'Awards&amp;Payments_LEACode'!$A$4:$Q$455,14,FALSE)</f>
        <v>0</v>
      </c>
      <c r="L460" s="1">
        <f>VLOOKUP($B460,'Awards&amp;Payments_LEACode'!$A$4:$Q$455,16,FALSE)</f>
        <v>0</v>
      </c>
      <c r="M460" s="3">
        <f>VLOOKUP($B460,'Awards&amp;Payments_LEACode'!$A$4:$Q$455,17,FALSE)</f>
        <v>80138</v>
      </c>
    </row>
    <row r="461" spans="1:13" x14ac:dyDescent="0.35">
      <c r="A461" t="s">
        <v>356</v>
      </c>
      <c r="B461" s="118">
        <v>5593</v>
      </c>
      <c r="C461">
        <v>23</v>
      </c>
      <c r="D461" s="1">
        <f>VLOOKUP($B461,'Awards&amp;Payments_LEACode'!$A$4:$I$455,3,FALSE)</f>
        <v>186717</v>
      </c>
      <c r="E461" s="1">
        <f>VLOOKUP($B461,'Awards&amp;Payments_LEACode'!$A$4:$I$455,4,FALSE)</f>
        <v>772983</v>
      </c>
      <c r="F461" s="1">
        <f>VLOOKUP($B461,'Awards&amp;Payments_LEACode'!$A$4:$I$455,6,FALSE)</f>
        <v>1735907</v>
      </c>
      <c r="G461" s="1">
        <f>VLOOKUP($B461,'Awards&amp;Payments_LEACode'!$A$4:$I$455,8,FALSE)</f>
        <v>160000</v>
      </c>
      <c r="H461" s="3">
        <f>VLOOKUP($B461,'Awards&amp;Payments_LEACode'!$A$4:$I$455,9,FALSE)</f>
        <v>2855607</v>
      </c>
      <c r="I461" s="1">
        <f>VLOOKUP($B461,'Awards&amp;Payments_LEACode'!$A$4:$Q$455,11,FALSE)</f>
        <v>95269.36</v>
      </c>
      <c r="J461" s="1">
        <f>VLOOKUP($B461,'Awards&amp;Payments_LEACode'!$A$4:$Q$455,12,FALSE)</f>
        <v>0</v>
      </c>
      <c r="K461" s="1">
        <f>VLOOKUP($B461,'Awards&amp;Payments_LEACode'!$A$4:$Q$455,14,FALSE)</f>
        <v>0</v>
      </c>
      <c r="L461" s="1">
        <f>VLOOKUP($B461,'Awards&amp;Payments_LEACode'!$A$4:$Q$455,16,FALSE)</f>
        <v>156298.93</v>
      </c>
      <c r="M461" s="3">
        <f>VLOOKUP($B461,'Awards&amp;Payments_LEACode'!$A$4:$Q$455,17,FALSE)</f>
        <v>251568.28999999998</v>
      </c>
    </row>
    <row r="462" spans="1:13" x14ac:dyDescent="0.35">
      <c r="A462" t="s">
        <v>360</v>
      </c>
      <c r="B462" s="118">
        <v>5628</v>
      </c>
      <c r="C462">
        <v>23</v>
      </c>
      <c r="D462" s="1">
        <f>VLOOKUP($B462,'Awards&amp;Payments_LEACode'!$A$4:$I$455,3,FALSE)</f>
        <v>71282</v>
      </c>
      <c r="E462" s="1">
        <f>VLOOKUP($B462,'Awards&amp;Payments_LEACode'!$A$4:$I$455,4,FALSE)</f>
        <v>256623</v>
      </c>
      <c r="F462" s="1">
        <f>VLOOKUP($B462,'Awards&amp;Payments_LEACode'!$A$4:$I$455,6,FALSE)</f>
        <v>576304</v>
      </c>
      <c r="G462" s="1">
        <f>VLOOKUP($B462,'Awards&amp;Payments_LEACode'!$A$4:$I$455,8,FALSE)</f>
        <v>0</v>
      </c>
      <c r="H462" s="3">
        <f>VLOOKUP($B462,'Awards&amp;Payments_LEACode'!$A$4:$I$455,9,FALSE)</f>
        <v>904209</v>
      </c>
      <c r="I462" s="1">
        <f>VLOOKUP($B462,'Awards&amp;Payments_LEACode'!$A$4:$Q$455,11,FALSE)</f>
        <v>17421</v>
      </c>
      <c r="J462" s="1">
        <f>VLOOKUP($B462,'Awards&amp;Payments_LEACode'!$A$4:$Q$455,12,FALSE)</f>
        <v>0</v>
      </c>
      <c r="K462" s="1">
        <f>VLOOKUP($B462,'Awards&amp;Payments_LEACode'!$A$4:$Q$455,14,FALSE)</f>
        <v>0</v>
      </c>
      <c r="L462" s="1">
        <f>VLOOKUP($B462,'Awards&amp;Payments_LEACode'!$A$4:$Q$455,16,FALSE)</f>
        <v>0</v>
      </c>
      <c r="M462" s="3">
        <f>VLOOKUP($B462,'Awards&amp;Payments_LEACode'!$A$4:$Q$455,17,FALSE)</f>
        <v>17421</v>
      </c>
    </row>
    <row r="463" spans="1:13" x14ac:dyDescent="0.35">
      <c r="A463" t="s">
        <v>365</v>
      </c>
      <c r="B463" s="118">
        <v>5726</v>
      </c>
      <c r="C463">
        <v>23</v>
      </c>
      <c r="D463" s="1">
        <f>VLOOKUP($B463,'Awards&amp;Payments_LEACode'!$A$4:$I$455,3,FALSE)</f>
        <v>192978</v>
      </c>
      <c r="E463" s="1">
        <f>VLOOKUP($B463,'Awards&amp;Payments_LEACode'!$A$4:$I$455,4,FALSE)</f>
        <v>760153</v>
      </c>
      <c r="F463" s="1">
        <f>VLOOKUP($B463,'Awards&amp;Payments_LEACode'!$A$4:$I$455,6,FALSE)</f>
        <v>1707094</v>
      </c>
      <c r="G463" s="1">
        <f>VLOOKUP($B463,'Awards&amp;Payments_LEACode'!$A$4:$I$455,8,FALSE)</f>
        <v>88985</v>
      </c>
      <c r="H463" s="3">
        <f>VLOOKUP($B463,'Awards&amp;Payments_LEACode'!$A$4:$I$455,9,FALSE)</f>
        <v>2749210</v>
      </c>
      <c r="I463" s="1">
        <f>VLOOKUP($B463,'Awards&amp;Payments_LEACode'!$A$4:$Q$455,11,FALSE)</f>
        <v>119791.35999999999</v>
      </c>
      <c r="J463" s="1">
        <f>VLOOKUP($B463,'Awards&amp;Payments_LEACode'!$A$4:$Q$455,12,FALSE)</f>
        <v>0</v>
      </c>
      <c r="K463" s="1">
        <f>VLOOKUP($B463,'Awards&amp;Payments_LEACode'!$A$4:$Q$455,14,FALSE)</f>
        <v>0</v>
      </c>
      <c r="L463" s="1">
        <f>VLOOKUP($B463,'Awards&amp;Payments_LEACode'!$A$4:$Q$455,16,FALSE)</f>
        <v>85066.09</v>
      </c>
      <c r="M463" s="3">
        <f>VLOOKUP($B463,'Awards&amp;Payments_LEACode'!$A$4:$Q$455,17,FALSE)</f>
        <v>204857.44999999998</v>
      </c>
    </row>
    <row r="464" spans="1:13" x14ac:dyDescent="0.35">
      <c r="A464" t="s">
        <v>7</v>
      </c>
      <c r="B464" s="118">
        <v>14</v>
      </c>
      <c r="C464">
        <v>24</v>
      </c>
      <c r="D464" s="1">
        <f>VLOOKUP($B464,'Awards&amp;Payments_LEACode'!$A$4:$I$455,3,FALSE)</f>
        <v>461980</v>
      </c>
      <c r="E464" s="1">
        <f>VLOOKUP($B464,'Awards&amp;Payments_LEACode'!$A$4:$I$455,4,FALSE)</f>
        <v>1828288</v>
      </c>
      <c r="F464" s="1">
        <f>VLOOKUP($B464,'Awards&amp;Payments_LEACode'!$A$4:$I$455,6,FALSE)</f>
        <v>4105831</v>
      </c>
      <c r="G464" s="1">
        <f>VLOOKUP($B464,'Awards&amp;Payments_LEACode'!$A$4:$I$455,8,FALSE)</f>
        <v>207971</v>
      </c>
      <c r="H464" s="3">
        <f>VLOOKUP($B464,'Awards&amp;Payments_LEACode'!$A$4:$I$455,9,FALSE)</f>
        <v>6604070</v>
      </c>
      <c r="I464" s="1">
        <f>VLOOKUP($B464,'Awards&amp;Payments_LEACode'!$A$4:$Q$455,11,FALSE)</f>
        <v>365954.92</v>
      </c>
      <c r="J464" s="1">
        <f>VLOOKUP($B464,'Awards&amp;Payments_LEACode'!$A$4:$Q$455,12,FALSE)</f>
        <v>727499.56</v>
      </c>
      <c r="K464" s="1">
        <f>VLOOKUP($B464,'Awards&amp;Payments_LEACode'!$A$4:$Q$455,14,FALSE)</f>
        <v>0</v>
      </c>
      <c r="L464" s="1">
        <f>VLOOKUP($B464,'Awards&amp;Payments_LEACode'!$A$4:$Q$455,16,FALSE)</f>
        <v>144002.04</v>
      </c>
      <c r="M464" s="3">
        <f>VLOOKUP($B464,'Awards&amp;Payments_LEACode'!$A$4:$Q$455,17,FALSE)</f>
        <v>1237456.52</v>
      </c>
    </row>
    <row r="465" spans="1:13" x14ac:dyDescent="0.35">
      <c r="A465" t="s">
        <v>12</v>
      </c>
      <c r="B465" s="118">
        <v>105</v>
      </c>
      <c r="C465">
        <v>24</v>
      </c>
      <c r="D465" s="1">
        <f>VLOOKUP($B465,'Awards&amp;Payments_LEACode'!$A$4:$I$455,3,FALSE)</f>
        <v>87178</v>
      </c>
      <c r="E465" s="1">
        <f>VLOOKUP($B465,'Awards&amp;Payments_LEACode'!$A$4:$I$455,4,FALSE)</f>
        <v>312466</v>
      </c>
      <c r="F465" s="1">
        <f>VLOOKUP($B465,'Awards&amp;Payments_LEACode'!$A$4:$I$455,6,FALSE)</f>
        <v>701712</v>
      </c>
      <c r="G465" s="1">
        <f>VLOOKUP($B465,'Awards&amp;Payments_LEACode'!$A$4:$I$455,8,FALSE)</f>
        <v>54638</v>
      </c>
      <c r="H465" s="3">
        <f>VLOOKUP($B465,'Awards&amp;Payments_LEACode'!$A$4:$I$455,9,FALSE)</f>
        <v>1155994</v>
      </c>
      <c r="I465" s="1">
        <f>VLOOKUP($B465,'Awards&amp;Payments_LEACode'!$A$4:$Q$455,11,FALSE)</f>
        <v>67725.649999999994</v>
      </c>
      <c r="J465" s="1">
        <f>VLOOKUP($B465,'Awards&amp;Payments_LEACode'!$A$4:$Q$455,12,FALSE)</f>
        <v>0</v>
      </c>
      <c r="K465" s="1">
        <f>VLOOKUP($B465,'Awards&amp;Payments_LEACode'!$A$4:$Q$455,14,FALSE)</f>
        <v>0</v>
      </c>
      <c r="L465" s="1">
        <f>VLOOKUP($B465,'Awards&amp;Payments_LEACode'!$A$4:$Q$455,16,FALSE)</f>
        <v>38165.670000000006</v>
      </c>
      <c r="M465" s="3">
        <f>VLOOKUP($B465,'Awards&amp;Payments_LEACode'!$A$4:$Q$455,17,FALSE)</f>
        <v>105891.32</v>
      </c>
    </row>
    <row r="466" spans="1:13" x14ac:dyDescent="0.35">
      <c r="A466" t="s">
        <v>23</v>
      </c>
      <c r="B466" s="118">
        <v>203</v>
      </c>
      <c r="C466">
        <v>24</v>
      </c>
      <c r="D466" s="1">
        <f>VLOOKUP($B466,'Awards&amp;Payments_LEACode'!$A$4:$I$455,3,FALSE)</f>
        <v>106225</v>
      </c>
      <c r="E466" s="1">
        <f>VLOOKUP($B466,'Awards&amp;Payments_LEACode'!$A$4:$I$455,4,FALSE)</f>
        <v>431073</v>
      </c>
      <c r="F466" s="1">
        <f>VLOOKUP($B466,'Awards&amp;Payments_LEACode'!$A$4:$I$455,6,FALSE)</f>
        <v>968071</v>
      </c>
      <c r="G466" s="1">
        <f>VLOOKUP($B466,'Awards&amp;Payments_LEACode'!$A$4:$I$455,8,FALSE)</f>
        <v>0</v>
      </c>
      <c r="H466" s="3">
        <f>VLOOKUP($B466,'Awards&amp;Payments_LEACode'!$A$4:$I$455,9,FALSE)</f>
        <v>1505369</v>
      </c>
      <c r="I466" s="1">
        <f>VLOOKUP($B466,'Awards&amp;Payments_LEACode'!$A$4:$Q$455,11,FALSE)</f>
        <v>105482.17</v>
      </c>
      <c r="J466" s="1">
        <f>VLOOKUP($B466,'Awards&amp;Payments_LEACode'!$A$4:$Q$455,12,FALSE)</f>
        <v>0</v>
      </c>
      <c r="K466" s="1">
        <f>VLOOKUP($B466,'Awards&amp;Payments_LEACode'!$A$4:$Q$455,14,FALSE)</f>
        <v>0</v>
      </c>
      <c r="L466" s="1">
        <f>VLOOKUP($B466,'Awards&amp;Payments_LEACode'!$A$4:$Q$455,16,FALSE)</f>
        <v>0</v>
      </c>
      <c r="M466" s="3">
        <f>VLOOKUP($B466,'Awards&amp;Payments_LEACode'!$A$4:$Q$455,17,FALSE)</f>
        <v>105482.17</v>
      </c>
    </row>
    <row r="467" spans="1:13" x14ac:dyDescent="0.35">
      <c r="A467" t="s">
        <v>27</v>
      </c>
      <c r="B467" s="118">
        <v>245</v>
      </c>
      <c r="C467">
        <v>24</v>
      </c>
      <c r="D467" s="1">
        <f>VLOOKUP($B467,'Awards&amp;Payments_LEACode'!$A$4:$I$455,3,FALSE)</f>
        <v>107106</v>
      </c>
      <c r="E467" s="1">
        <f>VLOOKUP($B467,'Awards&amp;Payments_LEACode'!$A$4:$I$455,4,FALSE)</f>
        <v>437338</v>
      </c>
      <c r="F467" s="1">
        <f>VLOOKUP($B467,'Awards&amp;Payments_LEACode'!$A$4:$I$455,6,FALSE)</f>
        <v>982141</v>
      </c>
      <c r="G467" s="1">
        <f>VLOOKUP($B467,'Awards&amp;Payments_LEACode'!$A$4:$I$455,8,FALSE)</f>
        <v>0</v>
      </c>
      <c r="H467" s="3">
        <f>VLOOKUP($B467,'Awards&amp;Payments_LEACode'!$A$4:$I$455,9,FALSE)</f>
        <v>1526585</v>
      </c>
      <c r="I467" s="1">
        <f>VLOOKUP($B467,'Awards&amp;Payments_LEACode'!$A$4:$Q$455,11,FALSE)</f>
        <v>0</v>
      </c>
      <c r="J467" s="1">
        <f>VLOOKUP($B467,'Awards&amp;Payments_LEACode'!$A$4:$Q$455,12,FALSE)</f>
        <v>0</v>
      </c>
      <c r="K467" s="1">
        <f>VLOOKUP($B467,'Awards&amp;Payments_LEACode'!$A$4:$Q$455,14,FALSE)</f>
        <v>0</v>
      </c>
      <c r="L467" s="1">
        <f>VLOOKUP($B467,'Awards&amp;Payments_LEACode'!$A$4:$Q$455,16,FALSE)</f>
        <v>0</v>
      </c>
      <c r="M467" s="3">
        <f>VLOOKUP($B467,'Awards&amp;Payments_LEACode'!$A$4:$Q$455,17,FALSE)</f>
        <v>0</v>
      </c>
    </row>
    <row r="468" spans="1:13" x14ac:dyDescent="0.35">
      <c r="A468" t="s">
        <v>38</v>
      </c>
      <c r="B468" s="118">
        <v>434</v>
      </c>
      <c r="C468">
        <v>24</v>
      </c>
      <c r="D468" s="1">
        <f>VLOOKUP($B468,'Awards&amp;Payments_LEACode'!$A$4:$I$455,3,FALSE)</f>
        <v>258119</v>
      </c>
      <c r="E468" s="1">
        <f>VLOOKUP($B468,'Awards&amp;Payments_LEACode'!$A$4:$I$455,4,FALSE)</f>
        <v>1027867</v>
      </c>
      <c r="F468" s="1">
        <f>VLOOKUP($B468,'Awards&amp;Payments_LEACode'!$A$4:$I$455,6,FALSE)</f>
        <v>2308306</v>
      </c>
      <c r="G468" s="1">
        <f>VLOOKUP($B468,'Awards&amp;Payments_LEACode'!$A$4:$I$455,8,FALSE)</f>
        <v>0</v>
      </c>
      <c r="H468" s="3">
        <f>VLOOKUP($B468,'Awards&amp;Payments_LEACode'!$A$4:$I$455,9,FALSE)</f>
        <v>3594292</v>
      </c>
      <c r="I468" s="1">
        <f>VLOOKUP($B468,'Awards&amp;Payments_LEACode'!$A$4:$Q$455,11,FALSE)</f>
        <v>182788.52</v>
      </c>
      <c r="J468" s="1">
        <f>VLOOKUP($B468,'Awards&amp;Payments_LEACode'!$A$4:$Q$455,12,FALSE)</f>
        <v>0</v>
      </c>
      <c r="K468" s="1">
        <f>VLOOKUP($B468,'Awards&amp;Payments_LEACode'!$A$4:$Q$455,14,FALSE)</f>
        <v>0</v>
      </c>
      <c r="L468" s="1">
        <f>VLOOKUP($B468,'Awards&amp;Payments_LEACode'!$A$4:$Q$455,16,FALSE)</f>
        <v>0</v>
      </c>
      <c r="M468" s="3">
        <f>VLOOKUP($B468,'Awards&amp;Payments_LEACode'!$A$4:$Q$455,17,FALSE)</f>
        <v>182788.52</v>
      </c>
    </row>
    <row r="469" spans="1:13" x14ac:dyDescent="0.35">
      <c r="A469" t="s">
        <v>41</v>
      </c>
      <c r="B469" s="118">
        <v>476</v>
      </c>
      <c r="C469">
        <v>24</v>
      </c>
      <c r="D469" s="1">
        <f>VLOOKUP($B469,'Awards&amp;Payments_LEACode'!$A$4:$I$455,3,FALSE)</f>
        <v>313840</v>
      </c>
      <c r="E469" s="1">
        <f>VLOOKUP($B469,'Awards&amp;Payments_LEACode'!$A$4:$I$455,4,FALSE)</f>
        <v>1243027</v>
      </c>
      <c r="F469" s="1">
        <f>VLOOKUP($B469,'Awards&amp;Payments_LEACode'!$A$4:$I$455,6,FALSE)</f>
        <v>2791497</v>
      </c>
      <c r="G469" s="1">
        <f>VLOOKUP($B469,'Awards&amp;Payments_LEACode'!$A$4:$I$455,8,FALSE)</f>
        <v>248406</v>
      </c>
      <c r="H469" s="3">
        <f>VLOOKUP($B469,'Awards&amp;Payments_LEACode'!$A$4:$I$455,9,FALSE)</f>
        <v>4596770</v>
      </c>
      <c r="I469" s="1">
        <f>VLOOKUP($B469,'Awards&amp;Payments_LEACode'!$A$4:$Q$455,11,FALSE)</f>
        <v>277871.07</v>
      </c>
      <c r="J469" s="1">
        <f>VLOOKUP($B469,'Awards&amp;Payments_LEACode'!$A$4:$Q$455,12,FALSE)</f>
        <v>0</v>
      </c>
      <c r="K469" s="1">
        <f>VLOOKUP($B469,'Awards&amp;Payments_LEACode'!$A$4:$Q$455,14,FALSE)</f>
        <v>0</v>
      </c>
      <c r="L469" s="1">
        <f>VLOOKUP($B469,'Awards&amp;Payments_LEACode'!$A$4:$Q$455,16,FALSE)</f>
        <v>122052.40000000001</v>
      </c>
      <c r="M469" s="3">
        <f>VLOOKUP($B469,'Awards&amp;Payments_LEACode'!$A$4:$Q$455,17,FALSE)</f>
        <v>399923.47000000003</v>
      </c>
    </row>
    <row r="470" spans="1:13" x14ac:dyDescent="0.35">
      <c r="A470" t="s">
        <v>173</v>
      </c>
      <c r="B470" s="118">
        <v>2639</v>
      </c>
      <c r="C470">
        <v>24</v>
      </c>
      <c r="D470" s="1">
        <f>VLOOKUP($B470,'Awards&amp;Payments_LEACode'!$A$4:$I$455,3,FALSE)</f>
        <v>64696</v>
      </c>
      <c r="E470" s="1">
        <f>VLOOKUP($B470,'Awards&amp;Payments_LEACode'!$A$4:$I$455,4,FALSE)</f>
        <v>259292</v>
      </c>
      <c r="F470" s="1">
        <f>VLOOKUP($B470,'Awards&amp;Payments_LEACode'!$A$4:$I$455,6,FALSE)</f>
        <v>582298</v>
      </c>
      <c r="G470" s="1">
        <f>VLOOKUP($B470,'Awards&amp;Payments_LEACode'!$A$4:$I$455,8,FALSE)</f>
        <v>0</v>
      </c>
      <c r="H470" s="3">
        <f>VLOOKUP($B470,'Awards&amp;Payments_LEACode'!$A$4:$I$455,9,FALSE)</f>
        <v>906286</v>
      </c>
      <c r="I470" s="1">
        <f>VLOOKUP($B470,'Awards&amp;Payments_LEACode'!$A$4:$Q$455,11,FALSE)</f>
        <v>64696</v>
      </c>
      <c r="J470" s="1">
        <f>VLOOKUP($B470,'Awards&amp;Payments_LEACode'!$A$4:$Q$455,12,FALSE)</f>
        <v>0</v>
      </c>
      <c r="K470" s="1">
        <f>VLOOKUP($B470,'Awards&amp;Payments_LEACode'!$A$4:$Q$455,14,FALSE)</f>
        <v>0</v>
      </c>
      <c r="L470" s="1">
        <f>VLOOKUP($B470,'Awards&amp;Payments_LEACode'!$A$4:$Q$455,16,FALSE)</f>
        <v>0</v>
      </c>
      <c r="M470" s="3">
        <f>VLOOKUP($B470,'Awards&amp;Payments_LEACode'!$A$4:$Q$455,17,FALSE)</f>
        <v>64696</v>
      </c>
    </row>
    <row r="471" spans="1:13" x14ac:dyDescent="0.35">
      <c r="A471" t="s">
        <v>216</v>
      </c>
      <c r="B471" s="118">
        <v>3339</v>
      </c>
      <c r="C471">
        <v>24</v>
      </c>
      <c r="D471" s="1">
        <f>VLOOKUP($B471,'Awards&amp;Payments_LEACode'!$A$4:$I$455,3,FALSE)</f>
        <v>374599</v>
      </c>
      <c r="E471" s="1">
        <f>VLOOKUP($B471,'Awards&amp;Payments_LEACode'!$A$4:$I$455,4,FALSE)</f>
        <v>1479480</v>
      </c>
      <c r="F471" s="1">
        <f>VLOOKUP($B471,'Awards&amp;Payments_LEACode'!$A$4:$I$455,6,FALSE)</f>
        <v>3322505</v>
      </c>
      <c r="G471" s="1">
        <f>VLOOKUP($B471,'Awards&amp;Payments_LEACode'!$A$4:$I$455,8,FALSE)</f>
        <v>0</v>
      </c>
      <c r="H471" s="3">
        <f>VLOOKUP($B471,'Awards&amp;Payments_LEACode'!$A$4:$I$455,9,FALSE)</f>
        <v>5176584</v>
      </c>
      <c r="I471" s="1">
        <f>VLOOKUP($B471,'Awards&amp;Payments_LEACode'!$A$4:$Q$455,11,FALSE)</f>
        <v>333168.39999999997</v>
      </c>
      <c r="J471" s="1">
        <f>VLOOKUP($B471,'Awards&amp;Payments_LEACode'!$A$4:$Q$455,12,FALSE)</f>
        <v>0</v>
      </c>
      <c r="K471" s="1">
        <f>VLOOKUP($B471,'Awards&amp;Payments_LEACode'!$A$4:$Q$455,14,FALSE)</f>
        <v>0</v>
      </c>
      <c r="L471" s="1">
        <f>VLOOKUP($B471,'Awards&amp;Payments_LEACode'!$A$4:$Q$455,16,FALSE)</f>
        <v>0</v>
      </c>
      <c r="M471" s="3">
        <f>VLOOKUP($B471,'Awards&amp;Payments_LEACode'!$A$4:$Q$455,17,FALSE)</f>
        <v>333168.39999999997</v>
      </c>
    </row>
    <row r="472" spans="1:13" x14ac:dyDescent="0.35">
      <c r="A472" t="s">
        <v>222</v>
      </c>
      <c r="B472" s="118">
        <v>3428</v>
      </c>
      <c r="C472">
        <v>24</v>
      </c>
      <c r="D472" s="1">
        <f>VLOOKUP($B472,'Awards&amp;Payments_LEACode'!$A$4:$I$455,3,FALSE)</f>
        <v>108036</v>
      </c>
      <c r="E472" s="1">
        <f>VLOOKUP($B472,'Awards&amp;Payments_LEACode'!$A$4:$I$455,4,FALSE)</f>
        <v>457723</v>
      </c>
      <c r="F472" s="1">
        <f>VLOOKUP($B472,'Awards&amp;Payments_LEACode'!$A$4:$I$455,6,FALSE)</f>
        <v>1027919</v>
      </c>
      <c r="G472" s="1">
        <f>VLOOKUP($B472,'Awards&amp;Payments_LEACode'!$A$4:$I$455,8,FALSE)</f>
        <v>0</v>
      </c>
      <c r="H472" s="3">
        <f>VLOOKUP($B472,'Awards&amp;Payments_LEACode'!$A$4:$I$455,9,FALSE)</f>
        <v>1593678</v>
      </c>
      <c r="I472" s="1">
        <f>VLOOKUP($B472,'Awards&amp;Payments_LEACode'!$A$4:$Q$455,11,FALSE)</f>
        <v>108035.99999999999</v>
      </c>
      <c r="J472" s="1">
        <f>VLOOKUP($B472,'Awards&amp;Payments_LEACode'!$A$4:$Q$455,12,FALSE)</f>
        <v>0</v>
      </c>
      <c r="K472" s="1">
        <f>VLOOKUP($B472,'Awards&amp;Payments_LEACode'!$A$4:$Q$455,14,FALSE)</f>
        <v>0</v>
      </c>
      <c r="L472" s="1">
        <f>VLOOKUP($B472,'Awards&amp;Payments_LEACode'!$A$4:$Q$455,16,FALSE)</f>
        <v>0</v>
      </c>
      <c r="M472" s="3">
        <f>VLOOKUP($B472,'Awards&amp;Payments_LEACode'!$A$4:$Q$455,17,FALSE)</f>
        <v>108035.99999999999</v>
      </c>
    </row>
    <row r="473" spans="1:13" x14ac:dyDescent="0.35">
      <c r="A473" t="s">
        <v>256</v>
      </c>
      <c r="B473" s="118">
        <v>3906</v>
      </c>
      <c r="C473">
        <v>24</v>
      </c>
      <c r="D473" s="1">
        <f>VLOOKUP($B473,'Awards&amp;Payments_LEACode'!$A$4:$I$455,3,FALSE)</f>
        <v>189390</v>
      </c>
      <c r="E473" s="1">
        <f>VLOOKUP($B473,'Awards&amp;Payments_LEACode'!$A$4:$I$455,4,FALSE)</f>
        <v>750506</v>
      </c>
      <c r="F473" s="1">
        <f>VLOOKUP($B473,'Awards&amp;Payments_LEACode'!$A$4:$I$455,6,FALSE)</f>
        <v>1685431</v>
      </c>
      <c r="G473" s="1">
        <f>VLOOKUP($B473,'Awards&amp;Payments_LEACode'!$A$4:$I$455,8,FALSE)</f>
        <v>174638</v>
      </c>
      <c r="H473" s="3">
        <f>VLOOKUP($B473,'Awards&amp;Payments_LEACode'!$A$4:$I$455,9,FALSE)</f>
        <v>2799965</v>
      </c>
      <c r="I473" s="1">
        <f>VLOOKUP($B473,'Awards&amp;Payments_LEACode'!$A$4:$Q$455,11,FALSE)</f>
        <v>23706.1</v>
      </c>
      <c r="J473" s="1">
        <f>VLOOKUP($B473,'Awards&amp;Payments_LEACode'!$A$4:$Q$455,12,FALSE)</f>
        <v>0</v>
      </c>
      <c r="K473" s="1">
        <f>VLOOKUP($B473,'Awards&amp;Payments_LEACode'!$A$4:$Q$455,14,FALSE)</f>
        <v>0</v>
      </c>
      <c r="L473" s="1">
        <f>VLOOKUP($B473,'Awards&amp;Payments_LEACode'!$A$4:$Q$455,16,FALSE)</f>
        <v>0</v>
      </c>
      <c r="M473" s="3">
        <f>VLOOKUP($B473,'Awards&amp;Payments_LEACode'!$A$4:$Q$455,17,FALSE)</f>
        <v>23706.1</v>
      </c>
    </row>
    <row r="474" spans="1:13" x14ac:dyDescent="0.35">
      <c r="A474" t="s">
        <v>261</v>
      </c>
      <c r="B474" s="118">
        <v>3948</v>
      </c>
      <c r="C474">
        <v>24</v>
      </c>
      <c r="D474" s="1">
        <f>VLOOKUP($B474,'Awards&amp;Payments_LEACode'!$A$4:$I$455,3,FALSE)</f>
        <v>116801</v>
      </c>
      <c r="E474" s="1">
        <f>VLOOKUP($B474,'Awards&amp;Payments_LEACode'!$A$4:$I$455,4,FALSE)</f>
        <v>447743</v>
      </c>
      <c r="F474" s="1">
        <f>VLOOKUP($B474,'Awards&amp;Payments_LEACode'!$A$4:$I$455,6,FALSE)</f>
        <v>1005508</v>
      </c>
      <c r="G474" s="1">
        <f>VLOOKUP($B474,'Awards&amp;Payments_LEACode'!$A$4:$I$455,8,FALSE)</f>
        <v>93623</v>
      </c>
      <c r="H474" s="3">
        <f>VLOOKUP($B474,'Awards&amp;Payments_LEACode'!$A$4:$I$455,9,FALSE)</f>
        <v>1663675</v>
      </c>
      <c r="I474" s="1">
        <f>VLOOKUP($B474,'Awards&amp;Payments_LEACode'!$A$4:$Q$455,11,FALSE)</f>
        <v>88047.86</v>
      </c>
      <c r="J474" s="1">
        <f>VLOOKUP($B474,'Awards&amp;Payments_LEACode'!$A$4:$Q$455,12,FALSE)</f>
        <v>0</v>
      </c>
      <c r="K474" s="1">
        <f>VLOOKUP($B474,'Awards&amp;Payments_LEACode'!$A$4:$Q$455,14,FALSE)</f>
        <v>0</v>
      </c>
      <c r="L474" s="1">
        <f>VLOOKUP($B474,'Awards&amp;Payments_LEACode'!$A$4:$Q$455,16,FALSE)</f>
        <v>42791.65</v>
      </c>
      <c r="M474" s="3">
        <f>VLOOKUP($B474,'Awards&amp;Payments_LEACode'!$A$4:$Q$455,17,FALSE)</f>
        <v>130839.51000000001</v>
      </c>
    </row>
    <row r="475" spans="1:13" x14ac:dyDescent="0.35">
      <c r="A475" t="s">
        <v>292</v>
      </c>
      <c r="B475" s="118">
        <v>4368</v>
      </c>
      <c r="C475">
        <v>24</v>
      </c>
      <c r="D475" s="1">
        <f>VLOOKUP($B475,'Awards&amp;Payments_LEACode'!$A$4:$I$455,3,FALSE)</f>
        <v>51611</v>
      </c>
      <c r="E475" s="1">
        <f>VLOOKUP($B475,'Awards&amp;Payments_LEACode'!$A$4:$I$455,4,FALSE)</f>
        <v>214082</v>
      </c>
      <c r="F475" s="1">
        <f>VLOOKUP($B475,'Awards&amp;Payments_LEACode'!$A$4:$I$455,6,FALSE)</f>
        <v>480768</v>
      </c>
      <c r="G475" s="1">
        <f>VLOOKUP($B475,'Awards&amp;Payments_LEACode'!$A$4:$I$455,8,FALSE)</f>
        <v>0</v>
      </c>
      <c r="H475" s="3">
        <f>VLOOKUP($B475,'Awards&amp;Payments_LEACode'!$A$4:$I$455,9,FALSE)</f>
        <v>746461</v>
      </c>
      <c r="I475" s="1">
        <f>VLOOKUP($B475,'Awards&amp;Payments_LEACode'!$A$4:$Q$455,11,FALSE)</f>
        <v>51611</v>
      </c>
      <c r="J475" s="1">
        <f>VLOOKUP($B475,'Awards&amp;Payments_LEACode'!$A$4:$Q$455,12,FALSE)</f>
        <v>0</v>
      </c>
      <c r="K475" s="1">
        <f>VLOOKUP($B475,'Awards&amp;Payments_LEACode'!$A$4:$Q$455,14,FALSE)</f>
        <v>0</v>
      </c>
      <c r="L475" s="1">
        <f>VLOOKUP($B475,'Awards&amp;Payments_LEACode'!$A$4:$Q$455,16,FALSE)</f>
        <v>0</v>
      </c>
      <c r="M475" s="3">
        <f>VLOOKUP($B475,'Awards&amp;Payments_LEACode'!$A$4:$Q$455,17,FALSE)</f>
        <v>51611</v>
      </c>
    </row>
    <row r="476" spans="1:13" x14ac:dyDescent="0.35">
      <c r="A476" t="s">
        <v>298</v>
      </c>
      <c r="B476" s="118">
        <v>4508</v>
      </c>
      <c r="C476">
        <v>24</v>
      </c>
      <c r="D476" s="1">
        <f>VLOOKUP($B476,'Awards&amp;Payments_LEACode'!$A$4:$I$455,3,FALSE)</f>
        <v>63595</v>
      </c>
      <c r="E476" s="1">
        <f>VLOOKUP($B476,'Awards&amp;Payments_LEACode'!$A$4:$I$455,4,FALSE)</f>
        <v>252380</v>
      </c>
      <c r="F476" s="1">
        <f>VLOOKUP($B476,'Awards&amp;Payments_LEACode'!$A$4:$I$455,6,FALSE)</f>
        <v>566777</v>
      </c>
      <c r="G476" s="1">
        <f>VLOOKUP($B476,'Awards&amp;Payments_LEACode'!$A$4:$I$455,8,FALSE)</f>
        <v>0</v>
      </c>
      <c r="H476" s="3">
        <f>VLOOKUP($B476,'Awards&amp;Payments_LEACode'!$A$4:$I$455,9,FALSE)</f>
        <v>882752</v>
      </c>
      <c r="I476" s="1">
        <f>VLOOKUP($B476,'Awards&amp;Payments_LEACode'!$A$4:$Q$455,11,FALSE)</f>
        <v>63595</v>
      </c>
      <c r="J476" s="1">
        <f>VLOOKUP($B476,'Awards&amp;Payments_LEACode'!$A$4:$Q$455,12,FALSE)</f>
        <v>0</v>
      </c>
      <c r="K476" s="1">
        <f>VLOOKUP($B476,'Awards&amp;Payments_LEACode'!$A$4:$Q$455,14,FALSE)</f>
        <v>0</v>
      </c>
      <c r="L476" s="1">
        <f>VLOOKUP($B476,'Awards&amp;Payments_LEACode'!$A$4:$Q$455,16,FALSE)</f>
        <v>0</v>
      </c>
      <c r="M476" s="3">
        <f>VLOOKUP($B476,'Awards&amp;Payments_LEACode'!$A$4:$Q$455,17,FALSE)</f>
        <v>63595</v>
      </c>
    </row>
    <row r="477" spans="1:13" x14ac:dyDescent="0.35">
      <c r="A477" t="s">
        <v>326</v>
      </c>
      <c r="B477" s="118">
        <v>4963</v>
      </c>
      <c r="C477">
        <v>24</v>
      </c>
      <c r="D477" s="1">
        <f>VLOOKUP($B477,'Awards&amp;Payments_LEACode'!$A$4:$I$455,3,FALSE)</f>
        <v>43304</v>
      </c>
      <c r="E477" s="1">
        <f>VLOOKUP($B477,'Awards&amp;Payments_LEACode'!$A$4:$I$455,4,FALSE)</f>
        <v>162267</v>
      </c>
      <c r="F477" s="1">
        <f>VLOOKUP($B477,'Awards&amp;Payments_LEACode'!$A$4:$I$455,6,FALSE)</f>
        <v>364407</v>
      </c>
      <c r="G477" s="1">
        <f>VLOOKUP($B477,'Awards&amp;Payments_LEACode'!$A$4:$I$455,8,FALSE)</f>
        <v>0</v>
      </c>
      <c r="H477" s="3">
        <f>VLOOKUP($B477,'Awards&amp;Payments_LEACode'!$A$4:$I$455,9,FALSE)</f>
        <v>569978</v>
      </c>
      <c r="I477" s="1">
        <f>VLOOKUP($B477,'Awards&amp;Payments_LEACode'!$A$4:$Q$455,11,FALSE)</f>
        <v>27091.69</v>
      </c>
      <c r="J477" s="1">
        <f>VLOOKUP($B477,'Awards&amp;Payments_LEACode'!$A$4:$Q$455,12,FALSE)</f>
        <v>0</v>
      </c>
      <c r="K477" s="1">
        <f>VLOOKUP($B477,'Awards&amp;Payments_LEACode'!$A$4:$Q$455,14,FALSE)</f>
        <v>0</v>
      </c>
      <c r="L477" s="1">
        <f>VLOOKUP($B477,'Awards&amp;Payments_LEACode'!$A$4:$Q$455,16,FALSE)</f>
        <v>0</v>
      </c>
      <c r="M477" s="3">
        <f>VLOOKUP($B477,'Awards&amp;Payments_LEACode'!$A$4:$Q$455,17,FALSE)</f>
        <v>27091.69</v>
      </c>
    </row>
    <row r="478" spans="1:13" x14ac:dyDescent="0.35">
      <c r="A478" t="s">
        <v>351</v>
      </c>
      <c r="B478" s="118">
        <v>5460</v>
      </c>
      <c r="C478">
        <v>24</v>
      </c>
      <c r="D478" s="1">
        <f>VLOOKUP($B478,'Awards&amp;Payments_LEACode'!$A$4:$I$455,3,FALSE)</f>
        <v>485586</v>
      </c>
      <c r="E478" s="1">
        <f>VLOOKUP($B478,'Awards&amp;Payments_LEACode'!$A$4:$I$455,4,FALSE)</f>
        <v>1982953</v>
      </c>
      <c r="F478" s="1">
        <f>VLOOKUP($B478,'Awards&amp;Payments_LEACode'!$A$4:$I$455,6,FALSE)</f>
        <v>4453168</v>
      </c>
      <c r="G478" s="1">
        <f>VLOOKUP($B478,'Awards&amp;Payments_LEACode'!$A$4:$I$455,8,FALSE)</f>
        <v>428840</v>
      </c>
      <c r="H478" s="3">
        <f>VLOOKUP($B478,'Awards&amp;Payments_LEACode'!$A$4:$I$455,9,FALSE)</f>
        <v>7350547</v>
      </c>
      <c r="I478" s="1">
        <f>VLOOKUP($B478,'Awards&amp;Payments_LEACode'!$A$4:$Q$455,11,FALSE)</f>
        <v>327622.65000000002</v>
      </c>
      <c r="J478" s="1">
        <f>VLOOKUP($B478,'Awards&amp;Payments_LEACode'!$A$4:$Q$455,12,FALSE)</f>
        <v>0</v>
      </c>
      <c r="K478" s="1">
        <f>VLOOKUP($B478,'Awards&amp;Payments_LEACode'!$A$4:$Q$455,14,FALSE)</f>
        <v>0</v>
      </c>
      <c r="L478" s="1">
        <f>VLOOKUP($B478,'Awards&amp;Payments_LEACode'!$A$4:$Q$455,16,FALSE)</f>
        <v>315854.81</v>
      </c>
      <c r="M478" s="3">
        <f>VLOOKUP($B478,'Awards&amp;Payments_LEACode'!$A$4:$Q$455,17,FALSE)</f>
        <v>643477.46</v>
      </c>
    </row>
    <row r="479" spans="1:13" x14ac:dyDescent="0.35">
      <c r="A479" t="s">
        <v>357</v>
      </c>
      <c r="B479" s="118">
        <v>5607</v>
      </c>
      <c r="C479">
        <v>24</v>
      </c>
      <c r="D479" s="1">
        <f>VLOOKUP($B479,'Awards&amp;Payments_LEACode'!$A$4:$I$455,3,FALSE)</f>
        <v>701553</v>
      </c>
      <c r="E479" s="1">
        <f>VLOOKUP($B479,'Awards&amp;Payments_LEACode'!$A$4:$I$455,4,FALSE)</f>
        <v>2761937</v>
      </c>
      <c r="F479" s="1">
        <f>VLOOKUP($B479,'Awards&amp;Payments_LEACode'!$A$4:$I$455,6,FALSE)</f>
        <v>6202551</v>
      </c>
      <c r="G479" s="1">
        <f>VLOOKUP($B479,'Awards&amp;Payments_LEACode'!$A$4:$I$455,8,FALSE)</f>
        <v>0</v>
      </c>
      <c r="H479" s="3">
        <f>VLOOKUP($B479,'Awards&amp;Payments_LEACode'!$A$4:$I$455,9,FALSE)</f>
        <v>9666041</v>
      </c>
      <c r="I479" s="1">
        <f>VLOOKUP($B479,'Awards&amp;Payments_LEACode'!$A$4:$Q$455,11,FALSE)</f>
        <v>701495.29999999993</v>
      </c>
      <c r="J479" s="1">
        <f>VLOOKUP($B479,'Awards&amp;Payments_LEACode'!$A$4:$Q$455,12,FALSE)</f>
        <v>0</v>
      </c>
      <c r="K479" s="1">
        <f>VLOOKUP($B479,'Awards&amp;Payments_LEACode'!$A$4:$Q$455,14,FALSE)</f>
        <v>0</v>
      </c>
      <c r="L479" s="1">
        <f>VLOOKUP($B479,'Awards&amp;Payments_LEACode'!$A$4:$Q$455,16,FALSE)</f>
        <v>0</v>
      </c>
      <c r="M479" s="3">
        <f>VLOOKUP($B479,'Awards&amp;Payments_LEACode'!$A$4:$Q$455,17,FALSE)</f>
        <v>701495.29999999993</v>
      </c>
    </row>
    <row r="480" spans="1:13" x14ac:dyDescent="0.35">
      <c r="A480" t="s">
        <v>368</v>
      </c>
      <c r="B480" s="118">
        <v>5747</v>
      </c>
      <c r="C480">
        <v>24</v>
      </c>
      <c r="D480" s="1">
        <f>VLOOKUP($B480,'Awards&amp;Payments_LEACode'!$A$4:$I$455,3,FALSE)</f>
        <v>547040</v>
      </c>
      <c r="E480" s="1">
        <f>VLOOKUP($B480,'Awards&amp;Payments_LEACode'!$A$4:$I$455,4,FALSE)</f>
        <v>2181051</v>
      </c>
      <c r="F480" s="1">
        <f>VLOOKUP($B480,'Awards&amp;Payments_LEACode'!$A$4:$I$455,6,FALSE)</f>
        <v>4898041</v>
      </c>
      <c r="G480" s="1">
        <f>VLOOKUP($B480,'Awards&amp;Payments_LEACode'!$A$4:$I$455,8,FALSE)</f>
        <v>454493</v>
      </c>
      <c r="H480" s="3">
        <f>VLOOKUP($B480,'Awards&amp;Payments_LEACode'!$A$4:$I$455,9,FALSE)</f>
        <v>8080625</v>
      </c>
      <c r="I480" s="1">
        <f>VLOOKUP($B480,'Awards&amp;Payments_LEACode'!$A$4:$Q$455,11,FALSE)</f>
        <v>442756.45999999996</v>
      </c>
      <c r="J480" s="1">
        <f>VLOOKUP($B480,'Awards&amp;Payments_LEACode'!$A$4:$Q$455,12,FALSE)</f>
        <v>0</v>
      </c>
      <c r="K480" s="1">
        <f>VLOOKUP($B480,'Awards&amp;Payments_LEACode'!$A$4:$Q$455,14,FALSE)</f>
        <v>0</v>
      </c>
      <c r="L480" s="1">
        <f>VLOOKUP($B480,'Awards&amp;Payments_LEACode'!$A$4:$Q$455,16,FALSE)</f>
        <v>230456.36</v>
      </c>
      <c r="M480" s="3">
        <f>VLOOKUP($B480,'Awards&amp;Payments_LEACode'!$A$4:$Q$455,17,FALSE)</f>
        <v>673212.82</v>
      </c>
    </row>
    <row r="481" spans="1:13" x14ac:dyDescent="0.35">
      <c r="A481" t="s">
        <v>15</v>
      </c>
      <c r="B481" s="118">
        <v>126</v>
      </c>
      <c r="C481">
        <v>24</v>
      </c>
      <c r="D481" s="1">
        <f>VLOOKUP($B481,'Awards&amp;Payments_LEACode'!$A$4:$I$455,3,FALSE)</f>
        <v>74063</v>
      </c>
      <c r="E481" s="1">
        <f>VLOOKUP($B481,'Awards&amp;Payments_LEACode'!$A$4:$I$455,4,FALSE)</f>
        <v>276364</v>
      </c>
      <c r="F481" s="1">
        <f>VLOOKUP($B481,'Awards&amp;Payments_LEACode'!$A$4:$I$455,6,FALSE)</f>
        <v>620638</v>
      </c>
      <c r="G481" s="1">
        <f>VLOOKUP($B481,'Awards&amp;Payments_LEACode'!$A$4:$I$455,8,FALSE)</f>
        <v>0</v>
      </c>
      <c r="H481" s="3">
        <f>VLOOKUP($B481,'Awards&amp;Payments_LEACode'!$A$4:$I$455,9,FALSE)</f>
        <v>971065</v>
      </c>
      <c r="I481" s="1">
        <f>VLOOKUP($B481,'Awards&amp;Payments_LEACode'!$A$4:$Q$455,11,FALSE)</f>
        <v>31117.93</v>
      </c>
      <c r="J481" s="1">
        <f>VLOOKUP($B481,'Awards&amp;Payments_LEACode'!$A$4:$Q$455,12,FALSE)</f>
        <v>0</v>
      </c>
      <c r="K481" s="1">
        <f>VLOOKUP($B481,'Awards&amp;Payments_LEACode'!$A$4:$Q$455,14,FALSE)</f>
        <v>0</v>
      </c>
      <c r="L481" s="1">
        <f>VLOOKUP($B481,'Awards&amp;Payments_LEACode'!$A$4:$Q$455,16,FALSE)</f>
        <v>0</v>
      </c>
      <c r="M481" s="3">
        <f>VLOOKUP($B481,'Awards&amp;Payments_LEACode'!$A$4:$Q$455,17,FALSE)</f>
        <v>31117.93</v>
      </c>
    </row>
    <row r="482" spans="1:13" x14ac:dyDescent="0.35">
      <c r="A482" t="s">
        <v>293</v>
      </c>
      <c r="B482" s="118">
        <v>4375</v>
      </c>
      <c r="C482">
        <v>24</v>
      </c>
      <c r="D482" s="1">
        <f>VLOOKUP($B482,'Awards&amp;Payments_LEACode'!$A$4:$I$455,3,FALSE)</f>
        <v>140863</v>
      </c>
      <c r="E482" s="1">
        <f>VLOOKUP($B482,'Awards&amp;Payments_LEACode'!$A$4:$I$455,4,FALSE)</f>
        <v>573008</v>
      </c>
      <c r="F482" s="1">
        <f>VLOOKUP($B482,'Awards&amp;Payments_LEACode'!$A$4:$I$455,6,FALSE)</f>
        <v>1286818</v>
      </c>
      <c r="G482" s="1">
        <f>VLOOKUP($B482,'Awards&amp;Payments_LEACode'!$A$4:$I$455,8,FALSE)</f>
        <v>87101</v>
      </c>
      <c r="H482" s="3">
        <f>VLOOKUP($B482,'Awards&amp;Payments_LEACode'!$A$4:$I$455,9,FALSE)</f>
        <v>2087790</v>
      </c>
      <c r="I482" s="1">
        <f>VLOOKUP($B482,'Awards&amp;Payments_LEACode'!$A$4:$Q$455,11,FALSE)</f>
        <v>111683.27</v>
      </c>
      <c r="J482" s="1">
        <f>VLOOKUP($B482,'Awards&amp;Payments_LEACode'!$A$4:$Q$455,12,FALSE)</f>
        <v>0</v>
      </c>
      <c r="K482" s="1">
        <f>VLOOKUP($B482,'Awards&amp;Payments_LEACode'!$A$4:$Q$455,14,FALSE)</f>
        <v>0</v>
      </c>
      <c r="L482" s="1">
        <f>VLOOKUP($B482,'Awards&amp;Payments_LEACode'!$A$4:$Q$455,16,FALSE)</f>
        <v>85476.13</v>
      </c>
      <c r="M482" s="3">
        <f>VLOOKUP($B482,'Awards&amp;Payments_LEACode'!$A$4:$Q$455,17,FALSE)</f>
        <v>197159.40000000002</v>
      </c>
    </row>
    <row r="483" spans="1:13" x14ac:dyDescent="0.35">
      <c r="A483" s="113" t="s">
        <v>393</v>
      </c>
      <c r="B483" s="118">
        <v>6195</v>
      </c>
      <c r="C483">
        <v>24</v>
      </c>
      <c r="D483" s="1">
        <f>VLOOKUP($B483,'Awards&amp;Payments_LEACode'!$A$4:$I$455,3,FALSE)</f>
        <v>280937</v>
      </c>
      <c r="E483" s="1">
        <f>VLOOKUP($B483,'Awards&amp;Payments_LEACode'!$A$4:$I$455,4,FALSE)</f>
        <v>1070431</v>
      </c>
      <c r="F483" s="1">
        <f>VLOOKUP($B483,'Awards&amp;Payments_LEACode'!$A$4:$I$455,6,FALSE)</f>
        <v>2403894</v>
      </c>
      <c r="G483" s="1">
        <f>VLOOKUP($B483,'Awards&amp;Payments_LEACode'!$A$4:$I$455,8,FALSE)</f>
        <v>0</v>
      </c>
      <c r="H483" s="3">
        <f>VLOOKUP($B483,'Awards&amp;Payments_LEACode'!$A$4:$I$455,9,FALSE)</f>
        <v>3755262</v>
      </c>
      <c r="I483" s="1">
        <f>VLOOKUP($B483,'Awards&amp;Payments_LEACode'!$A$4:$Q$455,11,FALSE)</f>
        <v>275424.74</v>
      </c>
      <c r="J483" s="1">
        <f>VLOOKUP($B483,'Awards&amp;Payments_LEACode'!$A$4:$Q$455,12,FALSE)</f>
        <v>507924.79</v>
      </c>
      <c r="K483" s="1">
        <f>VLOOKUP($B483,'Awards&amp;Payments_LEACode'!$A$4:$Q$455,14,FALSE)</f>
        <v>0</v>
      </c>
      <c r="L483" s="1">
        <f>VLOOKUP($B483,'Awards&amp;Payments_LEACode'!$A$4:$Q$455,16,FALSE)</f>
        <v>0</v>
      </c>
      <c r="M483" s="3">
        <f>VLOOKUP($B483,'Awards&amp;Payments_LEACode'!$A$4:$Q$455,17,FALSE)</f>
        <v>783349.53</v>
      </c>
    </row>
    <row r="484" spans="1:13" x14ac:dyDescent="0.35">
      <c r="A484" t="s">
        <v>397</v>
      </c>
      <c r="B484" s="118">
        <v>6237</v>
      </c>
      <c r="C484">
        <v>24</v>
      </c>
      <c r="D484" s="1">
        <f>VLOOKUP($B484,'Awards&amp;Payments_LEACode'!$A$4:$I$455,3,FALSE)</f>
        <v>314954</v>
      </c>
      <c r="E484" s="1">
        <f>VLOOKUP($B484,'Awards&amp;Payments_LEACode'!$A$4:$I$455,4,FALSE)</f>
        <v>1205151</v>
      </c>
      <c r="F484" s="1">
        <f>VLOOKUP($B484,'Awards&amp;Payments_LEACode'!$A$4:$I$455,6,FALSE)</f>
        <v>2706438</v>
      </c>
      <c r="G484" s="1">
        <f>VLOOKUP($B484,'Awards&amp;Payments_LEACode'!$A$4:$I$455,8,FALSE)</f>
        <v>196811</v>
      </c>
      <c r="H484" s="3">
        <f>VLOOKUP($B484,'Awards&amp;Payments_LEACode'!$A$4:$I$455,9,FALSE)</f>
        <v>4423354</v>
      </c>
      <c r="I484" s="1">
        <f>VLOOKUP($B484,'Awards&amp;Payments_LEACode'!$A$4:$Q$455,11,FALSE)</f>
        <v>314953.99999999994</v>
      </c>
      <c r="J484" s="1">
        <f>VLOOKUP($B484,'Awards&amp;Payments_LEACode'!$A$4:$Q$455,12,FALSE)</f>
        <v>0</v>
      </c>
      <c r="K484" s="1">
        <f>VLOOKUP($B484,'Awards&amp;Payments_LEACode'!$A$4:$Q$455,14,FALSE)</f>
        <v>0</v>
      </c>
      <c r="L484" s="1">
        <f>VLOOKUP($B484,'Awards&amp;Payments_LEACode'!$A$4:$Q$455,16,FALSE)</f>
        <v>0</v>
      </c>
      <c r="M484" s="3">
        <f>VLOOKUP($B484,'Awards&amp;Payments_LEACode'!$A$4:$Q$455,17,FALSE)</f>
        <v>314953.99999999994</v>
      </c>
    </row>
    <row r="485" spans="1:13" x14ac:dyDescent="0.35">
      <c r="A485" t="s">
        <v>405</v>
      </c>
      <c r="B485" s="118">
        <v>6335</v>
      </c>
      <c r="C485">
        <v>24</v>
      </c>
      <c r="D485" s="1">
        <f>VLOOKUP($B485,'Awards&amp;Payments_LEACode'!$A$4:$I$455,3,FALSE)</f>
        <v>240261</v>
      </c>
      <c r="E485" s="1">
        <f>VLOOKUP($B485,'Awards&amp;Payments_LEACode'!$A$4:$I$455,4,FALSE)</f>
        <v>959491</v>
      </c>
      <c r="F485" s="1">
        <f>VLOOKUP($B485,'Awards&amp;Payments_LEACode'!$A$4:$I$455,6,FALSE)</f>
        <v>2154753</v>
      </c>
      <c r="G485" s="1">
        <f>VLOOKUP($B485,'Awards&amp;Payments_LEACode'!$A$4:$I$455,8,FALSE)</f>
        <v>151884</v>
      </c>
      <c r="H485" s="3">
        <f>VLOOKUP($B485,'Awards&amp;Payments_LEACode'!$A$4:$I$455,9,FALSE)</f>
        <v>3506389</v>
      </c>
      <c r="I485" s="1">
        <f>VLOOKUP($B485,'Awards&amp;Payments_LEACode'!$A$4:$Q$455,11,FALSE)</f>
        <v>240261</v>
      </c>
      <c r="J485" s="1">
        <f>VLOOKUP($B485,'Awards&amp;Payments_LEACode'!$A$4:$Q$455,12,FALSE)</f>
        <v>0</v>
      </c>
      <c r="K485" s="1">
        <f>VLOOKUP($B485,'Awards&amp;Payments_LEACode'!$A$4:$Q$455,14,FALSE)</f>
        <v>0</v>
      </c>
      <c r="L485" s="1">
        <f>VLOOKUP($B485,'Awards&amp;Payments_LEACode'!$A$4:$Q$455,16,FALSE)</f>
        <v>119168.95</v>
      </c>
      <c r="M485" s="3">
        <f>VLOOKUP($B485,'Awards&amp;Payments_LEACode'!$A$4:$Q$455,17,FALSE)</f>
        <v>359429.95</v>
      </c>
    </row>
    <row r="486" spans="1:13" x14ac:dyDescent="0.35">
      <c r="A486" t="s">
        <v>415</v>
      </c>
      <c r="B486" s="118">
        <v>6475</v>
      </c>
      <c r="C486">
        <v>24</v>
      </c>
      <c r="D486" s="1">
        <f>VLOOKUP($B486,'Awards&amp;Payments_LEACode'!$A$4:$I$455,3,FALSE)</f>
        <v>88651</v>
      </c>
      <c r="E486" s="1">
        <f>VLOOKUP($B486,'Awards&amp;Payments_LEACode'!$A$4:$I$455,4,FALSE)</f>
        <v>298705</v>
      </c>
      <c r="F486" s="1">
        <f>VLOOKUP($B486,'Awards&amp;Payments_LEACode'!$A$4:$I$455,6,FALSE)</f>
        <v>670810</v>
      </c>
      <c r="G486" s="1">
        <f>VLOOKUP($B486,'Awards&amp;Payments_LEACode'!$A$4:$I$455,8,FALSE)</f>
        <v>0</v>
      </c>
      <c r="H486" s="3">
        <f>VLOOKUP($B486,'Awards&amp;Payments_LEACode'!$A$4:$I$455,9,FALSE)</f>
        <v>1058166</v>
      </c>
      <c r="I486" s="1">
        <f>VLOOKUP($B486,'Awards&amp;Payments_LEACode'!$A$4:$Q$455,11,FALSE)</f>
        <v>88651</v>
      </c>
      <c r="J486" s="1">
        <f>VLOOKUP($B486,'Awards&amp;Payments_LEACode'!$A$4:$Q$455,12,FALSE)</f>
        <v>0</v>
      </c>
      <c r="K486" s="1">
        <f>VLOOKUP($B486,'Awards&amp;Payments_LEACode'!$A$4:$Q$455,14,FALSE)</f>
        <v>0</v>
      </c>
      <c r="L486" s="1">
        <f>VLOOKUP($B486,'Awards&amp;Payments_LEACode'!$A$4:$Q$455,16,FALSE)</f>
        <v>0</v>
      </c>
      <c r="M486" s="3">
        <f>VLOOKUP($B486,'Awards&amp;Payments_LEACode'!$A$4:$Q$455,17,FALSE)</f>
        <v>88651</v>
      </c>
    </row>
    <row r="487" spans="1:13" x14ac:dyDescent="0.35">
      <c r="A487" t="s">
        <v>421</v>
      </c>
      <c r="B487" s="118">
        <v>6685</v>
      </c>
      <c r="C487">
        <v>24</v>
      </c>
      <c r="D487" s="1">
        <f>VLOOKUP($B487,'Awards&amp;Payments_LEACode'!$A$4:$I$455,3,FALSE)</f>
        <v>795032</v>
      </c>
      <c r="E487" s="1">
        <f>VLOOKUP($B487,'Awards&amp;Payments_LEACode'!$A$4:$I$455,4,FALSE)</f>
        <v>3155275</v>
      </c>
      <c r="F487" s="1">
        <f>VLOOKUP($B487,'Awards&amp;Payments_LEACode'!$A$4:$I$455,6,FALSE)</f>
        <v>7085882</v>
      </c>
      <c r="G487" s="1">
        <f>VLOOKUP($B487,'Awards&amp;Payments_LEACode'!$A$4:$I$455,8,FALSE)</f>
        <v>0</v>
      </c>
      <c r="H487" s="3">
        <f>VLOOKUP($B487,'Awards&amp;Payments_LEACode'!$A$4:$I$455,9,FALSE)</f>
        <v>11036189</v>
      </c>
      <c r="I487" s="1">
        <f>VLOOKUP($B487,'Awards&amp;Payments_LEACode'!$A$4:$Q$455,11,FALSE)</f>
        <v>717699.24</v>
      </c>
      <c r="J487" s="1">
        <f>VLOOKUP($B487,'Awards&amp;Payments_LEACode'!$A$4:$Q$455,12,FALSE)</f>
        <v>0</v>
      </c>
      <c r="K487" s="1">
        <f>VLOOKUP($B487,'Awards&amp;Payments_LEACode'!$A$4:$Q$455,14,FALSE)</f>
        <v>0</v>
      </c>
      <c r="L487" s="1">
        <f>VLOOKUP($B487,'Awards&amp;Payments_LEACode'!$A$4:$Q$455,16,FALSE)</f>
        <v>0</v>
      </c>
      <c r="M487" s="3">
        <f>VLOOKUP($B487,'Awards&amp;Payments_LEACode'!$A$4:$Q$455,17,FALSE)</f>
        <v>717699.24</v>
      </c>
    </row>
    <row r="488" spans="1:13" x14ac:dyDescent="0.35">
      <c r="A488" t="s">
        <v>20</v>
      </c>
      <c r="B488" s="118">
        <v>170</v>
      </c>
      <c r="C488">
        <v>25</v>
      </c>
      <c r="D488" s="1">
        <f>VLOOKUP($B488,'Awards&amp;Payments_LEACode'!$A$4:$I$455,3,FALSE)</f>
        <v>464613</v>
      </c>
      <c r="E488" s="1">
        <f>VLOOKUP($B488,'Awards&amp;Payments_LEACode'!$A$4:$I$455,4,FALSE)</f>
        <v>1899207</v>
      </c>
      <c r="F488" s="1">
        <f>VLOOKUP($B488,'Awards&amp;Payments_LEACode'!$A$4:$I$455,6,FALSE)</f>
        <v>4265097</v>
      </c>
      <c r="G488" s="1">
        <f>VLOOKUP($B488,'Awards&amp;Payments_LEACode'!$A$4:$I$455,8,FALSE)</f>
        <v>303623</v>
      </c>
      <c r="H488" s="3">
        <f>VLOOKUP($B488,'Awards&amp;Payments_LEACode'!$A$4:$I$455,9,FALSE)</f>
        <v>6932540</v>
      </c>
      <c r="I488" s="1">
        <f>VLOOKUP($B488,'Awards&amp;Payments_LEACode'!$A$4:$Q$455,11,FALSE)</f>
        <v>464613</v>
      </c>
      <c r="J488" s="1">
        <f>VLOOKUP($B488,'Awards&amp;Payments_LEACode'!$A$4:$Q$455,12,FALSE)</f>
        <v>0</v>
      </c>
      <c r="K488" s="1">
        <f>VLOOKUP($B488,'Awards&amp;Payments_LEACode'!$A$4:$Q$455,14,FALSE)</f>
        <v>0</v>
      </c>
      <c r="L488" s="1">
        <f>VLOOKUP($B488,'Awards&amp;Payments_LEACode'!$A$4:$Q$455,16,FALSE)</f>
        <v>0</v>
      </c>
      <c r="M488" s="3">
        <f>VLOOKUP($B488,'Awards&amp;Payments_LEACode'!$A$4:$Q$455,17,FALSE)</f>
        <v>464613</v>
      </c>
    </row>
    <row r="489" spans="1:13" x14ac:dyDescent="0.35">
      <c r="A489" t="s">
        <v>30</v>
      </c>
      <c r="B489" s="118">
        <v>308</v>
      </c>
      <c r="C489">
        <v>25</v>
      </c>
      <c r="D489" s="1">
        <f>VLOOKUP($B489,'Awards&amp;Payments_LEACode'!$A$4:$I$455,3,FALSE)</f>
        <v>244044</v>
      </c>
      <c r="E489" s="1">
        <f>VLOOKUP($B489,'Awards&amp;Payments_LEACode'!$A$4:$I$455,4,FALSE)</f>
        <v>968962</v>
      </c>
      <c r="F489" s="1">
        <f>VLOOKUP($B489,'Awards&amp;Payments_LEACode'!$A$4:$I$455,6,FALSE)</f>
        <v>2176023</v>
      </c>
      <c r="G489" s="1">
        <f>VLOOKUP($B489,'Awards&amp;Payments_LEACode'!$A$4:$I$455,8,FALSE)</f>
        <v>175072</v>
      </c>
      <c r="H489" s="3">
        <f>VLOOKUP($B489,'Awards&amp;Payments_LEACode'!$A$4:$I$455,9,FALSE)</f>
        <v>3564101</v>
      </c>
      <c r="I489" s="1">
        <f>VLOOKUP($B489,'Awards&amp;Payments_LEACode'!$A$4:$Q$455,11,FALSE)</f>
        <v>179175.39</v>
      </c>
      <c r="J489" s="1">
        <f>VLOOKUP($B489,'Awards&amp;Payments_LEACode'!$A$4:$Q$455,12,FALSE)</f>
        <v>0</v>
      </c>
      <c r="K489" s="1">
        <f>VLOOKUP($B489,'Awards&amp;Payments_LEACode'!$A$4:$Q$455,14,FALSE)</f>
        <v>0</v>
      </c>
      <c r="L489" s="1">
        <f>VLOOKUP($B489,'Awards&amp;Payments_LEACode'!$A$4:$Q$455,16,FALSE)</f>
        <v>132211.43</v>
      </c>
      <c r="M489" s="3">
        <f>VLOOKUP($B489,'Awards&amp;Payments_LEACode'!$A$4:$Q$455,17,FALSE)</f>
        <v>311386.82</v>
      </c>
    </row>
    <row r="490" spans="1:13" x14ac:dyDescent="0.35">
      <c r="A490" t="s">
        <v>31</v>
      </c>
      <c r="B490" s="118">
        <v>315</v>
      </c>
      <c r="C490">
        <v>25</v>
      </c>
      <c r="D490" s="1">
        <f>VLOOKUP($B490,'Awards&amp;Payments_LEACode'!$A$4:$I$455,3,FALSE)</f>
        <v>167446</v>
      </c>
      <c r="E490" s="1">
        <f>VLOOKUP($B490,'Awards&amp;Payments_LEACode'!$A$4:$I$455,4,FALSE)</f>
        <v>672527</v>
      </c>
      <c r="F490" s="1">
        <f>VLOOKUP($B490,'Awards&amp;Payments_LEACode'!$A$4:$I$455,6,FALSE)</f>
        <v>1510310</v>
      </c>
      <c r="G490" s="1">
        <f>VLOOKUP($B490,'Awards&amp;Payments_LEACode'!$A$4:$I$455,8,FALSE)</f>
        <v>58406</v>
      </c>
      <c r="H490" s="3">
        <f>VLOOKUP($B490,'Awards&amp;Payments_LEACode'!$A$4:$I$455,9,FALSE)</f>
        <v>2408689</v>
      </c>
      <c r="I490" s="1">
        <f>VLOOKUP($B490,'Awards&amp;Payments_LEACode'!$A$4:$Q$455,11,FALSE)</f>
        <v>148843.65</v>
      </c>
      <c r="J490" s="1">
        <f>VLOOKUP($B490,'Awards&amp;Payments_LEACode'!$A$4:$Q$455,12,FALSE)</f>
        <v>0</v>
      </c>
      <c r="K490" s="1">
        <f>VLOOKUP($B490,'Awards&amp;Payments_LEACode'!$A$4:$Q$455,14,FALSE)</f>
        <v>0</v>
      </c>
      <c r="L490" s="1">
        <f>VLOOKUP($B490,'Awards&amp;Payments_LEACode'!$A$4:$Q$455,16,FALSE)</f>
        <v>27986</v>
      </c>
      <c r="M490" s="3">
        <f>VLOOKUP($B490,'Awards&amp;Payments_LEACode'!$A$4:$Q$455,17,FALSE)</f>
        <v>176829.65</v>
      </c>
    </row>
    <row r="491" spans="1:13" x14ac:dyDescent="0.35">
      <c r="A491" t="s">
        <v>39</v>
      </c>
      <c r="B491" s="118">
        <v>441</v>
      </c>
      <c r="C491">
        <v>25</v>
      </c>
      <c r="D491" s="1">
        <f>VLOOKUP($B491,'Awards&amp;Payments_LEACode'!$A$4:$I$455,3,FALSE)</f>
        <v>57318</v>
      </c>
      <c r="E491" s="1">
        <f>VLOOKUP($B491,'Awards&amp;Payments_LEACode'!$A$4:$I$455,4,FALSE)</f>
        <v>196349</v>
      </c>
      <c r="F491" s="1">
        <f>VLOOKUP($B491,'Awards&amp;Payments_LEACode'!$A$4:$I$455,6,FALSE)</f>
        <v>440946</v>
      </c>
      <c r="G491" s="1">
        <f>VLOOKUP($B491,'Awards&amp;Payments_LEACode'!$A$4:$I$455,8,FALSE)</f>
        <v>43478</v>
      </c>
      <c r="H491" s="3">
        <f>VLOOKUP($B491,'Awards&amp;Payments_LEACode'!$A$4:$I$455,9,FALSE)</f>
        <v>738091</v>
      </c>
      <c r="I491" s="1">
        <f>VLOOKUP($B491,'Awards&amp;Payments_LEACode'!$A$4:$Q$455,11,FALSE)</f>
        <v>53650.83</v>
      </c>
      <c r="J491" s="1">
        <f>VLOOKUP($B491,'Awards&amp;Payments_LEACode'!$A$4:$Q$455,12,FALSE)</f>
        <v>0</v>
      </c>
      <c r="K491" s="1">
        <f>VLOOKUP($B491,'Awards&amp;Payments_LEACode'!$A$4:$Q$455,14,FALSE)</f>
        <v>0</v>
      </c>
      <c r="L491" s="1">
        <f>VLOOKUP($B491,'Awards&amp;Payments_LEACode'!$A$4:$Q$455,16,FALSE)</f>
        <v>11146.33</v>
      </c>
      <c r="M491" s="3">
        <f>VLOOKUP($B491,'Awards&amp;Payments_LEACode'!$A$4:$Q$455,17,FALSE)</f>
        <v>64797.16</v>
      </c>
    </row>
    <row r="492" spans="1:13" x14ac:dyDescent="0.35">
      <c r="A492" t="s">
        <v>49</v>
      </c>
      <c r="B492" s="118">
        <v>637</v>
      </c>
      <c r="C492">
        <v>25</v>
      </c>
      <c r="D492" s="1">
        <f>VLOOKUP($B492,'Awards&amp;Payments_LEACode'!$A$4:$I$455,3,FALSE)</f>
        <v>97723</v>
      </c>
      <c r="E492" s="1">
        <f>VLOOKUP($B492,'Awards&amp;Payments_LEACode'!$A$4:$I$455,4,FALSE)</f>
        <v>387281</v>
      </c>
      <c r="F492" s="1">
        <f>VLOOKUP($B492,'Awards&amp;Payments_LEACode'!$A$4:$I$455,6,FALSE)</f>
        <v>869728</v>
      </c>
      <c r="G492" s="1">
        <f>VLOOKUP($B492,'Awards&amp;Payments_LEACode'!$A$4:$I$455,8,FALSE)</f>
        <v>0</v>
      </c>
      <c r="H492" s="3">
        <f>VLOOKUP($B492,'Awards&amp;Payments_LEACode'!$A$4:$I$455,9,FALSE)</f>
        <v>1354732</v>
      </c>
      <c r="I492" s="1">
        <f>VLOOKUP($B492,'Awards&amp;Payments_LEACode'!$A$4:$Q$455,11,FALSE)</f>
        <v>97723</v>
      </c>
      <c r="J492" s="1">
        <f>VLOOKUP($B492,'Awards&amp;Payments_LEACode'!$A$4:$Q$455,12,FALSE)</f>
        <v>0</v>
      </c>
      <c r="K492" s="1">
        <f>VLOOKUP($B492,'Awards&amp;Payments_LEACode'!$A$4:$Q$455,14,FALSE)</f>
        <v>0</v>
      </c>
      <c r="L492" s="1">
        <f>VLOOKUP($B492,'Awards&amp;Payments_LEACode'!$A$4:$Q$455,16,FALSE)</f>
        <v>0</v>
      </c>
      <c r="M492" s="3">
        <f>VLOOKUP($B492,'Awards&amp;Payments_LEACode'!$A$4:$Q$455,17,FALSE)</f>
        <v>97723</v>
      </c>
    </row>
    <row r="493" spans="1:13" x14ac:dyDescent="0.35">
      <c r="A493" t="s">
        <v>58</v>
      </c>
      <c r="B493" s="118">
        <v>840</v>
      </c>
      <c r="C493">
        <v>25</v>
      </c>
      <c r="D493" s="1">
        <f>VLOOKUP($B493,'Awards&amp;Payments_LEACode'!$A$4:$I$455,3,FALSE)</f>
        <v>40000</v>
      </c>
      <c r="E493" s="1">
        <f>VLOOKUP($B493,'Awards&amp;Payments_LEACode'!$A$4:$I$455,4,FALSE)</f>
        <v>129319</v>
      </c>
      <c r="F493" s="1">
        <f>VLOOKUP($B493,'Awards&amp;Payments_LEACode'!$A$4:$I$455,6,FALSE)</f>
        <v>290415</v>
      </c>
      <c r="G493" s="1">
        <f>VLOOKUP($B493,'Awards&amp;Payments_LEACode'!$A$4:$I$455,8,FALSE)</f>
        <v>0</v>
      </c>
      <c r="H493" s="3">
        <f>VLOOKUP($B493,'Awards&amp;Payments_LEACode'!$A$4:$I$455,9,FALSE)</f>
        <v>459734</v>
      </c>
      <c r="I493" s="1">
        <f>VLOOKUP($B493,'Awards&amp;Payments_LEACode'!$A$4:$Q$455,11,FALSE)</f>
        <v>40000</v>
      </c>
      <c r="J493" s="1">
        <f>VLOOKUP($B493,'Awards&amp;Payments_LEACode'!$A$4:$Q$455,12,FALSE)</f>
        <v>129319</v>
      </c>
      <c r="K493" s="1">
        <f>VLOOKUP($B493,'Awards&amp;Payments_LEACode'!$A$4:$Q$455,14,FALSE)</f>
        <v>0</v>
      </c>
      <c r="L493" s="1">
        <f>VLOOKUP($B493,'Awards&amp;Payments_LEACode'!$A$4:$Q$455,16,FALSE)</f>
        <v>0</v>
      </c>
      <c r="M493" s="3">
        <f>VLOOKUP($B493,'Awards&amp;Payments_LEACode'!$A$4:$Q$455,17,FALSE)</f>
        <v>169319</v>
      </c>
    </row>
    <row r="494" spans="1:13" x14ac:dyDescent="0.35">
      <c r="A494" t="s">
        <v>62</v>
      </c>
      <c r="B494" s="118">
        <v>903</v>
      </c>
      <c r="C494">
        <v>25</v>
      </c>
      <c r="D494" s="1">
        <f>VLOOKUP($B494,'Awards&amp;Payments_LEACode'!$A$4:$I$455,3,FALSE)</f>
        <v>114923</v>
      </c>
      <c r="E494" s="1">
        <f>VLOOKUP($B494,'Awards&amp;Payments_LEACode'!$A$4:$I$455,4,FALSE)</f>
        <v>451639</v>
      </c>
      <c r="F494" s="1">
        <f>VLOOKUP($B494,'Awards&amp;Payments_LEACode'!$A$4:$I$455,6,FALSE)</f>
        <v>1014258</v>
      </c>
      <c r="G494" s="1">
        <f>VLOOKUP($B494,'Awards&amp;Payments_LEACode'!$A$4:$I$455,8,FALSE)</f>
        <v>0</v>
      </c>
      <c r="H494" s="3">
        <f>VLOOKUP($B494,'Awards&amp;Payments_LEACode'!$A$4:$I$455,9,FALSE)</f>
        <v>1580820</v>
      </c>
      <c r="I494" s="1">
        <f>VLOOKUP($B494,'Awards&amp;Payments_LEACode'!$A$4:$Q$455,11,FALSE)</f>
        <v>114800.70000000001</v>
      </c>
      <c r="J494" s="1">
        <f>VLOOKUP($B494,'Awards&amp;Payments_LEACode'!$A$4:$Q$455,12,FALSE)</f>
        <v>0</v>
      </c>
      <c r="K494" s="1">
        <f>VLOOKUP($B494,'Awards&amp;Payments_LEACode'!$A$4:$Q$455,14,FALSE)</f>
        <v>0</v>
      </c>
      <c r="L494" s="1">
        <f>VLOOKUP($B494,'Awards&amp;Payments_LEACode'!$A$4:$Q$455,16,FALSE)</f>
        <v>0</v>
      </c>
      <c r="M494" s="3">
        <f>VLOOKUP($B494,'Awards&amp;Payments_LEACode'!$A$4:$Q$455,17,FALSE)</f>
        <v>114800.70000000001</v>
      </c>
    </row>
    <row r="495" spans="1:13" x14ac:dyDescent="0.35">
      <c r="A495" t="s">
        <v>68</v>
      </c>
      <c r="B495" s="118">
        <v>1071</v>
      </c>
      <c r="C495">
        <v>25</v>
      </c>
      <c r="D495" s="1">
        <f>VLOOKUP($B495,'Awards&amp;Payments_LEACode'!$A$4:$I$455,3,FALSE)</f>
        <v>151730</v>
      </c>
      <c r="E495" s="1">
        <f>VLOOKUP($B495,'Awards&amp;Payments_LEACode'!$A$4:$I$455,4,FALSE)</f>
        <v>606552</v>
      </c>
      <c r="F495" s="1">
        <f>VLOOKUP($B495,'Awards&amp;Payments_LEACode'!$A$4:$I$455,6,FALSE)</f>
        <v>1362150</v>
      </c>
      <c r="G495" s="1">
        <f>VLOOKUP($B495,'Awards&amp;Payments_LEACode'!$A$4:$I$455,8,FALSE)</f>
        <v>104203</v>
      </c>
      <c r="H495" s="3">
        <f>VLOOKUP($B495,'Awards&amp;Payments_LEACode'!$A$4:$I$455,9,FALSE)</f>
        <v>2224635</v>
      </c>
      <c r="I495" s="1">
        <f>VLOOKUP($B495,'Awards&amp;Payments_LEACode'!$A$4:$Q$455,11,FALSE)</f>
        <v>86330.92</v>
      </c>
      <c r="J495" s="1">
        <f>VLOOKUP($B495,'Awards&amp;Payments_LEACode'!$A$4:$Q$455,12,FALSE)</f>
        <v>0</v>
      </c>
      <c r="K495" s="1">
        <f>VLOOKUP($B495,'Awards&amp;Payments_LEACode'!$A$4:$Q$455,14,FALSE)</f>
        <v>0</v>
      </c>
      <c r="L495" s="1">
        <f>VLOOKUP($B495,'Awards&amp;Payments_LEACode'!$A$4:$Q$455,16,FALSE)</f>
        <v>43272.729999999996</v>
      </c>
      <c r="M495" s="3">
        <f>VLOOKUP($B495,'Awards&amp;Payments_LEACode'!$A$4:$Q$455,17,FALSE)</f>
        <v>129603.65</v>
      </c>
    </row>
    <row r="496" spans="1:13" x14ac:dyDescent="0.35">
      <c r="A496" t="s">
        <v>1156</v>
      </c>
      <c r="B496" s="118">
        <v>1080</v>
      </c>
      <c r="C496">
        <v>25</v>
      </c>
      <c r="D496" s="1">
        <f>VLOOKUP($B496,'Awards&amp;Payments_LEACode'!$A$4:$I$455,3,FALSE)</f>
        <v>211901</v>
      </c>
      <c r="E496" s="1">
        <f>VLOOKUP($B496,'Awards&amp;Payments_LEACode'!$A$4:$I$455,4,FALSE)</f>
        <v>832850</v>
      </c>
      <c r="F496" s="1">
        <f>VLOOKUP($B496,'Awards&amp;Payments_LEACode'!$A$4:$I$455,6,FALSE)</f>
        <v>1870353</v>
      </c>
      <c r="G496" s="1">
        <f>VLOOKUP($B496,'Awards&amp;Payments_LEACode'!$A$4:$I$455,8,FALSE)</f>
        <v>142174</v>
      </c>
      <c r="H496" s="3">
        <f>VLOOKUP($B496,'Awards&amp;Payments_LEACode'!$A$4:$I$455,9,FALSE)</f>
        <v>3057278</v>
      </c>
      <c r="I496" s="1">
        <f>VLOOKUP($B496,'Awards&amp;Payments_LEACode'!$A$4:$Q$455,11,FALSE)</f>
        <v>151483.67000000001</v>
      </c>
      <c r="J496" s="1">
        <f>VLOOKUP($B496,'Awards&amp;Payments_LEACode'!$A$4:$Q$455,12,FALSE)</f>
        <v>0</v>
      </c>
      <c r="K496" s="1">
        <f>VLOOKUP($B496,'Awards&amp;Payments_LEACode'!$A$4:$Q$455,14,FALSE)</f>
        <v>0</v>
      </c>
      <c r="L496" s="1">
        <f>VLOOKUP($B496,'Awards&amp;Payments_LEACode'!$A$4:$Q$455,16,FALSE)</f>
        <v>22965.42</v>
      </c>
      <c r="M496" s="3">
        <f>VLOOKUP($B496,'Awards&amp;Payments_LEACode'!$A$4:$Q$455,17,FALSE)</f>
        <v>174449.09000000003</v>
      </c>
    </row>
    <row r="497" spans="1:13" x14ac:dyDescent="0.35">
      <c r="A497" t="s">
        <v>72</v>
      </c>
      <c r="B497" s="118">
        <v>1120</v>
      </c>
      <c r="C497">
        <v>25</v>
      </c>
      <c r="D497" s="1">
        <f>VLOOKUP($B497,'Awards&amp;Payments_LEACode'!$A$4:$I$455,3,FALSE)</f>
        <v>50126</v>
      </c>
      <c r="E497" s="1">
        <f>VLOOKUP($B497,'Awards&amp;Payments_LEACode'!$A$4:$I$455,4,FALSE)</f>
        <v>192605</v>
      </c>
      <c r="F497" s="1">
        <f>VLOOKUP($B497,'Awards&amp;Payments_LEACode'!$A$4:$I$455,6,FALSE)</f>
        <v>432537</v>
      </c>
      <c r="G497" s="1">
        <f>VLOOKUP($B497,'Awards&amp;Payments_LEACode'!$A$4:$I$455,8,FALSE)</f>
        <v>47391</v>
      </c>
      <c r="H497" s="3">
        <f>VLOOKUP($B497,'Awards&amp;Payments_LEACode'!$A$4:$I$455,9,FALSE)</f>
        <v>722659</v>
      </c>
      <c r="I497" s="1">
        <f>VLOOKUP($B497,'Awards&amp;Payments_LEACode'!$A$4:$Q$455,11,FALSE)</f>
        <v>32065.64</v>
      </c>
      <c r="J497" s="1">
        <f>VLOOKUP($B497,'Awards&amp;Payments_LEACode'!$A$4:$Q$455,12,FALSE)</f>
        <v>0</v>
      </c>
      <c r="K497" s="1">
        <f>VLOOKUP($B497,'Awards&amp;Payments_LEACode'!$A$4:$Q$455,14,FALSE)</f>
        <v>0</v>
      </c>
      <c r="L497" s="1">
        <f>VLOOKUP($B497,'Awards&amp;Payments_LEACode'!$A$4:$Q$455,16,FALSE)</f>
        <v>15124.8</v>
      </c>
      <c r="M497" s="3">
        <f>VLOOKUP($B497,'Awards&amp;Payments_LEACode'!$A$4:$Q$455,17,FALSE)</f>
        <v>47190.44</v>
      </c>
    </row>
    <row r="498" spans="1:13" x14ac:dyDescent="0.35">
      <c r="A498" t="s">
        <v>73</v>
      </c>
      <c r="B498" s="118">
        <v>1127</v>
      </c>
      <c r="C498">
        <v>25</v>
      </c>
      <c r="D498" s="1">
        <f>VLOOKUP($B498,'Awards&amp;Payments_LEACode'!$A$4:$I$455,3,FALSE)</f>
        <v>80267</v>
      </c>
      <c r="E498" s="1">
        <f>VLOOKUP($B498,'Awards&amp;Payments_LEACode'!$A$4:$I$455,4,FALSE)</f>
        <v>335681</v>
      </c>
      <c r="F498" s="1">
        <f>VLOOKUP($B498,'Awards&amp;Payments_LEACode'!$A$4:$I$455,6,FALSE)</f>
        <v>753847</v>
      </c>
      <c r="G498" s="1">
        <f>VLOOKUP($B498,'Awards&amp;Payments_LEACode'!$A$4:$I$455,8,FALSE)</f>
        <v>0</v>
      </c>
      <c r="H498" s="3">
        <f>VLOOKUP($B498,'Awards&amp;Payments_LEACode'!$A$4:$I$455,9,FALSE)</f>
        <v>1169795</v>
      </c>
      <c r="I498" s="1">
        <f>VLOOKUP($B498,'Awards&amp;Payments_LEACode'!$A$4:$Q$455,11,FALSE)</f>
        <v>80267</v>
      </c>
      <c r="J498" s="1">
        <f>VLOOKUP($B498,'Awards&amp;Payments_LEACode'!$A$4:$Q$455,12,FALSE)</f>
        <v>0</v>
      </c>
      <c r="K498" s="1">
        <f>VLOOKUP($B498,'Awards&amp;Payments_LEACode'!$A$4:$Q$455,14,FALSE)</f>
        <v>0</v>
      </c>
      <c r="L498" s="1">
        <f>VLOOKUP($B498,'Awards&amp;Payments_LEACode'!$A$4:$Q$455,16,FALSE)</f>
        <v>0</v>
      </c>
      <c r="M498" s="3">
        <f>VLOOKUP($B498,'Awards&amp;Payments_LEACode'!$A$4:$Q$455,17,FALSE)</f>
        <v>80267</v>
      </c>
    </row>
    <row r="499" spans="1:13" x14ac:dyDescent="0.35">
      <c r="A499" t="s">
        <v>86</v>
      </c>
      <c r="B499" s="118">
        <v>1260</v>
      </c>
      <c r="C499">
        <v>25</v>
      </c>
      <c r="D499" s="1">
        <f>VLOOKUP($B499,'Awards&amp;Payments_LEACode'!$A$4:$I$455,3,FALSE)</f>
        <v>176232</v>
      </c>
      <c r="E499" s="1">
        <f>VLOOKUP($B499,'Awards&amp;Payments_LEACode'!$A$4:$I$455,4,FALSE)</f>
        <v>690358</v>
      </c>
      <c r="F499" s="1">
        <f>VLOOKUP($B499,'Awards&amp;Payments_LEACode'!$A$4:$I$455,6,FALSE)</f>
        <v>1550354</v>
      </c>
      <c r="G499" s="1">
        <f>VLOOKUP($B499,'Awards&amp;Payments_LEACode'!$A$4:$I$455,8,FALSE)</f>
        <v>145797</v>
      </c>
      <c r="H499" s="3">
        <f>VLOOKUP($B499,'Awards&amp;Payments_LEACode'!$A$4:$I$455,9,FALSE)</f>
        <v>2562741</v>
      </c>
      <c r="I499" s="1">
        <f>VLOOKUP($B499,'Awards&amp;Payments_LEACode'!$A$4:$Q$455,11,FALSE)</f>
        <v>133282.65</v>
      </c>
      <c r="J499" s="1">
        <f>VLOOKUP($B499,'Awards&amp;Payments_LEACode'!$A$4:$Q$455,12,FALSE)</f>
        <v>0</v>
      </c>
      <c r="K499" s="1">
        <f>VLOOKUP($B499,'Awards&amp;Payments_LEACode'!$A$4:$Q$455,14,FALSE)</f>
        <v>0</v>
      </c>
      <c r="L499" s="1">
        <f>VLOOKUP($B499,'Awards&amp;Payments_LEACode'!$A$4:$Q$455,16,FALSE)</f>
        <v>50000</v>
      </c>
      <c r="M499" s="3">
        <f>VLOOKUP($B499,'Awards&amp;Payments_LEACode'!$A$4:$Q$455,17,FALSE)</f>
        <v>183282.65</v>
      </c>
    </row>
    <row r="500" spans="1:13" x14ac:dyDescent="0.35">
      <c r="A500" t="s">
        <v>97</v>
      </c>
      <c r="B500" s="118">
        <v>1491</v>
      </c>
      <c r="C500">
        <v>25</v>
      </c>
      <c r="D500" s="1">
        <f>VLOOKUP($B500,'Awards&amp;Payments_LEACode'!$A$4:$I$455,3,FALSE)</f>
        <v>85906</v>
      </c>
      <c r="E500" s="1">
        <f>VLOOKUP($B500,'Awards&amp;Payments_LEACode'!$A$4:$I$455,4,FALSE)</f>
        <v>344024</v>
      </c>
      <c r="F500" s="1">
        <f>VLOOKUP($B500,'Awards&amp;Payments_LEACode'!$A$4:$I$455,6,FALSE)</f>
        <v>772584</v>
      </c>
      <c r="G500" s="1">
        <f>VLOOKUP($B500,'Awards&amp;Payments_LEACode'!$A$4:$I$455,8,FALSE)</f>
        <v>50580</v>
      </c>
      <c r="H500" s="3">
        <f>VLOOKUP($B500,'Awards&amp;Payments_LEACode'!$A$4:$I$455,9,FALSE)</f>
        <v>1253094</v>
      </c>
      <c r="I500" s="1">
        <f>VLOOKUP($B500,'Awards&amp;Payments_LEACode'!$A$4:$Q$455,11,FALSE)</f>
        <v>42241.5</v>
      </c>
      <c r="J500" s="1">
        <f>VLOOKUP($B500,'Awards&amp;Payments_LEACode'!$A$4:$Q$455,12,FALSE)</f>
        <v>0</v>
      </c>
      <c r="K500" s="1">
        <f>VLOOKUP($B500,'Awards&amp;Payments_LEACode'!$A$4:$Q$455,14,FALSE)</f>
        <v>0</v>
      </c>
      <c r="L500" s="1">
        <f>VLOOKUP($B500,'Awards&amp;Payments_LEACode'!$A$4:$Q$455,16,FALSE)</f>
        <v>50580</v>
      </c>
      <c r="M500" s="3">
        <f>VLOOKUP($B500,'Awards&amp;Payments_LEACode'!$A$4:$Q$455,17,FALSE)</f>
        <v>92821.5</v>
      </c>
    </row>
    <row r="501" spans="1:13" x14ac:dyDescent="0.35">
      <c r="A501" t="s">
        <v>370</v>
      </c>
      <c r="B501" s="118">
        <v>5757</v>
      </c>
      <c r="C501">
        <v>25</v>
      </c>
      <c r="D501" s="1">
        <f>VLOOKUP($B501,'Awards&amp;Payments_LEACode'!$A$4:$I$455,3,FALSE)</f>
        <v>192256</v>
      </c>
      <c r="E501" s="1">
        <f>VLOOKUP($B501,'Awards&amp;Payments_LEACode'!$A$4:$I$455,4,FALSE)</f>
        <v>804983</v>
      </c>
      <c r="F501" s="1">
        <f>VLOOKUP($B501,'Awards&amp;Payments_LEACode'!$A$4:$I$455,6,FALSE)</f>
        <v>1807771</v>
      </c>
      <c r="G501" s="1">
        <f>VLOOKUP($B501,'Awards&amp;Payments_LEACode'!$A$4:$I$455,8,FALSE)</f>
        <v>77826</v>
      </c>
      <c r="H501" s="3">
        <f>VLOOKUP($B501,'Awards&amp;Payments_LEACode'!$A$4:$I$455,9,FALSE)</f>
        <v>2882836</v>
      </c>
      <c r="I501" s="1">
        <f>VLOOKUP($B501,'Awards&amp;Payments_LEACode'!$A$4:$Q$455,11,FALSE)</f>
        <v>129724.11</v>
      </c>
      <c r="J501" s="1">
        <f>VLOOKUP($B501,'Awards&amp;Payments_LEACode'!$A$4:$Q$455,12,FALSE)</f>
        <v>0</v>
      </c>
      <c r="K501" s="1">
        <f>VLOOKUP($B501,'Awards&amp;Payments_LEACode'!$A$4:$Q$455,14,FALSE)</f>
        <v>0</v>
      </c>
      <c r="L501" s="1">
        <f>VLOOKUP($B501,'Awards&amp;Payments_LEACode'!$A$4:$Q$455,16,FALSE)</f>
        <v>42397.8</v>
      </c>
      <c r="M501" s="3">
        <f>VLOOKUP($B501,'Awards&amp;Payments_LEACode'!$A$4:$Q$455,17,FALSE)</f>
        <v>172121.91</v>
      </c>
    </row>
    <row r="502" spans="1:13" x14ac:dyDescent="0.35">
      <c r="A502" t="s">
        <v>139</v>
      </c>
      <c r="B502" s="118">
        <v>2198</v>
      </c>
      <c r="C502">
        <v>25</v>
      </c>
      <c r="D502" s="1">
        <f>VLOOKUP($B502,'Awards&amp;Payments_LEACode'!$A$4:$I$455,3,FALSE)</f>
        <v>71733</v>
      </c>
      <c r="E502" s="1">
        <f>VLOOKUP($B502,'Awards&amp;Payments_LEACode'!$A$4:$I$455,4,FALSE)</f>
        <v>286555</v>
      </c>
      <c r="F502" s="1">
        <f>VLOOKUP($B502,'Awards&amp;Payments_LEACode'!$A$4:$I$455,6,FALSE)</f>
        <v>643524</v>
      </c>
      <c r="G502" s="1">
        <f>VLOOKUP($B502,'Awards&amp;Payments_LEACode'!$A$4:$I$455,8,FALSE)</f>
        <v>0</v>
      </c>
      <c r="H502" s="3">
        <f>VLOOKUP($B502,'Awards&amp;Payments_LEACode'!$A$4:$I$455,9,FALSE)</f>
        <v>1001812</v>
      </c>
      <c r="I502" s="1">
        <f>VLOOKUP($B502,'Awards&amp;Payments_LEACode'!$A$4:$Q$455,11,FALSE)</f>
        <v>71733</v>
      </c>
      <c r="J502" s="1">
        <f>VLOOKUP($B502,'Awards&amp;Payments_LEACode'!$A$4:$Q$455,12,FALSE)</f>
        <v>0</v>
      </c>
      <c r="K502" s="1">
        <f>VLOOKUP($B502,'Awards&amp;Payments_LEACode'!$A$4:$Q$455,14,FALSE)</f>
        <v>0</v>
      </c>
      <c r="L502" s="1">
        <f>VLOOKUP($B502,'Awards&amp;Payments_LEACode'!$A$4:$Q$455,16,FALSE)</f>
        <v>0</v>
      </c>
      <c r="M502" s="3">
        <f>VLOOKUP($B502,'Awards&amp;Payments_LEACode'!$A$4:$Q$455,17,FALSE)</f>
        <v>71733</v>
      </c>
    </row>
    <row r="503" spans="1:13" x14ac:dyDescent="0.35">
      <c r="A503" t="s">
        <v>157</v>
      </c>
      <c r="B503" s="118">
        <v>2478</v>
      </c>
      <c r="C503">
        <v>25</v>
      </c>
      <c r="D503" s="1">
        <f>VLOOKUP($B503,'Awards&amp;Payments_LEACode'!$A$4:$I$455,3,FALSE)</f>
        <v>549056</v>
      </c>
      <c r="E503" s="1">
        <f>VLOOKUP($B503,'Awards&amp;Payments_LEACode'!$A$4:$I$455,4,FALSE)</f>
        <v>2215331</v>
      </c>
      <c r="F503" s="1">
        <f>VLOOKUP($B503,'Awards&amp;Payments_LEACode'!$A$4:$I$455,6,FALSE)</f>
        <v>4975026</v>
      </c>
      <c r="G503" s="1">
        <f>VLOOKUP($B503,'Awards&amp;Payments_LEACode'!$A$4:$I$455,8,FALSE)</f>
        <v>299275</v>
      </c>
      <c r="H503" s="3">
        <f>VLOOKUP($B503,'Awards&amp;Payments_LEACode'!$A$4:$I$455,9,FALSE)</f>
        <v>8038688</v>
      </c>
      <c r="I503" s="1">
        <f>VLOOKUP($B503,'Awards&amp;Payments_LEACode'!$A$4:$Q$455,11,FALSE)</f>
        <v>133756.79</v>
      </c>
      <c r="J503" s="1">
        <f>VLOOKUP($B503,'Awards&amp;Payments_LEACode'!$A$4:$Q$455,12,FALSE)</f>
        <v>0</v>
      </c>
      <c r="K503" s="1">
        <f>VLOOKUP($B503,'Awards&amp;Payments_LEACode'!$A$4:$Q$455,14,FALSE)</f>
        <v>0</v>
      </c>
      <c r="L503" s="1">
        <f>VLOOKUP($B503,'Awards&amp;Payments_LEACode'!$A$4:$Q$455,16,FALSE)</f>
        <v>1877</v>
      </c>
      <c r="M503" s="3">
        <f>VLOOKUP($B503,'Awards&amp;Payments_LEACode'!$A$4:$Q$455,17,FALSE)</f>
        <v>135633.79</v>
      </c>
    </row>
    <row r="504" spans="1:13" x14ac:dyDescent="0.35">
      <c r="A504" t="s">
        <v>170</v>
      </c>
      <c r="B504" s="118">
        <v>2618</v>
      </c>
      <c r="C504">
        <v>25</v>
      </c>
      <c r="D504" s="1">
        <f>VLOOKUP($B504,'Awards&amp;Payments_LEACode'!$A$4:$I$455,3,FALSE)</f>
        <v>112361</v>
      </c>
      <c r="E504" s="1">
        <f>VLOOKUP($B504,'Awards&amp;Payments_LEACode'!$A$4:$I$455,4,FALSE)</f>
        <v>450095</v>
      </c>
      <c r="F504" s="1">
        <f>VLOOKUP($B504,'Awards&amp;Payments_LEACode'!$A$4:$I$455,6,FALSE)</f>
        <v>1010790</v>
      </c>
      <c r="G504" s="1">
        <f>VLOOKUP($B504,'Awards&amp;Payments_LEACode'!$A$4:$I$455,8,FALSE)</f>
        <v>0</v>
      </c>
      <c r="H504" s="3">
        <f>VLOOKUP($B504,'Awards&amp;Payments_LEACode'!$A$4:$I$455,9,FALSE)</f>
        <v>1573246</v>
      </c>
      <c r="I504" s="1">
        <f>VLOOKUP($B504,'Awards&amp;Payments_LEACode'!$A$4:$Q$455,11,FALSE)</f>
        <v>108796.09</v>
      </c>
      <c r="J504" s="1">
        <f>VLOOKUP($B504,'Awards&amp;Payments_LEACode'!$A$4:$Q$455,12,FALSE)</f>
        <v>0</v>
      </c>
      <c r="K504" s="1">
        <f>VLOOKUP($B504,'Awards&amp;Payments_LEACode'!$A$4:$Q$455,14,FALSE)</f>
        <v>0</v>
      </c>
      <c r="L504" s="1">
        <f>VLOOKUP($B504,'Awards&amp;Payments_LEACode'!$A$4:$Q$455,16,FALSE)</f>
        <v>0</v>
      </c>
      <c r="M504" s="3">
        <f>VLOOKUP($B504,'Awards&amp;Payments_LEACode'!$A$4:$Q$455,17,FALSE)</f>
        <v>108796.09</v>
      </c>
    </row>
    <row r="505" spans="1:13" x14ac:dyDescent="0.35">
      <c r="A505" t="s">
        <v>1166</v>
      </c>
      <c r="B505" s="118">
        <v>1848</v>
      </c>
      <c r="C505">
        <v>25</v>
      </c>
      <c r="D505" s="1">
        <f>VLOOKUP($B505,'Awards&amp;Payments_LEACode'!$A$4:$I$455,3,FALSE)</f>
        <v>298473</v>
      </c>
      <c r="E505" s="1">
        <f>VLOOKUP($B505,'Awards&amp;Payments_LEACode'!$A$4:$I$455,4,FALSE)</f>
        <v>1233338</v>
      </c>
      <c r="F505" s="1">
        <f>VLOOKUP($B505,'Awards&amp;Payments_LEACode'!$A$4:$I$455,6,FALSE)</f>
        <v>2769738</v>
      </c>
      <c r="G505" s="1">
        <f>VLOOKUP($B505,'Awards&amp;Payments_LEACode'!$A$4:$I$455,8,FALSE)</f>
        <v>76377</v>
      </c>
      <c r="H505" s="3">
        <f>VLOOKUP($B505,'Awards&amp;Payments_LEACode'!$A$4:$I$455,9,FALSE)</f>
        <v>4377926</v>
      </c>
      <c r="I505" s="1">
        <f>VLOOKUP($B505,'Awards&amp;Payments_LEACode'!$A$4:$Q$455,11,FALSE)</f>
        <v>252120.24</v>
      </c>
      <c r="J505" s="1">
        <f>VLOOKUP($B505,'Awards&amp;Payments_LEACode'!$A$4:$Q$455,12,FALSE)</f>
        <v>0</v>
      </c>
      <c r="K505" s="1">
        <f>VLOOKUP($B505,'Awards&amp;Payments_LEACode'!$A$4:$Q$455,14,FALSE)</f>
        <v>0</v>
      </c>
      <c r="L505" s="1">
        <f>VLOOKUP($B505,'Awards&amp;Payments_LEACode'!$A$4:$Q$455,16,FALSE)</f>
        <v>28681.200000000001</v>
      </c>
      <c r="M505" s="3">
        <f>VLOOKUP($B505,'Awards&amp;Payments_LEACode'!$A$4:$Q$455,17,FALSE)</f>
        <v>280801.44</v>
      </c>
    </row>
    <row r="506" spans="1:13" x14ac:dyDescent="0.35">
      <c r="A506" t="s">
        <v>239</v>
      </c>
      <c r="B506" s="118">
        <v>3647</v>
      </c>
      <c r="C506">
        <v>25</v>
      </c>
      <c r="D506" s="1">
        <f>VLOOKUP($B506,'Awards&amp;Payments_LEACode'!$A$4:$I$455,3,FALSE)</f>
        <v>118545</v>
      </c>
      <c r="E506" s="1">
        <f>VLOOKUP($B506,'Awards&amp;Payments_LEACode'!$A$4:$I$455,4,FALSE)</f>
        <v>472654</v>
      </c>
      <c r="F506" s="1">
        <f>VLOOKUP($B506,'Awards&amp;Payments_LEACode'!$A$4:$I$455,6,FALSE)</f>
        <v>1061451</v>
      </c>
      <c r="G506" s="1">
        <f>VLOOKUP($B506,'Awards&amp;Payments_LEACode'!$A$4:$I$455,8,FALSE)</f>
        <v>0</v>
      </c>
      <c r="H506" s="3">
        <f>VLOOKUP($B506,'Awards&amp;Payments_LEACode'!$A$4:$I$455,9,FALSE)</f>
        <v>1652650</v>
      </c>
      <c r="I506" s="1">
        <f>VLOOKUP($B506,'Awards&amp;Payments_LEACode'!$A$4:$Q$455,11,FALSE)</f>
        <v>118545</v>
      </c>
      <c r="J506" s="1">
        <f>VLOOKUP($B506,'Awards&amp;Payments_LEACode'!$A$4:$Q$455,12,FALSE)</f>
        <v>0</v>
      </c>
      <c r="K506" s="1">
        <f>VLOOKUP($B506,'Awards&amp;Payments_LEACode'!$A$4:$Q$455,14,FALSE)</f>
        <v>0</v>
      </c>
      <c r="L506" s="1">
        <f>VLOOKUP($B506,'Awards&amp;Payments_LEACode'!$A$4:$Q$455,16,FALSE)</f>
        <v>0</v>
      </c>
      <c r="M506" s="3">
        <f>VLOOKUP($B506,'Awards&amp;Payments_LEACode'!$A$4:$Q$455,17,FALSE)</f>
        <v>118545</v>
      </c>
    </row>
    <row r="507" spans="1:13" x14ac:dyDescent="0.35">
      <c r="A507" t="s">
        <v>205</v>
      </c>
      <c r="B507" s="118">
        <v>3213</v>
      </c>
      <c r="C507">
        <v>25</v>
      </c>
      <c r="D507" s="1">
        <f>VLOOKUP($B507,'Awards&amp;Payments_LEACode'!$A$4:$I$455,3,FALSE)</f>
        <v>75229</v>
      </c>
      <c r="E507" s="1">
        <f>VLOOKUP($B507,'Awards&amp;Payments_LEACode'!$A$4:$I$455,4,FALSE)</f>
        <v>304271</v>
      </c>
      <c r="F507" s="1">
        <f>VLOOKUP($B507,'Awards&amp;Payments_LEACode'!$A$4:$I$455,6,FALSE)</f>
        <v>683309</v>
      </c>
      <c r="G507" s="1">
        <f>VLOOKUP($B507,'Awards&amp;Payments_LEACode'!$A$4:$I$455,8,FALSE)</f>
        <v>63768</v>
      </c>
      <c r="H507" s="3">
        <f>VLOOKUP($B507,'Awards&amp;Payments_LEACode'!$A$4:$I$455,9,FALSE)</f>
        <v>1126577</v>
      </c>
      <c r="I507" s="1">
        <f>VLOOKUP($B507,'Awards&amp;Payments_LEACode'!$A$4:$Q$455,11,FALSE)</f>
        <v>55743.7</v>
      </c>
      <c r="J507" s="1">
        <f>VLOOKUP($B507,'Awards&amp;Payments_LEACode'!$A$4:$Q$455,12,FALSE)</f>
        <v>0</v>
      </c>
      <c r="K507" s="1">
        <f>VLOOKUP($B507,'Awards&amp;Payments_LEACode'!$A$4:$Q$455,14,FALSE)</f>
        <v>0</v>
      </c>
      <c r="L507" s="1">
        <f>VLOOKUP($B507,'Awards&amp;Payments_LEACode'!$A$4:$Q$455,16,FALSE)</f>
        <v>36321.47</v>
      </c>
      <c r="M507" s="3">
        <f>VLOOKUP($B507,'Awards&amp;Payments_LEACode'!$A$4:$Q$455,17,FALSE)</f>
        <v>92065.17</v>
      </c>
    </row>
    <row r="508" spans="1:13" x14ac:dyDescent="0.35">
      <c r="A508" t="s">
        <v>210</v>
      </c>
      <c r="B508" s="118">
        <v>3297</v>
      </c>
      <c r="C508">
        <v>25</v>
      </c>
      <c r="D508" s="1">
        <f>VLOOKUP($B508,'Awards&amp;Payments_LEACode'!$A$4:$I$455,3,FALSE)</f>
        <v>126700</v>
      </c>
      <c r="E508" s="1">
        <f>VLOOKUP($B508,'Awards&amp;Payments_LEACode'!$A$4:$I$455,4,FALSE)</f>
        <v>512843</v>
      </c>
      <c r="F508" s="1">
        <f>VLOOKUP($B508,'Awards&amp;Payments_LEACode'!$A$4:$I$455,6,FALSE)</f>
        <v>1151705</v>
      </c>
      <c r="G508" s="1">
        <f>VLOOKUP($B508,'Awards&amp;Payments_LEACode'!$A$4:$I$455,8,FALSE)</f>
        <v>0</v>
      </c>
      <c r="H508" s="3">
        <f>VLOOKUP($B508,'Awards&amp;Payments_LEACode'!$A$4:$I$455,9,FALSE)</f>
        <v>1791248</v>
      </c>
      <c r="I508" s="1">
        <f>VLOOKUP($B508,'Awards&amp;Payments_LEACode'!$A$4:$Q$455,11,FALSE)</f>
        <v>126700</v>
      </c>
      <c r="J508" s="1">
        <f>VLOOKUP($B508,'Awards&amp;Payments_LEACode'!$A$4:$Q$455,12,FALSE)</f>
        <v>0</v>
      </c>
      <c r="K508" s="1">
        <f>VLOOKUP($B508,'Awards&amp;Payments_LEACode'!$A$4:$Q$455,14,FALSE)</f>
        <v>0</v>
      </c>
      <c r="L508" s="1">
        <f>VLOOKUP($B508,'Awards&amp;Payments_LEACode'!$A$4:$Q$455,16,FALSE)</f>
        <v>0</v>
      </c>
      <c r="M508" s="3">
        <f>VLOOKUP($B508,'Awards&amp;Payments_LEACode'!$A$4:$Q$455,17,FALSE)</f>
        <v>126700</v>
      </c>
    </row>
    <row r="509" spans="1:13" x14ac:dyDescent="0.35">
      <c r="A509" t="s">
        <v>221</v>
      </c>
      <c r="B509" s="118">
        <v>3427</v>
      </c>
      <c r="C509">
        <v>25</v>
      </c>
      <c r="D509" s="1">
        <f>VLOOKUP($B509,'Awards&amp;Payments_LEACode'!$A$4:$I$455,3,FALSE)</f>
        <v>79627</v>
      </c>
      <c r="E509" s="1">
        <f>VLOOKUP($B509,'Awards&amp;Payments_LEACode'!$A$4:$I$455,4,FALSE)</f>
        <v>325144</v>
      </c>
      <c r="F509" s="1">
        <f>VLOOKUP($B509,'Awards&amp;Payments_LEACode'!$A$4:$I$455,6,FALSE)</f>
        <v>730184</v>
      </c>
      <c r="G509" s="1">
        <f>VLOOKUP($B509,'Awards&amp;Payments_LEACode'!$A$4:$I$455,8,FALSE)</f>
        <v>41014</v>
      </c>
      <c r="H509" s="3">
        <f>VLOOKUP($B509,'Awards&amp;Payments_LEACode'!$A$4:$I$455,9,FALSE)</f>
        <v>1175969</v>
      </c>
      <c r="I509" s="1">
        <f>VLOOKUP($B509,'Awards&amp;Payments_LEACode'!$A$4:$Q$455,11,FALSE)</f>
        <v>48809.79</v>
      </c>
      <c r="J509" s="1">
        <f>VLOOKUP($B509,'Awards&amp;Payments_LEACode'!$A$4:$Q$455,12,FALSE)</f>
        <v>0</v>
      </c>
      <c r="K509" s="1">
        <f>VLOOKUP($B509,'Awards&amp;Payments_LEACode'!$A$4:$Q$455,14,FALSE)</f>
        <v>0</v>
      </c>
      <c r="L509" s="1">
        <f>VLOOKUP($B509,'Awards&amp;Payments_LEACode'!$A$4:$Q$455,16,FALSE)</f>
        <v>20038.66</v>
      </c>
      <c r="M509" s="3">
        <f>VLOOKUP($B509,'Awards&amp;Payments_LEACode'!$A$4:$Q$455,17,FALSE)</f>
        <v>68848.45</v>
      </c>
    </row>
    <row r="510" spans="1:13" x14ac:dyDescent="0.35">
      <c r="A510" t="s">
        <v>228</v>
      </c>
      <c r="B510" s="118">
        <v>3484</v>
      </c>
      <c r="C510">
        <v>25</v>
      </c>
      <c r="D510" s="1">
        <f>VLOOKUP($B510,'Awards&amp;Payments_LEACode'!$A$4:$I$455,3,FALSE)</f>
        <v>40000</v>
      </c>
      <c r="E510" s="1">
        <f>VLOOKUP($B510,'Awards&amp;Payments_LEACode'!$A$4:$I$455,4,FALSE)</f>
        <v>101218</v>
      </c>
      <c r="F510" s="1">
        <f>VLOOKUP($B510,'Awards&amp;Payments_LEACode'!$A$4:$I$455,6,FALSE)</f>
        <v>227308</v>
      </c>
      <c r="G510" s="1">
        <f>VLOOKUP($B510,'Awards&amp;Payments_LEACode'!$A$4:$I$455,8,FALSE)</f>
        <v>22899</v>
      </c>
      <c r="H510" s="3">
        <f>VLOOKUP($B510,'Awards&amp;Payments_LEACode'!$A$4:$I$455,9,FALSE)</f>
        <v>391425</v>
      </c>
      <c r="I510" s="1">
        <f>VLOOKUP($B510,'Awards&amp;Payments_LEACode'!$A$4:$Q$455,11,FALSE)</f>
        <v>40000</v>
      </c>
      <c r="J510" s="1">
        <f>VLOOKUP($B510,'Awards&amp;Payments_LEACode'!$A$4:$Q$455,12,FALSE)</f>
        <v>0</v>
      </c>
      <c r="K510" s="1">
        <f>VLOOKUP($B510,'Awards&amp;Payments_LEACode'!$A$4:$Q$455,14,FALSE)</f>
        <v>0</v>
      </c>
      <c r="L510" s="1">
        <f>VLOOKUP($B510,'Awards&amp;Payments_LEACode'!$A$4:$Q$455,16,FALSE)</f>
        <v>8425.7000000000007</v>
      </c>
      <c r="M510" s="3">
        <f>VLOOKUP($B510,'Awards&amp;Payments_LEACode'!$A$4:$Q$455,17,FALSE)</f>
        <v>48425.7</v>
      </c>
    </row>
    <row r="511" spans="1:13" x14ac:dyDescent="0.35">
      <c r="A511" t="s">
        <v>257</v>
      </c>
      <c r="B511" s="118">
        <v>3920</v>
      </c>
      <c r="C511">
        <v>25</v>
      </c>
      <c r="D511" s="1">
        <f>VLOOKUP($B511,'Awards&amp;Payments_LEACode'!$A$4:$I$455,3,FALSE)</f>
        <v>62367</v>
      </c>
      <c r="E511" s="1">
        <f>VLOOKUP($B511,'Awards&amp;Payments_LEACode'!$A$4:$I$455,4,FALSE)</f>
        <v>266583</v>
      </c>
      <c r="F511" s="1">
        <f>VLOOKUP($B511,'Awards&amp;Payments_LEACode'!$A$4:$I$455,6,FALSE)</f>
        <v>598671</v>
      </c>
      <c r="G511" s="1">
        <f>VLOOKUP($B511,'Awards&amp;Payments_LEACode'!$A$4:$I$455,8,FALSE)</f>
        <v>44783</v>
      </c>
      <c r="H511" s="3">
        <f>VLOOKUP($B511,'Awards&amp;Payments_LEACode'!$A$4:$I$455,9,FALSE)</f>
        <v>972404</v>
      </c>
      <c r="I511" s="1">
        <f>VLOOKUP($B511,'Awards&amp;Payments_LEACode'!$A$4:$Q$455,11,FALSE)</f>
        <v>40341.89</v>
      </c>
      <c r="J511" s="1">
        <f>VLOOKUP($B511,'Awards&amp;Payments_LEACode'!$A$4:$Q$455,12,FALSE)</f>
        <v>0</v>
      </c>
      <c r="K511" s="1">
        <f>VLOOKUP($B511,'Awards&amp;Payments_LEACode'!$A$4:$Q$455,14,FALSE)</f>
        <v>0</v>
      </c>
      <c r="L511" s="1">
        <f>VLOOKUP($B511,'Awards&amp;Payments_LEACode'!$A$4:$Q$455,16,FALSE)</f>
        <v>26228.36</v>
      </c>
      <c r="M511" s="3">
        <f>VLOOKUP($B511,'Awards&amp;Payments_LEACode'!$A$4:$Q$455,17,FALSE)</f>
        <v>66570.25</v>
      </c>
    </row>
    <row r="512" spans="1:13" x14ac:dyDescent="0.35">
      <c r="A512" t="s">
        <v>240</v>
      </c>
      <c r="B512" s="118">
        <v>3654</v>
      </c>
      <c r="C512">
        <v>25</v>
      </c>
      <c r="D512" s="1">
        <f>VLOOKUP($B512,'Awards&amp;Payments_LEACode'!$A$4:$I$455,3,FALSE)</f>
        <v>77451</v>
      </c>
      <c r="E512" s="1">
        <f>VLOOKUP($B512,'Awards&amp;Payments_LEACode'!$A$4:$I$455,4,FALSE)</f>
        <v>314792</v>
      </c>
      <c r="F512" s="1">
        <f>VLOOKUP($B512,'Awards&amp;Payments_LEACode'!$A$4:$I$455,6,FALSE)</f>
        <v>706935</v>
      </c>
      <c r="G512" s="1">
        <f>VLOOKUP($B512,'Awards&amp;Payments_LEACode'!$A$4:$I$455,8,FALSE)</f>
        <v>46232</v>
      </c>
      <c r="H512" s="3">
        <f>VLOOKUP($B512,'Awards&amp;Payments_LEACode'!$A$4:$I$455,9,FALSE)</f>
        <v>1145410</v>
      </c>
      <c r="I512" s="1">
        <f>VLOOKUP($B512,'Awards&amp;Payments_LEACode'!$A$4:$Q$455,11,FALSE)</f>
        <v>62090.12</v>
      </c>
      <c r="J512" s="1">
        <f>VLOOKUP($B512,'Awards&amp;Payments_LEACode'!$A$4:$Q$455,12,FALSE)</f>
        <v>0</v>
      </c>
      <c r="K512" s="1">
        <f>VLOOKUP($B512,'Awards&amp;Payments_LEACode'!$A$4:$Q$455,14,FALSE)</f>
        <v>0</v>
      </c>
      <c r="L512" s="1">
        <f>VLOOKUP($B512,'Awards&amp;Payments_LEACode'!$A$4:$Q$455,16,FALSE)</f>
        <v>36308.239999999998</v>
      </c>
      <c r="M512" s="3">
        <f>VLOOKUP($B512,'Awards&amp;Payments_LEACode'!$A$4:$Q$455,17,FALSE)</f>
        <v>98398.36</v>
      </c>
    </row>
    <row r="513" spans="1:13" x14ac:dyDescent="0.35">
      <c r="A513" t="s">
        <v>291</v>
      </c>
      <c r="B513" s="118">
        <v>4347</v>
      </c>
      <c r="C513">
        <v>25</v>
      </c>
      <c r="D513" s="1">
        <f>VLOOKUP($B513,'Awards&amp;Payments_LEACode'!$A$4:$I$455,3,FALSE)</f>
        <v>120526</v>
      </c>
      <c r="E513" s="1">
        <f>VLOOKUP($B513,'Awards&amp;Payments_LEACode'!$A$4:$I$455,4,FALSE)</f>
        <v>502474</v>
      </c>
      <c r="F513" s="1">
        <f>VLOOKUP($B513,'Awards&amp;Payments_LEACode'!$A$4:$I$455,6,FALSE)</f>
        <v>1128419</v>
      </c>
      <c r="G513" s="1">
        <f>VLOOKUP($B513,'Awards&amp;Payments_LEACode'!$A$4:$I$455,8,FALSE)</f>
        <v>110435</v>
      </c>
      <c r="H513" s="3">
        <f>VLOOKUP($B513,'Awards&amp;Payments_LEACode'!$A$4:$I$455,9,FALSE)</f>
        <v>1861854</v>
      </c>
      <c r="I513" s="1">
        <f>VLOOKUP($B513,'Awards&amp;Payments_LEACode'!$A$4:$Q$455,11,FALSE)</f>
        <v>114778.96</v>
      </c>
      <c r="J513" s="1">
        <f>VLOOKUP($B513,'Awards&amp;Payments_LEACode'!$A$4:$Q$455,12,FALSE)</f>
        <v>0</v>
      </c>
      <c r="K513" s="1">
        <f>VLOOKUP($B513,'Awards&amp;Payments_LEACode'!$A$4:$Q$455,14,FALSE)</f>
        <v>0</v>
      </c>
      <c r="L513" s="1">
        <f>VLOOKUP($B513,'Awards&amp;Payments_LEACode'!$A$4:$Q$455,16,FALSE)</f>
        <v>0</v>
      </c>
      <c r="M513" s="3">
        <f>VLOOKUP($B513,'Awards&amp;Payments_LEACode'!$A$4:$Q$455,17,FALSE)</f>
        <v>114778.96</v>
      </c>
    </row>
    <row r="514" spans="1:13" x14ac:dyDescent="0.35">
      <c r="A514" t="s">
        <v>1172</v>
      </c>
      <c r="B514" s="118">
        <v>4557</v>
      </c>
      <c r="C514">
        <v>25</v>
      </c>
      <c r="D514" s="1">
        <f>VLOOKUP($B514,'Awards&amp;Payments_LEACode'!$A$4:$I$455,3,FALSE)</f>
        <v>41217</v>
      </c>
      <c r="E514" s="1">
        <f>VLOOKUP($B514,'Awards&amp;Payments_LEACode'!$A$4:$I$455,4,FALSE)</f>
        <v>166133</v>
      </c>
      <c r="F514" s="1">
        <f>VLOOKUP($B514,'Awards&amp;Payments_LEACode'!$A$4:$I$455,6,FALSE)</f>
        <v>373090</v>
      </c>
      <c r="G514" s="1">
        <f>VLOOKUP($B514,'Awards&amp;Payments_LEACode'!$A$4:$I$455,8,FALSE)</f>
        <v>0</v>
      </c>
      <c r="H514" s="3">
        <f>VLOOKUP($B514,'Awards&amp;Payments_LEACode'!$A$4:$I$455,9,FALSE)</f>
        <v>580440</v>
      </c>
      <c r="I514" s="1">
        <f>VLOOKUP($B514,'Awards&amp;Payments_LEACode'!$A$4:$Q$455,11,FALSE)</f>
        <v>41217</v>
      </c>
      <c r="J514" s="1">
        <f>VLOOKUP($B514,'Awards&amp;Payments_LEACode'!$A$4:$Q$455,12,FALSE)</f>
        <v>0</v>
      </c>
      <c r="K514" s="1">
        <f>VLOOKUP($B514,'Awards&amp;Payments_LEACode'!$A$4:$Q$455,14,FALSE)</f>
        <v>0</v>
      </c>
      <c r="L514" s="1">
        <f>VLOOKUP($B514,'Awards&amp;Payments_LEACode'!$A$4:$Q$455,16,FALSE)</f>
        <v>0</v>
      </c>
      <c r="M514" s="3">
        <f>VLOOKUP($B514,'Awards&amp;Payments_LEACode'!$A$4:$Q$455,17,FALSE)</f>
        <v>41217</v>
      </c>
    </row>
    <row r="515" spans="1:13" x14ac:dyDescent="0.35">
      <c r="A515" t="s">
        <v>305</v>
      </c>
      <c r="B515" s="118">
        <v>4571</v>
      </c>
      <c r="C515">
        <v>25</v>
      </c>
      <c r="D515" s="1">
        <f>VLOOKUP($B515,'Awards&amp;Payments_LEACode'!$A$4:$I$455,3,FALSE)</f>
        <v>81277</v>
      </c>
      <c r="E515" s="1">
        <f>VLOOKUP($B515,'Awards&amp;Payments_LEACode'!$A$4:$I$455,4,FALSE)</f>
        <v>312175</v>
      </c>
      <c r="F515" s="1">
        <f>VLOOKUP($B515,'Awards&amp;Payments_LEACode'!$A$4:$I$455,6,FALSE)</f>
        <v>701060</v>
      </c>
      <c r="G515" s="1">
        <f>VLOOKUP($B515,'Awards&amp;Payments_LEACode'!$A$4:$I$455,8,FALSE)</f>
        <v>53043</v>
      </c>
      <c r="H515" s="3">
        <f>VLOOKUP($B515,'Awards&amp;Payments_LEACode'!$A$4:$I$455,9,FALSE)</f>
        <v>1147555</v>
      </c>
      <c r="I515" s="1">
        <f>VLOOKUP($B515,'Awards&amp;Payments_LEACode'!$A$4:$Q$455,11,FALSE)</f>
        <v>81277</v>
      </c>
      <c r="J515" s="1">
        <f>VLOOKUP($B515,'Awards&amp;Payments_LEACode'!$A$4:$Q$455,12,FALSE)</f>
        <v>0</v>
      </c>
      <c r="K515" s="1">
        <f>VLOOKUP($B515,'Awards&amp;Payments_LEACode'!$A$4:$Q$455,14,FALSE)</f>
        <v>0</v>
      </c>
      <c r="L515" s="1">
        <f>VLOOKUP($B515,'Awards&amp;Payments_LEACode'!$A$4:$Q$455,16,FALSE)</f>
        <v>44134</v>
      </c>
      <c r="M515" s="3">
        <f>VLOOKUP($B515,'Awards&amp;Payments_LEACode'!$A$4:$Q$455,17,FALSE)</f>
        <v>125411</v>
      </c>
    </row>
    <row r="516" spans="1:13" x14ac:dyDescent="0.35">
      <c r="A516" t="s">
        <v>318</v>
      </c>
      <c r="B516" s="118">
        <v>4795</v>
      </c>
      <c r="C516">
        <v>25</v>
      </c>
      <c r="D516" s="1">
        <f>VLOOKUP($B516,'Awards&amp;Payments_LEACode'!$A$4:$I$455,3,FALSE)</f>
        <v>75079</v>
      </c>
      <c r="E516" s="1">
        <f>VLOOKUP($B516,'Awards&amp;Payments_LEACode'!$A$4:$I$455,4,FALSE)</f>
        <v>295904</v>
      </c>
      <c r="F516" s="1">
        <f>VLOOKUP($B516,'Awards&amp;Payments_LEACode'!$A$4:$I$455,6,FALSE)</f>
        <v>664520</v>
      </c>
      <c r="G516" s="1">
        <f>VLOOKUP($B516,'Awards&amp;Payments_LEACode'!$A$4:$I$455,8,FALSE)</f>
        <v>0</v>
      </c>
      <c r="H516" s="3">
        <f>VLOOKUP($B516,'Awards&amp;Payments_LEACode'!$A$4:$I$455,9,FALSE)</f>
        <v>1035503</v>
      </c>
      <c r="I516" s="1">
        <f>VLOOKUP($B516,'Awards&amp;Payments_LEACode'!$A$4:$Q$455,11,FALSE)</f>
        <v>55549.73</v>
      </c>
      <c r="J516" s="1">
        <f>VLOOKUP($B516,'Awards&amp;Payments_LEACode'!$A$4:$Q$455,12,FALSE)</f>
        <v>0</v>
      </c>
      <c r="K516" s="1">
        <f>VLOOKUP($B516,'Awards&amp;Payments_LEACode'!$A$4:$Q$455,14,FALSE)</f>
        <v>0</v>
      </c>
      <c r="L516" s="1">
        <f>VLOOKUP($B516,'Awards&amp;Payments_LEACode'!$A$4:$Q$455,16,FALSE)</f>
        <v>0</v>
      </c>
      <c r="M516" s="3">
        <f>VLOOKUP($B516,'Awards&amp;Payments_LEACode'!$A$4:$Q$455,17,FALSE)</f>
        <v>55549.73</v>
      </c>
    </row>
    <row r="517" spans="1:13" x14ac:dyDescent="0.35">
      <c r="A517" t="s">
        <v>319</v>
      </c>
      <c r="B517" s="118">
        <v>4802</v>
      </c>
      <c r="C517">
        <v>25</v>
      </c>
      <c r="D517" s="1">
        <f>VLOOKUP($B517,'Awards&amp;Payments_LEACode'!$A$4:$I$455,3,FALSE)</f>
        <v>331973</v>
      </c>
      <c r="E517" s="1">
        <f>VLOOKUP($B517,'Awards&amp;Payments_LEACode'!$A$4:$I$455,4,FALSE)</f>
        <v>1391718</v>
      </c>
      <c r="F517" s="1">
        <f>VLOOKUP($B517,'Awards&amp;Payments_LEACode'!$A$4:$I$455,6,FALSE)</f>
        <v>3125417</v>
      </c>
      <c r="G517" s="1">
        <f>VLOOKUP($B517,'Awards&amp;Payments_LEACode'!$A$4:$I$455,8,FALSE)</f>
        <v>0</v>
      </c>
      <c r="H517" s="3">
        <f>VLOOKUP($B517,'Awards&amp;Payments_LEACode'!$A$4:$I$455,9,FALSE)</f>
        <v>4849108</v>
      </c>
      <c r="I517" s="1">
        <f>VLOOKUP($B517,'Awards&amp;Payments_LEACode'!$A$4:$Q$455,11,FALSE)</f>
        <v>272496.51</v>
      </c>
      <c r="J517" s="1">
        <f>VLOOKUP($B517,'Awards&amp;Payments_LEACode'!$A$4:$Q$455,12,FALSE)</f>
        <v>0</v>
      </c>
      <c r="K517" s="1">
        <f>VLOOKUP($B517,'Awards&amp;Payments_LEACode'!$A$4:$Q$455,14,FALSE)</f>
        <v>0</v>
      </c>
      <c r="L517" s="1">
        <f>VLOOKUP($B517,'Awards&amp;Payments_LEACode'!$A$4:$Q$455,16,FALSE)</f>
        <v>0</v>
      </c>
      <c r="M517" s="3">
        <f>VLOOKUP($B517,'Awards&amp;Payments_LEACode'!$A$4:$Q$455,17,FALSE)</f>
        <v>272496.51</v>
      </c>
    </row>
    <row r="518" spans="1:13" x14ac:dyDescent="0.35">
      <c r="A518" t="s">
        <v>340</v>
      </c>
      <c r="B518" s="118">
        <v>5306</v>
      </c>
      <c r="C518">
        <v>25</v>
      </c>
      <c r="D518" s="1">
        <f>VLOOKUP($B518,'Awards&amp;Payments_LEACode'!$A$4:$I$455,3,FALSE)</f>
        <v>104454</v>
      </c>
      <c r="E518" s="1">
        <f>VLOOKUP($B518,'Awards&amp;Payments_LEACode'!$A$4:$I$455,4,FALSE)</f>
        <v>414551</v>
      </c>
      <c r="F518" s="1">
        <f>VLOOKUP($B518,'Awards&amp;Payments_LEACode'!$A$4:$I$455,6,FALSE)</f>
        <v>930968</v>
      </c>
      <c r="G518" s="1">
        <f>VLOOKUP($B518,'Awards&amp;Payments_LEACode'!$A$4:$I$455,8,FALSE)</f>
        <v>98985</v>
      </c>
      <c r="H518" s="3">
        <f>VLOOKUP($B518,'Awards&amp;Payments_LEACode'!$A$4:$I$455,9,FALSE)</f>
        <v>1548958</v>
      </c>
      <c r="I518" s="1">
        <f>VLOOKUP($B518,'Awards&amp;Payments_LEACode'!$A$4:$Q$455,11,FALSE)</f>
        <v>86327.17</v>
      </c>
      <c r="J518" s="1">
        <f>VLOOKUP($B518,'Awards&amp;Payments_LEACode'!$A$4:$Q$455,12,FALSE)</f>
        <v>0</v>
      </c>
      <c r="K518" s="1">
        <f>VLOOKUP($B518,'Awards&amp;Payments_LEACode'!$A$4:$Q$455,14,FALSE)</f>
        <v>0</v>
      </c>
      <c r="L518" s="1">
        <f>VLOOKUP($B518,'Awards&amp;Payments_LEACode'!$A$4:$Q$455,16,FALSE)</f>
        <v>36028.68</v>
      </c>
      <c r="M518" s="3">
        <f>VLOOKUP($B518,'Awards&amp;Payments_LEACode'!$A$4:$Q$455,17,FALSE)</f>
        <v>122355.85</v>
      </c>
    </row>
    <row r="519" spans="1:13" x14ac:dyDescent="0.35">
      <c r="A519" t="s">
        <v>345</v>
      </c>
      <c r="B519" s="118">
        <v>5376</v>
      </c>
      <c r="C519">
        <v>25</v>
      </c>
      <c r="D519" s="1">
        <f>VLOOKUP($B519,'Awards&amp;Payments_LEACode'!$A$4:$I$455,3,FALSE)</f>
        <v>96207</v>
      </c>
      <c r="E519" s="1">
        <f>VLOOKUP($B519,'Awards&amp;Payments_LEACode'!$A$4:$I$455,4,FALSE)</f>
        <v>390072</v>
      </c>
      <c r="F519" s="1">
        <f>VLOOKUP($B519,'Awards&amp;Payments_LEACode'!$A$4:$I$455,6,FALSE)</f>
        <v>875995</v>
      </c>
      <c r="G519" s="1">
        <f>VLOOKUP($B519,'Awards&amp;Payments_LEACode'!$A$4:$I$455,8,FALSE)</f>
        <v>64493</v>
      </c>
      <c r="H519" s="3">
        <f>VLOOKUP($B519,'Awards&amp;Payments_LEACode'!$A$4:$I$455,9,FALSE)</f>
        <v>1426767</v>
      </c>
      <c r="I519" s="1">
        <f>VLOOKUP($B519,'Awards&amp;Payments_LEACode'!$A$4:$Q$455,11,FALSE)</f>
        <v>22900.82</v>
      </c>
      <c r="J519" s="1">
        <f>VLOOKUP($B519,'Awards&amp;Payments_LEACode'!$A$4:$Q$455,12,FALSE)</f>
        <v>0</v>
      </c>
      <c r="K519" s="1">
        <f>VLOOKUP($B519,'Awards&amp;Payments_LEACode'!$A$4:$Q$455,14,FALSE)</f>
        <v>0</v>
      </c>
      <c r="L519" s="1">
        <f>VLOOKUP($B519,'Awards&amp;Payments_LEACode'!$A$4:$Q$455,16,FALSE)</f>
        <v>0</v>
      </c>
      <c r="M519" s="3">
        <f>VLOOKUP($B519,'Awards&amp;Payments_LEACode'!$A$4:$Q$455,17,FALSE)</f>
        <v>22900.82</v>
      </c>
    </row>
    <row r="520" spans="1:13" x14ac:dyDescent="0.35">
      <c r="A520" t="s">
        <v>347</v>
      </c>
      <c r="B520" s="118">
        <v>5397</v>
      </c>
      <c r="C520">
        <v>25</v>
      </c>
      <c r="D520" s="1">
        <f>VLOOKUP($B520,'Awards&amp;Payments_LEACode'!$A$4:$I$455,3,FALSE)</f>
        <v>40000</v>
      </c>
      <c r="E520" s="1">
        <f>VLOOKUP($B520,'Awards&amp;Payments_LEACode'!$A$4:$I$455,4,FALSE)</f>
        <v>150278</v>
      </c>
      <c r="F520" s="1">
        <f>VLOOKUP($B520,'Awards&amp;Payments_LEACode'!$A$4:$I$455,6,FALSE)</f>
        <v>337483</v>
      </c>
      <c r="G520" s="1">
        <f>VLOOKUP($B520,'Awards&amp;Payments_LEACode'!$A$4:$I$455,8,FALSE)</f>
        <v>0</v>
      </c>
      <c r="H520" s="3">
        <f>VLOOKUP($B520,'Awards&amp;Payments_LEACode'!$A$4:$I$455,9,FALSE)</f>
        <v>527761</v>
      </c>
      <c r="I520" s="1">
        <f>VLOOKUP($B520,'Awards&amp;Payments_LEACode'!$A$4:$Q$455,11,FALSE)</f>
        <v>24476.65</v>
      </c>
      <c r="J520" s="1">
        <f>VLOOKUP($B520,'Awards&amp;Payments_LEACode'!$A$4:$Q$455,12,FALSE)</f>
        <v>0</v>
      </c>
      <c r="K520" s="1">
        <f>VLOOKUP($B520,'Awards&amp;Payments_LEACode'!$A$4:$Q$455,14,FALSE)</f>
        <v>0</v>
      </c>
      <c r="L520" s="1">
        <f>VLOOKUP($B520,'Awards&amp;Payments_LEACode'!$A$4:$Q$455,16,FALSE)</f>
        <v>0</v>
      </c>
      <c r="M520" s="3">
        <f>VLOOKUP($B520,'Awards&amp;Payments_LEACode'!$A$4:$Q$455,17,FALSE)</f>
        <v>24476.65</v>
      </c>
    </row>
    <row r="521" spans="1:13" x14ac:dyDescent="0.35">
      <c r="A521" t="s">
        <v>300</v>
      </c>
      <c r="B521" s="118">
        <v>4522</v>
      </c>
      <c r="C521">
        <v>25</v>
      </c>
      <c r="D521" s="1">
        <f>VLOOKUP($B521,'Awards&amp;Payments_LEACode'!$A$4:$I$455,3,FALSE)</f>
        <v>40000</v>
      </c>
      <c r="E521" s="1">
        <f>VLOOKUP($B521,'Awards&amp;Payments_LEACode'!$A$4:$I$455,4,FALSE)</f>
        <v>150060</v>
      </c>
      <c r="F521" s="1">
        <f>VLOOKUP($B521,'Awards&amp;Payments_LEACode'!$A$4:$I$455,6,FALSE)</f>
        <v>336994</v>
      </c>
      <c r="G521" s="1">
        <f>VLOOKUP($B521,'Awards&amp;Payments_LEACode'!$A$4:$I$455,8,FALSE)</f>
        <v>0</v>
      </c>
      <c r="H521" s="3">
        <f>VLOOKUP($B521,'Awards&amp;Payments_LEACode'!$A$4:$I$455,9,FALSE)</f>
        <v>527054</v>
      </c>
      <c r="I521" s="1">
        <f>VLOOKUP($B521,'Awards&amp;Payments_LEACode'!$A$4:$Q$455,11,FALSE)</f>
        <v>0</v>
      </c>
      <c r="J521" s="1">
        <f>VLOOKUP($B521,'Awards&amp;Payments_LEACode'!$A$4:$Q$455,12,FALSE)</f>
        <v>0</v>
      </c>
      <c r="K521" s="1">
        <f>VLOOKUP($B521,'Awards&amp;Payments_LEACode'!$A$4:$Q$455,14,FALSE)</f>
        <v>0</v>
      </c>
      <c r="L521" s="1">
        <f>VLOOKUP($B521,'Awards&amp;Payments_LEACode'!$A$4:$Q$455,16,FALSE)</f>
        <v>0</v>
      </c>
      <c r="M521" s="3">
        <f>VLOOKUP($B521,'Awards&amp;Payments_LEACode'!$A$4:$Q$455,17,FALSE)</f>
        <v>0</v>
      </c>
    </row>
    <row r="522" spans="1:13" x14ac:dyDescent="0.35">
      <c r="A522" t="s">
        <v>353</v>
      </c>
      <c r="B522" s="118">
        <v>5474</v>
      </c>
      <c r="C522">
        <v>25</v>
      </c>
      <c r="D522" s="1">
        <f>VLOOKUP($B522,'Awards&amp;Payments_LEACode'!$A$4:$I$455,3,FALSE)</f>
        <v>247403</v>
      </c>
      <c r="E522" s="1">
        <f>VLOOKUP($B522,'Awards&amp;Payments_LEACode'!$A$4:$I$455,4,FALSE)</f>
        <v>979902</v>
      </c>
      <c r="F522" s="1">
        <f>VLOOKUP($B522,'Awards&amp;Payments_LEACode'!$A$4:$I$455,6,FALSE)</f>
        <v>2200591</v>
      </c>
      <c r="G522" s="1">
        <f>VLOOKUP($B522,'Awards&amp;Payments_LEACode'!$A$4:$I$455,8,FALSE)</f>
        <v>161014</v>
      </c>
      <c r="H522" s="3">
        <f>VLOOKUP($B522,'Awards&amp;Payments_LEACode'!$A$4:$I$455,9,FALSE)</f>
        <v>3588910</v>
      </c>
      <c r="I522" s="1">
        <f>VLOOKUP($B522,'Awards&amp;Payments_LEACode'!$A$4:$Q$455,11,FALSE)</f>
        <v>225849</v>
      </c>
      <c r="J522" s="1">
        <f>VLOOKUP($B522,'Awards&amp;Payments_LEACode'!$A$4:$Q$455,12,FALSE)</f>
        <v>0</v>
      </c>
      <c r="K522" s="1">
        <f>VLOOKUP($B522,'Awards&amp;Payments_LEACode'!$A$4:$Q$455,14,FALSE)</f>
        <v>0</v>
      </c>
      <c r="L522" s="1">
        <f>VLOOKUP($B522,'Awards&amp;Payments_LEACode'!$A$4:$Q$455,16,FALSE)</f>
        <v>0</v>
      </c>
      <c r="M522" s="3">
        <f>VLOOKUP($B522,'Awards&amp;Payments_LEACode'!$A$4:$Q$455,17,FALSE)</f>
        <v>225849</v>
      </c>
    </row>
    <row r="523" spans="1:13" x14ac:dyDescent="0.35">
      <c r="A523" t="s">
        <v>363</v>
      </c>
      <c r="B523" s="118">
        <v>5663</v>
      </c>
      <c r="C523">
        <v>25</v>
      </c>
      <c r="D523" s="1">
        <f>VLOOKUP($B523,'Awards&amp;Payments_LEACode'!$A$4:$I$455,3,FALSE)</f>
        <v>882058</v>
      </c>
      <c r="E523" s="1">
        <f>VLOOKUP($B523,'Awards&amp;Payments_LEACode'!$A$4:$I$455,4,FALSE)</f>
        <v>3117894</v>
      </c>
      <c r="F523" s="1">
        <f>VLOOKUP($B523,'Awards&amp;Payments_LEACode'!$A$4:$I$455,6,FALSE)</f>
        <v>7001933</v>
      </c>
      <c r="G523" s="1">
        <f>VLOOKUP($B523,'Awards&amp;Payments_LEACode'!$A$4:$I$455,8,FALSE)</f>
        <v>657681</v>
      </c>
      <c r="H523" s="3">
        <f>VLOOKUP($B523,'Awards&amp;Payments_LEACode'!$A$4:$I$455,9,FALSE)</f>
        <v>11659566</v>
      </c>
      <c r="I523" s="1">
        <f>VLOOKUP($B523,'Awards&amp;Payments_LEACode'!$A$4:$Q$455,11,FALSE)</f>
        <v>249390.62999999998</v>
      </c>
      <c r="J523" s="1">
        <f>VLOOKUP($B523,'Awards&amp;Payments_LEACode'!$A$4:$Q$455,12,FALSE)</f>
        <v>0</v>
      </c>
      <c r="K523" s="1">
        <f>VLOOKUP($B523,'Awards&amp;Payments_LEACode'!$A$4:$Q$455,14,FALSE)</f>
        <v>0</v>
      </c>
      <c r="L523" s="1">
        <f>VLOOKUP($B523,'Awards&amp;Payments_LEACode'!$A$4:$Q$455,16,FALSE)</f>
        <v>626719.17999999993</v>
      </c>
      <c r="M523" s="3">
        <f>VLOOKUP($B523,'Awards&amp;Payments_LEACode'!$A$4:$Q$455,17,FALSE)</f>
        <v>876109.80999999994</v>
      </c>
    </row>
    <row r="524" spans="1:13" x14ac:dyDescent="0.35">
      <c r="A524" t="s">
        <v>372</v>
      </c>
      <c r="B524" s="118">
        <v>5810</v>
      </c>
      <c r="C524">
        <v>25</v>
      </c>
      <c r="D524" s="1">
        <f>VLOOKUP($B524,'Awards&amp;Payments_LEACode'!$A$4:$I$455,3,FALSE)</f>
        <v>69306</v>
      </c>
      <c r="E524" s="1">
        <f>VLOOKUP($B524,'Awards&amp;Payments_LEACode'!$A$4:$I$455,4,FALSE)</f>
        <v>296231</v>
      </c>
      <c r="F524" s="1">
        <f>VLOOKUP($B524,'Awards&amp;Payments_LEACode'!$A$4:$I$455,6,FALSE)</f>
        <v>665254</v>
      </c>
      <c r="G524" s="1">
        <f>VLOOKUP($B524,'Awards&amp;Payments_LEACode'!$A$4:$I$455,8,FALSE)</f>
        <v>67971</v>
      </c>
      <c r="H524" s="3">
        <f>VLOOKUP($B524,'Awards&amp;Payments_LEACode'!$A$4:$I$455,9,FALSE)</f>
        <v>1098762</v>
      </c>
      <c r="I524" s="1">
        <f>VLOOKUP($B524,'Awards&amp;Payments_LEACode'!$A$4:$Q$455,11,FALSE)</f>
        <v>54334.98</v>
      </c>
      <c r="J524" s="1">
        <f>VLOOKUP($B524,'Awards&amp;Payments_LEACode'!$A$4:$Q$455,12,FALSE)</f>
        <v>0</v>
      </c>
      <c r="K524" s="1">
        <f>VLOOKUP($B524,'Awards&amp;Payments_LEACode'!$A$4:$Q$455,14,FALSE)</f>
        <v>0</v>
      </c>
      <c r="L524" s="1">
        <f>VLOOKUP($B524,'Awards&amp;Payments_LEACode'!$A$4:$Q$455,16,FALSE)</f>
        <v>22669.63</v>
      </c>
      <c r="M524" s="3">
        <f>VLOOKUP($B524,'Awards&amp;Payments_LEACode'!$A$4:$Q$455,17,FALSE)</f>
        <v>77004.61</v>
      </c>
    </row>
    <row r="525" spans="1:13" x14ac:dyDescent="0.35">
      <c r="A525" t="s">
        <v>26</v>
      </c>
      <c r="B525" s="118">
        <v>238</v>
      </c>
      <c r="C525">
        <v>25</v>
      </c>
      <c r="D525" s="1">
        <f>VLOOKUP($B525,'Awards&amp;Payments_LEACode'!$A$4:$I$455,3,FALSE)</f>
        <v>152302</v>
      </c>
      <c r="E525" s="1">
        <f>VLOOKUP($B525,'Awards&amp;Payments_LEACode'!$A$4:$I$455,4,FALSE)</f>
        <v>618947</v>
      </c>
      <c r="F525" s="1">
        <f>VLOOKUP($B525,'Awards&amp;Payments_LEACode'!$A$4:$I$455,6,FALSE)</f>
        <v>1389985</v>
      </c>
      <c r="G525" s="1">
        <f>VLOOKUP($B525,'Awards&amp;Payments_LEACode'!$A$4:$I$455,8,FALSE)</f>
        <v>133333</v>
      </c>
      <c r="H525" s="3">
        <f>VLOOKUP($B525,'Awards&amp;Payments_LEACode'!$A$4:$I$455,9,FALSE)</f>
        <v>2294567</v>
      </c>
      <c r="I525" s="1">
        <f>VLOOKUP($B525,'Awards&amp;Payments_LEACode'!$A$4:$Q$455,11,FALSE)</f>
        <v>0</v>
      </c>
      <c r="J525" s="1">
        <f>VLOOKUP($B525,'Awards&amp;Payments_LEACode'!$A$4:$Q$455,12,FALSE)</f>
        <v>0</v>
      </c>
      <c r="K525" s="1">
        <f>VLOOKUP($B525,'Awards&amp;Payments_LEACode'!$A$4:$Q$455,14,FALSE)</f>
        <v>0</v>
      </c>
      <c r="L525" s="1">
        <f>VLOOKUP($B525,'Awards&amp;Payments_LEACode'!$A$4:$Q$455,16,FALSE)</f>
        <v>0</v>
      </c>
      <c r="M525" s="3">
        <f>VLOOKUP($B525,'Awards&amp;Payments_LEACode'!$A$4:$Q$455,17,FALSE)</f>
        <v>0</v>
      </c>
    </row>
    <row r="526" spans="1:13" x14ac:dyDescent="0.35">
      <c r="A526" t="s">
        <v>384</v>
      </c>
      <c r="B526" s="118">
        <v>6027</v>
      </c>
      <c r="C526">
        <v>25</v>
      </c>
      <c r="D526" s="1">
        <f>VLOOKUP($B526,'Awards&amp;Payments_LEACode'!$A$4:$I$455,3,FALSE)</f>
        <v>117081</v>
      </c>
      <c r="E526" s="1">
        <f>VLOOKUP($B526,'Awards&amp;Payments_LEACode'!$A$4:$I$455,4,FALSE)</f>
        <v>473591</v>
      </c>
      <c r="F526" s="1">
        <f>VLOOKUP($B526,'Awards&amp;Payments_LEACode'!$A$4:$I$455,6,FALSE)</f>
        <v>1063555</v>
      </c>
      <c r="G526" s="1">
        <f>VLOOKUP($B526,'Awards&amp;Payments_LEACode'!$A$4:$I$455,8,FALSE)</f>
        <v>0</v>
      </c>
      <c r="H526" s="3">
        <f>VLOOKUP($B526,'Awards&amp;Payments_LEACode'!$A$4:$I$455,9,FALSE)</f>
        <v>1654227</v>
      </c>
      <c r="I526" s="1">
        <f>VLOOKUP($B526,'Awards&amp;Payments_LEACode'!$A$4:$Q$455,11,FALSE)</f>
        <v>115346.84</v>
      </c>
      <c r="J526" s="1">
        <f>VLOOKUP($B526,'Awards&amp;Payments_LEACode'!$A$4:$Q$455,12,FALSE)</f>
        <v>0</v>
      </c>
      <c r="K526" s="1">
        <f>VLOOKUP($B526,'Awards&amp;Payments_LEACode'!$A$4:$Q$455,14,FALSE)</f>
        <v>0</v>
      </c>
      <c r="L526" s="1">
        <f>VLOOKUP($B526,'Awards&amp;Payments_LEACode'!$A$4:$Q$455,16,FALSE)</f>
        <v>0</v>
      </c>
      <c r="M526" s="3">
        <f>VLOOKUP($B526,'Awards&amp;Payments_LEACode'!$A$4:$Q$455,17,FALSE)</f>
        <v>115346.84</v>
      </c>
    </row>
    <row r="527" spans="1:13" x14ac:dyDescent="0.35">
      <c r="A527" t="s">
        <v>400</v>
      </c>
      <c r="B527" s="118">
        <v>6293</v>
      </c>
      <c r="C527">
        <v>25</v>
      </c>
      <c r="D527" s="1">
        <f>VLOOKUP($B527,'Awards&amp;Payments_LEACode'!$A$4:$I$455,3,FALSE)</f>
        <v>128200</v>
      </c>
      <c r="E527" s="1">
        <f>VLOOKUP($B527,'Awards&amp;Payments_LEACode'!$A$4:$I$455,4,FALSE)</f>
        <v>508927</v>
      </c>
      <c r="F527" s="1">
        <f>VLOOKUP($B527,'Awards&amp;Payments_LEACode'!$A$4:$I$455,6,FALSE)</f>
        <v>1142910</v>
      </c>
      <c r="G527" s="1">
        <f>VLOOKUP($B527,'Awards&amp;Payments_LEACode'!$A$4:$I$455,8,FALSE)</f>
        <v>100435</v>
      </c>
      <c r="H527" s="3">
        <f>VLOOKUP($B527,'Awards&amp;Payments_LEACode'!$A$4:$I$455,9,FALSE)</f>
        <v>1880472</v>
      </c>
      <c r="I527" s="1">
        <f>VLOOKUP($B527,'Awards&amp;Payments_LEACode'!$A$4:$Q$455,11,FALSE)</f>
        <v>81571.360000000001</v>
      </c>
      <c r="J527" s="1">
        <f>VLOOKUP($B527,'Awards&amp;Payments_LEACode'!$A$4:$Q$455,12,FALSE)</f>
        <v>0</v>
      </c>
      <c r="K527" s="1">
        <f>VLOOKUP($B527,'Awards&amp;Payments_LEACode'!$A$4:$Q$455,14,FALSE)</f>
        <v>0</v>
      </c>
      <c r="L527" s="1">
        <f>VLOOKUP($B527,'Awards&amp;Payments_LEACode'!$A$4:$Q$455,16,FALSE)</f>
        <v>46982.16</v>
      </c>
      <c r="M527" s="3">
        <f>VLOOKUP($B527,'Awards&amp;Payments_LEACode'!$A$4:$Q$455,17,FALSE)</f>
        <v>128553.52</v>
      </c>
    </row>
    <row r="528" spans="1:13" x14ac:dyDescent="0.35">
      <c r="A528" t="s">
        <v>207</v>
      </c>
      <c r="B528" s="118">
        <v>3269</v>
      </c>
      <c r="C528">
        <v>26</v>
      </c>
      <c r="D528" s="1">
        <f>VLOOKUP($B528,'Awards&amp;Payments_LEACode'!$A$4:$I$455,3,FALSE)</f>
        <v>5264492</v>
      </c>
      <c r="E528" s="1">
        <f>VLOOKUP($B528,'Awards&amp;Payments_LEACode'!$A$4:$I$455,4,FALSE)</f>
        <v>18949599</v>
      </c>
      <c r="F528" s="1">
        <f>VLOOKUP($B528,'Awards&amp;Payments_LEACode'!$A$4:$I$455,6,FALSE)</f>
        <v>42555593</v>
      </c>
      <c r="G528" s="1">
        <f>VLOOKUP($B528,'Awards&amp;Payments_LEACode'!$A$4:$I$455,8,FALSE)</f>
        <v>3890143</v>
      </c>
      <c r="H528" s="3">
        <f>VLOOKUP($B528,'Awards&amp;Payments_LEACode'!$A$4:$I$455,9,FALSE)</f>
        <v>70659827</v>
      </c>
      <c r="I528" s="1">
        <f>VLOOKUP($B528,'Awards&amp;Payments_LEACode'!$A$4:$Q$455,11,FALSE)</f>
        <v>4234477.8899999997</v>
      </c>
      <c r="J528" s="1">
        <f>VLOOKUP($B528,'Awards&amp;Payments_LEACode'!$A$4:$Q$455,12,FALSE)</f>
        <v>0</v>
      </c>
      <c r="K528" s="1">
        <f>VLOOKUP($B528,'Awards&amp;Payments_LEACode'!$A$4:$Q$455,14,FALSE)</f>
        <v>0</v>
      </c>
      <c r="L528" s="1">
        <f>VLOOKUP($B528,'Awards&amp;Payments_LEACode'!$A$4:$Q$455,16,FALSE)</f>
        <v>1553868.02</v>
      </c>
      <c r="M528" s="3">
        <f>VLOOKUP($B528,'Awards&amp;Payments_LEACode'!$A$4:$Q$455,17,FALSE)</f>
        <v>5788345.9100000001</v>
      </c>
    </row>
    <row r="529" spans="1:13" x14ac:dyDescent="0.35">
      <c r="A529" t="s">
        <v>234</v>
      </c>
      <c r="B529" s="118">
        <v>3549</v>
      </c>
      <c r="C529">
        <v>26</v>
      </c>
      <c r="D529" s="1">
        <f>VLOOKUP($B529,'Awards&amp;Payments_LEACode'!$A$4:$I$455,3,FALSE)</f>
        <v>213661</v>
      </c>
      <c r="E529" s="1">
        <f>VLOOKUP($B529,'Awards&amp;Payments_LEACode'!$A$4:$I$455,4,FALSE)</f>
        <v>718275</v>
      </c>
      <c r="F529" s="1">
        <f>VLOOKUP($B529,'Awards&amp;Payments_LEACode'!$A$4:$I$455,6,FALSE)</f>
        <v>1613047</v>
      </c>
      <c r="G529" s="1">
        <f>VLOOKUP($B529,'Awards&amp;Payments_LEACode'!$A$4:$I$455,8,FALSE)</f>
        <v>0</v>
      </c>
      <c r="H529" s="3">
        <f>VLOOKUP($B529,'Awards&amp;Payments_LEACode'!$A$4:$I$455,9,FALSE)</f>
        <v>2544983</v>
      </c>
      <c r="I529" s="1">
        <f>VLOOKUP($B529,'Awards&amp;Payments_LEACode'!$A$4:$Q$455,11,FALSE)</f>
        <v>211690.95</v>
      </c>
      <c r="J529" s="1">
        <f>VLOOKUP($B529,'Awards&amp;Payments_LEACode'!$A$4:$Q$455,12,FALSE)</f>
        <v>0</v>
      </c>
      <c r="K529" s="1">
        <f>VLOOKUP($B529,'Awards&amp;Payments_LEACode'!$A$4:$Q$455,14,FALSE)</f>
        <v>0</v>
      </c>
      <c r="L529" s="1">
        <f>VLOOKUP($B529,'Awards&amp;Payments_LEACode'!$A$4:$Q$455,16,FALSE)</f>
        <v>0</v>
      </c>
      <c r="M529" s="3">
        <f>VLOOKUP($B529,'Awards&amp;Payments_LEACode'!$A$4:$Q$455,17,FALSE)</f>
        <v>211690.95</v>
      </c>
    </row>
    <row r="530" spans="1:13" x14ac:dyDescent="0.35">
      <c r="A530" t="s">
        <v>243</v>
      </c>
      <c r="B530" s="118">
        <v>3675</v>
      </c>
      <c r="C530">
        <v>26</v>
      </c>
      <c r="D530" s="1">
        <f>VLOOKUP($B530,'Awards&amp;Payments_LEACode'!$A$4:$I$455,3,FALSE)</f>
        <v>82406</v>
      </c>
      <c r="E530" s="1">
        <f>VLOOKUP($B530,'Awards&amp;Payments_LEACode'!$A$4:$I$455,4,FALSE)</f>
        <v>293480</v>
      </c>
      <c r="F530" s="1">
        <f>VLOOKUP($B530,'Awards&amp;Payments_LEACode'!$A$4:$I$455,6,FALSE)</f>
        <v>659075</v>
      </c>
      <c r="G530" s="1">
        <f>VLOOKUP($B530,'Awards&amp;Payments_LEACode'!$A$4:$I$455,8,FALSE)</f>
        <v>0</v>
      </c>
      <c r="H530" s="3">
        <f>VLOOKUP($B530,'Awards&amp;Payments_LEACode'!$A$4:$I$455,9,FALSE)</f>
        <v>1034961</v>
      </c>
      <c r="I530" s="1">
        <f>VLOOKUP($B530,'Awards&amp;Payments_LEACode'!$A$4:$Q$455,11,FALSE)</f>
        <v>65418.33</v>
      </c>
      <c r="J530" s="1">
        <f>VLOOKUP($B530,'Awards&amp;Payments_LEACode'!$A$4:$Q$455,12,FALSE)</f>
        <v>0</v>
      </c>
      <c r="K530" s="1">
        <f>VLOOKUP($B530,'Awards&amp;Payments_LEACode'!$A$4:$Q$455,14,FALSE)</f>
        <v>0</v>
      </c>
      <c r="L530" s="1">
        <f>VLOOKUP($B530,'Awards&amp;Payments_LEACode'!$A$4:$Q$455,16,FALSE)</f>
        <v>0</v>
      </c>
      <c r="M530" s="3">
        <f>VLOOKUP($B530,'Awards&amp;Payments_LEACode'!$A$4:$Q$455,17,FALSE)</f>
        <v>65418.33</v>
      </c>
    </row>
    <row r="531" spans="1:13" x14ac:dyDescent="0.35">
      <c r="A531" t="s">
        <v>378</v>
      </c>
      <c r="B531" s="118">
        <v>5901</v>
      </c>
      <c r="C531">
        <v>26</v>
      </c>
      <c r="D531" s="1">
        <f>VLOOKUP($B531,'Awards&amp;Payments_LEACode'!$A$4:$I$455,3,FALSE)</f>
        <v>415787</v>
      </c>
      <c r="E531" s="1">
        <f>VLOOKUP($B531,'Awards&amp;Payments_LEACode'!$A$4:$I$455,4,FALSE)</f>
        <v>1412390</v>
      </c>
      <c r="F531" s="1">
        <f>VLOOKUP($B531,'Awards&amp;Payments_LEACode'!$A$4:$I$455,6,FALSE)</f>
        <v>3171840</v>
      </c>
      <c r="G531" s="1">
        <f>VLOOKUP($B531,'Awards&amp;Payments_LEACode'!$A$4:$I$455,8,FALSE)</f>
        <v>0</v>
      </c>
      <c r="H531" s="3">
        <f>VLOOKUP($B531,'Awards&amp;Payments_LEACode'!$A$4:$I$455,9,FALSE)</f>
        <v>5000017</v>
      </c>
      <c r="I531" s="1">
        <f>VLOOKUP($B531,'Awards&amp;Payments_LEACode'!$A$4:$Q$455,11,FALSE)</f>
        <v>415786.32</v>
      </c>
      <c r="J531" s="1">
        <f>VLOOKUP($B531,'Awards&amp;Payments_LEACode'!$A$4:$Q$455,12,FALSE)</f>
        <v>0</v>
      </c>
      <c r="K531" s="1">
        <f>VLOOKUP($B531,'Awards&amp;Payments_LEACode'!$A$4:$Q$455,14,FALSE)</f>
        <v>0</v>
      </c>
      <c r="L531" s="1">
        <f>VLOOKUP($B531,'Awards&amp;Payments_LEACode'!$A$4:$Q$455,16,FALSE)</f>
        <v>0</v>
      </c>
      <c r="M531" s="3">
        <f>VLOOKUP($B531,'Awards&amp;Payments_LEACode'!$A$4:$Q$455,17,FALSE)</f>
        <v>415786.32</v>
      </c>
    </row>
    <row r="532" spans="1:13" x14ac:dyDescent="0.35">
      <c r="A532" t="s">
        <v>8</v>
      </c>
      <c r="B532" s="118">
        <v>63</v>
      </c>
      <c r="C532">
        <v>27</v>
      </c>
      <c r="D532" s="1">
        <f>VLOOKUP($B532,'Awards&amp;Payments_LEACode'!$A$4:$I$455,3,FALSE)</f>
        <v>40000</v>
      </c>
      <c r="E532" s="1">
        <f>VLOOKUP($B532,'Awards&amp;Payments_LEACode'!$A$4:$I$455,4,FALSE)</f>
        <v>154194</v>
      </c>
      <c r="F532" s="1">
        <f>VLOOKUP($B532,'Awards&amp;Payments_LEACode'!$A$4:$I$455,6,FALSE)</f>
        <v>346277</v>
      </c>
      <c r="G532" s="1">
        <f>VLOOKUP($B532,'Awards&amp;Payments_LEACode'!$A$4:$I$455,8,FALSE)</f>
        <v>0</v>
      </c>
      <c r="H532" s="3">
        <f>VLOOKUP($B532,'Awards&amp;Payments_LEACode'!$A$4:$I$455,9,FALSE)</f>
        <v>540471</v>
      </c>
      <c r="I532" s="1">
        <f>VLOOKUP($B532,'Awards&amp;Payments_LEACode'!$A$4:$Q$455,11,FALSE)</f>
        <v>40000</v>
      </c>
      <c r="J532" s="1">
        <f>VLOOKUP($B532,'Awards&amp;Payments_LEACode'!$A$4:$Q$455,12,FALSE)</f>
        <v>0</v>
      </c>
      <c r="K532" s="1">
        <f>VLOOKUP($B532,'Awards&amp;Payments_LEACode'!$A$4:$Q$455,14,FALSE)</f>
        <v>0</v>
      </c>
      <c r="L532" s="1">
        <f>VLOOKUP($B532,'Awards&amp;Payments_LEACode'!$A$4:$Q$455,16,FALSE)</f>
        <v>0</v>
      </c>
      <c r="M532" s="3">
        <f>VLOOKUP($B532,'Awards&amp;Payments_LEACode'!$A$4:$Q$455,17,FALSE)</f>
        <v>40000</v>
      </c>
    </row>
    <row r="533" spans="1:13" x14ac:dyDescent="0.35">
      <c r="A533" t="s">
        <v>19</v>
      </c>
      <c r="B533" s="118">
        <v>161</v>
      </c>
      <c r="C533">
        <v>27</v>
      </c>
      <c r="D533" s="1">
        <f>VLOOKUP($B533,'Awards&amp;Payments_LEACode'!$A$4:$I$455,3,FALSE)</f>
        <v>44860</v>
      </c>
      <c r="E533" s="1">
        <f>VLOOKUP($B533,'Awards&amp;Payments_LEACode'!$A$4:$I$455,4,FALSE)</f>
        <v>185311</v>
      </c>
      <c r="F533" s="1">
        <f>VLOOKUP($B533,'Awards&amp;Payments_LEACode'!$A$4:$I$455,6,FALSE)</f>
        <v>416157</v>
      </c>
      <c r="G533" s="1">
        <f>VLOOKUP($B533,'Awards&amp;Payments_LEACode'!$A$4:$I$455,8,FALSE)</f>
        <v>0</v>
      </c>
      <c r="H533" s="3">
        <f>VLOOKUP($B533,'Awards&amp;Payments_LEACode'!$A$4:$I$455,9,FALSE)</f>
        <v>646328</v>
      </c>
      <c r="I533" s="1">
        <f>VLOOKUP($B533,'Awards&amp;Payments_LEACode'!$A$4:$Q$455,11,FALSE)</f>
        <v>0</v>
      </c>
      <c r="J533" s="1">
        <f>VLOOKUP($B533,'Awards&amp;Payments_LEACode'!$A$4:$Q$455,12,FALSE)</f>
        <v>0</v>
      </c>
      <c r="K533" s="1">
        <f>VLOOKUP($B533,'Awards&amp;Payments_LEACode'!$A$4:$Q$455,14,FALSE)</f>
        <v>0</v>
      </c>
      <c r="L533" s="1">
        <f>VLOOKUP($B533,'Awards&amp;Payments_LEACode'!$A$4:$Q$455,16,FALSE)</f>
        <v>0</v>
      </c>
      <c r="M533" s="3">
        <f>VLOOKUP($B533,'Awards&amp;Payments_LEACode'!$A$4:$Q$455,17,FALSE)</f>
        <v>0</v>
      </c>
    </row>
    <row r="534" spans="1:13" x14ac:dyDescent="0.35">
      <c r="A534" t="s">
        <v>28</v>
      </c>
      <c r="B534" s="118">
        <v>280</v>
      </c>
      <c r="C534">
        <v>27</v>
      </c>
      <c r="D534" s="1">
        <f>VLOOKUP($B534,'Awards&amp;Payments_LEACode'!$A$4:$I$455,3,FALSE)</f>
        <v>469793</v>
      </c>
      <c r="E534" s="1">
        <f>VLOOKUP($B534,'Awards&amp;Payments_LEACode'!$A$4:$I$455,4,FALSE)</f>
        <v>1695983</v>
      </c>
      <c r="F534" s="1">
        <f>VLOOKUP($B534,'Awards&amp;Payments_LEACode'!$A$4:$I$455,6,FALSE)</f>
        <v>3808711</v>
      </c>
      <c r="G534" s="1">
        <f>VLOOKUP($B534,'Awards&amp;Payments_LEACode'!$A$4:$I$455,8,FALSE)</f>
        <v>422608</v>
      </c>
      <c r="H534" s="3">
        <f>VLOOKUP($B534,'Awards&amp;Payments_LEACode'!$A$4:$I$455,9,FALSE)</f>
        <v>6397095</v>
      </c>
      <c r="I534" s="1">
        <f>VLOOKUP($B534,'Awards&amp;Payments_LEACode'!$A$4:$Q$455,11,FALSE)</f>
        <v>310738.43</v>
      </c>
      <c r="J534" s="1">
        <f>VLOOKUP($B534,'Awards&amp;Payments_LEACode'!$A$4:$Q$455,12,FALSE)</f>
        <v>0</v>
      </c>
      <c r="K534" s="1">
        <f>VLOOKUP($B534,'Awards&amp;Payments_LEACode'!$A$4:$Q$455,14,FALSE)</f>
        <v>0</v>
      </c>
      <c r="L534" s="1">
        <f>VLOOKUP($B534,'Awards&amp;Payments_LEACode'!$A$4:$Q$455,16,FALSE)</f>
        <v>155057.34000000003</v>
      </c>
      <c r="M534" s="3">
        <f>VLOOKUP($B534,'Awards&amp;Payments_LEACode'!$A$4:$Q$455,17,FALSE)</f>
        <v>465795.77</v>
      </c>
    </row>
    <row r="535" spans="1:13" x14ac:dyDescent="0.35">
      <c r="A535" t="s">
        <v>29</v>
      </c>
      <c r="B535" s="118">
        <v>287</v>
      </c>
      <c r="C535">
        <v>27</v>
      </c>
      <c r="D535" s="1">
        <f>VLOOKUP($B535,'Awards&amp;Payments_LEACode'!$A$4:$I$455,3,FALSE)</f>
        <v>40000</v>
      </c>
      <c r="E535" s="1">
        <f>VLOOKUP($B535,'Awards&amp;Payments_LEACode'!$A$4:$I$455,4,FALSE)</f>
        <v>100000</v>
      </c>
      <c r="F535" s="1">
        <f>VLOOKUP($B535,'Awards&amp;Payments_LEACode'!$A$4:$I$455,6,FALSE)</f>
        <v>72724</v>
      </c>
      <c r="G535" s="1">
        <f>VLOOKUP($B535,'Awards&amp;Payments_LEACode'!$A$4:$I$455,8,FALSE)</f>
        <v>0</v>
      </c>
      <c r="H535" s="3">
        <f>VLOOKUP($B535,'Awards&amp;Payments_LEACode'!$A$4:$I$455,9,FALSE)</f>
        <v>212724</v>
      </c>
      <c r="I535" s="1">
        <f>VLOOKUP($B535,'Awards&amp;Payments_LEACode'!$A$4:$Q$455,11,FALSE)</f>
        <v>38260.880000000005</v>
      </c>
      <c r="J535" s="1">
        <f>VLOOKUP($B535,'Awards&amp;Payments_LEACode'!$A$4:$Q$455,12,FALSE)</f>
        <v>0</v>
      </c>
      <c r="K535" s="1">
        <f>VLOOKUP($B535,'Awards&amp;Payments_LEACode'!$A$4:$Q$455,14,FALSE)</f>
        <v>0</v>
      </c>
      <c r="L535" s="1">
        <f>VLOOKUP($B535,'Awards&amp;Payments_LEACode'!$A$4:$Q$455,16,FALSE)</f>
        <v>0</v>
      </c>
      <c r="M535" s="3">
        <f>VLOOKUP($B535,'Awards&amp;Payments_LEACode'!$A$4:$Q$455,17,FALSE)</f>
        <v>38260.880000000005</v>
      </c>
    </row>
    <row r="536" spans="1:13" x14ac:dyDescent="0.35">
      <c r="A536" t="s">
        <v>33</v>
      </c>
      <c r="B536" s="118">
        <v>350</v>
      </c>
      <c r="C536">
        <v>27</v>
      </c>
      <c r="D536" s="1">
        <f>VLOOKUP($B536,'Awards&amp;Payments_LEACode'!$A$4:$I$455,3,FALSE)</f>
        <v>40000</v>
      </c>
      <c r="E536" s="1">
        <f>VLOOKUP($B536,'Awards&amp;Payments_LEACode'!$A$4:$I$455,4,FALSE)</f>
        <v>142994</v>
      </c>
      <c r="F536" s="1">
        <f>VLOOKUP($B536,'Awards&amp;Payments_LEACode'!$A$4:$I$455,6,FALSE)</f>
        <v>321125</v>
      </c>
      <c r="G536" s="1">
        <f>VLOOKUP($B536,'Awards&amp;Payments_LEACode'!$A$4:$I$455,8,FALSE)</f>
        <v>0</v>
      </c>
      <c r="H536" s="3">
        <f>VLOOKUP($B536,'Awards&amp;Payments_LEACode'!$A$4:$I$455,9,FALSE)</f>
        <v>504119</v>
      </c>
      <c r="I536" s="1">
        <f>VLOOKUP($B536,'Awards&amp;Payments_LEACode'!$A$4:$Q$455,11,FALSE)</f>
        <v>37604.03</v>
      </c>
      <c r="J536" s="1">
        <f>VLOOKUP($B536,'Awards&amp;Payments_LEACode'!$A$4:$Q$455,12,FALSE)</f>
        <v>0</v>
      </c>
      <c r="K536" s="1">
        <f>VLOOKUP($B536,'Awards&amp;Payments_LEACode'!$A$4:$Q$455,14,FALSE)</f>
        <v>0</v>
      </c>
      <c r="L536" s="1">
        <f>VLOOKUP($B536,'Awards&amp;Payments_LEACode'!$A$4:$Q$455,16,FALSE)</f>
        <v>0</v>
      </c>
      <c r="M536" s="3">
        <f>VLOOKUP($B536,'Awards&amp;Payments_LEACode'!$A$4:$Q$455,17,FALSE)</f>
        <v>37604.03</v>
      </c>
    </row>
    <row r="537" spans="1:13" x14ac:dyDescent="0.35">
      <c r="A537" s="113" t="s">
        <v>1157</v>
      </c>
      <c r="B537" s="118">
        <v>1316</v>
      </c>
      <c r="C537">
        <v>27</v>
      </c>
      <c r="D537" s="1">
        <f>VLOOKUP($B537,'Awards&amp;Payments_LEACode'!$A$4:$I$455,3,FALSE)</f>
        <v>125113</v>
      </c>
      <c r="E537" s="1">
        <f>VLOOKUP($B537,'Awards&amp;Payments_LEACode'!$A$4:$I$455,4,FALSE)</f>
        <v>561204</v>
      </c>
      <c r="F537" s="1">
        <f>VLOOKUP($B537,'Awards&amp;Payments_LEACode'!$A$4:$I$455,6,FALSE)</f>
        <v>1260309</v>
      </c>
      <c r="G537" s="1">
        <f>VLOOKUP($B537,'Awards&amp;Payments_LEACode'!$A$4:$I$455,8,FALSE)</f>
        <v>0</v>
      </c>
      <c r="H537" s="3">
        <f>VLOOKUP($B537,'Awards&amp;Payments_LEACode'!$A$4:$I$455,9,FALSE)</f>
        <v>1946626</v>
      </c>
      <c r="I537" s="1">
        <f>VLOOKUP($B537,'Awards&amp;Payments_LEACode'!$A$4:$Q$455,11,FALSE)</f>
        <v>125113</v>
      </c>
      <c r="J537" s="1">
        <f>VLOOKUP($B537,'Awards&amp;Payments_LEACode'!$A$4:$Q$455,12,FALSE)</f>
        <v>0</v>
      </c>
      <c r="K537" s="1">
        <f>VLOOKUP($B537,'Awards&amp;Payments_LEACode'!$A$4:$Q$455,14,FALSE)</f>
        <v>0</v>
      </c>
      <c r="L537" s="1">
        <f>VLOOKUP($B537,'Awards&amp;Payments_LEACode'!$A$4:$Q$455,16,FALSE)</f>
        <v>0</v>
      </c>
      <c r="M537" s="3">
        <f>VLOOKUP($B537,'Awards&amp;Payments_LEACode'!$A$4:$Q$455,17,FALSE)</f>
        <v>125113</v>
      </c>
    </row>
    <row r="538" spans="1:13" x14ac:dyDescent="0.35">
      <c r="A538" t="s">
        <v>95</v>
      </c>
      <c r="B538" s="118">
        <v>1428</v>
      </c>
      <c r="C538">
        <v>27</v>
      </c>
      <c r="D538" s="1">
        <f>VLOOKUP($B538,'Awards&amp;Payments_LEACode'!$A$4:$I$455,3,FALSE)</f>
        <v>114529</v>
      </c>
      <c r="E538" s="1">
        <f>VLOOKUP($B538,'Awards&amp;Payments_LEACode'!$A$4:$I$455,4,FALSE)</f>
        <v>454869</v>
      </c>
      <c r="F538" s="1">
        <f>VLOOKUP($B538,'Awards&amp;Payments_LEACode'!$A$4:$I$455,6,FALSE)</f>
        <v>1021511</v>
      </c>
      <c r="G538" s="1">
        <f>VLOOKUP($B538,'Awards&amp;Payments_LEACode'!$A$4:$I$455,8,FALSE)</f>
        <v>0</v>
      </c>
      <c r="H538" s="3">
        <f>VLOOKUP($B538,'Awards&amp;Payments_LEACode'!$A$4:$I$455,9,FALSE)</f>
        <v>1590909</v>
      </c>
      <c r="I538" s="1">
        <f>VLOOKUP($B538,'Awards&amp;Payments_LEACode'!$A$4:$Q$455,11,FALSE)</f>
        <v>114495.57</v>
      </c>
      <c r="J538" s="1">
        <f>VLOOKUP($B538,'Awards&amp;Payments_LEACode'!$A$4:$Q$455,12,FALSE)</f>
        <v>0</v>
      </c>
      <c r="K538" s="1">
        <f>VLOOKUP($B538,'Awards&amp;Payments_LEACode'!$A$4:$Q$455,14,FALSE)</f>
        <v>0</v>
      </c>
      <c r="L538" s="1">
        <f>VLOOKUP($B538,'Awards&amp;Payments_LEACode'!$A$4:$Q$455,16,FALSE)</f>
        <v>0</v>
      </c>
      <c r="M538" s="3">
        <f>VLOOKUP($B538,'Awards&amp;Payments_LEACode'!$A$4:$Q$455,17,FALSE)</f>
        <v>114495.57</v>
      </c>
    </row>
    <row r="539" spans="1:13" x14ac:dyDescent="0.35">
      <c r="A539" t="s">
        <v>113</v>
      </c>
      <c r="B539" s="118">
        <v>1694</v>
      </c>
      <c r="C539">
        <v>27</v>
      </c>
      <c r="D539" s="1">
        <f>VLOOKUP($B539,'Awards&amp;Payments_LEACode'!$A$4:$I$455,3,FALSE)</f>
        <v>109070</v>
      </c>
      <c r="E539" s="1">
        <f>VLOOKUP($B539,'Awards&amp;Payments_LEACode'!$A$4:$I$455,4,FALSE)</f>
        <v>428731</v>
      </c>
      <c r="F539" s="1">
        <f>VLOOKUP($B539,'Awards&amp;Payments_LEACode'!$A$4:$I$455,6,FALSE)</f>
        <v>962811</v>
      </c>
      <c r="G539" s="1">
        <f>VLOOKUP($B539,'Awards&amp;Payments_LEACode'!$A$4:$I$455,8,FALSE)</f>
        <v>0</v>
      </c>
      <c r="H539" s="3">
        <f>VLOOKUP($B539,'Awards&amp;Payments_LEACode'!$A$4:$I$455,9,FALSE)</f>
        <v>1500612</v>
      </c>
      <c r="I539" s="1">
        <f>VLOOKUP($B539,'Awards&amp;Payments_LEACode'!$A$4:$Q$455,11,FALSE)</f>
        <v>75543</v>
      </c>
      <c r="J539" s="1">
        <f>VLOOKUP($B539,'Awards&amp;Payments_LEACode'!$A$4:$Q$455,12,FALSE)</f>
        <v>0</v>
      </c>
      <c r="K539" s="1">
        <f>VLOOKUP($B539,'Awards&amp;Payments_LEACode'!$A$4:$Q$455,14,FALSE)</f>
        <v>0</v>
      </c>
      <c r="L539" s="1">
        <f>VLOOKUP($B539,'Awards&amp;Payments_LEACode'!$A$4:$Q$455,16,FALSE)</f>
        <v>0</v>
      </c>
      <c r="M539" s="3">
        <f>VLOOKUP($B539,'Awards&amp;Payments_LEACode'!$A$4:$Q$455,17,FALSE)</f>
        <v>75543</v>
      </c>
    </row>
    <row r="540" spans="1:13" x14ac:dyDescent="0.35">
      <c r="A540" t="s">
        <v>202</v>
      </c>
      <c r="B540" s="118">
        <v>3150</v>
      </c>
      <c r="C540">
        <v>27</v>
      </c>
      <c r="D540" s="1">
        <f>VLOOKUP($B540,'Awards&amp;Payments_LEACode'!$A$4:$I$455,3,FALSE)</f>
        <v>97376</v>
      </c>
      <c r="E540" s="1">
        <f>VLOOKUP($B540,'Awards&amp;Payments_LEACode'!$A$4:$I$455,4,FALSE)</f>
        <v>384718</v>
      </c>
      <c r="F540" s="1">
        <f>VLOOKUP($B540,'Awards&amp;Payments_LEACode'!$A$4:$I$455,6,FALSE)</f>
        <v>863971</v>
      </c>
      <c r="G540" s="1">
        <f>VLOOKUP($B540,'Awards&amp;Payments_LEACode'!$A$4:$I$455,8,FALSE)</f>
        <v>0</v>
      </c>
      <c r="H540" s="3">
        <f>VLOOKUP($B540,'Awards&amp;Payments_LEACode'!$A$4:$I$455,9,FALSE)</f>
        <v>1346065</v>
      </c>
      <c r="I540" s="1">
        <f>VLOOKUP($B540,'Awards&amp;Payments_LEACode'!$A$4:$Q$455,11,FALSE)</f>
        <v>83938</v>
      </c>
      <c r="J540" s="1">
        <f>VLOOKUP($B540,'Awards&amp;Payments_LEACode'!$A$4:$Q$455,12,FALSE)</f>
        <v>0</v>
      </c>
      <c r="K540" s="1">
        <f>VLOOKUP($B540,'Awards&amp;Payments_LEACode'!$A$4:$Q$455,14,FALSE)</f>
        <v>0</v>
      </c>
      <c r="L540" s="1">
        <f>VLOOKUP($B540,'Awards&amp;Payments_LEACode'!$A$4:$Q$455,16,FALSE)</f>
        <v>0</v>
      </c>
      <c r="M540" s="3">
        <f>VLOOKUP($B540,'Awards&amp;Payments_LEACode'!$A$4:$Q$455,17,FALSE)</f>
        <v>83938</v>
      </c>
    </row>
    <row r="541" spans="1:13" x14ac:dyDescent="0.35">
      <c r="A541" t="s">
        <v>207</v>
      </c>
      <c r="B541" s="118">
        <v>3269</v>
      </c>
      <c r="C541">
        <v>27</v>
      </c>
      <c r="D541" s="1">
        <f>VLOOKUP($B541,'Awards&amp;Payments_LEACode'!$A$4:$I$455,3,FALSE)</f>
        <v>5264492</v>
      </c>
      <c r="E541" s="1">
        <f>VLOOKUP($B541,'Awards&amp;Payments_LEACode'!$A$4:$I$455,4,FALSE)</f>
        <v>18949599</v>
      </c>
      <c r="F541" s="1">
        <f>VLOOKUP($B541,'Awards&amp;Payments_LEACode'!$A$4:$I$455,6,FALSE)</f>
        <v>42555593</v>
      </c>
      <c r="G541" s="1">
        <f>VLOOKUP($B541,'Awards&amp;Payments_LEACode'!$A$4:$I$455,8,FALSE)</f>
        <v>3890143</v>
      </c>
      <c r="H541" s="3">
        <f>VLOOKUP($B541,'Awards&amp;Payments_LEACode'!$A$4:$I$455,9,FALSE)</f>
        <v>70659827</v>
      </c>
      <c r="I541" s="1">
        <f>VLOOKUP($B541,'Awards&amp;Payments_LEACode'!$A$4:$Q$455,11,FALSE)</f>
        <v>4234477.8899999997</v>
      </c>
      <c r="J541" s="1">
        <f>VLOOKUP($B541,'Awards&amp;Payments_LEACode'!$A$4:$Q$455,12,FALSE)</f>
        <v>0</v>
      </c>
      <c r="K541" s="1">
        <f>VLOOKUP($B541,'Awards&amp;Payments_LEACode'!$A$4:$Q$455,14,FALSE)</f>
        <v>0</v>
      </c>
      <c r="L541" s="1">
        <f>VLOOKUP($B541,'Awards&amp;Payments_LEACode'!$A$4:$Q$455,16,FALSE)</f>
        <v>1553868.02</v>
      </c>
      <c r="M541" s="3">
        <f>VLOOKUP($B541,'Awards&amp;Payments_LEACode'!$A$4:$Q$455,17,FALSE)</f>
        <v>5788345.9100000001</v>
      </c>
    </row>
    <row r="542" spans="1:13" x14ac:dyDescent="0.35">
      <c r="A542" t="s">
        <v>234</v>
      </c>
      <c r="B542" s="118">
        <v>3549</v>
      </c>
      <c r="C542">
        <v>27</v>
      </c>
      <c r="D542" s="1">
        <f>VLOOKUP($B542,'Awards&amp;Payments_LEACode'!$A$4:$I$455,3,FALSE)</f>
        <v>213661</v>
      </c>
      <c r="E542" s="1">
        <f>VLOOKUP($B542,'Awards&amp;Payments_LEACode'!$A$4:$I$455,4,FALSE)</f>
        <v>718275</v>
      </c>
      <c r="F542" s="1">
        <f>VLOOKUP($B542,'Awards&amp;Payments_LEACode'!$A$4:$I$455,6,FALSE)</f>
        <v>1613047</v>
      </c>
      <c r="G542" s="1">
        <f>VLOOKUP($B542,'Awards&amp;Payments_LEACode'!$A$4:$I$455,8,FALSE)</f>
        <v>0</v>
      </c>
      <c r="H542" s="3">
        <f>VLOOKUP($B542,'Awards&amp;Payments_LEACode'!$A$4:$I$455,9,FALSE)</f>
        <v>2544983</v>
      </c>
      <c r="I542" s="1">
        <f>VLOOKUP($B542,'Awards&amp;Payments_LEACode'!$A$4:$Q$455,11,FALSE)</f>
        <v>211690.95</v>
      </c>
      <c r="J542" s="1">
        <f>VLOOKUP($B542,'Awards&amp;Payments_LEACode'!$A$4:$Q$455,12,FALSE)</f>
        <v>0</v>
      </c>
      <c r="K542" s="1">
        <f>VLOOKUP($B542,'Awards&amp;Payments_LEACode'!$A$4:$Q$455,14,FALSE)</f>
        <v>0</v>
      </c>
      <c r="L542" s="1">
        <f>VLOOKUP($B542,'Awards&amp;Payments_LEACode'!$A$4:$Q$455,16,FALSE)</f>
        <v>0</v>
      </c>
      <c r="M542" s="3">
        <f>VLOOKUP($B542,'Awards&amp;Payments_LEACode'!$A$4:$Q$455,17,FALSE)</f>
        <v>211690.95</v>
      </c>
    </row>
    <row r="543" spans="1:13" x14ac:dyDescent="0.35">
      <c r="A543" t="s">
        <v>237</v>
      </c>
      <c r="B543" s="118">
        <v>3633</v>
      </c>
      <c r="C543">
        <v>27</v>
      </c>
      <c r="D543" s="1">
        <f>VLOOKUP($B543,'Awards&amp;Payments_LEACode'!$A$4:$I$455,3,FALSE)</f>
        <v>70611</v>
      </c>
      <c r="E543" s="1">
        <f>VLOOKUP($B543,'Awards&amp;Payments_LEACode'!$A$4:$I$455,4,FALSE)</f>
        <v>257375</v>
      </c>
      <c r="F543" s="1">
        <f>VLOOKUP($B543,'Awards&amp;Payments_LEACode'!$A$4:$I$455,6,FALSE)</f>
        <v>577993</v>
      </c>
      <c r="G543" s="1">
        <f>VLOOKUP($B543,'Awards&amp;Payments_LEACode'!$A$4:$I$455,8,FALSE)</f>
        <v>0</v>
      </c>
      <c r="H543" s="3">
        <f>VLOOKUP($B543,'Awards&amp;Payments_LEACode'!$A$4:$I$455,9,FALSE)</f>
        <v>905979</v>
      </c>
      <c r="I543" s="1">
        <f>VLOOKUP($B543,'Awards&amp;Payments_LEACode'!$A$4:$Q$455,11,FALSE)</f>
        <v>67052.12</v>
      </c>
      <c r="J543" s="1">
        <f>VLOOKUP($B543,'Awards&amp;Payments_LEACode'!$A$4:$Q$455,12,FALSE)</f>
        <v>0</v>
      </c>
      <c r="K543" s="1">
        <f>VLOOKUP($B543,'Awards&amp;Payments_LEACode'!$A$4:$Q$455,14,FALSE)</f>
        <v>0</v>
      </c>
      <c r="L543" s="1">
        <f>VLOOKUP($B543,'Awards&amp;Payments_LEACode'!$A$4:$Q$455,16,FALSE)</f>
        <v>0</v>
      </c>
      <c r="M543" s="3">
        <f>VLOOKUP($B543,'Awards&amp;Payments_LEACode'!$A$4:$Q$455,17,FALSE)</f>
        <v>67052.12</v>
      </c>
    </row>
    <row r="544" spans="1:13" x14ac:dyDescent="0.35">
      <c r="A544" t="s">
        <v>244</v>
      </c>
      <c r="B544" s="118">
        <v>3682</v>
      </c>
      <c r="C544">
        <v>27</v>
      </c>
      <c r="D544" s="1">
        <f>VLOOKUP($B544,'Awards&amp;Payments_LEACode'!$A$4:$I$455,3,FALSE)</f>
        <v>245085</v>
      </c>
      <c r="E544" s="1">
        <f>VLOOKUP($B544,'Awards&amp;Payments_LEACode'!$A$4:$I$455,4,FALSE)</f>
        <v>951213</v>
      </c>
      <c r="F544" s="1">
        <f>VLOOKUP($B544,'Awards&amp;Payments_LEACode'!$A$4:$I$455,6,FALSE)</f>
        <v>2136164</v>
      </c>
      <c r="G544" s="1">
        <f>VLOOKUP($B544,'Awards&amp;Payments_LEACode'!$A$4:$I$455,8,FALSE)</f>
        <v>0</v>
      </c>
      <c r="H544" s="3">
        <f>VLOOKUP($B544,'Awards&amp;Payments_LEACode'!$A$4:$I$455,9,FALSE)</f>
        <v>3332462</v>
      </c>
      <c r="I544" s="1">
        <f>VLOOKUP($B544,'Awards&amp;Payments_LEACode'!$A$4:$Q$455,11,FALSE)</f>
        <v>245033.23</v>
      </c>
      <c r="J544" s="1">
        <f>VLOOKUP($B544,'Awards&amp;Payments_LEACode'!$A$4:$Q$455,12,FALSE)</f>
        <v>0</v>
      </c>
      <c r="K544" s="1">
        <f>VLOOKUP($B544,'Awards&amp;Payments_LEACode'!$A$4:$Q$455,14,FALSE)</f>
        <v>0</v>
      </c>
      <c r="L544" s="1">
        <f>VLOOKUP($B544,'Awards&amp;Payments_LEACode'!$A$4:$Q$455,16,FALSE)</f>
        <v>0</v>
      </c>
      <c r="M544" s="3">
        <f>VLOOKUP($B544,'Awards&amp;Payments_LEACode'!$A$4:$Q$455,17,FALSE)</f>
        <v>245033.23</v>
      </c>
    </row>
    <row r="545" spans="1:13" x14ac:dyDescent="0.35">
      <c r="A545" t="s">
        <v>246</v>
      </c>
      <c r="B545" s="118">
        <v>3696</v>
      </c>
      <c r="C545">
        <v>27</v>
      </c>
      <c r="D545" s="1">
        <f>VLOOKUP($B545,'Awards&amp;Payments_LEACode'!$A$4:$I$455,3,FALSE)</f>
        <v>40000</v>
      </c>
      <c r="E545" s="1">
        <f>VLOOKUP($B545,'Awards&amp;Payments_LEACode'!$A$4:$I$455,4,FALSE)</f>
        <v>100000</v>
      </c>
      <c r="F545" s="1">
        <f>VLOOKUP($B545,'Awards&amp;Payments_LEACode'!$A$4:$I$455,6,FALSE)</f>
        <v>184130</v>
      </c>
      <c r="G545" s="1">
        <f>VLOOKUP($B545,'Awards&amp;Payments_LEACode'!$A$4:$I$455,8,FALSE)</f>
        <v>0</v>
      </c>
      <c r="H545" s="3">
        <f>VLOOKUP($B545,'Awards&amp;Payments_LEACode'!$A$4:$I$455,9,FALSE)</f>
        <v>324130</v>
      </c>
      <c r="I545" s="1">
        <f>VLOOKUP($B545,'Awards&amp;Payments_LEACode'!$A$4:$Q$455,11,FALSE)</f>
        <v>40000</v>
      </c>
      <c r="J545" s="1">
        <f>VLOOKUP($B545,'Awards&amp;Payments_LEACode'!$A$4:$Q$455,12,FALSE)</f>
        <v>34239.480000000003</v>
      </c>
      <c r="K545" s="1">
        <f>VLOOKUP($B545,'Awards&amp;Payments_LEACode'!$A$4:$Q$455,14,FALSE)</f>
        <v>0</v>
      </c>
      <c r="L545" s="1">
        <f>VLOOKUP($B545,'Awards&amp;Payments_LEACode'!$A$4:$Q$455,16,FALSE)</f>
        <v>0</v>
      </c>
      <c r="M545" s="3">
        <f>VLOOKUP($B545,'Awards&amp;Payments_LEACode'!$A$4:$Q$455,17,FALSE)</f>
        <v>74239.48000000001</v>
      </c>
    </row>
    <row r="546" spans="1:13" x14ac:dyDescent="0.35">
      <c r="A546" t="s">
        <v>248</v>
      </c>
      <c r="B546" s="118">
        <v>3794</v>
      </c>
      <c r="C546">
        <v>27</v>
      </c>
      <c r="D546" s="1">
        <f>VLOOKUP($B546,'Awards&amp;Payments_LEACode'!$A$4:$I$455,3,FALSE)</f>
        <v>136371</v>
      </c>
      <c r="E546" s="1">
        <f>VLOOKUP($B546,'Awards&amp;Payments_LEACode'!$A$4:$I$455,4,FALSE)</f>
        <v>274570</v>
      </c>
      <c r="F546" s="1">
        <f>VLOOKUP($B546,'Awards&amp;Payments_LEACode'!$A$4:$I$455,6,FALSE)</f>
        <v>616608</v>
      </c>
      <c r="G546" s="1">
        <f>VLOOKUP($B546,'Awards&amp;Payments_LEACode'!$A$4:$I$455,8,FALSE)</f>
        <v>0</v>
      </c>
      <c r="H546" s="3">
        <f>VLOOKUP($B546,'Awards&amp;Payments_LEACode'!$A$4:$I$455,9,FALSE)</f>
        <v>1027549</v>
      </c>
      <c r="I546" s="1">
        <f>VLOOKUP($B546,'Awards&amp;Payments_LEACode'!$A$4:$Q$455,11,FALSE)</f>
        <v>13566.96</v>
      </c>
      <c r="J546" s="1">
        <f>VLOOKUP($B546,'Awards&amp;Payments_LEACode'!$A$4:$Q$455,12,FALSE)</f>
        <v>0</v>
      </c>
      <c r="K546" s="1">
        <f>VLOOKUP($B546,'Awards&amp;Payments_LEACode'!$A$4:$Q$455,14,FALSE)</f>
        <v>0</v>
      </c>
      <c r="L546" s="1">
        <f>VLOOKUP($B546,'Awards&amp;Payments_LEACode'!$A$4:$Q$455,16,FALSE)</f>
        <v>0</v>
      </c>
      <c r="M546" s="3">
        <f>VLOOKUP($B546,'Awards&amp;Payments_LEACode'!$A$4:$Q$455,17,FALSE)</f>
        <v>13566.96</v>
      </c>
    </row>
    <row r="547" spans="1:13" x14ac:dyDescent="0.35">
      <c r="A547" s="113" t="s">
        <v>259</v>
      </c>
      <c r="B547" s="118">
        <v>3934</v>
      </c>
      <c r="C547">
        <v>27</v>
      </c>
      <c r="D547" s="1">
        <f>VLOOKUP($B547,'Awards&amp;Payments_LEACode'!$A$4:$I$455,3,FALSE)</f>
        <v>40000</v>
      </c>
      <c r="E547" s="1">
        <f>VLOOKUP($B547,'Awards&amp;Payments_LEACode'!$A$4:$I$455,4,FALSE)</f>
        <v>100000</v>
      </c>
      <c r="F547" s="1">
        <f>VLOOKUP($B547,'Awards&amp;Payments_LEACode'!$A$4:$I$455,6,FALSE)</f>
        <v>185819</v>
      </c>
      <c r="G547" s="1">
        <f>VLOOKUP($B547,'Awards&amp;Payments_LEACode'!$A$4:$I$455,8,FALSE)</f>
        <v>0</v>
      </c>
      <c r="H547" s="3">
        <f>VLOOKUP($B547,'Awards&amp;Payments_LEACode'!$A$4:$I$455,9,FALSE)</f>
        <v>325819</v>
      </c>
      <c r="I547" s="1">
        <f>VLOOKUP($B547,'Awards&amp;Payments_LEACode'!$A$4:$Q$455,11,FALSE)</f>
        <v>40000</v>
      </c>
      <c r="J547" s="1">
        <f>VLOOKUP($B547,'Awards&amp;Payments_LEACode'!$A$4:$Q$455,12,FALSE)</f>
        <v>100000</v>
      </c>
      <c r="K547" s="1">
        <f>VLOOKUP($B547,'Awards&amp;Payments_LEACode'!$A$4:$Q$455,14,FALSE)</f>
        <v>0</v>
      </c>
      <c r="L547" s="1">
        <f>VLOOKUP($B547,'Awards&amp;Payments_LEACode'!$A$4:$Q$455,16,FALSE)</f>
        <v>0</v>
      </c>
      <c r="M547" s="3">
        <f>VLOOKUP($B547,'Awards&amp;Payments_LEACode'!$A$4:$Q$455,17,FALSE)</f>
        <v>140000</v>
      </c>
    </row>
    <row r="548" spans="1:13" x14ac:dyDescent="0.35">
      <c r="A548" t="s">
        <v>277</v>
      </c>
      <c r="B548" s="118">
        <v>4144</v>
      </c>
      <c r="C548">
        <v>27</v>
      </c>
      <c r="D548" s="1">
        <f>VLOOKUP($B548,'Awards&amp;Payments_LEACode'!$A$4:$I$455,3,FALSE)</f>
        <v>99375</v>
      </c>
      <c r="E548" s="1">
        <f>VLOOKUP($B548,'Awards&amp;Payments_LEACode'!$A$4:$I$455,4,FALSE)</f>
        <v>464740</v>
      </c>
      <c r="F548" s="1">
        <f>VLOOKUP($B548,'Awards&amp;Payments_LEACode'!$A$4:$I$455,6,FALSE)</f>
        <v>1043678</v>
      </c>
      <c r="G548" s="1">
        <f>VLOOKUP($B548,'Awards&amp;Payments_LEACode'!$A$4:$I$455,8,FALSE)</f>
        <v>0</v>
      </c>
      <c r="H548" s="3">
        <f>VLOOKUP($B548,'Awards&amp;Payments_LEACode'!$A$4:$I$455,9,FALSE)</f>
        <v>1607793</v>
      </c>
      <c r="I548" s="1">
        <f>VLOOKUP($B548,'Awards&amp;Payments_LEACode'!$A$4:$Q$455,11,FALSE)</f>
        <v>99375</v>
      </c>
      <c r="J548" s="1">
        <f>VLOOKUP($B548,'Awards&amp;Payments_LEACode'!$A$4:$Q$455,12,FALSE)</f>
        <v>0</v>
      </c>
      <c r="K548" s="1">
        <f>VLOOKUP($B548,'Awards&amp;Payments_LEACode'!$A$4:$Q$455,14,FALSE)</f>
        <v>0</v>
      </c>
      <c r="L548" s="1">
        <f>VLOOKUP($B548,'Awards&amp;Payments_LEACode'!$A$4:$Q$455,16,FALSE)</f>
        <v>0</v>
      </c>
      <c r="M548" s="3">
        <f>VLOOKUP($B548,'Awards&amp;Payments_LEACode'!$A$4:$Q$455,17,FALSE)</f>
        <v>99375</v>
      </c>
    </row>
    <row r="549" spans="1:13" x14ac:dyDescent="0.35">
      <c r="A549" t="s">
        <v>43</v>
      </c>
      <c r="B549" s="118">
        <v>490</v>
      </c>
      <c r="C549">
        <v>27</v>
      </c>
      <c r="D549" s="1">
        <f>VLOOKUP($B549,'Awards&amp;Payments_LEACode'!$A$4:$I$455,3,FALSE)</f>
        <v>40000</v>
      </c>
      <c r="E549" s="1">
        <f>VLOOKUP($B549,'Awards&amp;Payments_LEACode'!$A$4:$I$455,4,FALSE)</f>
        <v>150027</v>
      </c>
      <c r="F549" s="1">
        <f>VLOOKUP($B549,'Awards&amp;Payments_LEACode'!$A$4:$I$455,6,FALSE)</f>
        <v>336920</v>
      </c>
      <c r="G549" s="1">
        <f>VLOOKUP($B549,'Awards&amp;Payments_LEACode'!$A$4:$I$455,8,FALSE)</f>
        <v>0</v>
      </c>
      <c r="H549" s="3">
        <f>VLOOKUP($B549,'Awards&amp;Payments_LEACode'!$A$4:$I$455,9,FALSE)</f>
        <v>526947</v>
      </c>
      <c r="I549" s="1">
        <f>VLOOKUP($B549,'Awards&amp;Payments_LEACode'!$A$4:$Q$455,11,FALSE)</f>
        <v>28000</v>
      </c>
      <c r="J549" s="1">
        <f>VLOOKUP($B549,'Awards&amp;Payments_LEACode'!$A$4:$Q$455,12,FALSE)</f>
        <v>0</v>
      </c>
      <c r="K549" s="1">
        <f>VLOOKUP($B549,'Awards&amp;Payments_LEACode'!$A$4:$Q$455,14,FALSE)</f>
        <v>0</v>
      </c>
      <c r="L549" s="1">
        <f>VLOOKUP($B549,'Awards&amp;Payments_LEACode'!$A$4:$Q$455,16,FALSE)</f>
        <v>0</v>
      </c>
      <c r="M549" s="3">
        <f>VLOOKUP($B549,'Awards&amp;Payments_LEACode'!$A$4:$Q$455,17,FALSE)</f>
        <v>28000</v>
      </c>
    </row>
    <row r="550" spans="1:13" x14ac:dyDescent="0.35">
      <c r="A550" t="s">
        <v>297</v>
      </c>
      <c r="B550" s="118">
        <v>4501</v>
      </c>
      <c r="C550">
        <v>27</v>
      </c>
      <c r="D550" s="1">
        <f>VLOOKUP($B550,'Awards&amp;Payments_LEACode'!$A$4:$I$455,3,FALSE)</f>
        <v>265559</v>
      </c>
      <c r="E550" s="1">
        <f>VLOOKUP($B550,'Awards&amp;Payments_LEACode'!$A$4:$I$455,4,FALSE)</f>
        <v>1002804</v>
      </c>
      <c r="F550" s="1">
        <f>VLOOKUP($B550,'Awards&amp;Payments_LEACode'!$A$4:$I$455,6,FALSE)</f>
        <v>2252022</v>
      </c>
      <c r="G550" s="1">
        <f>VLOOKUP($B550,'Awards&amp;Payments_LEACode'!$A$4:$I$455,8,FALSE)</f>
        <v>0</v>
      </c>
      <c r="H550" s="3">
        <f>VLOOKUP($B550,'Awards&amp;Payments_LEACode'!$A$4:$I$455,9,FALSE)</f>
        <v>3520385</v>
      </c>
      <c r="I550" s="1">
        <f>VLOOKUP($B550,'Awards&amp;Payments_LEACode'!$A$4:$Q$455,11,FALSE)</f>
        <v>262789.49</v>
      </c>
      <c r="J550" s="1">
        <f>VLOOKUP($B550,'Awards&amp;Payments_LEACode'!$A$4:$Q$455,12,FALSE)</f>
        <v>0</v>
      </c>
      <c r="K550" s="1">
        <f>VLOOKUP($B550,'Awards&amp;Payments_LEACode'!$A$4:$Q$455,14,FALSE)</f>
        <v>0</v>
      </c>
      <c r="L550" s="1">
        <f>VLOOKUP($B550,'Awards&amp;Payments_LEACode'!$A$4:$Q$455,16,FALSE)</f>
        <v>0</v>
      </c>
      <c r="M550" s="3">
        <f>VLOOKUP($B550,'Awards&amp;Payments_LEACode'!$A$4:$Q$455,17,FALSE)</f>
        <v>262789.49</v>
      </c>
    </row>
    <row r="551" spans="1:13" x14ac:dyDescent="0.35">
      <c r="A551" t="s">
        <v>302</v>
      </c>
      <c r="B551" s="118">
        <v>4536</v>
      </c>
      <c r="C551">
        <v>27</v>
      </c>
      <c r="D551" s="1">
        <f>VLOOKUP($B551,'Awards&amp;Payments_LEACode'!$A$4:$I$455,3,FALSE)</f>
        <v>54189</v>
      </c>
      <c r="E551" s="1">
        <f>VLOOKUP($B551,'Awards&amp;Payments_LEACode'!$A$4:$I$455,4,FALSE)</f>
        <v>215071</v>
      </c>
      <c r="F551" s="1">
        <f>VLOOKUP($B551,'Awards&amp;Payments_LEACode'!$A$4:$I$455,6,FALSE)</f>
        <v>482991</v>
      </c>
      <c r="G551" s="1">
        <f>VLOOKUP($B551,'Awards&amp;Payments_LEACode'!$A$4:$I$455,8,FALSE)</f>
        <v>0</v>
      </c>
      <c r="H551" s="3">
        <f>VLOOKUP($B551,'Awards&amp;Payments_LEACode'!$A$4:$I$455,9,FALSE)</f>
        <v>752251</v>
      </c>
      <c r="I551" s="1">
        <f>VLOOKUP($B551,'Awards&amp;Payments_LEACode'!$A$4:$Q$455,11,FALSE)</f>
        <v>54189</v>
      </c>
      <c r="J551" s="1">
        <f>VLOOKUP($B551,'Awards&amp;Payments_LEACode'!$A$4:$Q$455,12,FALSE)</f>
        <v>0</v>
      </c>
      <c r="K551" s="1">
        <f>VLOOKUP($B551,'Awards&amp;Payments_LEACode'!$A$4:$Q$455,14,FALSE)</f>
        <v>0</v>
      </c>
      <c r="L551" s="1">
        <f>VLOOKUP($B551,'Awards&amp;Payments_LEACode'!$A$4:$Q$455,16,FALSE)</f>
        <v>0</v>
      </c>
      <c r="M551" s="3">
        <f>VLOOKUP($B551,'Awards&amp;Payments_LEACode'!$A$4:$Q$455,17,FALSE)</f>
        <v>54189</v>
      </c>
    </row>
    <row r="552" spans="1:13" x14ac:dyDescent="0.35">
      <c r="A552" t="s">
        <v>315</v>
      </c>
      <c r="B552" s="118">
        <v>4753</v>
      </c>
      <c r="C552">
        <v>27</v>
      </c>
      <c r="D552" s="1">
        <f>VLOOKUP($B552,'Awards&amp;Payments_LEACode'!$A$4:$I$455,3,FALSE)</f>
        <v>406485</v>
      </c>
      <c r="E552" s="1">
        <f>VLOOKUP($B552,'Awards&amp;Payments_LEACode'!$A$4:$I$455,4,FALSE)</f>
        <v>1443035</v>
      </c>
      <c r="F552" s="1">
        <f>VLOOKUP($B552,'Awards&amp;Payments_LEACode'!$A$4:$I$455,6,FALSE)</f>
        <v>3240660</v>
      </c>
      <c r="G552" s="1">
        <f>VLOOKUP($B552,'Awards&amp;Payments_LEACode'!$A$4:$I$455,8,FALSE)</f>
        <v>0</v>
      </c>
      <c r="H552" s="3">
        <f>VLOOKUP($B552,'Awards&amp;Payments_LEACode'!$A$4:$I$455,9,FALSE)</f>
        <v>5090180</v>
      </c>
      <c r="I552" s="1">
        <f>VLOOKUP($B552,'Awards&amp;Payments_LEACode'!$A$4:$Q$455,11,FALSE)</f>
        <v>266535.62</v>
      </c>
      <c r="J552" s="1">
        <f>VLOOKUP($B552,'Awards&amp;Payments_LEACode'!$A$4:$Q$455,12,FALSE)</f>
        <v>0</v>
      </c>
      <c r="K552" s="1">
        <f>VLOOKUP($B552,'Awards&amp;Payments_LEACode'!$A$4:$Q$455,14,FALSE)</f>
        <v>0</v>
      </c>
      <c r="L552" s="1">
        <f>VLOOKUP($B552,'Awards&amp;Payments_LEACode'!$A$4:$Q$455,16,FALSE)</f>
        <v>0</v>
      </c>
      <c r="M552" s="3">
        <f>VLOOKUP($B552,'Awards&amp;Payments_LEACode'!$A$4:$Q$455,17,FALSE)</f>
        <v>266535.62</v>
      </c>
    </row>
    <row r="553" spans="1:13" x14ac:dyDescent="0.35">
      <c r="A553" t="s">
        <v>354</v>
      </c>
      <c r="B553" s="118">
        <v>5523</v>
      </c>
      <c r="C553">
        <v>27</v>
      </c>
      <c r="D553" s="1">
        <f>VLOOKUP($B553,'Awards&amp;Payments_LEACode'!$A$4:$I$455,3,FALSE)</f>
        <v>159683</v>
      </c>
      <c r="E553" s="1">
        <f>VLOOKUP($B553,'Awards&amp;Payments_LEACode'!$A$4:$I$455,4,FALSE)</f>
        <v>570306</v>
      </c>
      <c r="F553" s="1">
        <f>VLOOKUP($B553,'Awards&amp;Payments_LEACode'!$A$4:$I$455,6,FALSE)</f>
        <v>1280750</v>
      </c>
      <c r="G553" s="1">
        <f>VLOOKUP($B553,'Awards&amp;Payments_LEACode'!$A$4:$I$455,8,FALSE)</f>
        <v>0</v>
      </c>
      <c r="H553" s="3">
        <f>VLOOKUP($B553,'Awards&amp;Payments_LEACode'!$A$4:$I$455,9,FALSE)</f>
        <v>2010739</v>
      </c>
      <c r="I553" s="1">
        <f>VLOOKUP($B553,'Awards&amp;Payments_LEACode'!$A$4:$Q$455,11,FALSE)</f>
        <v>159582.99000000002</v>
      </c>
      <c r="J553" s="1">
        <f>VLOOKUP($B553,'Awards&amp;Payments_LEACode'!$A$4:$Q$455,12,FALSE)</f>
        <v>0</v>
      </c>
      <c r="K553" s="1">
        <f>VLOOKUP($B553,'Awards&amp;Payments_LEACode'!$A$4:$Q$455,14,FALSE)</f>
        <v>0</v>
      </c>
      <c r="L553" s="1">
        <f>VLOOKUP($B553,'Awards&amp;Payments_LEACode'!$A$4:$Q$455,16,FALSE)</f>
        <v>0</v>
      </c>
      <c r="M553" s="3">
        <f>VLOOKUP($B553,'Awards&amp;Payments_LEACode'!$A$4:$Q$455,17,FALSE)</f>
        <v>159582.99000000002</v>
      </c>
    </row>
    <row r="554" spans="1:13" x14ac:dyDescent="0.35">
      <c r="A554" t="s">
        <v>332</v>
      </c>
      <c r="B554" s="118">
        <v>5100</v>
      </c>
      <c r="C554">
        <v>27</v>
      </c>
      <c r="D554" s="1">
        <f>VLOOKUP($B554,'Awards&amp;Payments_LEACode'!$A$4:$I$455,3,FALSE)</f>
        <v>230370</v>
      </c>
      <c r="E554" s="1">
        <f>VLOOKUP($B554,'Awards&amp;Payments_LEACode'!$A$4:$I$455,4,FALSE)</f>
        <v>920638</v>
      </c>
      <c r="F554" s="1">
        <f>VLOOKUP($B554,'Awards&amp;Payments_LEACode'!$A$4:$I$455,6,FALSE)</f>
        <v>2067500</v>
      </c>
      <c r="G554" s="1">
        <f>VLOOKUP($B554,'Awards&amp;Payments_LEACode'!$A$4:$I$455,8,FALSE)</f>
        <v>0</v>
      </c>
      <c r="H554" s="3">
        <f>VLOOKUP($B554,'Awards&amp;Payments_LEACode'!$A$4:$I$455,9,FALSE)</f>
        <v>3218508</v>
      </c>
      <c r="I554" s="1">
        <f>VLOOKUP($B554,'Awards&amp;Payments_LEACode'!$A$4:$Q$455,11,FALSE)</f>
        <v>194398.34</v>
      </c>
      <c r="J554" s="1">
        <f>VLOOKUP($B554,'Awards&amp;Payments_LEACode'!$A$4:$Q$455,12,FALSE)</f>
        <v>0</v>
      </c>
      <c r="K554" s="1">
        <f>VLOOKUP($B554,'Awards&amp;Payments_LEACode'!$A$4:$Q$455,14,FALSE)</f>
        <v>0</v>
      </c>
      <c r="L554" s="1">
        <f>VLOOKUP($B554,'Awards&amp;Payments_LEACode'!$A$4:$Q$455,16,FALSE)</f>
        <v>0</v>
      </c>
      <c r="M554" s="3">
        <f>VLOOKUP($B554,'Awards&amp;Payments_LEACode'!$A$4:$Q$455,17,FALSE)</f>
        <v>194398.34</v>
      </c>
    </row>
    <row r="555" spans="1:13" x14ac:dyDescent="0.35">
      <c r="A555" t="s">
        <v>362</v>
      </c>
      <c r="B555" s="118">
        <v>5656</v>
      </c>
      <c r="C555">
        <v>27</v>
      </c>
      <c r="D555" s="1">
        <f>VLOOKUP($B555,'Awards&amp;Payments_LEACode'!$A$4:$I$455,3,FALSE)</f>
        <v>651600</v>
      </c>
      <c r="E555" s="1">
        <f>VLOOKUP($B555,'Awards&amp;Payments_LEACode'!$A$4:$I$455,4,FALSE)</f>
        <v>2235287</v>
      </c>
      <c r="F555" s="1">
        <f>VLOOKUP($B555,'Awards&amp;Payments_LEACode'!$A$4:$I$455,6,FALSE)</f>
        <v>5019841</v>
      </c>
      <c r="G555" s="1">
        <f>VLOOKUP($B555,'Awards&amp;Payments_LEACode'!$A$4:$I$455,8,FALSE)</f>
        <v>0</v>
      </c>
      <c r="H555" s="3">
        <f>VLOOKUP($B555,'Awards&amp;Payments_LEACode'!$A$4:$I$455,9,FALSE)</f>
        <v>7906728</v>
      </c>
      <c r="I555" s="1">
        <f>VLOOKUP($B555,'Awards&amp;Payments_LEACode'!$A$4:$Q$455,11,FALSE)</f>
        <v>625268.39</v>
      </c>
      <c r="J555" s="1">
        <f>VLOOKUP($B555,'Awards&amp;Payments_LEACode'!$A$4:$Q$455,12,FALSE)</f>
        <v>0</v>
      </c>
      <c r="K555" s="1">
        <f>VLOOKUP($B555,'Awards&amp;Payments_LEACode'!$A$4:$Q$455,14,FALSE)</f>
        <v>0</v>
      </c>
      <c r="L555" s="1">
        <f>VLOOKUP($B555,'Awards&amp;Payments_LEACode'!$A$4:$Q$455,16,FALSE)</f>
        <v>0</v>
      </c>
      <c r="M555" s="3">
        <f>VLOOKUP($B555,'Awards&amp;Payments_LEACode'!$A$4:$Q$455,17,FALSE)</f>
        <v>625268.39</v>
      </c>
    </row>
    <row r="556" spans="1:13" x14ac:dyDescent="0.35">
      <c r="A556" t="s">
        <v>378</v>
      </c>
      <c r="B556" s="118">
        <v>5901</v>
      </c>
      <c r="C556">
        <v>27</v>
      </c>
      <c r="D556" s="1">
        <f>VLOOKUP($B556,'Awards&amp;Payments_LEACode'!$A$4:$I$455,3,FALSE)</f>
        <v>415787</v>
      </c>
      <c r="E556" s="1">
        <f>VLOOKUP($B556,'Awards&amp;Payments_LEACode'!$A$4:$I$455,4,FALSE)</f>
        <v>1412390</v>
      </c>
      <c r="F556" s="1">
        <f>VLOOKUP($B556,'Awards&amp;Payments_LEACode'!$A$4:$I$455,6,FALSE)</f>
        <v>3171840</v>
      </c>
      <c r="G556" s="1">
        <f>VLOOKUP($B556,'Awards&amp;Payments_LEACode'!$A$4:$I$455,8,FALSE)</f>
        <v>0</v>
      </c>
      <c r="H556" s="3">
        <f>VLOOKUP($B556,'Awards&amp;Payments_LEACode'!$A$4:$I$455,9,FALSE)</f>
        <v>5000017</v>
      </c>
      <c r="I556" s="1">
        <f>VLOOKUP($B556,'Awards&amp;Payments_LEACode'!$A$4:$Q$455,11,FALSE)</f>
        <v>415786.32</v>
      </c>
      <c r="J556" s="1">
        <f>VLOOKUP($B556,'Awards&amp;Payments_LEACode'!$A$4:$Q$455,12,FALSE)</f>
        <v>0</v>
      </c>
      <c r="K556" s="1">
        <f>VLOOKUP($B556,'Awards&amp;Payments_LEACode'!$A$4:$Q$455,14,FALSE)</f>
        <v>0</v>
      </c>
      <c r="L556" s="1">
        <f>VLOOKUP($B556,'Awards&amp;Payments_LEACode'!$A$4:$Q$455,16,FALSE)</f>
        <v>0</v>
      </c>
      <c r="M556" s="3">
        <f>VLOOKUP($B556,'Awards&amp;Payments_LEACode'!$A$4:$Q$455,17,FALSE)</f>
        <v>415786.32</v>
      </c>
    </row>
    <row r="557" spans="1:13" x14ac:dyDescent="0.35">
      <c r="A557" t="s">
        <v>392</v>
      </c>
      <c r="B557" s="118">
        <v>6181</v>
      </c>
      <c r="C557">
        <v>27</v>
      </c>
      <c r="D557" s="1">
        <f>VLOOKUP($B557,'Awards&amp;Payments_LEACode'!$A$4:$I$455,3,FALSE)</f>
        <v>63224</v>
      </c>
      <c r="E557" s="1">
        <f>VLOOKUP($B557,'Awards&amp;Payments_LEACode'!$A$4:$I$455,4,FALSE)</f>
        <v>248646</v>
      </c>
      <c r="F557" s="1">
        <f>VLOOKUP($B557,'Awards&amp;Payments_LEACode'!$A$4:$I$455,6,FALSE)</f>
        <v>558390</v>
      </c>
      <c r="G557" s="1">
        <f>VLOOKUP($B557,'Awards&amp;Payments_LEACode'!$A$4:$I$455,8,FALSE)</f>
        <v>0</v>
      </c>
      <c r="H557" s="3">
        <f>VLOOKUP($B557,'Awards&amp;Payments_LEACode'!$A$4:$I$455,9,FALSE)</f>
        <v>870260</v>
      </c>
      <c r="I557" s="1">
        <f>VLOOKUP($B557,'Awards&amp;Payments_LEACode'!$A$4:$Q$455,11,FALSE)</f>
        <v>63224.000000000007</v>
      </c>
      <c r="J557" s="1">
        <f>VLOOKUP($B557,'Awards&amp;Payments_LEACode'!$A$4:$Q$455,12,FALSE)</f>
        <v>0</v>
      </c>
      <c r="K557" s="1">
        <f>VLOOKUP($B557,'Awards&amp;Payments_LEACode'!$A$4:$Q$455,14,FALSE)</f>
        <v>0</v>
      </c>
      <c r="L557" s="1">
        <f>VLOOKUP($B557,'Awards&amp;Payments_LEACode'!$A$4:$Q$455,16,FALSE)</f>
        <v>0</v>
      </c>
      <c r="M557" s="3">
        <f>VLOOKUP($B557,'Awards&amp;Payments_LEACode'!$A$4:$Q$455,17,FALSE)</f>
        <v>63224.000000000007</v>
      </c>
    </row>
    <row r="558" spans="1:13" x14ac:dyDescent="0.35">
      <c r="A558" t="s">
        <v>420</v>
      </c>
      <c r="B558" s="118">
        <v>6678</v>
      </c>
      <c r="C558">
        <v>27</v>
      </c>
      <c r="D558" s="1">
        <f>VLOOKUP($B558,'Awards&amp;Payments_LEACode'!$A$4:$I$455,3,FALSE)</f>
        <v>260098</v>
      </c>
      <c r="E558" s="1">
        <f>VLOOKUP($B558,'Awards&amp;Payments_LEACode'!$A$4:$I$455,4,FALSE)</f>
        <v>984950</v>
      </c>
      <c r="F558" s="1">
        <f>VLOOKUP($B558,'Awards&amp;Payments_LEACode'!$A$4:$I$455,6,FALSE)</f>
        <v>2211926</v>
      </c>
      <c r="G558" s="1">
        <f>VLOOKUP($B558,'Awards&amp;Payments_LEACode'!$A$4:$I$455,8,FALSE)</f>
        <v>257536</v>
      </c>
      <c r="H558" s="3">
        <f>VLOOKUP($B558,'Awards&amp;Payments_LEACode'!$A$4:$I$455,9,FALSE)</f>
        <v>3714510</v>
      </c>
      <c r="I558" s="1">
        <f>VLOOKUP($B558,'Awards&amp;Payments_LEACode'!$A$4:$Q$455,11,FALSE)</f>
        <v>132092.41</v>
      </c>
      <c r="J558" s="1">
        <f>VLOOKUP($B558,'Awards&amp;Payments_LEACode'!$A$4:$Q$455,12,FALSE)</f>
        <v>0</v>
      </c>
      <c r="K558" s="1">
        <f>VLOOKUP($B558,'Awards&amp;Payments_LEACode'!$A$4:$Q$455,14,FALSE)</f>
        <v>0</v>
      </c>
      <c r="L558" s="1">
        <f>VLOOKUP($B558,'Awards&amp;Payments_LEACode'!$A$4:$Q$455,16,FALSE)</f>
        <v>13362.3</v>
      </c>
      <c r="M558" s="3">
        <f>VLOOKUP($B558,'Awards&amp;Payments_LEACode'!$A$4:$Q$455,17,FALSE)</f>
        <v>145454.71</v>
      </c>
    </row>
    <row r="559" spans="1:13" x14ac:dyDescent="0.35">
      <c r="A559" t="s">
        <v>40</v>
      </c>
      <c r="B559" s="118">
        <v>469</v>
      </c>
      <c r="C559">
        <v>27</v>
      </c>
      <c r="D559" s="1">
        <f>VLOOKUP($B559,'Awards&amp;Payments_LEACode'!$A$4:$I$455,3,FALSE)</f>
        <v>80312</v>
      </c>
      <c r="E559" s="1">
        <f>VLOOKUP($B559,'Awards&amp;Payments_LEACode'!$A$4:$I$455,4,FALSE)</f>
        <v>318552</v>
      </c>
      <c r="F559" s="1">
        <f>VLOOKUP($B559,'Awards&amp;Payments_LEACode'!$A$4:$I$455,6,FALSE)</f>
        <v>715381</v>
      </c>
      <c r="G559" s="1">
        <f>VLOOKUP($B559,'Awards&amp;Payments_LEACode'!$A$4:$I$455,8,FALSE)</f>
        <v>0</v>
      </c>
      <c r="H559" s="3">
        <f>VLOOKUP($B559,'Awards&amp;Payments_LEACode'!$A$4:$I$455,9,FALSE)</f>
        <v>1114245</v>
      </c>
      <c r="I559" s="1">
        <f>VLOOKUP($B559,'Awards&amp;Payments_LEACode'!$A$4:$Q$455,11,FALSE)</f>
        <v>79659.67</v>
      </c>
      <c r="J559" s="1">
        <f>VLOOKUP($B559,'Awards&amp;Payments_LEACode'!$A$4:$Q$455,12,FALSE)</f>
        <v>0</v>
      </c>
      <c r="K559" s="1">
        <f>VLOOKUP($B559,'Awards&amp;Payments_LEACode'!$A$4:$Q$455,14,FALSE)</f>
        <v>0</v>
      </c>
      <c r="L559" s="1">
        <f>VLOOKUP($B559,'Awards&amp;Payments_LEACode'!$A$4:$Q$455,16,FALSE)</f>
        <v>0</v>
      </c>
      <c r="M559" s="3">
        <f>VLOOKUP($B559,'Awards&amp;Payments_LEACode'!$A$4:$Q$455,17,FALSE)</f>
        <v>79659.67</v>
      </c>
    </row>
    <row r="560" spans="1:13" x14ac:dyDescent="0.35">
      <c r="A560" t="s">
        <v>57</v>
      </c>
      <c r="B560" s="118">
        <v>777</v>
      </c>
      <c r="C560">
        <v>28</v>
      </c>
      <c r="D560" s="1">
        <f>VLOOKUP($B560,'Awards&amp;Payments_LEACode'!$A$4:$I$455,3,FALSE)</f>
        <v>384379</v>
      </c>
      <c r="E560" s="1">
        <f>VLOOKUP($B560,'Awards&amp;Payments_LEACode'!$A$4:$I$455,4,FALSE)</f>
        <v>1534075</v>
      </c>
      <c r="F560" s="1">
        <f>VLOOKUP($B560,'Awards&amp;Payments_LEACode'!$A$4:$I$455,6,FALSE)</f>
        <v>3445112</v>
      </c>
      <c r="G560" s="1">
        <f>VLOOKUP($B560,'Awards&amp;Payments_LEACode'!$A$4:$I$455,8,FALSE)</f>
        <v>0</v>
      </c>
      <c r="H560" s="3">
        <f>VLOOKUP($B560,'Awards&amp;Payments_LEACode'!$A$4:$I$455,9,FALSE)</f>
        <v>5363566</v>
      </c>
      <c r="I560" s="1">
        <f>VLOOKUP($B560,'Awards&amp;Payments_LEACode'!$A$4:$Q$455,11,FALSE)</f>
        <v>171071.2</v>
      </c>
      <c r="J560" s="1">
        <f>VLOOKUP($B560,'Awards&amp;Payments_LEACode'!$A$4:$Q$455,12,FALSE)</f>
        <v>0</v>
      </c>
      <c r="K560" s="1">
        <f>VLOOKUP($B560,'Awards&amp;Payments_LEACode'!$A$4:$Q$455,14,FALSE)</f>
        <v>0</v>
      </c>
      <c r="L560" s="1">
        <f>VLOOKUP($B560,'Awards&amp;Payments_LEACode'!$A$4:$Q$455,16,FALSE)</f>
        <v>0</v>
      </c>
      <c r="M560" s="3">
        <f>VLOOKUP($B560,'Awards&amp;Payments_LEACode'!$A$4:$Q$455,17,FALSE)</f>
        <v>171071.2</v>
      </c>
    </row>
    <row r="561" spans="1:13" x14ac:dyDescent="0.35">
      <c r="A561" t="s">
        <v>100</v>
      </c>
      <c r="B561" s="118">
        <v>1540</v>
      </c>
      <c r="C561">
        <v>28</v>
      </c>
      <c r="D561" s="1">
        <f>VLOOKUP($B561,'Awards&amp;Payments_LEACode'!$A$4:$I$455,3,FALSE)</f>
        <v>223217</v>
      </c>
      <c r="E561" s="1">
        <f>VLOOKUP($B561,'Awards&amp;Payments_LEACode'!$A$4:$I$455,4,FALSE)</f>
        <v>752129</v>
      </c>
      <c r="F561" s="1">
        <f>VLOOKUP($B561,'Awards&amp;Payments_LEACode'!$A$4:$I$455,6,FALSE)</f>
        <v>1689076</v>
      </c>
      <c r="G561" s="1">
        <f>VLOOKUP($B561,'Awards&amp;Payments_LEACode'!$A$4:$I$455,8,FALSE)</f>
        <v>0</v>
      </c>
      <c r="H561" s="3">
        <f>VLOOKUP($B561,'Awards&amp;Payments_LEACode'!$A$4:$I$455,9,FALSE)</f>
        <v>2664422</v>
      </c>
      <c r="I561" s="1">
        <f>VLOOKUP($B561,'Awards&amp;Payments_LEACode'!$A$4:$Q$455,11,FALSE)</f>
        <v>212250.28</v>
      </c>
      <c r="J561" s="1">
        <f>VLOOKUP($B561,'Awards&amp;Payments_LEACode'!$A$4:$Q$455,12,FALSE)</f>
        <v>0</v>
      </c>
      <c r="K561" s="1">
        <f>VLOOKUP($B561,'Awards&amp;Payments_LEACode'!$A$4:$Q$455,14,FALSE)</f>
        <v>0</v>
      </c>
      <c r="L561" s="1">
        <f>VLOOKUP($B561,'Awards&amp;Payments_LEACode'!$A$4:$Q$455,16,FALSE)</f>
        <v>0</v>
      </c>
      <c r="M561" s="3">
        <f>VLOOKUP($B561,'Awards&amp;Payments_LEACode'!$A$4:$Q$455,17,FALSE)</f>
        <v>212250.28</v>
      </c>
    </row>
    <row r="562" spans="1:13" x14ac:dyDescent="0.35">
      <c r="A562" t="s">
        <v>124</v>
      </c>
      <c r="B562" s="118">
        <v>1900</v>
      </c>
      <c r="C562">
        <v>28</v>
      </c>
      <c r="D562" s="1">
        <f>VLOOKUP($B562,'Awards&amp;Payments_LEACode'!$A$4:$I$455,3,FALSE)</f>
        <v>282456</v>
      </c>
      <c r="E562" s="1">
        <f>VLOOKUP($B562,'Awards&amp;Payments_LEACode'!$A$4:$I$455,4,FALSE)</f>
        <v>1009237</v>
      </c>
      <c r="F562" s="1">
        <f>VLOOKUP($B562,'Awards&amp;Payments_LEACode'!$A$4:$I$455,6,FALSE)</f>
        <v>2266469</v>
      </c>
      <c r="G562" s="1">
        <f>VLOOKUP($B562,'Awards&amp;Payments_LEACode'!$A$4:$I$455,8,FALSE)</f>
        <v>0</v>
      </c>
      <c r="H562" s="3">
        <f>VLOOKUP($B562,'Awards&amp;Payments_LEACode'!$A$4:$I$455,9,FALSE)</f>
        <v>3558162</v>
      </c>
      <c r="I562" s="1">
        <f>VLOOKUP($B562,'Awards&amp;Payments_LEACode'!$A$4:$Q$455,11,FALSE)</f>
        <v>256950</v>
      </c>
      <c r="J562" s="1">
        <f>VLOOKUP($B562,'Awards&amp;Payments_LEACode'!$A$4:$Q$455,12,FALSE)</f>
        <v>0</v>
      </c>
      <c r="K562" s="1">
        <f>VLOOKUP($B562,'Awards&amp;Payments_LEACode'!$A$4:$Q$455,14,FALSE)</f>
        <v>0</v>
      </c>
      <c r="L562" s="1">
        <f>VLOOKUP($B562,'Awards&amp;Payments_LEACode'!$A$4:$Q$455,16,FALSE)</f>
        <v>0</v>
      </c>
      <c r="M562" s="3">
        <f>VLOOKUP($B562,'Awards&amp;Payments_LEACode'!$A$4:$Q$455,17,FALSE)</f>
        <v>256950</v>
      </c>
    </row>
    <row r="563" spans="1:13" x14ac:dyDescent="0.35">
      <c r="A563" t="s">
        <v>146</v>
      </c>
      <c r="B563" s="118">
        <v>2296</v>
      </c>
      <c r="C563">
        <v>28</v>
      </c>
      <c r="D563" s="1">
        <f>VLOOKUP($B563,'Awards&amp;Payments_LEACode'!$A$4:$I$455,3,FALSE)</f>
        <v>302139</v>
      </c>
      <c r="E563" s="1">
        <f>VLOOKUP($B563,'Awards&amp;Payments_LEACode'!$A$4:$I$455,4,FALSE)</f>
        <v>1085339</v>
      </c>
      <c r="F563" s="1">
        <f>VLOOKUP($B563,'Awards&amp;Payments_LEACode'!$A$4:$I$455,6,FALSE)</f>
        <v>2437374</v>
      </c>
      <c r="G563" s="1">
        <f>VLOOKUP($B563,'Awards&amp;Payments_LEACode'!$A$4:$I$455,8,FALSE)</f>
        <v>0</v>
      </c>
      <c r="H563" s="3">
        <f>VLOOKUP($B563,'Awards&amp;Payments_LEACode'!$A$4:$I$455,9,FALSE)</f>
        <v>3824852</v>
      </c>
      <c r="I563" s="1">
        <f>VLOOKUP($B563,'Awards&amp;Payments_LEACode'!$A$4:$Q$455,11,FALSE)</f>
        <v>188201.25</v>
      </c>
      <c r="J563" s="1">
        <f>VLOOKUP($B563,'Awards&amp;Payments_LEACode'!$A$4:$Q$455,12,FALSE)</f>
        <v>0</v>
      </c>
      <c r="K563" s="1">
        <f>VLOOKUP($B563,'Awards&amp;Payments_LEACode'!$A$4:$Q$455,14,FALSE)</f>
        <v>0</v>
      </c>
      <c r="L563" s="1">
        <f>VLOOKUP($B563,'Awards&amp;Payments_LEACode'!$A$4:$Q$455,16,FALSE)</f>
        <v>0</v>
      </c>
      <c r="M563" s="3">
        <f>VLOOKUP($B563,'Awards&amp;Payments_LEACode'!$A$4:$Q$455,17,FALSE)</f>
        <v>188201.25</v>
      </c>
    </row>
    <row r="564" spans="1:13" x14ac:dyDescent="0.35">
      <c r="A564" t="s">
        <v>147</v>
      </c>
      <c r="B564" s="118">
        <v>2303</v>
      </c>
      <c r="C564">
        <v>28</v>
      </c>
      <c r="D564" s="1">
        <f>VLOOKUP($B564,'Awards&amp;Payments_LEACode'!$A$4:$I$455,3,FALSE)</f>
        <v>440279</v>
      </c>
      <c r="E564" s="1">
        <f>VLOOKUP($B564,'Awards&amp;Payments_LEACode'!$A$4:$I$455,4,FALSE)</f>
        <v>1758503</v>
      </c>
      <c r="F564" s="1">
        <f>VLOOKUP($B564,'Awards&amp;Payments_LEACode'!$A$4:$I$455,6,FALSE)</f>
        <v>3949114</v>
      </c>
      <c r="G564" s="1">
        <f>VLOOKUP($B564,'Awards&amp;Payments_LEACode'!$A$4:$I$455,8,FALSE)</f>
        <v>0</v>
      </c>
      <c r="H564" s="3">
        <f>VLOOKUP($B564,'Awards&amp;Payments_LEACode'!$A$4:$I$455,9,FALSE)</f>
        <v>6147896</v>
      </c>
      <c r="I564" s="1">
        <f>VLOOKUP($B564,'Awards&amp;Payments_LEACode'!$A$4:$Q$455,11,FALSE)</f>
        <v>439572.82</v>
      </c>
      <c r="J564" s="1">
        <f>VLOOKUP($B564,'Awards&amp;Payments_LEACode'!$A$4:$Q$455,12,FALSE)</f>
        <v>0</v>
      </c>
      <c r="K564" s="1">
        <f>VLOOKUP($B564,'Awards&amp;Payments_LEACode'!$A$4:$Q$455,14,FALSE)</f>
        <v>0</v>
      </c>
      <c r="L564" s="1">
        <f>VLOOKUP($B564,'Awards&amp;Payments_LEACode'!$A$4:$Q$455,16,FALSE)</f>
        <v>0</v>
      </c>
      <c r="M564" s="3">
        <f>VLOOKUP($B564,'Awards&amp;Payments_LEACode'!$A$4:$Q$455,17,FALSE)</f>
        <v>439572.82</v>
      </c>
    </row>
    <row r="565" spans="1:13" x14ac:dyDescent="0.35">
      <c r="A565" t="s">
        <v>236</v>
      </c>
      <c r="B565" s="118">
        <v>3619</v>
      </c>
      <c r="C565">
        <v>28</v>
      </c>
      <c r="D565" s="1">
        <f>VLOOKUP($B565,'Awards&amp;Payments_LEACode'!$A$4:$I$455,3,FALSE)</f>
        <v>55995150</v>
      </c>
      <c r="E565" s="1">
        <f>VLOOKUP($B565,'Awards&amp;Payments_LEACode'!$A$4:$I$455,4,FALSE)</f>
        <v>225213399</v>
      </c>
      <c r="F565" s="1">
        <f>VLOOKUP($B565,'Awards&amp;Payments_LEACode'!$A$4:$I$455,6,FALSE)</f>
        <v>505767416</v>
      </c>
      <c r="G565" s="1">
        <f>VLOOKUP($B565,'Awards&amp;Payments_LEACode'!$A$4:$I$455,8,FALSE)</f>
        <v>10823618</v>
      </c>
      <c r="H565" s="3">
        <f>VLOOKUP($B565,'Awards&amp;Payments_LEACode'!$A$4:$I$455,9,FALSE)</f>
        <v>797799583</v>
      </c>
      <c r="I565" s="1">
        <f>VLOOKUP($B565,'Awards&amp;Payments_LEACode'!$A$4:$Q$455,11,FALSE)</f>
        <v>28713190.84</v>
      </c>
      <c r="J565" s="1">
        <f>VLOOKUP($B565,'Awards&amp;Payments_LEACode'!$A$4:$Q$455,12,FALSE)</f>
        <v>0</v>
      </c>
      <c r="K565" s="1">
        <f>VLOOKUP($B565,'Awards&amp;Payments_LEACode'!$A$4:$Q$455,14,FALSE)</f>
        <v>0</v>
      </c>
      <c r="L565" s="1">
        <f>VLOOKUP($B565,'Awards&amp;Payments_LEACode'!$A$4:$Q$455,16,FALSE)</f>
        <v>0</v>
      </c>
      <c r="M565" s="3">
        <f>VLOOKUP($B565,'Awards&amp;Payments_LEACode'!$A$4:$Q$455,17,FALSE)</f>
        <v>28713190.84</v>
      </c>
    </row>
    <row r="566" spans="1:13" x14ac:dyDescent="0.35">
      <c r="A566" t="s">
        <v>1161</v>
      </c>
      <c r="B566" s="118">
        <v>3822</v>
      </c>
      <c r="C566">
        <v>28</v>
      </c>
      <c r="D566" s="1">
        <f>VLOOKUP($B566,'Awards&amp;Payments_LEACode'!$A$4:$I$455,3,FALSE)</f>
        <v>101295</v>
      </c>
      <c r="E566" s="1">
        <f>VLOOKUP($B566,'Awards&amp;Payments_LEACode'!$A$4:$I$455,4,FALSE)</f>
        <v>394925</v>
      </c>
      <c r="F566" s="1">
        <f>VLOOKUP($B566,'Awards&amp;Payments_LEACode'!$A$4:$I$455,6,FALSE)</f>
        <v>886894</v>
      </c>
      <c r="G566" s="1">
        <f>VLOOKUP($B566,'Awards&amp;Payments_LEACode'!$A$4:$I$455,8,FALSE)</f>
        <v>0</v>
      </c>
      <c r="H566" s="3">
        <f>VLOOKUP($B566,'Awards&amp;Payments_LEACode'!$A$4:$I$455,9,FALSE)</f>
        <v>1383114</v>
      </c>
      <c r="I566" s="1">
        <f>VLOOKUP($B566,'Awards&amp;Payments_LEACode'!$A$4:$Q$455,11,FALSE)</f>
        <v>95319.61</v>
      </c>
      <c r="J566" s="1">
        <f>VLOOKUP($B566,'Awards&amp;Payments_LEACode'!$A$4:$Q$455,12,FALSE)</f>
        <v>0</v>
      </c>
      <c r="K566" s="1">
        <f>VLOOKUP($B566,'Awards&amp;Payments_LEACode'!$A$4:$Q$455,14,FALSE)</f>
        <v>0</v>
      </c>
      <c r="L566" s="1">
        <f>VLOOKUP($B566,'Awards&amp;Payments_LEACode'!$A$4:$Q$455,16,FALSE)</f>
        <v>0</v>
      </c>
      <c r="M566" s="3">
        <f>VLOOKUP($B566,'Awards&amp;Payments_LEACode'!$A$4:$Q$455,17,FALSE)</f>
        <v>95319.61</v>
      </c>
    </row>
    <row r="567" spans="1:13" x14ac:dyDescent="0.35">
      <c r="A567" t="s">
        <v>251</v>
      </c>
      <c r="B567" s="118">
        <v>3857</v>
      </c>
      <c r="C567">
        <v>28</v>
      </c>
      <c r="D567" s="1">
        <f>VLOOKUP($B567,'Awards&amp;Payments_LEACode'!$A$4:$I$455,3,FALSE)</f>
        <v>113793</v>
      </c>
      <c r="E567" s="1">
        <f>VLOOKUP($B567,'Awards&amp;Payments_LEACode'!$A$4:$I$455,4,FALSE)</f>
        <v>449452</v>
      </c>
      <c r="F567" s="1">
        <f>VLOOKUP($B567,'Awards&amp;Payments_LEACode'!$A$4:$I$455,6,FALSE)</f>
        <v>1009346</v>
      </c>
      <c r="G567" s="1">
        <f>VLOOKUP($B567,'Awards&amp;Payments_LEACode'!$A$4:$I$455,8,FALSE)</f>
        <v>0</v>
      </c>
      <c r="H567" s="3">
        <f>VLOOKUP($B567,'Awards&amp;Payments_LEACode'!$A$4:$I$455,9,FALSE)</f>
        <v>1572591</v>
      </c>
      <c r="I567" s="1">
        <f>VLOOKUP($B567,'Awards&amp;Payments_LEACode'!$A$4:$Q$455,11,FALSE)</f>
        <v>0</v>
      </c>
      <c r="J567" s="1">
        <f>VLOOKUP($B567,'Awards&amp;Payments_LEACode'!$A$4:$Q$455,12,FALSE)</f>
        <v>0</v>
      </c>
      <c r="K567" s="1">
        <f>VLOOKUP($B567,'Awards&amp;Payments_LEACode'!$A$4:$Q$455,14,FALSE)</f>
        <v>0</v>
      </c>
      <c r="L567" s="1">
        <f>VLOOKUP($B567,'Awards&amp;Payments_LEACode'!$A$4:$Q$455,16,FALSE)</f>
        <v>0</v>
      </c>
      <c r="M567" s="3">
        <f>VLOOKUP($B567,'Awards&amp;Payments_LEACode'!$A$4:$Q$455,17,FALSE)</f>
        <v>0</v>
      </c>
    </row>
    <row r="568" spans="1:13" x14ac:dyDescent="0.35">
      <c r="A568" t="s">
        <v>258</v>
      </c>
      <c r="B568" s="118">
        <v>3925</v>
      </c>
      <c r="C568">
        <v>28</v>
      </c>
      <c r="D568" s="1">
        <f>VLOOKUP($B568,'Awards&amp;Payments_LEACode'!$A$4:$I$455,3,FALSE)</f>
        <v>92994</v>
      </c>
      <c r="E568" s="1">
        <f>VLOOKUP($B568,'Awards&amp;Payments_LEACode'!$A$4:$I$455,4,FALSE)</f>
        <v>345275</v>
      </c>
      <c r="F568" s="1">
        <f>VLOOKUP($B568,'Awards&amp;Payments_LEACode'!$A$4:$I$455,6,FALSE)</f>
        <v>775392</v>
      </c>
      <c r="G568" s="1">
        <f>VLOOKUP($B568,'Awards&amp;Payments_LEACode'!$A$4:$I$455,8,FALSE)</f>
        <v>0</v>
      </c>
      <c r="H568" s="3">
        <f>VLOOKUP($B568,'Awards&amp;Payments_LEACode'!$A$4:$I$455,9,FALSE)</f>
        <v>1213661</v>
      </c>
      <c r="I568" s="1">
        <f>VLOOKUP($B568,'Awards&amp;Payments_LEACode'!$A$4:$Q$455,11,FALSE)</f>
        <v>92993.98</v>
      </c>
      <c r="J568" s="1">
        <f>VLOOKUP($B568,'Awards&amp;Payments_LEACode'!$A$4:$Q$455,12,FALSE)</f>
        <v>0</v>
      </c>
      <c r="K568" s="1">
        <f>VLOOKUP($B568,'Awards&amp;Payments_LEACode'!$A$4:$Q$455,14,FALSE)</f>
        <v>0</v>
      </c>
      <c r="L568" s="1">
        <f>VLOOKUP($B568,'Awards&amp;Payments_LEACode'!$A$4:$Q$455,16,FALSE)</f>
        <v>0</v>
      </c>
      <c r="M568" s="3">
        <f>VLOOKUP($B568,'Awards&amp;Payments_LEACode'!$A$4:$Q$455,17,FALSE)</f>
        <v>92993.98</v>
      </c>
    </row>
    <row r="569" spans="1:13" x14ac:dyDescent="0.35">
      <c r="A569" t="s">
        <v>265</v>
      </c>
      <c r="B569" s="118">
        <v>3976</v>
      </c>
      <c r="C569">
        <v>28</v>
      </c>
      <c r="D569" s="1">
        <f>VLOOKUP($B569,'Awards&amp;Payments_LEACode'!$A$4:$I$455,3,FALSE)</f>
        <v>40000</v>
      </c>
      <c r="E569" s="1">
        <f>VLOOKUP($B569,'Awards&amp;Payments_LEACode'!$A$4:$I$455,4,FALSE)</f>
        <v>100000</v>
      </c>
      <c r="F569" s="1">
        <f>VLOOKUP($B569,'Awards&amp;Payments_LEACode'!$A$4:$I$455,6,FALSE)</f>
        <v>0</v>
      </c>
      <c r="G569" s="1">
        <f>VLOOKUP($B569,'Awards&amp;Payments_LEACode'!$A$4:$I$455,8,FALSE)</f>
        <v>3623</v>
      </c>
      <c r="H569" s="3">
        <f>VLOOKUP($B569,'Awards&amp;Payments_LEACode'!$A$4:$I$455,9,FALSE)</f>
        <v>143623</v>
      </c>
      <c r="I569" s="1">
        <f>VLOOKUP($B569,'Awards&amp;Payments_LEACode'!$A$4:$Q$455,11,FALSE)</f>
        <v>40000</v>
      </c>
      <c r="J569" s="1">
        <f>VLOOKUP($B569,'Awards&amp;Payments_LEACode'!$A$4:$Q$455,12,FALSE)</f>
        <v>0</v>
      </c>
      <c r="K569" s="1">
        <f>VLOOKUP($B569,'Awards&amp;Payments_LEACode'!$A$4:$Q$455,14,FALSE)</f>
        <v>0</v>
      </c>
      <c r="L569" s="1">
        <f>VLOOKUP($B569,'Awards&amp;Payments_LEACode'!$A$4:$Q$455,16,FALSE)</f>
        <v>3623</v>
      </c>
      <c r="M569" s="3">
        <f>VLOOKUP($B569,'Awards&amp;Payments_LEACode'!$A$4:$Q$455,17,FALSE)</f>
        <v>43623</v>
      </c>
    </row>
    <row r="570" spans="1:13" x14ac:dyDescent="0.35">
      <c r="A570" s="113" t="s">
        <v>269</v>
      </c>
      <c r="B570" s="118">
        <v>4018</v>
      </c>
      <c r="C570">
        <v>28</v>
      </c>
      <c r="D570" s="1">
        <f>VLOOKUP($B570,'Awards&amp;Payments_LEACode'!$A$4:$I$455,3,FALSE)</f>
        <v>448288</v>
      </c>
      <c r="E570" s="1">
        <f>VLOOKUP($B570,'Awards&amp;Payments_LEACode'!$A$4:$I$455,4,FALSE)</f>
        <v>1805663</v>
      </c>
      <c r="F570" s="1">
        <f>VLOOKUP($B570,'Awards&amp;Payments_LEACode'!$A$4:$I$455,6,FALSE)</f>
        <v>4055022</v>
      </c>
      <c r="G570" s="1">
        <f>VLOOKUP($B570,'Awards&amp;Payments_LEACode'!$A$4:$I$455,8,FALSE)</f>
        <v>0</v>
      </c>
      <c r="H570" s="3">
        <f>VLOOKUP($B570,'Awards&amp;Payments_LEACode'!$A$4:$I$455,9,FALSE)</f>
        <v>6308973</v>
      </c>
      <c r="I570" s="1">
        <f>VLOOKUP($B570,'Awards&amp;Payments_LEACode'!$A$4:$Q$455,11,FALSE)</f>
        <v>446931.20000000001</v>
      </c>
      <c r="J570" s="1">
        <f>VLOOKUP($B570,'Awards&amp;Payments_LEACode'!$A$4:$Q$455,12,FALSE)</f>
        <v>1520890.56</v>
      </c>
      <c r="K570" s="1">
        <f>VLOOKUP($B570,'Awards&amp;Payments_LEACode'!$A$4:$Q$455,14,FALSE)</f>
        <v>0</v>
      </c>
      <c r="L570" s="1">
        <f>VLOOKUP($B570,'Awards&amp;Payments_LEACode'!$A$4:$Q$455,16,FALSE)</f>
        <v>0</v>
      </c>
      <c r="M570" s="3">
        <f>VLOOKUP($B570,'Awards&amp;Payments_LEACode'!$A$4:$Q$455,17,FALSE)</f>
        <v>1967821.76</v>
      </c>
    </row>
    <row r="571" spans="1:13" x14ac:dyDescent="0.35">
      <c r="A571" t="s">
        <v>387</v>
      </c>
      <c r="B571" s="118">
        <v>6104</v>
      </c>
      <c r="C571">
        <v>28</v>
      </c>
      <c r="D571" s="1">
        <f>VLOOKUP($B571,'Awards&amp;Payments_LEACode'!$A$4:$I$455,3,FALSE)</f>
        <v>40000</v>
      </c>
      <c r="E571" s="1">
        <f>VLOOKUP($B571,'Awards&amp;Payments_LEACode'!$A$4:$I$455,4,FALSE)</f>
        <v>100000</v>
      </c>
      <c r="F571" s="1">
        <f>VLOOKUP($B571,'Awards&amp;Payments_LEACode'!$A$4:$I$455,6,FALSE)</f>
        <v>0</v>
      </c>
      <c r="G571" s="1">
        <f>VLOOKUP($B571,'Awards&amp;Payments_LEACode'!$A$4:$I$455,8,FALSE)</f>
        <v>0</v>
      </c>
      <c r="H571" s="3">
        <f>VLOOKUP($B571,'Awards&amp;Payments_LEACode'!$A$4:$I$455,9,FALSE)</f>
        <v>140000</v>
      </c>
      <c r="I571" s="1">
        <f>VLOOKUP($B571,'Awards&amp;Payments_LEACode'!$A$4:$Q$455,11,FALSE)</f>
        <v>23742.36</v>
      </c>
      <c r="J571" s="1">
        <f>VLOOKUP($B571,'Awards&amp;Payments_LEACode'!$A$4:$Q$455,12,FALSE)</f>
        <v>0</v>
      </c>
      <c r="K571" s="1">
        <f>VLOOKUP($B571,'Awards&amp;Payments_LEACode'!$A$4:$Q$455,14,FALSE)</f>
        <v>0</v>
      </c>
      <c r="L571" s="1">
        <f>VLOOKUP($B571,'Awards&amp;Payments_LEACode'!$A$4:$Q$455,16,FALSE)</f>
        <v>0</v>
      </c>
      <c r="M571" s="3">
        <f>VLOOKUP($B571,'Awards&amp;Payments_LEACode'!$A$4:$Q$455,17,FALSE)</f>
        <v>23742.36</v>
      </c>
    </row>
    <row r="572" spans="1:13" x14ac:dyDescent="0.35">
      <c r="A572" t="s">
        <v>388</v>
      </c>
      <c r="B572" s="118">
        <v>6113</v>
      </c>
      <c r="C572">
        <v>28</v>
      </c>
      <c r="D572" s="1">
        <f>VLOOKUP($B572,'Awards&amp;Payments_LEACode'!$A$4:$I$455,3,FALSE)</f>
        <v>103067</v>
      </c>
      <c r="E572" s="1">
        <f>VLOOKUP($B572,'Awards&amp;Payments_LEACode'!$A$4:$I$455,4,FALSE)</f>
        <v>363221</v>
      </c>
      <c r="F572" s="1">
        <f>VLOOKUP($B572,'Awards&amp;Payments_LEACode'!$A$4:$I$455,6,FALSE)</f>
        <v>815696</v>
      </c>
      <c r="G572" s="1">
        <f>VLOOKUP($B572,'Awards&amp;Payments_LEACode'!$A$4:$I$455,8,FALSE)</f>
        <v>0</v>
      </c>
      <c r="H572" s="3">
        <f>VLOOKUP($B572,'Awards&amp;Payments_LEACode'!$A$4:$I$455,9,FALSE)</f>
        <v>1281984</v>
      </c>
      <c r="I572" s="1">
        <f>VLOOKUP($B572,'Awards&amp;Payments_LEACode'!$A$4:$Q$455,11,FALSE)</f>
        <v>103067</v>
      </c>
      <c r="J572" s="1">
        <f>VLOOKUP($B572,'Awards&amp;Payments_LEACode'!$A$4:$Q$455,12,FALSE)</f>
        <v>0</v>
      </c>
      <c r="K572" s="1">
        <f>VLOOKUP($B572,'Awards&amp;Payments_LEACode'!$A$4:$Q$455,14,FALSE)</f>
        <v>0</v>
      </c>
      <c r="L572" s="1">
        <f>VLOOKUP($B572,'Awards&amp;Payments_LEACode'!$A$4:$Q$455,16,FALSE)</f>
        <v>0</v>
      </c>
      <c r="M572" s="3">
        <f>VLOOKUP($B572,'Awards&amp;Payments_LEACode'!$A$4:$Q$455,17,FALSE)</f>
        <v>103067</v>
      </c>
    </row>
    <row r="573" spans="1:13" x14ac:dyDescent="0.35">
      <c r="A573" t="s">
        <v>386</v>
      </c>
      <c r="B573" s="118">
        <v>6083</v>
      </c>
      <c r="C573">
        <v>28</v>
      </c>
      <c r="D573" s="1">
        <f>VLOOKUP($B573,'Awards&amp;Payments_LEACode'!$A$4:$I$455,3,FALSE)</f>
        <v>40000</v>
      </c>
      <c r="E573" s="1">
        <f>VLOOKUP($B573,'Awards&amp;Payments_LEACode'!$A$4:$I$455,4,FALSE)</f>
        <v>100000</v>
      </c>
      <c r="F573" s="1">
        <f>VLOOKUP($B573,'Awards&amp;Payments_LEACode'!$A$4:$I$455,6,FALSE)</f>
        <v>190842</v>
      </c>
      <c r="G573" s="1">
        <f>VLOOKUP($B573,'Awards&amp;Payments_LEACode'!$A$4:$I$455,8,FALSE)</f>
        <v>0</v>
      </c>
      <c r="H573" s="3">
        <f>VLOOKUP($B573,'Awards&amp;Payments_LEACode'!$A$4:$I$455,9,FALSE)</f>
        <v>330842</v>
      </c>
      <c r="I573" s="1">
        <f>VLOOKUP($B573,'Awards&amp;Payments_LEACode'!$A$4:$Q$455,11,FALSE)</f>
        <v>40000</v>
      </c>
      <c r="J573" s="1">
        <f>VLOOKUP($B573,'Awards&amp;Payments_LEACode'!$A$4:$Q$455,12,FALSE)</f>
        <v>100000</v>
      </c>
      <c r="K573" s="1">
        <f>VLOOKUP($B573,'Awards&amp;Payments_LEACode'!$A$4:$Q$455,14,FALSE)</f>
        <v>0</v>
      </c>
      <c r="L573" s="1">
        <f>VLOOKUP($B573,'Awards&amp;Payments_LEACode'!$A$4:$Q$455,16,FALSE)</f>
        <v>0</v>
      </c>
      <c r="M573" s="3">
        <f>VLOOKUP($B573,'Awards&amp;Payments_LEACode'!$A$4:$Q$455,17,FALSE)</f>
        <v>140000</v>
      </c>
    </row>
    <row r="574" spans="1:13" x14ac:dyDescent="0.35">
      <c r="A574" t="s">
        <v>391</v>
      </c>
      <c r="B574" s="118">
        <v>6174</v>
      </c>
      <c r="C574">
        <v>28</v>
      </c>
      <c r="D574" s="1">
        <f>VLOOKUP($B574,'Awards&amp;Payments_LEACode'!$A$4:$I$455,3,FALSE)</f>
        <v>1205884</v>
      </c>
      <c r="E574" s="1">
        <f>VLOOKUP($B574,'Awards&amp;Payments_LEACode'!$A$4:$I$455,4,FALSE)</f>
        <v>4807384</v>
      </c>
      <c r="F574" s="1">
        <f>VLOOKUP($B574,'Awards&amp;Payments_LEACode'!$A$4:$I$455,6,FALSE)</f>
        <v>10796064</v>
      </c>
      <c r="G574" s="1">
        <f>VLOOKUP($B574,'Awards&amp;Payments_LEACode'!$A$4:$I$455,8,FALSE)</f>
        <v>0</v>
      </c>
      <c r="H574" s="3">
        <f>VLOOKUP($B574,'Awards&amp;Payments_LEACode'!$A$4:$I$455,9,FALSE)</f>
        <v>16809332</v>
      </c>
      <c r="I574" s="1">
        <f>VLOOKUP($B574,'Awards&amp;Payments_LEACode'!$A$4:$Q$455,11,FALSE)</f>
        <v>179586.03</v>
      </c>
      <c r="J574" s="1">
        <f>VLOOKUP($B574,'Awards&amp;Payments_LEACode'!$A$4:$Q$455,12,FALSE)</f>
        <v>0</v>
      </c>
      <c r="K574" s="1">
        <f>VLOOKUP($B574,'Awards&amp;Payments_LEACode'!$A$4:$Q$455,14,FALSE)</f>
        <v>0</v>
      </c>
      <c r="L574" s="1">
        <f>VLOOKUP($B574,'Awards&amp;Payments_LEACode'!$A$4:$Q$455,16,FALSE)</f>
        <v>0</v>
      </c>
      <c r="M574" s="3">
        <f>VLOOKUP($B574,'Awards&amp;Payments_LEACode'!$A$4:$Q$455,17,FALSE)</f>
        <v>179586.03</v>
      </c>
    </row>
    <row r="575" spans="1:13" x14ac:dyDescent="0.35">
      <c r="A575" t="s">
        <v>401</v>
      </c>
      <c r="B575" s="118">
        <v>6300</v>
      </c>
      <c r="C575">
        <v>28</v>
      </c>
      <c r="D575" s="1">
        <f>VLOOKUP($B575,'Awards&amp;Payments_LEACode'!$A$4:$I$455,3,FALSE)</f>
        <v>1666383</v>
      </c>
      <c r="E575" s="1">
        <f>VLOOKUP($B575,'Awards&amp;Payments_LEACode'!$A$4:$I$455,4,FALSE)</f>
        <v>6618434</v>
      </c>
      <c r="F575" s="1">
        <f>VLOOKUP($B575,'Awards&amp;Payments_LEACode'!$A$4:$I$455,6,FALSE)</f>
        <v>14863185</v>
      </c>
      <c r="G575" s="1">
        <f>VLOOKUP($B575,'Awards&amp;Payments_LEACode'!$A$4:$I$455,8,FALSE)</f>
        <v>1162318</v>
      </c>
      <c r="H575" s="3">
        <f>VLOOKUP($B575,'Awards&amp;Payments_LEACode'!$A$4:$I$455,9,FALSE)</f>
        <v>24310320</v>
      </c>
      <c r="I575" s="1">
        <f>VLOOKUP($B575,'Awards&amp;Payments_LEACode'!$A$4:$Q$455,11,FALSE)</f>
        <v>255867.62999999998</v>
      </c>
      <c r="J575" s="1">
        <f>VLOOKUP($B575,'Awards&amp;Payments_LEACode'!$A$4:$Q$455,12,FALSE)</f>
        <v>0</v>
      </c>
      <c r="K575" s="1">
        <f>VLOOKUP($B575,'Awards&amp;Payments_LEACode'!$A$4:$Q$455,14,FALSE)</f>
        <v>0</v>
      </c>
      <c r="L575" s="1">
        <f>VLOOKUP($B575,'Awards&amp;Payments_LEACode'!$A$4:$Q$455,16,FALSE)</f>
        <v>360035.93</v>
      </c>
      <c r="M575" s="3">
        <f>VLOOKUP($B575,'Awards&amp;Payments_LEACode'!$A$4:$Q$455,17,FALSE)</f>
        <v>615903.55999999994</v>
      </c>
    </row>
    <row r="576" spans="1:13" x14ac:dyDescent="0.35">
      <c r="A576" t="s">
        <v>414</v>
      </c>
      <c r="B576" s="118">
        <v>6470</v>
      </c>
      <c r="C576">
        <v>28</v>
      </c>
      <c r="D576" s="1">
        <f>VLOOKUP($B576,'Awards&amp;Payments_LEACode'!$A$4:$I$455,3,FALSE)</f>
        <v>179363</v>
      </c>
      <c r="E576" s="1">
        <f>VLOOKUP($B576,'Awards&amp;Payments_LEACode'!$A$4:$I$455,4,FALSE)</f>
        <v>711901</v>
      </c>
      <c r="F576" s="1">
        <f>VLOOKUP($B576,'Awards&amp;Payments_LEACode'!$A$4:$I$455,6,FALSE)</f>
        <v>1598734</v>
      </c>
      <c r="G576" s="1">
        <f>VLOOKUP($B576,'Awards&amp;Payments_LEACode'!$A$4:$I$455,8,FALSE)</f>
        <v>0</v>
      </c>
      <c r="H576" s="3">
        <f>VLOOKUP($B576,'Awards&amp;Payments_LEACode'!$A$4:$I$455,9,FALSE)</f>
        <v>2489998</v>
      </c>
      <c r="I576" s="1">
        <f>VLOOKUP($B576,'Awards&amp;Payments_LEACode'!$A$4:$Q$455,11,FALSE)</f>
        <v>60988.98</v>
      </c>
      <c r="J576" s="1">
        <f>VLOOKUP($B576,'Awards&amp;Payments_LEACode'!$A$4:$Q$455,12,FALSE)</f>
        <v>0</v>
      </c>
      <c r="K576" s="1">
        <f>VLOOKUP($B576,'Awards&amp;Payments_LEACode'!$A$4:$Q$455,14,FALSE)</f>
        <v>0</v>
      </c>
      <c r="L576" s="1">
        <f>VLOOKUP($B576,'Awards&amp;Payments_LEACode'!$A$4:$Q$455,16,FALSE)</f>
        <v>0</v>
      </c>
      <c r="M576" s="3">
        <f>VLOOKUP($B576,'Awards&amp;Payments_LEACode'!$A$4:$Q$455,17,FALSE)</f>
        <v>60988.98</v>
      </c>
    </row>
    <row r="577" spans="1:13" x14ac:dyDescent="0.35">
      <c r="A577" t="s">
        <v>6</v>
      </c>
      <c r="B577" s="118">
        <v>7</v>
      </c>
      <c r="C577">
        <v>29</v>
      </c>
      <c r="D577" s="1">
        <f>VLOOKUP($B577,'Awards&amp;Payments_LEACode'!$A$4:$I$455,3,FALSE)</f>
        <v>127568</v>
      </c>
      <c r="E577" s="1">
        <f>VLOOKUP($B577,'Awards&amp;Payments_LEACode'!$A$4:$I$455,4,FALSE)</f>
        <v>461352</v>
      </c>
      <c r="F577" s="1">
        <f>VLOOKUP($B577,'Awards&amp;Payments_LEACode'!$A$4:$I$455,6,FALSE)</f>
        <v>1036069</v>
      </c>
      <c r="G577" s="1">
        <f>VLOOKUP($B577,'Awards&amp;Payments_LEACode'!$A$4:$I$455,8,FALSE)</f>
        <v>108261</v>
      </c>
      <c r="H577" s="3">
        <f>VLOOKUP($B577,'Awards&amp;Payments_LEACode'!$A$4:$I$455,9,FALSE)</f>
        <v>1733250</v>
      </c>
      <c r="I577" s="1">
        <f>VLOOKUP($B577,'Awards&amp;Payments_LEACode'!$A$4:$Q$455,11,FALSE)</f>
        <v>127568</v>
      </c>
      <c r="J577" s="1">
        <f>VLOOKUP($B577,'Awards&amp;Payments_LEACode'!$A$4:$Q$455,12,FALSE)</f>
        <v>0</v>
      </c>
      <c r="K577" s="1">
        <f>VLOOKUP($B577,'Awards&amp;Payments_LEACode'!$A$4:$Q$455,14,FALSE)</f>
        <v>0</v>
      </c>
      <c r="L577" s="1">
        <f>VLOOKUP($B577,'Awards&amp;Payments_LEACode'!$A$4:$Q$455,16,FALSE)</f>
        <v>0</v>
      </c>
      <c r="M577" s="3">
        <f>VLOOKUP($B577,'Awards&amp;Payments_LEACode'!$A$4:$Q$455,17,FALSE)</f>
        <v>127568</v>
      </c>
    </row>
    <row r="578" spans="1:13" x14ac:dyDescent="0.35">
      <c r="A578" t="s">
        <v>22</v>
      </c>
      <c r="B578" s="118">
        <v>196</v>
      </c>
      <c r="C578">
        <v>29</v>
      </c>
      <c r="D578" s="1">
        <f>VLOOKUP($B578,'Awards&amp;Payments_LEACode'!$A$4:$I$455,3,FALSE)</f>
        <v>162795</v>
      </c>
      <c r="E578" s="1">
        <f>VLOOKUP($B578,'Awards&amp;Payments_LEACode'!$A$4:$I$455,4,FALSE)</f>
        <v>555533</v>
      </c>
      <c r="F578" s="1">
        <f>VLOOKUP($B578,'Awards&amp;Payments_LEACode'!$A$4:$I$455,6,FALSE)</f>
        <v>1247574</v>
      </c>
      <c r="G578" s="1">
        <f>VLOOKUP($B578,'Awards&amp;Payments_LEACode'!$A$4:$I$455,8,FALSE)</f>
        <v>58985</v>
      </c>
      <c r="H578" s="3">
        <f>VLOOKUP($B578,'Awards&amp;Payments_LEACode'!$A$4:$I$455,9,FALSE)</f>
        <v>2024887</v>
      </c>
      <c r="I578" s="1">
        <f>VLOOKUP($B578,'Awards&amp;Payments_LEACode'!$A$4:$Q$455,11,FALSE)</f>
        <v>155801.87</v>
      </c>
      <c r="J578" s="1">
        <f>VLOOKUP($B578,'Awards&amp;Payments_LEACode'!$A$4:$Q$455,12,FALSE)</f>
        <v>0</v>
      </c>
      <c r="K578" s="1">
        <f>VLOOKUP($B578,'Awards&amp;Payments_LEACode'!$A$4:$Q$455,14,FALSE)</f>
        <v>0</v>
      </c>
      <c r="L578" s="1">
        <f>VLOOKUP($B578,'Awards&amp;Payments_LEACode'!$A$4:$Q$455,16,FALSE)</f>
        <v>19468.14</v>
      </c>
      <c r="M578" s="3">
        <f>VLOOKUP($B578,'Awards&amp;Payments_LEACode'!$A$4:$Q$455,17,FALSE)</f>
        <v>175270.01</v>
      </c>
    </row>
    <row r="579" spans="1:13" x14ac:dyDescent="0.35">
      <c r="A579" t="s">
        <v>23</v>
      </c>
      <c r="B579" s="118">
        <v>203</v>
      </c>
      <c r="C579">
        <v>29</v>
      </c>
      <c r="D579" s="1">
        <f>VLOOKUP($B579,'Awards&amp;Payments_LEACode'!$A$4:$I$455,3,FALSE)</f>
        <v>106225</v>
      </c>
      <c r="E579" s="1">
        <f>VLOOKUP($B579,'Awards&amp;Payments_LEACode'!$A$4:$I$455,4,FALSE)</f>
        <v>431073</v>
      </c>
      <c r="F579" s="1">
        <f>VLOOKUP($B579,'Awards&amp;Payments_LEACode'!$A$4:$I$455,6,FALSE)</f>
        <v>968071</v>
      </c>
      <c r="G579" s="1">
        <f>VLOOKUP($B579,'Awards&amp;Payments_LEACode'!$A$4:$I$455,8,FALSE)</f>
        <v>0</v>
      </c>
      <c r="H579" s="3">
        <f>VLOOKUP($B579,'Awards&amp;Payments_LEACode'!$A$4:$I$455,9,FALSE)</f>
        <v>1505369</v>
      </c>
      <c r="I579" s="1">
        <f>VLOOKUP($B579,'Awards&amp;Payments_LEACode'!$A$4:$Q$455,11,FALSE)</f>
        <v>105482.17</v>
      </c>
      <c r="J579" s="1">
        <f>VLOOKUP($B579,'Awards&amp;Payments_LEACode'!$A$4:$Q$455,12,FALSE)</f>
        <v>0</v>
      </c>
      <c r="K579" s="1">
        <f>VLOOKUP($B579,'Awards&amp;Payments_LEACode'!$A$4:$Q$455,14,FALSE)</f>
        <v>0</v>
      </c>
      <c r="L579" s="1">
        <f>VLOOKUP($B579,'Awards&amp;Payments_LEACode'!$A$4:$Q$455,16,FALSE)</f>
        <v>0</v>
      </c>
      <c r="M579" s="3">
        <f>VLOOKUP($B579,'Awards&amp;Payments_LEACode'!$A$4:$Q$455,17,FALSE)</f>
        <v>105482.17</v>
      </c>
    </row>
    <row r="580" spans="1:13" x14ac:dyDescent="0.35">
      <c r="A580" t="s">
        <v>39</v>
      </c>
      <c r="B580" s="118">
        <v>441</v>
      </c>
      <c r="C580">
        <v>29</v>
      </c>
      <c r="D580" s="1">
        <f>VLOOKUP($B580,'Awards&amp;Payments_LEACode'!$A$4:$I$455,3,FALSE)</f>
        <v>57318</v>
      </c>
      <c r="E580" s="1">
        <f>VLOOKUP($B580,'Awards&amp;Payments_LEACode'!$A$4:$I$455,4,FALSE)</f>
        <v>196349</v>
      </c>
      <c r="F580" s="1">
        <f>VLOOKUP($B580,'Awards&amp;Payments_LEACode'!$A$4:$I$455,6,FALSE)</f>
        <v>440946</v>
      </c>
      <c r="G580" s="1">
        <f>VLOOKUP($B580,'Awards&amp;Payments_LEACode'!$A$4:$I$455,8,FALSE)</f>
        <v>43478</v>
      </c>
      <c r="H580" s="3">
        <f>VLOOKUP($B580,'Awards&amp;Payments_LEACode'!$A$4:$I$455,9,FALSE)</f>
        <v>738091</v>
      </c>
      <c r="I580" s="1">
        <f>VLOOKUP($B580,'Awards&amp;Payments_LEACode'!$A$4:$Q$455,11,FALSE)</f>
        <v>53650.83</v>
      </c>
      <c r="J580" s="1">
        <f>VLOOKUP($B580,'Awards&amp;Payments_LEACode'!$A$4:$Q$455,12,FALSE)</f>
        <v>0</v>
      </c>
      <c r="K580" s="1">
        <f>VLOOKUP($B580,'Awards&amp;Payments_LEACode'!$A$4:$Q$455,14,FALSE)</f>
        <v>0</v>
      </c>
      <c r="L580" s="1">
        <f>VLOOKUP($B580,'Awards&amp;Payments_LEACode'!$A$4:$Q$455,16,FALSE)</f>
        <v>11146.33</v>
      </c>
      <c r="M580" s="3">
        <f>VLOOKUP($B580,'Awards&amp;Payments_LEACode'!$A$4:$Q$455,17,FALSE)</f>
        <v>64797.16</v>
      </c>
    </row>
    <row r="581" spans="1:13" x14ac:dyDescent="0.35">
      <c r="A581" t="s">
        <v>56</v>
      </c>
      <c r="B581" s="118">
        <v>735</v>
      </c>
      <c r="C581">
        <v>29</v>
      </c>
      <c r="D581" s="1">
        <f>VLOOKUP($B581,'Awards&amp;Payments_LEACode'!$A$4:$I$455,3,FALSE)</f>
        <v>139501</v>
      </c>
      <c r="E581" s="1">
        <f>VLOOKUP($B581,'Awards&amp;Payments_LEACode'!$A$4:$I$455,4,FALSE)</f>
        <v>497704</v>
      </c>
      <c r="F581" s="1">
        <f>VLOOKUP($B581,'Awards&amp;Payments_LEACode'!$A$4:$I$455,6,FALSE)</f>
        <v>1117706</v>
      </c>
      <c r="G581" s="1">
        <f>VLOOKUP($B581,'Awards&amp;Payments_LEACode'!$A$4:$I$455,8,FALSE)</f>
        <v>64493</v>
      </c>
      <c r="H581" s="3">
        <f>VLOOKUP($B581,'Awards&amp;Payments_LEACode'!$A$4:$I$455,9,FALSE)</f>
        <v>1819404</v>
      </c>
      <c r="I581" s="1">
        <f>VLOOKUP($B581,'Awards&amp;Payments_LEACode'!$A$4:$Q$455,11,FALSE)</f>
        <v>0</v>
      </c>
      <c r="J581" s="1">
        <f>VLOOKUP($B581,'Awards&amp;Payments_LEACode'!$A$4:$Q$455,12,FALSE)</f>
        <v>0</v>
      </c>
      <c r="K581" s="1">
        <f>VLOOKUP($B581,'Awards&amp;Payments_LEACode'!$A$4:$Q$455,14,FALSE)</f>
        <v>0</v>
      </c>
      <c r="L581" s="1">
        <f>VLOOKUP($B581,'Awards&amp;Payments_LEACode'!$A$4:$Q$455,16,FALSE)</f>
        <v>0</v>
      </c>
      <c r="M581" s="3">
        <f>VLOOKUP($B581,'Awards&amp;Payments_LEACode'!$A$4:$Q$455,17,FALSE)</f>
        <v>0</v>
      </c>
    </row>
    <row r="582" spans="1:13" x14ac:dyDescent="0.35">
      <c r="A582" t="s">
        <v>1156</v>
      </c>
      <c r="B582" s="118">
        <v>1080</v>
      </c>
      <c r="C582">
        <v>29</v>
      </c>
      <c r="D582" s="1">
        <f>VLOOKUP($B582,'Awards&amp;Payments_LEACode'!$A$4:$I$455,3,FALSE)</f>
        <v>211901</v>
      </c>
      <c r="E582" s="1">
        <f>VLOOKUP($B582,'Awards&amp;Payments_LEACode'!$A$4:$I$455,4,FALSE)</f>
        <v>832850</v>
      </c>
      <c r="F582" s="1">
        <f>VLOOKUP($B582,'Awards&amp;Payments_LEACode'!$A$4:$I$455,6,FALSE)</f>
        <v>1870353</v>
      </c>
      <c r="G582" s="1">
        <f>VLOOKUP($B582,'Awards&amp;Payments_LEACode'!$A$4:$I$455,8,FALSE)</f>
        <v>142174</v>
      </c>
      <c r="H582" s="3">
        <f>VLOOKUP($B582,'Awards&amp;Payments_LEACode'!$A$4:$I$455,9,FALSE)</f>
        <v>3057278</v>
      </c>
      <c r="I582" s="1">
        <f>VLOOKUP($B582,'Awards&amp;Payments_LEACode'!$A$4:$Q$455,11,FALSE)</f>
        <v>151483.67000000001</v>
      </c>
      <c r="J582" s="1">
        <f>VLOOKUP($B582,'Awards&amp;Payments_LEACode'!$A$4:$Q$455,12,FALSE)</f>
        <v>0</v>
      </c>
      <c r="K582" s="1">
        <f>VLOOKUP($B582,'Awards&amp;Payments_LEACode'!$A$4:$Q$455,14,FALSE)</f>
        <v>0</v>
      </c>
      <c r="L582" s="1">
        <f>VLOOKUP($B582,'Awards&amp;Payments_LEACode'!$A$4:$Q$455,16,FALSE)</f>
        <v>22965.42</v>
      </c>
      <c r="M582" s="3">
        <f>VLOOKUP($B582,'Awards&amp;Payments_LEACode'!$A$4:$Q$455,17,FALSE)</f>
        <v>174449.09000000003</v>
      </c>
    </row>
    <row r="583" spans="1:13" x14ac:dyDescent="0.35">
      <c r="A583" t="s">
        <v>77</v>
      </c>
      <c r="B583" s="118">
        <v>1162</v>
      </c>
      <c r="C583">
        <v>29</v>
      </c>
      <c r="D583" s="1">
        <f>VLOOKUP($B583,'Awards&amp;Payments_LEACode'!$A$4:$I$455,3,FALSE)</f>
        <v>209616</v>
      </c>
      <c r="E583" s="1">
        <f>VLOOKUP($B583,'Awards&amp;Payments_LEACode'!$A$4:$I$455,4,FALSE)</f>
        <v>830218</v>
      </c>
      <c r="F583" s="1">
        <f>VLOOKUP($B583,'Awards&amp;Payments_LEACode'!$A$4:$I$455,6,FALSE)</f>
        <v>1864441</v>
      </c>
      <c r="G583" s="1">
        <f>VLOOKUP($B583,'Awards&amp;Payments_LEACode'!$A$4:$I$455,8,FALSE)</f>
        <v>138841</v>
      </c>
      <c r="H583" s="3">
        <f>VLOOKUP($B583,'Awards&amp;Payments_LEACode'!$A$4:$I$455,9,FALSE)</f>
        <v>3043116</v>
      </c>
      <c r="I583" s="1">
        <f>VLOOKUP($B583,'Awards&amp;Payments_LEACode'!$A$4:$Q$455,11,FALSE)</f>
        <v>0</v>
      </c>
      <c r="J583" s="1">
        <f>VLOOKUP($B583,'Awards&amp;Payments_LEACode'!$A$4:$Q$455,12,FALSE)</f>
        <v>0</v>
      </c>
      <c r="K583" s="1">
        <f>VLOOKUP($B583,'Awards&amp;Payments_LEACode'!$A$4:$Q$455,14,FALSE)</f>
        <v>0</v>
      </c>
      <c r="L583" s="1">
        <f>VLOOKUP($B583,'Awards&amp;Payments_LEACode'!$A$4:$Q$455,16,FALSE)</f>
        <v>0</v>
      </c>
      <c r="M583" s="3">
        <f>VLOOKUP($B583,'Awards&amp;Payments_LEACode'!$A$4:$Q$455,17,FALSE)</f>
        <v>0</v>
      </c>
    </row>
    <row r="584" spans="1:13" x14ac:dyDescent="0.35">
      <c r="A584" s="113" t="s">
        <v>327</v>
      </c>
      <c r="B584" s="118">
        <v>4970</v>
      </c>
      <c r="C584">
        <v>29</v>
      </c>
      <c r="D584" s="1">
        <f>VLOOKUP($B584,'Awards&amp;Payments_LEACode'!$A$4:$I$455,3,FALSE)</f>
        <v>549040</v>
      </c>
      <c r="E584" s="1">
        <f>VLOOKUP($B584,'Awards&amp;Payments_LEACode'!$A$4:$I$455,4,FALSE)</f>
        <v>2058683</v>
      </c>
      <c r="F584" s="1">
        <f>VLOOKUP($B584,'Awards&amp;Payments_LEACode'!$A$4:$I$455,6,FALSE)</f>
        <v>4623236</v>
      </c>
      <c r="G584" s="1">
        <f>VLOOKUP($B584,'Awards&amp;Payments_LEACode'!$A$4:$I$455,8,FALSE)</f>
        <v>0</v>
      </c>
      <c r="H584" s="3">
        <f>VLOOKUP($B584,'Awards&amp;Payments_LEACode'!$A$4:$I$455,9,FALSE)</f>
        <v>7230959</v>
      </c>
      <c r="I584" s="1">
        <f>VLOOKUP($B584,'Awards&amp;Payments_LEACode'!$A$4:$Q$455,11,FALSE)</f>
        <v>523353.73</v>
      </c>
      <c r="J584" s="1">
        <f>VLOOKUP($B584,'Awards&amp;Payments_LEACode'!$A$4:$Q$455,12,FALSE)</f>
        <v>0</v>
      </c>
      <c r="K584" s="1">
        <f>VLOOKUP($B584,'Awards&amp;Payments_LEACode'!$A$4:$Q$455,14,FALSE)</f>
        <v>0</v>
      </c>
      <c r="L584" s="1">
        <f>VLOOKUP($B584,'Awards&amp;Payments_LEACode'!$A$4:$Q$455,16,FALSE)</f>
        <v>0</v>
      </c>
      <c r="M584" s="3">
        <f>VLOOKUP($B584,'Awards&amp;Payments_LEACode'!$A$4:$Q$455,17,FALSE)</f>
        <v>523353.73</v>
      </c>
    </row>
    <row r="585" spans="1:13" x14ac:dyDescent="0.35">
      <c r="A585" t="s">
        <v>102</v>
      </c>
      <c r="B585" s="118">
        <v>1561</v>
      </c>
      <c r="C585">
        <v>29</v>
      </c>
      <c r="D585" s="1">
        <f>VLOOKUP($B585,'Awards&amp;Payments_LEACode'!$A$4:$I$455,3,FALSE)</f>
        <v>91500</v>
      </c>
      <c r="E585" s="1">
        <f>VLOOKUP($B585,'Awards&amp;Payments_LEACode'!$A$4:$I$455,4,FALSE)</f>
        <v>308309</v>
      </c>
      <c r="F585" s="1">
        <f>VLOOKUP($B585,'Awards&amp;Payments_LEACode'!$A$4:$I$455,6,FALSE)</f>
        <v>692377</v>
      </c>
      <c r="G585" s="1">
        <f>VLOOKUP($B585,'Awards&amp;Payments_LEACode'!$A$4:$I$455,8,FALSE)</f>
        <v>0</v>
      </c>
      <c r="H585" s="3">
        <f>VLOOKUP($B585,'Awards&amp;Payments_LEACode'!$A$4:$I$455,9,FALSE)</f>
        <v>1092186</v>
      </c>
      <c r="I585" s="1">
        <f>VLOOKUP($B585,'Awards&amp;Payments_LEACode'!$A$4:$Q$455,11,FALSE)</f>
        <v>76963.69</v>
      </c>
      <c r="J585" s="1">
        <f>VLOOKUP($B585,'Awards&amp;Payments_LEACode'!$A$4:$Q$455,12,FALSE)</f>
        <v>0</v>
      </c>
      <c r="K585" s="1">
        <f>VLOOKUP($B585,'Awards&amp;Payments_LEACode'!$A$4:$Q$455,14,FALSE)</f>
        <v>0</v>
      </c>
      <c r="L585" s="1">
        <f>VLOOKUP($B585,'Awards&amp;Payments_LEACode'!$A$4:$Q$455,16,FALSE)</f>
        <v>0</v>
      </c>
      <c r="M585" s="3">
        <f>VLOOKUP($B585,'Awards&amp;Payments_LEACode'!$A$4:$Q$455,17,FALSE)</f>
        <v>76963.69</v>
      </c>
    </row>
    <row r="586" spans="1:13" x14ac:dyDescent="0.35">
      <c r="A586" t="s">
        <v>370</v>
      </c>
      <c r="B586" s="118">
        <v>5757</v>
      </c>
      <c r="C586">
        <v>29</v>
      </c>
      <c r="D586" s="1">
        <f>VLOOKUP($B586,'Awards&amp;Payments_LEACode'!$A$4:$I$455,3,FALSE)</f>
        <v>192256</v>
      </c>
      <c r="E586" s="1">
        <f>VLOOKUP($B586,'Awards&amp;Payments_LEACode'!$A$4:$I$455,4,FALSE)</f>
        <v>804983</v>
      </c>
      <c r="F586" s="1">
        <f>VLOOKUP($B586,'Awards&amp;Payments_LEACode'!$A$4:$I$455,6,FALSE)</f>
        <v>1807771</v>
      </c>
      <c r="G586" s="1">
        <f>VLOOKUP($B586,'Awards&amp;Payments_LEACode'!$A$4:$I$455,8,FALSE)</f>
        <v>77826</v>
      </c>
      <c r="H586" s="3">
        <f>VLOOKUP($B586,'Awards&amp;Payments_LEACode'!$A$4:$I$455,9,FALSE)</f>
        <v>2882836</v>
      </c>
      <c r="I586" s="1">
        <f>VLOOKUP($B586,'Awards&amp;Payments_LEACode'!$A$4:$Q$455,11,FALSE)</f>
        <v>129724.11</v>
      </c>
      <c r="J586" s="1">
        <f>VLOOKUP($B586,'Awards&amp;Payments_LEACode'!$A$4:$Q$455,12,FALSE)</f>
        <v>0</v>
      </c>
      <c r="K586" s="1">
        <f>VLOOKUP($B586,'Awards&amp;Payments_LEACode'!$A$4:$Q$455,14,FALSE)</f>
        <v>0</v>
      </c>
      <c r="L586" s="1">
        <f>VLOOKUP($B586,'Awards&amp;Payments_LEACode'!$A$4:$Q$455,16,FALSE)</f>
        <v>42397.8</v>
      </c>
      <c r="M586" s="3">
        <f>VLOOKUP($B586,'Awards&amp;Payments_LEACode'!$A$4:$Q$455,17,FALSE)</f>
        <v>172121.91</v>
      </c>
    </row>
    <row r="587" spans="1:13" x14ac:dyDescent="0.35">
      <c r="A587" t="s">
        <v>135</v>
      </c>
      <c r="B587" s="118">
        <v>2135</v>
      </c>
      <c r="C587">
        <v>29</v>
      </c>
      <c r="D587" s="1">
        <f>VLOOKUP($B587,'Awards&amp;Payments_LEACode'!$A$4:$I$455,3,FALSE)</f>
        <v>168546</v>
      </c>
      <c r="E587" s="1">
        <f>VLOOKUP($B587,'Awards&amp;Payments_LEACode'!$A$4:$I$455,4,FALSE)</f>
        <v>689071</v>
      </c>
      <c r="F587" s="1">
        <f>VLOOKUP($B587,'Awards&amp;Payments_LEACode'!$A$4:$I$455,6,FALSE)</f>
        <v>1547465</v>
      </c>
      <c r="G587" s="1">
        <f>VLOOKUP($B587,'Awards&amp;Payments_LEACode'!$A$4:$I$455,8,FALSE)</f>
        <v>45072</v>
      </c>
      <c r="H587" s="3">
        <f>VLOOKUP($B587,'Awards&amp;Payments_LEACode'!$A$4:$I$455,9,FALSE)</f>
        <v>2450154</v>
      </c>
      <c r="I587" s="1">
        <f>VLOOKUP($B587,'Awards&amp;Payments_LEACode'!$A$4:$Q$455,11,FALSE)</f>
        <v>67426.790000000008</v>
      </c>
      <c r="J587" s="1">
        <f>VLOOKUP($B587,'Awards&amp;Payments_LEACode'!$A$4:$Q$455,12,FALSE)</f>
        <v>0</v>
      </c>
      <c r="K587" s="1">
        <f>VLOOKUP($B587,'Awards&amp;Payments_LEACode'!$A$4:$Q$455,14,FALSE)</f>
        <v>0</v>
      </c>
      <c r="L587" s="1">
        <f>VLOOKUP($B587,'Awards&amp;Payments_LEACode'!$A$4:$Q$455,16,FALSE)</f>
        <v>27389.89</v>
      </c>
      <c r="M587" s="3">
        <f>VLOOKUP($B587,'Awards&amp;Payments_LEACode'!$A$4:$Q$455,17,FALSE)</f>
        <v>94816.680000000008</v>
      </c>
    </row>
    <row r="588" spans="1:13" x14ac:dyDescent="0.35">
      <c r="A588" t="s">
        <v>157</v>
      </c>
      <c r="B588" s="118">
        <v>2478</v>
      </c>
      <c r="C588">
        <v>29</v>
      </c>
      <c r="D588" s="1">
        <f>VLOOKUP($B588,'Awards&amp;Payments_LEACode'!$A$4:$I$455,3,FALSE)</f>
        <v>549056</v>
      </c>
      <c r="E588" s="1">
        <f>VLOOKUP($B588,'Awards&amp;Payments_LEACode'!$A$4:$I$455,4,FALSE)</f>
        <v>2215331</v>
      </c>
      <c r="F588" s="1">
        <f>VLOOKUP($B588,'Awards&amp;Payments_LEACode'!$A$4:$I$455,6,FALSE)</f>
        <v>4975026</v>
      </c>
      <c r="G588" s="1">
        <f>VLOOKUP($B588,'Awards&amp;Payments_LEACode'!$A$4:$I$455,8,FALSE)</f>
        <v>299275</v>
      </c>
      <c r="H588" s="3">
        <f>VLOOKUP($B588,'Awards&amp;Payments_LEACode'!$A$4:$I$455,9,FALSE)</f>
        <v>8038688</v>
      </c>
      <c r="I588" s="1">
        <f>VLOOKUP($B588,'Awards&amp;Payments_LEACode'!$A$4:$Q$455,11,FALSE)</f>
        <v>133756.79</v>
      </c>
      <c r="J588" s="1">
        <f>VLOOKUP($B588,'Awards&amp;Payments_LEACode'!$A$4:$Q$455,12,FALSE)</f>
        <v>0</v>
      </c>
      <c r="K588" s="1">
        <f>VLOOKUP($B588,'Awards&amp;Payments_LEACode'!$A$4:$Q$455,14,FALSE)</f>
        <v>0</v>
      </c>
      <c r="L588" s="1">
        <f>VLOOKUP($B588,'Awards&amp;Payments_LEACode'!$A$4:$Q$455,16,FALSE)</f>
        <v>1877</v>
      </c>
      <c r="M588" s="3">
        <f>VLOOKUP($B588,'Awards&amp;Payments_LEACode'!$A$4:$Q$455,17,FALSE)</f>
        <v>135633.79</v>
      </c>
    </row>
    <row r="589" spans="1:13" x14ac:dyDescent="0.35">
      <c r="A589" t="s">
        <v>189</v>
      </c>
      <c r="B589" s="118">
        <v>2856</v>
      </c>
      <c r="C589">
        <v>29</v>
      </c>
      <c r="D589" s="1">
        <f>VLOOKUP($B589,'Awards&amp;Payments_LEACode'!$A$4:$I$455,3,FALSE)</f>
        <v>179049</v>
      </c>
      <c r="E589" s="1">
        <f>VLOOKUP($B589,'Awards&amp;Payments_LEACode'!$A$4:$I$455,4,FALSE)</f>
        <v>708922</v>
      </c>
      <c r="F589" s="1">
        <f>VLOOKUP($B589,'Awards&amp;Payments_LEACode'!$A$4:$I$455,6,FALSE)</f>
        <v>1592044</v>
      </c>
      <c r="G589" s="1">
        <f>VLOOKUP($B589,'Awards&amp;Payments_LEACode'!$A$4:$I$455,8,FALSE)</f>
        <v>116377</v>
      </c>
      <c r="H589" s="3">
        <f>VLOOKUP($B589,'Awards&amp;Payments_LEACode'!$A$4:$I$455,9,FALSE)</f>
        <v>2596392</v>
      </c>
      <c r="I589" s="1">
        <f>VLOOKUP($B589,'Awards&amp;Payments_LEACode'!$A$4:$Q$455,11,FALSE)</f>
        <v>54011.48</v>
      </c>
      <c r="J589" s="1">
        <f>VLOOKUP($B589,'Awards&amp;Payments_LEACode'!$A$4:$Q$455,12,FALSE)</f>
        <v>0</v>
      </c>
      <c r="K589" s="1">
        <f>VLOOKUP($B589,'Awards&amp;Payments_LEACode'!$A$4:$Q$455,14,FALSE)</f>
        <v>0</v>
      </c>
      <c r="L589" s="1">
        <f>VLOOKUP($B589,'Awards&amp;Payments_LEACode'!$A$4:$Q$455,16,FALSE)</f>
        <v>81281.41</v>
      </c>
      <c r="M589" s="3">
        <f>VLOOKUP($B589,'Awards&amp;Payments_LEACode'!$A$4:$Q$455,17,FALSE)</f>
        <v>135292.89000000001</v>
      </c>
    </row>
    <row r="590" spans="1:13" x14ac:dyDescent="0.35">
      <c r="A590" t="s">
        <v>193</v>
      </c>
      <c r="B590" s="118">
        <v>2891</v>
      </c>
      <c r="C590">
        <v>29</v>
      </c>
      <c r="D590" s="1">
        <f>VLOOKUP($B590,'Awards&amp;Payments_LEACode'!$A$4:$I$455,3,FALSE)</f>
        <v>103115</v>
      </c>
      <c r="E590" s="1">
        <f>VLOOKUP($B590,'Awards&amp;Payments_LEACode'!$A$4:$I$455,4,FALSE)</f>
        <v>347445</v>
      </c>
      <c r="F590" s="1">
        <f>VLOOKUP($B590,'Awards&amp;Payments_LEACode'!$A$4:$I$455,6,FALSE)</f>
        <v>780267</v>
      </c>
      <c r="G590" s="1">
        <f>VLOOKUP($B590,'Awards&amp;Payments_LEACode'!$A$4:$I$455,8,FALSE)</f>
        <v>44928</v>
      </c>
      <c r="H590" s="3">
        <f>VLOOKUP($B590,'Awards&amp;Payments_LEACode'!$A$4:$I$455,9,FALSE)</f>
        <v>1275755</v>
      </c>
      <c r="I590" s="1">
        <f>VLOOKUP($B590,'Awards&amp;Payments_LEACode'!$A$4:$Q$455,11,FALSE)</f>
        <v>103115</v>
      </c>
      <c r="J590" s="1">
        <f>VLOOKUP($B590,'Awards&amp;Payments_LEACode'!$A$4:$Q$455,12,FALSE)</f>
        <v>0</v>
      </c>
      <c r="K590" s="1">
        <f>VLOOKUP($B590,'Awards&amp;Payments_LEACode'!$A$4:$Q$455,14,FALSE)</f>
        <v>0</v>
      </c>
      <c r="L590" s="1">
        <f>VLOOKUP($B590,'Awards&amp;Payments_LEACode'!$A$4:$Q$455,16,FALSE)</f>
        <v>44928</v>
      </c>
      <c r="M590" s="3">
        <f>VLOOKUP($B590,'Awards&amp;Payments_LEACode'!$A$4:$Q$455,17,FALSE)</f>
        <v>148043</v>
      </c>
    </row>
    <row r="591" spans="1:13" x14ac:dyDescent="0.35">
      <c r="A591" t="s">
        <v>211</v>
      </c>
      <c r="B591" s="118">
        <v>3304</v>
      </c>
      <c r="C591">
        <v>29</v>
      </c>
      <c r="D591" s="1">
        <f>VLOOKUP($B591,'Awards&amp;Payments_LEACode'!$A$4:$I$455,3,FALSE)</f>
        <v>40000</v>
      </c>
      <c r="E591" s="1">
        <f>VLOOKUP($B591,'Awards&amp;Payments_LEACode'!$A$4:$I$455,4,FALSE)</f>
        <v>100000</v>
      </c>
      <c r="F591" s="1">
        <f>VLOOKUP($B591,'Awards&amp;Payments_LEACode'!$A$4:$I$455,6,FALSE)</f>
        <v>155687</v>
      </c>
      <c r="G591" s="1">
        <f>VLOOKUP($B591,'Awards&amp;Payments_LEACode'!$A$4:$I$455,8,FALSE)</f>
        <v>0</v>
      </c>
      <c r="H591" s="3">
        <f>VLOOKUP($B591,'Awards&amp;Payments_LEACode'!$A$4:$I$455,9,FALSE)</f>
        <v>295687</v>
      </c>
      <c r="I591" s="1">
        <f>VLOOKUP($B591,'Awards&amp;Payments_LEACode'!$A$4:$Q$455,11,FALSE)</f>
        <v>37404.78</v>
      </c>
      <c r="J591" s="1">
        <f>VLOOKUP($B591,'Awards&amp;Payments_LEACode'!$A$4:$Q$455,12,FALSE)</f>
        <v>0</v>
      </c>
      <c r="K591" s="1">
        <f>VLOOKUP($B591,'Awards&amp;Payments_LEACode'!$A$4:$Q$455,14,FALSE)</f>
        <v>0</v>
      </c>
      <c r="L591" s="1">
        <f>VLOOKUP($B591,'Awards&amp;Payments_LEACode'!$A$4:$Q$455,16,FALSE)</f>
        <v>0</v>
      </c>
      <c r="M591" s="3">
        <f>VLOOKUP($B591,'Awards&amp;Payments_LEACode'!$A$4:$Q$455,17,FALSE)</f>
        <v>37404.78</v>
      </c>
    </row>
    <row r="592" spans="1:13" x14ac:dyDescent="0.35">
      <c r="A592" t="s">
        <v>216</v>
      </c>
      <c r="B592" s="118">
        <v>3339</v>
      </c>
      <c r="C592">
        <v>29</v>
      </c>
      <c r="D592" s="1">
        <f>VLOOKUP($B592,'Awards&amp;Payments_LEACode'!$A$4:$I$455,3,FALSE)</f>
        <v>374599</v>
      </c>
      <c r="E592" s="1">
        <f>VLOOKUP($B592,'Awards&amp;Payments_LEACode'!$A$4:$I$455,4,FALSE)</f>
        <v>1479480</v>
      </c>
      <c r="F592" s="1">
        <f>VLOOKUP($B592,'Awards&amp;Payments_LEACode'!$A$4:$I$455,6,FALSE)</f>
        <v>3322505</v>
      </c>
      <c r="G592" s="1">
        <f>VLOOKUP($B592,'Awards&amp;Payments_LEACode'!$A$4:$I$455,8,FALSE)</f>
        <v>0</v>
      </c>
      <c r="H592" s="3">
        <f>VLOOKUP($B592,'Awards&amp;Payments_LEACode'!$A$4:$I$455,9,FALSE)</f>
        <v>5176584</v>
      </c>
      <c r="I592" s="1">
        <f>VLOOKUP($B592,'Awards&amp;Payments_LEACode'!$A$4:$Q$455,11,FALSE)</f>
        <v>333168.39999999997</v>
      </c>
      <c r="J592" s="1">
        <f>VLOOKUP($B592,'Awards&amp;Payments_LEACode'!$A$4:$Q$455,12,FALSE)</f>
        <v>0</v>
      </c>
      <c r="K592" s="1">
        <f>VLOOKUP($B592,'Awards&amp;Payments_LEACode'!$A$4:$Q$455,14,FALSE)</f>
        <v>0</v>
      </c>
      <c r="L592" s="1">
        <f>VLOOKUP($B592,'Awards&amp;Payments_LEACode'!$A$4:$Q$455,16,FALSE)</f>
        <v>0</v>
      </c>
      <c r="M592" s="3">
        <f>VLOOKUP($B592,'Awards&amp;Payments_LEACode'!$A$4:$Q$455,17,FALSE)</f>
        <v>333168.39999999997</v>
      </c>
    </row>
    <row r="593" spans="1:13" x14ac:dyDescent="0.35">
      <c r="A593" t="s">
        <v>220</v>
      </c>
      <c r="B593" s="118">
        <v>3409</v>
      </c>
      <c r="C593">
        <v>29</v>
      </c>
      <c r="D593" s="1">
        <f>VLOOKUP($B593,'Awards&amp;Payments_LEACode'!$A$4:$I$455,3,FALSE)</f>
        <v>305827</v>
      </c>
      <c r="E593" s="1">
        <f>VLOOKUP($B593,'Awards&amp;Payments_LEACode'!$A$4:$I$455,4,FALSE)</f>
        <v>1077818</v>
      </c>
      <c r="F593" s="1">
        <f>VLOOKUP($B593,'Awards&amp;Payments_LEACode'!$A$4:$I$455,6,FALSE)</f>
        <v>2420482</v>
      </c>
      <c r="G593" s="1">
        <f>VLOOKUP($B593,'Awards&amp;Payments_LEACode'!$A$4:$I$455,8,FALSE)</f>
        <v>0</v>
      </c>
      <c r="H593" s="3">
        <f>VLOOKUP($B593,'Awards&amp;Payments_LEACode'!$A$4:$I$455,9,FALSE)</f>
        <v>3804127</v>
      </c>
      <c r="I593" s="1">
        <f>VLOOKUP($B593,'Awards&amp;Payments_LEACode'!$A$4:$Q$455,11,FALSE)</f>
        <v>271378.81</v>
      </c>
      <c r="J593" s="1">
        <f>VLOOKUP($B593,'Awards&amp;Payments_LEACode'!$A$4:$Q$455,12,FALSE)</f>
        <v>0</v>
      </c>
      <c r="K593" s="1">
        <f>VLOOKUP($B593,'Awards&amp;Payments_LEACode'!$A$4:$Q$455,14,FALSE)</f>
        <v>0</v>
      </c>
      <c r="L593" s="1">
        <f>VLOOKUP($B593,'Awards&amp;Payments_LEACode'!$A$4:$Q$455,16,FALSE)</f>
        <v>0</v>
      </c>
      <c r="M593" s="3">
        <f>VLOOKUP($B593,'Awards&amp;Payments_LEACode'!$A$4:$Q$455,17,FALSE)</f>
        <v>271378.81</v>
      </c>
    </row>
    <row r="594" spans="1:13" x14ac:dyDescent="0.35">
      <c r="A594" t="s">
        <v>247</v>
      </c>
      <c r="B594" s="118">
        <v>3787</v>
      </c>
      <c r="C594">
        <v>29</v>
      </c>
      <c r="D594" s="1">
        <f>VLOOKUP($B594,'Awards&amp;Payments_LEACode'!$A$4:$I$455,3,FALSE)</f>
        <v>141703</v>
      </c>
      <c r="E594" s="1">
        <f>VLOOKUP($B594,'Awards&amp;Payments_LEACode'!$A$4:$I$455,4,FALSE)</f>
        <v>485101</v>
      </c>
      <c r="F594" s="1">
        <f>VLOOKUP($B594,'Awards&amp;Payments_LEACode'!$A$4:$I$455,6,FALSE)</f>
        <v>1089404</v>
      </c>
      <c r="G594" s="1">
        <f>VLOOKUP($B594,'Awards&amp;Payments_LEACode'!$A$4:$I$455,8,FALSE)</f>
        <v>0</v>
      </c>
      <c r="H594" s="3">
        <f>VLOOKUP($B594,'Awards&amp;Payments_LEACode'!$A$4:$I$455,9,FALSE)</f>
        <v>1716208</v>
      </c>
      <c r="I594" s="1">
        <f>VLOOKUP($B594,'Awards&amp;Payments_LEACode'!$A$4:$Q$455,11,FALSE)</f>
        <v>127666.70000000001</v>
      </c>
      <c r="J594" s="1">
        <f>VLOOKUP($B594,'Awards&amp;Payments_LEACode'!$A$4:$Q$455,12,FALSE)</f>
        <v>0</v>
      </c>
      <c r="K594" s="1">
        <f>VLOOKUP($B594,'Awards&amp;Payments_LEACode'!$A$4:$Q$455,14,FALSE)</f>
        <v>0</v>
      </c>
      <c r="L594" s="1">
        <f>VLOOKUP($B594,'Awards&amp;Payments_LEACode'!$A$4:$Q$455,16,FALSE)</f>
        <v>0</v>
      </c>
      <c r="M594" s="3">
        <f>VLOOKUP($B594,'Awards&amp;Payments_LEACode'!$A$4:$Q$455,17,FALSE)</f>
        <v>127666.70000000001</v>
      </c>
    </row>
    <row r="595" spans="1:13" x14ac:dyDescent="0.35">
      <c r="A595" t="s">
        <v>257</v>
      </c>
      <c r="B595" s="118">
        <v>3920</v>
      </c>
      <c r="C595">
        <v>29</v>
      </c>
      <c r="D595" s="1">
        <f>VLOOKUP($B595,'Awards&amp;Payments_LEACode'!$A$4:$I$455,3,FALSE)</f>
        <v>62367</v>
      </c>
      <c r="E595" s="1">
        <f>VLOOKUP($B595,'Awards&amp;Payments_LEACode'!$A$4:$I$455,4,FALSE)</f>
        <v>266583</v>
      </c>
      <c r="F595" s="1">
        <f>VLOOKUP($B595,'Awards&amp;Payments_LEACode'!$A$4:$I$455,6,FALSE)</f>
        <v>598671</v>
      </c>
      <c r="G595" s="1">
        <f>VLOOKUP($B595,'Awards&amp;Payments_LEACode'!$A$4:$I$455,8,FALSE)</f>
        <v>44783</v>
      </c>
      <c r="H595" s="3">
        <f>VLOOKUP($B595,'Awards&amp;Payments_LEACode'!$A$4:$I$455,9,FALSE)</f>
        <v>972404</v>
      </c>
      <c r="I595" s="1">
        <f>VLOOKUP($B595,'Awards&amp;Payments_LEACode'!$A$4:$Q$455,11,FALSE)</f>
        <v>40341.89</v>
      </c>
      <c r="J595" s="1">
        <f>VLOOKUP($B595,'Awards&amp;Payments_LEACode'!$A$4:$Q$455,12,FALSE)</f>
        <v>0</v>
      </c>
      <c r="K595" s="1">
        <f>VLOOKUP($B595,'Awards&amp;Payments_LEACode'!$A$4:$Q$455,14,FALSE)</f>
        <v>0</v>
      </c>
      <c r="L595" s="1">
        <f>VLOOKUP($B595,'Awards&amp;Payments_LEACode'!$A$4:$Q$455,16,FALSE)</f>
        <v>26228.36</v>
      </c>
      <c r="M595" s="3">
        <f>VLOOKUP($B595,'Awards&amp;Payments_LEACode'!$A$4:$Q$455,17,FALSE)</f>
        <v>66570.25</v>
      </c>
    </row>
    <row r="596" spans="1:13" x14ac:dyDescent="0.35">
      <c r="A596" t="s">
        <v>282</v>
      </c>
      <c r="B596" s="118">
        <v>4207</v>
      </c>
      <c r="C596">
        <v>29</v>
      </c>
      <c r="D596" s="1">
        <f>VLOOKUP($B596,'Awards&amp;Payments_LEACode'!$A$4:$I$455,3,FALSE)</f>
        <v>198291</v>
      </c>
      <c r="E596" s="1">
        <f>VLOOKUP($B596,'Awards&amp;Payments_LEACode'!$A$4:$I$455,4,FALSE)</f>
        <v>792437</v>
      </c>
      <c r="F596" s="1">
        <f>VLOOKUP($B596,'Awards&amp;Payments_LEACode'!$A$4:$I$455,6,FALSE)</f>
        <v>1779596</v>
      </c>
      <c r="G596" s="1">
        <f>VLOOKUP($B596,'Awards&amp;Payments_LEACode'!$A$4:$I$455,8,FALSE)</f>
        <v>73333</v>
      </c>
      <c r="H596" s="3">
        <f>VLOOKUP($B596,'Awards&amp;Payments_LEACode'!$A$4:$I$455,9,FALSE)</f>
        <v>2843657</v>
      </c>
      <c r="I596" s="1">
        <f>VLOOKUP($B596,'Awards&amp;Payments_LEACode'!$A$4:$Q$455,11,FALSE)</f>
        <v>163230.48000000001</v>
      </c>
      <c r="J596" s="1">
        <f>VLOOKUP($B596,'Awards&amp;Payments_LEACode'!$A$4:$Q$455,12,FALSE)</f>
        <v>0</v>
      </c>
      <c r="K596" s="1">
        <f>VLOOKUP($B596,'Awards&amp;Payments_LEACode'!$A$4:$Q$455,14,FALSE)</f>
        <v>0</v>
      </c>
      <c r="L596" s="1">
        <f>VLOOKUP($B596,'Awards&amp;Payments_LEACode'!$A$4:$Q$455,16,FALSE)</f>
        <v>73333</v>
      </c>
      <c r="M596" s="3">
        <f>VLOOKUP($B596,'Awards&amp;Payments_LEACode'!$A$4:$Q$455,17,FALSE)</f>
        <v>236563.48</v>
      </c>
    </row>
    <row r="597" spans="1:13" x14ac:dyDescent="0.35">
      <c r="A597" t="s">
        <v>318</v>
      </c>
      <c r="B597" s="118">
        <v>4795</v>
      </c>
      <c r="C597">
        <v>29</v>
      </c>
      <c r="D597" s="1">
        <f>VLOOKUP($B597,'Awards&amp;Payments_LEACode'!$A$4:$I$455,3,FALSE)</f>
        <v>75079</v>
      </c>
      <c r="E597" s="1">
        <f>VLOOKUP($B597,'Awards&amp;Payments_LEACode'!$A$4:$I$455,4,FALSE)</f>
        <v>295904</v>
      </c>
      <c r="F597" s="1">
        <f>VLOOKUP($B597,'Awards&amp;Payments_LEACode'!$A$4:$I$455,6,FALSE)</f>
        <v>664520</v>
      </c>
      <c r="G597" s="1">
        <f>VLOOKUP($B597,'Awards&amp;Payments_LEACode'!$A$4:$I$455,8,FALSE)</f>
        <v>0</v>
      </c>
      <c r="H597" s="3">
        <f>VLOOKUP($B597,'Awards&amp;Payments_LEACode'!$A$4:$I$455,9,FALSE)</f>
        <v>1035503</v>
      </c>
      <c r="I597" s="1">
        <f>VLOOKUP($B597,'Awards&amp;Payments_LEACode'!$A$4:$Q$455,11,FALSE)</f>
        <v>55549.73</v>
      </c>
      <c r="J597" s="1">
        <f>VLOOKUP($B597,'Awards&amp;Payments_LEACode'!$A$4:$Q$455,12,FALSE)</f>
        <v>0</v>
      </c>
      <c r="K597" s="1">
        <f>VLOOKUP($B597,'Awards&amp;Payments_LEACode'!$A$4:$Q$455,14,FALSE)</f>
        <v>0</v>
      </c>
      <c r="L597" s="1">
        <f>VLOOKUP($B597,'Awards&amp;Payments_LEACode'!$A$4:$Q$455,16,FALSE)</f>
        <v>0</v>
      </c>
      <c r="M597" s="3">
        <f>VLOOKUP($B597,'Awards&amp;Payments_LEACode'!$A$4:$Q$455,17,FALSE)</f>
        <v>55549.73</v>
      </c>
    </row>
    <row r="598" spans="1:13" x14ac:dyDescent="0.35">
      <c r="A598" t="s">
        <v>326</v>
      </c>
      <c r="B598" s="118">
        <v>4963</v>
      </c>
      <c r="C598">
        <v>29</v>
      </c>
      <c r="D598" s="1">
        <f>VLOOKUP($B598,'Awards&amp;Payments_LEACode'!$A$4:$I$455,3,FALSE)</f>
        <v>43304</v>
      </c>
      <c r="E598" s="1">
        <f>VLOOKUP($B598,'Awards&amp;Payments_LEACode'!$A$4:$I$455,4,FALSE)</f>
        <v>162267</v>
      </c>
      <c r="F598" s="1">
        <f>VLOOKUP($B598,'Awards&amp;Payments_LEACode'!$A$4:$I$455,6,FALSE)</f>
        <v>364407</v>
      </c>
      <c r="G598" s="1">
        <f>VLOOKUP($B598,'Awards&amp;Payments_LEACode'!$A$4:$I$455,8,FALSE)</f>
        <v>0</v>
      </c>
      <c r="H598" s="3">
        <f>VLOOKUP($B598,'Awards&amp;Payments_LEACode'!$A$4:$I$455,9,FALSE)</f>
        <v>569978</v>
      </c>
      <c r="I598" s="1">
        <f>VLOOKUP($B598,'Awards&amp;Payments_LEACode'!$A$4:$Q$455,11,FALSE)</f>
        <v>27091.69</v>
      </c>
      <c r="J598" s="1">
        <f>VLOOKUP($B598,'Awards&amp;Payments_LEACode'!$A$4:$Q$455,12,FALSE)</f>
        <v>0</v>
      </c>
      <c r="K598" s="1">
        <f>VLOOKUP($B598,'Awards&amp;Payments_LEACode'!$A$4:$Q$455,14,FALSE)</f>
        <v>0</v>
      </c>
      <c r="L598" s="1">
        <f>VLOOKUP($B598,'Awards&amp;Payments_LEACode'!$A$4:$Q$455,16,FALSE)</f>
        <v>0</v>
      </c>
      <c r="M598" s="3">
        <f>VLOOKUP($B598,'Awards&amp;Payments_LEACode'!$A$4:$Q$455,17,FALSE)</f>
        <v>27091.69</v>
      </c>
    </row>
    <row r="599" spans="1:13" x14ac:dyDescent="0.35">
      <c r="A599" t="s">
        <v>356</v>
      </c>
      <c r="B599" s="118">
        <v>5593</v>
      </c>
      <c r="C599">
        <v>29</v>
      </c>
      <c r="D599" s="1">
        <f>VLOOKUP($B599,'Awards&amp;Payments_LEACode'!$A$4:$I$455,3,FALSE)</f>
        <v>186717</v>
      </c>
      <c r="E599" s="1">
        <f>VLOOKUP($B599,'Awards&amp;Payments_LEACode'!$A$4:$I$455,4,FALSE)</f>
        <v>772983</v>
      </c>
      <c r="F599" s="1">
        <f>VLOOKUP($B599,'Awards&amp;Payments_LEACode'!$A$4:$I$455,6,FALSE)</f>
        <v>1735907</v>
      </c>
      <c r="G599" s="1">
        <f>VLOOKUP($B599,'Awards&amp;Payments_LEACode'!$A$4:$I$455,8,FALSE)</f>
        <v>160000</v>
      </c>
      <c r="H599" s="3">
        <f>VLOOKUP($B599,'Awards&amp;Payments_LEACode'!$A$4:$I$455,9,FALSE)</f>
        <v>2855607</v>
      </c>
      <c r="I599" s="1">
        <f>VLOOKUP($B599,'Awards&amp;Payments_LEACode'!$A$4:$Q$455,11,FALSE)</f>
        <v>95269.36</v>
      </c>
      <c r="J599" s="1">
        <f>VLOOKUP($B599,'Awards&amp;Payments_LEACode'!$A$4:$Q$455,12,FALSE)</f>
        <v>0</v>
      </c>
      <c r="K599" s="1">
        <f>VLOOKUP($B599,'Awards&amp;Payments_LEACode'!$A$4:$Q$455,14,FALSE)</f>
        <v>0</v>
      </c>
      <c r="L599" s="1">
        <f>VLOOKUP($B599,'Awards&amp;Payments_LEACode'!$A$4:$Q$455,16,FALSE)</f>
        <v>156298.93</v>
      </c>
      <c r="M599" s="3">
        <f>VLOOKUP($B599,'Awards&amp;Payments_LEACode'!$A$4:$Q$455,17,FALSE)</f>
        <v>251568.28999999998</v>
      </c>
    </row>
    <row r="600" spans="1:13" x14ac:dyDescent="0.35">
      <c r="A600" t="s">
        <v>360</v>
      </c>
      <c r="B600" s="118">
        <v>5628</v>
      </c>
      <c r="C600">
        <v>29</v>
      </c>
      <c r="D600" s="1">
        <f>VLOOKUP($B600,'Awards&amp;Payments_LEACode'!$A$4:$I$455,3,FALSE)</f>
        <v>71282</v>
      </c>
      <c r="E600" s="1">
        <f>VLOOKUP($B600,'Awards&amp;Payments_LEACode'!$A$4:$I$455,4,FALSE)</f>
        <v>256623</v>
      </c>
      <c r="F600" s="1">
        <f>VLOOKUP($B600,'Awards&amp;Payments_LEACode'!$A$4:$I$455,6,FALSE)</f>
        <v>576304</v>
      </c>
      <c r="G600" s="1">
        <f>VLOOKUP($B600,'Awards&amp;Payments_LEACode'!$A$4:$I$455,8,FALSE)</f>
        <v>0</v>
      </c>
      <c r="H600" s="3">
        <f>VLOOKUP($B600,'Awards&amp;Payments_LEACode'!$A$4:$I$455,9,FALSE)</f>
        <v>904209</v>
      </c>
      <c r="I600" s="1">
        <f>VLOOKUP($B600,'Awards&amp;Payments_LEACode'!$A$4:$Q$455,11,FALSE)</f>
        <v>17421</v>
      </c>
      <c r="J600" s="1">
        <f>VLOOKUP($B600,'Awards&amp;Payments_LEACode'!$A$4:$Q$455,12,FALSE)</f>
        <v>0</v>
      </c>
      <c r="K600" s="1">
        <f>VLOOKUP($B600,'Awards&amp;Payments_LEACode'!$A$4:$Q$455,14,FALSE)</f>
        <v>0</v>
      </c>
      <c r="L600" s="1">
        <f>VLOOKUP($B600,'Awards&amp;Payments_LEACode'!$A$4:$Q$455,16,FALSE)</f>
        <v>0</v>
      </c>
      <c r="M600" s="3">
        <f>VLOOKUP($B600,'Awards&amp;Payments_LEACode'!$A$4:$Q$455,17,FALSE)</f>
        <v>17421</v>
      </c>
    </row>
    <row r="601" spans="1:13" x14ac:dyDescent="0.35">
      <c r="A601" t="s">
        <v>365</v>
      </c>
      <c r="B601" s="118">
        <v>5726</v>
      </c>
      <c r="C601">
        <v>29</v>
      </c>
      <c r="D601" s="1">
        <f>VLOOKUP($B601,'Awards&amp;Payments_LEACode'!$A$4:$I$455,3,FALSE)</f>
        <v>192978</v>
      </c>
      <c r="E601" s="1">
        <f>VLOOKUP($B601,'Awards&amp;Payments_LEACode'!$A$4:$I$455,4,FALSE)</f>
        <v>760153</v>
      </c>
      <c r="F601" s="1">
        <f>VLOOKUP($B601,'Awards&amp;Payments_LEACode'!$A$4:$I$455,6,FALSE)</f>
        <v>1707094</v>
      </c>
      <c r="G601" s="1">
        <f>VLOOKUP($B601,'Awards&amp;Payments_LEACode'!$A$4:$I$455,8,FALSE)</f>
        <v>88985</v>
      </c>
      <c r="H601" s="3">
        <f>VLOOKUP($B601,'Awards&amp;Payments_LEACode'!$A$4:$I$455,9,FALSE)</f>
        <v>2749210</v>
      </c>
      <c r="I601" s="1">
        <f>VLOOKUP($B601,'Awards&amp;Payments_LEACode'!$A$4:$Q$455,11,FALSE)</f>
        <v>119791.35999999999</v>
      </c>
      <c r="J601" s="1">
        <f>VLOOKUP($B601,'Awards&amp;Payments_LEACode'!$A$4:$Q$455,12,FALSE)</f>
        <v>0</v>
      </c>
      <c r="K601" s="1">
        <f>VLOOKUP($B601,'Awards&amp;Payments_LEACode'!$A$4:$Q$455,14,FALSE)</f>
        <v>0</v>
      </c>
      <c r="L601" s="1">
        <f>VLOOKUP($B601,'Awards&amp;Payments_LEACode'!$A$4:$Q$455,16,FALSE)</f>
        <v>85066.09</v>
      </c>
      <c r="M601" s="3">
        <f>VLOOKUP($B601,'Awards&amp;Payments_LEACode'!$A$4:$Q$455,17,FALSE)</f>
        <v>204857.44999999998</v>
      </c>
    </row>
    <row r="602" spans="1:13" x14ac:dyDescent="0.35">
      <c r="A602" t="s">
        <v>395</v>
      </c>
      <c r="B602" s="118">
        <v>6223</v>
      </c>
      <c r="C602">
        <v>29</v>
      </c>
      <c r="D602" s="1">
        <f>VLOOKUP($B602,'Awards&amp;Payments_LEACode'!$A$4:$I$455,3,FALSE)</f>
        <v>1353186</v>
      </c>
      <c r="E602" s="1">
        <f>VLOOKUP($B602,'Awards&amp;Payments_LEACode'!$A$4:$I$455,4,FALSE)</f>
        <v>4694771</v>
      </c>
      <c r="F602" s="1">
        <f>VLOOKUP($B602,'Awards&amp;Payments_LEACode'!$A$4:$I$455,6,FALSE)</f>
        <v>10543166</v>
      </c>
      <c r="G602" s="1">
        <f>VLOOKUP($B602,'Awards&amp;Payments_LEACode'!$A$4:$I$455,8,FALSE)</f>
        <v>0</v>
      </c>
      <c r="H602" s="3">
        <f>VLOOKUP($B602,'Awards&amp;Payments_LEACode'!$A$4:$I$455,9,FALSE)</f>
        <v>16591123</v>
      </c>
      <c r="I602" s="1">
        <f>VLOOKUP($B602,'Awards&amp;Payments_LEACode'!$A$4:$Q$455,11,FALSE)</f>
        <v>882720.94000000006</v>
      </c>
      <c r="J602" s="1">
        <f>VLOOKUP($B602,'Awards&amp;Payments_LEACode'!$A$4:$Q$455,12,FALSE)</f>
        <v>0</v>
      </c>
      <c r="K602" s="1">
        <f>VLOOKUP($B602,'Awards&amp;Payments_LEACode'!$A$4:$Q$455,14,FALSE)</f>
        <v>0</v>
      </c>
      <c r="L602" s="1">
        <f>VLOOKUP($B602,'Awards&amp;Payments_LEACode'!$A$4:$Q$455,16,FALSE)</f>
        <v>0</v>
      </c>
      <c r="M602" s="3">
        <f>VLOOKUP($B602,'Awards&amp;Payments_LEACode'!$A$4:$Q$455,17,FALSE)</f>
        <v>882720.94000000006</v>
      </c>
    </row>
    <row r="603" spans="1:13" x14ac:dyDescent="0.35">
      <c r="A603" t="s">
        <v>419</v>
      </c>
      <c r="B603" s="118">
        <v>6615</v>
      </c>
      <c r="C603">
        <v>29</v>
      </c>
      <c r="D603" s="1">
        <f>VLOOKUP($B603,'Awards&amp;Payments_LEACode'!$A$4:$I$455,3,FALSE)</f>
        <v>111165</v>
      </c>
      <c r="E603" s="1">
        <f>VLOOKUP($B603,'Awards&amp;Payments_LEACode'!$A$4:$I$455,4,FALSE)</f>
        <v>472971</v>
      </c>
      <c r="F603" s="1">
        <f>VLOOKUP($B603,'Awards&amp;Payments_LEACode'!$A$4:$I$455,6,FALSE)</f>
        <v>1062162</v>
      </c>
      <c r="G603" s="1">
        <f>VLOOKUP($B603,'Awards&amp;Payments_LEACode'!$A$4:$I$455,8,FALSE)</f>
        <v>36377</v>
      </c>
      <c r="H603" s="3">
        <f>VLOOKUP($B603,'Awards&amp;Payments_LEACode'!$A$4:$I$455,9,FALSE)</f>
        <v>1682675</v>
      </c>
      <c r="I603" s="1">
        <f>VLOOKUP($B603,'Awards&amp;Payments_LEACode'!$A$4:$Q$455,11,FALSE)</f>
        <v>0</v>
      </c>
      <c r="J603" s="1">
        <f>VLOOKUP($B603,'Awards&amp;Payments_LEACode'!$A$4:$Q$455,12,FALSE)</f>
        <v>0</v>
      </c>
      <c r="K603" s="1">
        <f>VLOOKUP($B603,'Awards&amp;Payments_LEACode'!$A$4:$Q$455,14,FALSE)</f>
        <v>0</v>
      </c>
      <c r="L603" s="1">
        <f>VLOOKUP($B603,'Awards&amp;Payments_LEACode'!$A$4:$Q$455,16,FALSE)</f>
        <v>0</v>
      </c>
      <c r="M603" s="3">
        <f>VLOOKUP($B603,'Awards&amp;Payments_LEACode'!$A$4:$Q$455,17,FALSE)</f>
        <v>0</v>
      </c>
    </row>
    <row r="604" spans="1:13" x14ac:dyDescent="0.35">
      <c r="A604" t="s">
        <v>422</v>
      </c>
      <c r="B604" s="118">
        <v>6692</v>
      </c>
      <c r="C604">
        <v>29</v>
      </c>
      <c r="D604" s="1">
        <f>VLOOKUP($B604,'Awards&amp;Payments_LEACode'!$A$4:$I$455,3,FALSE)</f>
        <v>185133</v>
      </c>
      <c r="E604" s="1">
        <f>VLOOKUP($B604,'Awards&amp;Payments_LEACode'!$A$4:$I$455,4,FALSE)</f>
        <v>623803</v>
      </c>
      <c r="F604" s="1">
        <f>VLOOKUP($B604,'Awards&amp;Payments_LEACode'!$A$4:$I$455,6,FALSE)</f>
        <v>1400890</v>
      </c>
      <c r="G604" s="1">
        <f>VLOOKUP($B604,'Awards&amp;Payments_LEACode'!$A$4:$I$455,8,FALSE)</f>
        <v>0</v>
      </c>
      <c r="H604" s="3">
        <f>VLOOKUP($B604,'Awards&amp;Payments_LEACode'!$A$4:$I$455,9,FALSE)</f>
        <v>2209826</v>
      </c>
      <c r="I604" s="1">
        <f>VLOOKUP($B604,'Awards&amp;Payments_LEACode'!$A$4:$Q$455,11,FALSE)</f>
        <v>132174.84999999998</v>
      </c>
      <c r="J604" s="1">
        <f>VLOOKUP($B604,'Awards&amp;Payments_LEACode'!$A$4:$Q$455,12,FALSE)</f>
        <v>0</v>
      </c>
      <c r="K604" s="1">
        <f>VLOOKUP($B604,'Awards&amp;Payments_LEACode'!$A$4:$Q$455,14,FALSE)</f>
        <v>0</v>
      </c>
      <c r="L604" s="1">
        <f>VLOOKUP($B604,'Awards&amp;Payments_LEACode'!$A$4:$Q$455,16,FALSE)</f>
        <v>0</v>
      </c>
      <c r="M604" s="3">
        <f>VLOOKUP($B604,'Awards&amp;Payments_LEACode'!$A$4:$Q$455,17,FALSE)</f>
        <v>132174.84999999998</v>
      </c>
    </row>
    <row r="605" spans="1:13" x14ac:dyDescent="0.35">
      <c r="A605" t="s">
        <v>78</v>
      </c>
      <c r="B605" s="118">
        <v>1169</v>
      </c>
      <c r="C605">
        <v>30</v>
      </c>
      <c r="D605" s="1">
        <f>VLOOKUP($B605,'Awards&amp;Payments_LEACode'!$A$4:$I$455,3,FALSE)</f>
        <v>84312</v>
      </c>
      <c r="E605" s="1">
        <f>VLOOKUP($B605,'Awards&amp;Payments_LEACode'!$A$4:$I$455,4,FALSE)</f>
        <v>342127</v>
      </c>
      <c r="F605" s="1">
        <f>VLOOKUP($B605,'Awards&amp;Payments_LEACode'!$A$4:$I$455,6,FALSE)</f>
        <v>768324</v>
      </c>
      <c r="G605" s="1">
        <f>VLOOKUP($B605,'Awards&amp;Payments_LEACode'!$A$4:$I$455,8,FALSE)</f>
        <v>0</v>
      </c>
      <c r="H605" s="3">
        <f>VLOOKUP($B605,'Awards&amp;Payments_LEACode'!$A$4:$I$455,9,FALSE)</f>
        <v>1194763</v>
      </c>
      <c r="I605" s="1">
        <f>VLOOKUP($B605,'Awards&amp;Payments_LEACode'!$A$4:$Q$455,11,FALSE)</f>
        <v>78189.69</v>
      </c>
      <c r="J605" s="1">
        <f>VLOOKUP($B605,'Awards&amp;Payments_LEACode'!$A$4:$Q$455,12,FALSE)</f>
        <v>0</v>
      </c>
      <c r="K605" s="1">
        <f>VLOOKUP($B605,'Awards&amp;Payments_LEACode'!$A$4:$Q$455,14,FALSE)</f>
        <v>0</v>
      </c>
      <c r="L605" s="1">
        <f>VLOOKUP($B605,'Awards&amp;Payments_LEACode'!$A$4:$Q$455,16,FALSE)</f>
        <v>0</v>
      </c>
      <c r="M605" s="3">
        <f>VLOOKUP($B605,'Awards&amp;Payments_LEACode'!$A$4:$Q$455,17,FALSE)</f>
        <v>78189.69</v>
      </c>
    </row>
    <row r="606" spans="1:13" x14ac:dyDescent="0.35">
      <c r="A606" t="s">
        <v>92</v>
      </c>
      <c r="B606" s="118">
        <v>1407</v>
      </c>
      <c r="C606">
        <v>30</v>
      </c>
      <c r="D606" s="1">
        <f>VLOOKUP($B606,'Awards&amp;Payments_LEACode'!$A$4:$I$455,3,FALSE)</f>
        <v>92711</v>
      </c>
      <c r="E606" s="1">
        <f>VLOOKUP($B606,'Awards&amp;Payments_LEACode'!$A$4:$I$455,4,FALSE)</f>
        <v>374857</v>
      </c>
      <c r="F606" s="1">
        <f>VLOOKUP($B606,'Awards&amp;Payments_LEACode'!$A$4:$I$455,6,FALSE)</f>
        <v>841826</v>
      </c>
      <c r="G606" s="1">
        <f>VLOOKUP($B606,'Awards&amp;Payments_LEACode'!$A$4:$I$455,8,FALSE)</f>
        <v>0</v>
      </c>
      <c r="H606" s="3">
        <f>VLOOKUP($B606,'Awards&amp;Payments_LEACode'!$A$4:$I$455,9,FALSE)</f>
        <v>1309394</v>
      </c>
      <c r="I606" s="1">
        <f>VLOOKUP($B606,'Awards&amp;Payments_LEACode'!$A$4:$Q$455,11,FALSE)</f>
        <v>70306.900000000009</v>
      </c>
      <c r="J606" s="1">
        <f>VLOOKUP($B606,'Awards&amp;Payments_LEACode'!$A$4:$Q$455,12,FALSE)</f>
        <v>0</v>
      </c>
      <c r="K606" s="1">
        <f>VLOOKUP($B606,'Awards&amp;Payments_LEACode'!$A$4:$Q$455,14,FALSE)</f>
        <v>0</v>
      </c>
      <c r="L606" s="1">
        <f>VLOOKUP($B606,'Awards&amp;Payments_LEACode'!$A$4:$Q$455,16,FALSE)</f>
        <v>0</v>
      </c>
      <c r="M606" s="3">
        <f>VLOOKUP($B606,'Awards&amp;Payments_LEACode'!$A$4:$Q$455,17,FALSE)</f>
        <v>70306.900000000009</v>
      </c>
    </row>
    <row r="607" spans="1:13" x14ac:dyDescent="0.35">
      <c r="A607" t="s">
        <v>1152</v>
      </c>
      <c r="B607" s="118">
        <v>1414</v>
      </c>
      <c r="C607">
        <v>30</v>
      </c>
      <c r="D607" s="1">
        <f>VLOOKUP($B607,'Awards&amp;Payments_LEACode'!$A$4:$I$455,3,FALSE)</f>
        <v>108833</v>
      </c>
      <c r="E607" s="1">
        <f>VLOOKUP($B607,'Awards&amp;Payments_LEACode'!$A$4:$I$455,4,FALSE)</f>
        <v>397056</v>
      </c>
      <c r="F607" s="1">
        <f>VLOOKUP($B607,'Awards&amp;Payments_LEACode'!$A$4:$I$455,6,FALSE)</f>
        <v>891680</v>
      </c>
      <c r="G607" s="1">
        <f>VLOOKUP($B607,'Awards&amp;Payments_LEACode'!$A$4:$I$455,8,FALSE)</f>
        <v>0</v>
      </c>
      <c r="H607" s="3">
        <f>VLOOKUP($B607,'Awards&amp;Payments_LEACode'!$A$4:$I$455,9,FALSE)</f>
        <v>1397569</v>
      </c>
      <c r="I607" s="1">
        <f>VLOOKUP($B607,'Awards&amp;Payments_LEACode'!$A$4:$Q$455,11,FALSE)</f>
        <v>108740.90000000001</v>
      </c>
      <c r="J607" s="1">
        <f>VLOOKUP($B607,'Awards&amp;Payments_LEACode'!$A$4:$Q$455,12,FALSE)</f>
        <v>0</v>
      </c>
      <c r="K607" s="1">
        <f>VLOOKUP($B607,'Awards&amp;Payments_LEACode'!$A$4:$Q$455,14,FALSE)</f>
        <v>0</v>
      </c>
      <c r="L607" s="1">
        <f>VLOOKUP($B607,'Awards&amp;Payments_LEACode'!$A$4:$Q$455,16,FALSE)</f>
        <v>0</v>
      </c>
      <c r="M607" s="3">
        <f>VLOOKUP($B607,'Awards&amp;Payments_LEACode'!$A$4:$Q$455,17,FALSE)</f>
        <v>108740.90000000001</v>
      </c>
    </row>
    <row r="608" spans="1:13" x14ac:dyDescent="0.35">
      <c r="A608" t="s">
        <v>1151</v>
      </c>
      <c r="B608" s="118">
        <v>2289</v>
      </c>
      <c r="C608">
        <v>30</v>
      </c>
      <c r="D608" s="1">
        <f>VLOOKUP($B608,'Awards&amp;Payments_LEACode'!$A$4:$I$455,3,FALSE)</f>
        <v>5046016</v>
      </c>
      <c r="E608" s="1">
        <f>VLOOKUP($B608,'Awards&amp;Payments_LEACode'!$A$4:$I$455,4,FALSE)</f>
        <v>19903798</v>
      </c>
      <c r="F608" s="1">
        <f>VLOOKUP($B608,'Awards&amp;Payments_LEACode'!$A$4:$I$455,6,FALSE)</f>
        <v>44698462</v>
      </c>
      <c r="G608" s="1">
        <f>VLOOKUP($B608,'Awards&amp;Payments_LEACode'!$A$4:$I$455,8,FALSE)</f>
        <v>2934491</v>
      </c>
      <c r="H608" s="3">
        <f>VLOOKUP($B608,'Awards&amp;Payments_LEACode'!$A$4:$I$455,9,FALSE)</f>
        <v>72582767</v>
      </c>
      <c r="I608" s="1">
        <f>VLOOKUP($B608,'Awards&amp;Payments_LEACode'!$A$4:$Q$455,11,FALSE)</f>
        <v>2565082.9900000002</v>
      </c>
      <c r="J608" s="1">
        <f>VLOOKUP($B608,'Awards&amp;Payments_LEACode'!$A$4:$Q$455,12,FALSE)</f>
        <v>0</v>
      </c>
      <c r="K608" s="1">
        <f>VLOOKUP($B608,'Awards&amp;Payments_LEACode'!$A$4:$Q$455,14,FALSE)</f>
        <v>0</v>
      </c>
      <c r="L608" s="1">
        <f>VLOOKUP($B608,'Awards&amp;Payments_LEACode'!$A$4:$Q$455,16,FALSE)</f>
        <v>10307.290000000001</v>
      </c>
      <c r="M608" s="3">
        <f>VLOOKUP($B608,'Awards&amp;Payments_LEACode'!$A$4:$Q$455,17,FALSE)</f>
        <v>2575390.2800000003</v>
      </c>
    </row>
    <row r="609" spans="1:13" x14ac:dyDescent="0.35">
      <c r="A609" t="s">
        <v>167</v>
      </c>
      <c r="B609" s="118">
        <v>2604</v>
      </c>
      <c r="C609">
        <v>30</v>
      </c>
      <c r="D609" s="1">
        <f>VLOOKUP($B609,'Awards&amp;Payments_LEACode'!$A$4:$I$455,3,FALSE)</f>
        <v>296269</v>
      </c>
      <c r="E609" s="1">
        <f>VLOOKUP($B609,'Awards&amp;Payments_LEACode'!$A$4:$I$455,4,FALSE)</f>
        <v>1174486</v>
      </c>
      <c r="F609" s="1">
        <f>VLOOKUP($B609,'Awards&amp;Payments_LEACode'!$A$4:$I$455,6,FALSE)</f>
        <v>2637573</v>
      </c>
      <c r="G609" s="1">
        <f>VLOOKUP($B609,'Awards&amp;Payments_LEACode'!$A$4:$I$455,8,FALSE)</f>
        <v>0</v>
      </c>
      <c r="H609" s="3">
        <f>VLOOKUP($B609,'Awards&amp;Payments_LEACode'!$A$4:$I$455,9,FALSE)</f>
        <v>4108328</v>
      </c>
      <c r="I609" s="1">
        <f>VLOOKUP($B609,'Awards&amp;Payments_LEACode'!$A$4:$Q$455,11,FALSE)</f>
        <v>296269</v>
      </c>
      <c r="J609" s="1">
        <f>VLOOKUP($B609,'Awards&amp;Payments_LEACode'!$A$4:$Q$455,12,FALSE)</f>
        <v>0</v>
      </c>
      <c r="K609" s="1">
        <f>VLOOKUP($B609,'Awards&amp;Payments_LEACode'!$A$4:$Q$455,14,FALSE)</f>
        <v>0</v>
      </c>
      <c r="L609" s="1">
        <f>VLOOKUP($B609,'Awards&amp;Payments_LEACode'!$A$4:$Q$455,16,FALSE)</f>
        <v>0</v>
      </c>
      <c r="M609" s="3">
        <f>VLOOKUP($B609,'Awards&amp;Payments_LEACode'!$A$4:$Q$455,17,FALSE)</f>
        <v>296269</v>
      </c>
    </row>
    <row r="610" spans="1:13" x14ac:dyDescent="0.35">
      <c r="A610" s="113" t="s">
        <v>1165</v>
      </c>
      <c r="B610" s="118">
        <v>2961</v>
      </c>
      <c r="C610">
        <v>30</v>
      </c>
      <c r="D610" s="1">
        <f>VLOOKUP($B610,'Awards&amp;Payments_LEACode'!$A$4:$I$455,3,FALSE)</f>
        <v>40000</v>
      </c>
      <c r="E610" s="1">
        <f>VLOOKUP($B610,'Awards&amp;Payments_LEACode'!$A$4:$I$455,4,FALSE)</f>
        <v>157991</v>
      </c>
      <c r="F610" s="1">
        <f>VLOOKUP($B610,'Awards&amp;Payments_LEACode'!$A$4:$I$455,6,FALSE)</f>
        <v>354805</v>
      </c>
      <c r="G610" s="1">
        <f>VLOOKUP($B610,'Awards&amp;Payments_LEACode'!$A$4:$I$455,8,FALSE)</f>
        <v>0</v>
      </c>
      <c r="H610" s="3">
        <f>VLOOKUP($B610,'Awards&amp;Payments_LEACode'!$A$4:$I$455,9,FALSE)</f>
        <v>552796</v>
      </c>
      <c r="I610" s="1">
        <f>VLOOKUP($B610,'Awards&amp;Payments_LEACode'!$A$4:$Q$455,11,FALSE)</f>
        <v>0</v>
      </c>
      <c r="J610" s="1">
        <f>VLOOKUP($B610,'Awards&amp;Payments_LEACode'!$A$4:$Q$455,12,FALSE)</f>
        <v>0</v>
      </c>
      <c r="K610" s="1">
        <f>VLOOKUP($B610,'Awards&amp;Payments_LEACode'!$A$4:$Q$455,14,FALSE)</f>
        <v>0</v>
      </c>
      <c r="L610" s="1">
        <f>VLOOKUP($B610,'Awards&amp;Payments_LEACode'!$A$4:$Q$455,16,FALSE)</f>
        <v>0</v>
      </c>
      <c r="M610" s="3">
        <f>VLOOKUP($B610,'Awards&amp;Payments_LEACode'!$A$4:$Q$455,17,FALSE)</f>
        <v>0</v>
      </c>
    </row>
    <row r="611" spans="1:13" x14ac:dyDescent="0.35">
      <c r="A611" t="s">
        <v>212</v>
      </c>
      <c r="B611" s="118">
        <v>3311</v>
      </c>
      <c r="C611">
        <v>30</v>
      </c>
      <c r="D611" s="1">
        <f>VLOOKUP($B611,'Awards&amp;Payments_LEACode'!$A$4:$I$455,3,FALSE)</f>
        <v>398659</v>
      </c>
      <c r="E611" s="1">
        <f>VLOOKUP($B611,'Awards&amp;Payments_LEACode'!$A$4:$I$455,4,FALSE)</f>
        <v>1586860</v>
      </c>
      <c r="F611" s="1">
        <f>VLOOKUP($B611,'Awards&amp;Payments_LEACode'!$A$4:$I$455,6,FALSE)</f>
        <v>3563652</v>
      </c>
      <c r="G611" s="1">
        <f>VLOOKUP($B611,'Awards&amp;Payments_LEACode'!$A$4:$I$455,8,FALSE)</f>
        <v>289275</v>
      </c>
      <c r="H611" s="3">
        <f>VLOOKUP($B611,'Awards&amp;Payments_LEACode'!$A$4:$I$455,9,FALSE)</f>
        <v>5838446</v>
      </c>
      <c r="I611" s="1">
        <f>VLOOKUP($B611,'Awards&amp;Payments_LEACode'!$A$4:$Q$455,11,FALSE)</f>
        <v>324221.60000000009</v>
      </c>
      <c r="J611" s="1">
        <f>VLOOKUP($B611,'Awards&amp;Payments_LEACode'!$A$4:$Q$455,12,FALSE)</f>
        <v>0</v>
      </c>
      <c r="K611" s="1">
        <f>VLOOKUP($B611,'Awards&amp;Payments_LEACode'!$A$4:$Q$455,14,FALSE)</f>
        <v>0</v>
      </c>
      <c r="L611" s="1">
        <f>VLOOKUP($B611,'Awards&amp;Payments_LEACode'!$A$4:$Q$455,16,FALSE)</f>
        <v>198342.47999999998</v>
      </c>
      <c r="M611" s="3">
        <f>VLOOKUP($B611,'Awards&amp;Payments_LEACode'!$A$4:$Q$455,17,FALSE)</f>
        <v>522564.08000000007</v>
      </c>
    </row>
    <row r="612" spans="1:13" x14ac:dyDescent="0.35">
      <c r="A612" t="s">
        <v>273</v>
      </c>
      <c r="B612" s="118">
        <v>4060</v>
      </c>
      <c r="C612">
        <v>30</v>
      </c>
      <c r="D612" s="1">
        <f>VLOOKUP($B612,'Awards&amp;Payments_LEACode'!$A$4:$I$455,3,FALSE)</f>
        <v>259380</v>
      </c>
      <c r="E612" s="1">
        <f>VLOOKUP($B612,'Awards&amp;Payments_LEACode'!$A$4:$I$455,4,FALSE)</f>
        <v>1039974</v>
      </c>
      <c r="F612" s="1">
        <f>VLOOKUP($B612,'Awards&amp;Payments_LEACode'!$A$4:$I$455,6,FALSE)</f>
        <v>2335496</v>
      </c>
      <c r="G612" s="1">
        <f>VLOOKUP($B612,'Awards&amp;Payments_LEACode'!$A$4:$I$455,8,FALSE)</f>
        <v>0</v>
      </c>
      <c r="H612" s="3">
        <f>VLOOKUP($B612,'Awards&amp;Payments_LEACode'!$A$4:$I$455,9,FALSE)</f>
        <v>3634850</v>
      </c>
      <c r="I612" s="1">
        <f>VLOOKUP($B612,'Awards&amp;Payments_LEACode'!$A$4:$Q$455,11,FALSE)</f>
        <v>59811.29</v>
      </c>
      <c r="J612" s="1">
        <f>VLOOKUP($B612,'Awards&amp;Payments_LEACode'!$A$4:$Q$455,12,FALSE)</f>
        <v>0</v>
      </c>
      <c r="K612" s="1">
        <f>VLOOKUP($B612,'Awards&amp;Payments_LEACode'!$A$4:$Q$455,14,FALSE)</f>
        <v>0</v>
      </c>
      <c r="L612" s="1">
        <f>VLOOKUP($B612,'Awards&amp;Payments_LEACode'!$A$4:$Q$455,16,FALSE)</f>
        <v>0</v>
      </c>
      <c r="M612" s="3">
        <f>VLOOKUP($B612,'Awards&amp;Payments_LEACode'!$A$4:$Q$455,17,FALSE)</f>
        <v>59811.29</v>
      </c>
    </row>
    <row r="613" spans="1:13" x14ac:dyDescent="0.35">
      <c r="A613" t="s">
        <v>272</v>
      </c>
      <c r="B613" s="118">
        <v>4067</v>
      </c>
      <c r="C613">
        <v>30</v>
      </c>
      <c r="D613" s="1">
        <f>VLOOKUP($B613,'Awards&amp;Payments_LEACode'!$A$4:$I$455,3,FALSE)</f>
        <v>168928</v>
      </c>
      <c r="E613" s="1">
        <f>VLOOKUP($B613,'Awards&amp;Payments_LEACode'!$A$4:$I$455,4,FALSE)</f>
        <v>688920</v>
      </c>
      <c r="F613" s="1">
        <f>VLOOKUP($B613,'Awards&amp;Payments_LEACode'!$A$4:$I$455,6,FALSE)</f>
        <v>1547124</v>
      </c>
      <c r="G613" s="1">
        <f>VLOOKUP($B613,'Awards&amp;Payments_LEACode'!$A$4:$I$455,8,FALSE)</f>
        <v>0</v>
      </c>
      <c r="H613" s="3">
        <f>VLOOKUP($B613,'Awards&amp;Payments_LEACode'!$A$4:$I$455,9,FALSE)</f>
        <v>2404972</v>
      </c>
      <c r="I613" s="1">
        <f>VLOOKUP($B613,'Awards&amp;Payments_LEACode'!$A$4:$Q$455,11,FALSE)</f>
        <v>164116.16</v>
      </c>
      <c r="J613" s="1">
        <f>VLOOKUP($B613,'Awards&amp;Payments_LEACode'!$A$4:$Q$455,12,FALSE)</f>
        <v>0</v>
      </c>
      <c r="K613" s="1">
        <f>VLOOKUP($B613,'Awards&amp;Payments_LEACode'!$A$4:$Q$455,14,FALSE)</f>
        <v>0</v>
      </c>
      <c r="L613" s="1">
        <f>VLOOKUP($B613,'Awards&amp;Payments_LEACode'!$A$4:$Q$455,16,FALSE)</f>
        <v>0</v>
      </c>
      <c r="M613" s="3">
        <f>VLOOKUP($B613,'Awards&amp;Payments_LEACode'!$A$4:$Q$455,17,FALSE)</f>
        <v>164116.16</v>
      </c>
    </row>
    <row r="614" spans="1:13" x14ac:dyDescent="0.35">
      <c r="A614" t="s">
        <v>288</v>
      </c>
      <c r="B614" s="118">
        <v>4305</v>
      </c>
      <c r="C614">
        <v>30</v>
      </c>
      <c r="D614" s="1">
        <f>VLOOKUP($B614,'Awards&amp;Payments_LEACode'!$A$4:$I$455,3,FALSE)</f>
        <v>117237</v>
      </c>
      <c r="E614" s="1">
        <f>VLOOKUP($B614,'Awards&amp;Payments_LEACode'!$A$4:$I$455,4,FALSE)</f>
        <v>466696</v>
      </c>
      <c r="F614" s="1">
        <f>VLOOKUP($B614,'Awards&amp;Payments_LEACode'!$A$4:$I$455,6,FALSE)</f>
        <v>1048071</v>
      </c>
      <c r="G614" s="1">
        <f>VLOOKUP($B614,'Awards&amp;Payments_LEACode'!$A$4:$I$455,8,FALSE)</f>
        <v>0</v>
      </c>
      <c r="H614" s="3">
        <f>VLOOKUP($B614,'Awards&amp;Payments_LEACode'!$A$4:$I$455,9,FALSE)</f>
        <v>1632004</v>
      </c>
      <c r="I614" s="1">
        <f>VLOOKUP($B614,'Awards&amp;Payments_LEACode'!$A$4:$Q$455,11,FALSE)</f>
        <v>112225.74</v>
      </c>
      <c r="J614" s="1">
        <f>VLOOKUP($B614,'Awards&amp;Payments_LEACode'!$A$4:$Q$455,12,FALSE)</f>
        <v>0</v>
      </c>
      <c r="K614" s="1">
        <f>VLOOKUP($B614,'Awards&amp;Payments_LEACode'!$A$4:$Q$455,14,FALSE)</f>
        <v>0</v>
      </c>
      <c r="L614" s="1">
        <f>VLOOKUP($B614,'Awards&amp;Payments_LEACode'!$A$4:$Q$455,16,FALSE)</f>
        <v>0</v>
      </c>
      <c r="M614" s="3">
        <f>VLOOKUP($B614,'Awards&amp;Payments_LEACode'!$A$4:$Q$455,17,FALSE)</f>
        <v>112225.74</v>
      </c>
    </row>
    <row r="615" spans="1:13" x14ac:dyDescent="0.35">
      <c r="A615" t="s">
        <v>308</v>
      </c>
      <c r="B615" s="118">
        <v>4613</v>
      </c>
      <c r="C615">
        <v>30</v>
      </c>
      <c r="D615" s="1">
        <f>VLOOKUP($B615,'Awards&amp;Payments_LEACode'!$A$4:$I$455,3,FALSE)</f>
        <v>219615</v>
      </c>
      <c r="E615" s="1">
        <f>VLOOKUP($B615,'Awards&amp;Payments_LEACode'!$A$4:$I$455,4,FALSE)</f>
        <v>865099</v>
      </c>
      <c r="F615" s="1">
        <f>VLOOKUP($B615,'Awards&amp;Payments_LEACode'!$A$4:$I$455,6,FALSE)</f>
        <v>1942774</v>
      </c>
      <c r="G615" s="1">
        <f>VLOOKUP($B615,'Awards&amp;Payments_LEACode'!$A$4:$I$455,8,FALSE)</f>
        <v>0</v>
      </c>
      <c r="H615" s="3">
        <f>VLOOKUP($B615,'Awards&amp;Payments_LEACode'!$A$4:$I$455,9,FALSE)</f>
        <v>3027488</v>
      </c>
      <c r="I615" s="1">
        <f>VLOOKUP($B615,'Awards&amp;Payments_LEACode'!$A$4:$Q$455,11,FALSE)</f>
        <v>121744.31</v>
      </c>
      <c r="J615" s="1">
        <f>VLOOKUP($B615,'Awards&amp;Payments_LEACode'!$A$4:$Q$455,12,FALSE)</f>
        <v>0</v>
      </c>
      <c r="K615" s="1">
        <f>VLOOKUP($B615,'Awards&amp;Payments_LEACode'!$A$4:$Q$455,14,FALSE)</f>
        <v>0</v>
      </c>
      <c r="L615" s="1">
        <f>VLOOKUP($B615,'Awards&amp;Payments_LEACode'!$A$4:$Q$455,16,FALSE)</f>
        <v>0</v>
      </c>
      <c r="M615" s="3">
        <f>VLOOKUP($B615,'Awards&amp;Payments_LEACode'!$A$4:$Q$455,17,FALSE)</f>
        <v>121744.31</v>
      </c>
    </row>
    <row r="616" spans="1:13" x14ac:dyDescent="0.35">
      <c r="A616" t="s">
        <v>10</v>
      </c>
      <c r="B616" s="118">
        <v>84</v>
      </c>
      <c r="C616">
        <v>31</v>
      </c>
      <c r="D616" s="1">
        <f>VLOOKUP($B616,'Awards&amp;Payments_LEACode'!$A$4:$I$455,3,FALSE)</f>
        <v>40000</v>
      </c>
      <c r="E616" s="1">
        <f>VLOOKUP($B616,'Awards&amp;Payments_LEACode'!$A$4:$I$455,4,FALSE)</f>
        <v>100000</v>
      </c>
      <c r="F616" s="1">
        <f>VLOOKUP($B616,'Awards&amp;Payments_LEACode'!$A$4:$I$455,6,FALSE)</f>
        <v>168460</v>
      </c>
      <c r="G616" s="1">
        <f>VLOOKUP($B616,'Awards&amp;Payments_LEACode'!$A$4:$I$455,8,FALSE)</f>
        <v>0</v>
      </c>
      <c r="H616" s="3">
        <f>VLOOKUP($B616,'Awards&amp;Payments_LEACode'!$A$4:$I$455,9,FALSE)</f>
        <v>308460</v>
      </c>
      <c r="I616" s="1">
        <f>VLOOKUP($B616,'Awards&amp;Payments_LEACode'!$A$4:$Q$455,11,FALSE)</f>
        <v>13804.81</v>
      </c>
      <c r="J616" s="1">
        <f>VLOOKUP($B616,'Awards&amp;Payments_LEACode'!$A$4:$Q$455,12,FALSE)</f>
        <v>0</v>
      </c>
      <c r="K616" s="1">
        <f>VLOOKUP($B616,'Awards&amp;Payments_LEACode'!$A$4:$Q$455,14,FALSE)</f>
        <v>0</v>
      </c>
      <c r="L616" s="1">
        <f>VLOOKUP($B616,'Awards&amp;Payments_LEACode'!$A$4:$Q$455,16,FALSE)</f>
        <v>0</v>
      </c>
      <c r="M616" s="3">
        <f>VLOOKUP($B616,'Awards&amp;Payments_LEACode'!$A$4:$Q$455,17,FALSE)</f>
        <v>13804.81</v>
      </c>
    </row>
    <row r="617" spans="1:13" x14ac:dyDescent="0.35">
      <c r="A617" t="s">
        <v>11</v>
      </c>
      <c r="B617" s="118">
        <v>91</v>
      </c>
      <c r="C617">
        <v>31</v>
      </c>
      <c r="D617" s="1">
        <f>VLOOKUP($B617,'Awards&amp;Payments_LEACode'!$A$4:$I$455,3,FALSE)</f>
        <v>99693</v>
      </c>
      <c r="E617" s="1">
        <f>VLOOKUP($B617,'Awards&amp;Payments_LEACode'!$A$4:$I$455,4,FALSE)</f>
        <v>396525</v>
      </c>
      <c r="F617" s="1">
        <f>VLOOKUP($B617,'Awards&amp;Payments_LEACode'!$A$4:$I$455,6,FALSE)</f>
        <v>890487</v>
      </c>
      <c r="G617" s="1">
        <f>VLOOKUP($B617,'Awards&amp;Payments_LEACode'!$A$4:$I$455,8,FALSE)</f>
        <v>86667</v>
      </c>
      <c r="H617" s="3">
        <f>VLOOKUP($B617,'Awards&amp;Payments_LEACode'!$A$4:$I$455,9,FALSE)</f>
        <v>1473372</v>
      </c>
      <c r="I617" s="1">
        <f>VLOOKUP($B617,'Awards&amp;Payments_LEACode'!$A$4:$Q$455,11,FALSE)</f>
        <v>80493.290000000008</v>
      </c>
      <c r="J617" s="1">
        <f>VLOOKUP($B617,'Awards&amp;Payments_LEACode'!$A$4:$Q$455,12,FALSE)</f>
        <v>0</v>
      </c>
      <c r="K617" s="1">
        <f>VLOOKUP($B617,'Awards&amp;Payments_LEACode'!$A$4:$Q$455,14,FALSE)</f>
        <v>0</v>
      </c>
      <c r="L617" s="1">
        <f>VLOOKUP($B617,'Awards&amp;Payments_LEACode'!$A$4:$Q$455,16,FALSE)</f>
        <v>61169.18</v>
      </c>
      <c r="M617" s="3">
        <f>VLOOKUP($B617,'Awards&amp;Payments_LEACode'!$A$4:$Q$455,17,FALSE)</f>
        <v>141662.47</v>
      </c>
    </row>
    <row r="618" spans="1:13" x14ac:dyDescent="0.35">
      <c r="A618" t="s">
        <v>13</v>
      </c>
      <c r="B618" s="118">
        <v>112</v>
      </c>
      <c r="C618">
        <v>31</v>
      </c>
      <c r="D618" s="1">
        <f>VLOOKUP($B618,'Awards&amp;Payments_LEACode'!$A$4:$I$455,3,FALSE)</f>
        <v>177716</v>
      </c>
      <c r="E618" s="1">
        <f>VLOOKUP($B618,'Awards&amp;Payments_LEACode'!$A$4:$I$455,4,FALSE)</f>
        <v>667222</v>
      </c>
      <c r="F618" s="1">
        <f>VLOOKUP($B618,'Awards&amp;Payments_LEACode'!$A$4:$I$455,6,FALSE)</f>
        <v>1498397</v>
      </c>
      <c r="G618" s="1">
        <f>VLOOKUP($B618,'Awards&amp;Payments_LEACode'!$A$4:$I$455,8,FALSE)</f>
        <v>0</v>
      </c>
      <c r="H618" s="3">
        <f>VLOOKUP($B618,'Awards&amp;Payments_LEACode'!$A$4:$I$455,9,FALSE)</f>
        <v>2343335</v>
      </c>
      <c r="I618" s="1">
        <f>VLOOKUP($B618,'Awards&amp;Payments_LEACode'!$A$4:$Q$455,11,FALSE)</f>
        <v>134906.91999999998</v>
      </c>
      <c r="J618" s="1">
        <f>VLOOKUP($B618,'Awards&amp;Payments_LEACode'!$A$4:$Q$455,12,FALSE)</f>
        <v>0</v>
      </c>
      <c r="K618" s="1">
        <f>VLOOKUP($B618,'Awards&amp;Payments_LEACode'!$A$4:$Q$455,14,FALSE)</f>
        <v>0</v>
      </c>
      <c r="L618" s="1">
        <f>VLOOKUP($B618,'Awards&amp;Payments_LEACode'!$A$4:$Q$455,16,FALSE)</f>
        <v>0</v>
      </c>
      <c r="M618" s="3">
        <f>VLOOKUP($B618,'Awards&amp;Payments_LEACode'!$A$4:$Q$455,17,FALSE)</f>
        <v>134906.91999999998</v>
      </c>
    </row>
    <row r="619" spans="1:13" x14ac:dyDescent="0.35">
      <c r="A619" t="s">
        <v>18</v>
      </c>
      <c r="B619" s="118">
        <v>154</v>
      </c>
      <c r="C619">
        <v>31</v>
      </c>
      <c r="D619" s="1">
        <f>VLOOKUP($B619,'Awards&amp;Payments_LEACode'!$A$4:$I$455,3,FALSE)</f>
        <v>110713</v>
      </c>
      <c r="E619" s="1">
        <f>VLOOKUP($B619,'Awards&amp;Payments_LEACode'!$A$4:$I$455,4,FALSE)</f>
        <v>373053</v>
      </c>
      <c r="F619" s="1">
        <f>VLOOKUP($B619,'Awards&amp;Payments_LEACode'!$A$4:$I$455,6,FALSE)</f>
        <v>837774</v>
      </c>
      <c r="G619" s="1">
        <f>VLOOKUP($B619,'Awards&amp;Payments_LEACode'!$A$4:$I$455,8,FALSE)</f>
        <v>184638</v>
      </c>
      <c r="H619" s="3">
        <f>VLOOKUP($B619,'Awards&amp;Payments_LEACode'!$A$4:$I$455,9,FALSE)</f>
        <v>1506178</v>
      </c>
      <c r="I619" s="1">
        <f>VLOOKUP($B619,'Awards&amp;Payments_LEACode'!$A$4:$Q$455,11,FALSE)</f>
        <v>101035.89</v>
      </c>
      <c r="J619" s="1">
        <f>VLOOKUP($B619,'Awards&amp;Payments_LEACode'!$A$4:$Q$455,12,FALSE)</f>
        <v>0</v>
      </c>
      <c r="K619" s="1">
        <f>VLOOKUP($B619,'Awards&amp;Payments_LEACode'!$A$4:$Q$455,14,FALSE)</f>
        <v>0</v>
      </c>
      <c r="L619" s="1">
        <f>VLOOKUP($B619,'Awards&amp;Payments_LEACode'!$A$4:$Q$455,16,FALSE)</f>
        <v>75334.23000000001</v>
      </c>
      <c r="M619" s="3">
        <f>VLOOKUP($B619,'Awards&amp;Payments_LEACode'!$A$4:$Q$455,17,FALSE)</f>
        <v>176370.12</v>
      </c>
    </row>
    <row r="620" spans="1:13" x14ac:dyDescent="0.35">
      <c r="A620" t="s">
        <v>41</v>
      </c>
      <c r="B620" s="118">
        <v>476</v>
      </c>
      <c r="C620">
        <v>31</v>
      </c>
      <c r="D620" s="1">
        <f>VLOOKUP($B620,'Awards&amp;Payments_LEACode'!$A$4:$I$455,3,FALSE)</f>
        <v>313840</v>
      </c>
      <c r="E620" s="1">
        <f>VLOOKUP($B620,'Awards&amp;Payments_LEACode'!$A$4:$I$455,4,FALSE)</f>
        <v>1243027</v>
      </c>
      <c r="F620" s="1">
        <f>VLOOKUP($B620,'Awards&amp;Payments_LEACode'!$A$4:$I$455,6,FALSE)</f>
        <v>2791497</v>
      </c>
      <c r="G620" s="1">
        <f>VLOOKUP($B620,'Awards&amp;Payments_LEACode'!$A$4:$I$455,8,FALSE)</f>
        <v>248406</v>
      </c>
      <c r="H620" s="3">
        <f>VLOOKUP($B620,'Awards&amp;Payments_LEACode'!$A$4:$I$455,9,FALSE)</f>
        <v>4596770</v>
      </c>
      <c r="I620" s="1">
        <f>VLOOKUP($B620,'Awards&amp;Payments_LEACode'!$A$4:$Q$455,11,FALSE)</f>
        <v>277871.07</v>
      </c>
      <c r="J620" s="1">
        <f>VLOOKUP($B620,'Awards&amp;Payments_LEACode'!$A$4:$Q$455,12,FALSE)</f>
        <v>0</v>
      </c>
      <c r="K620" s="1">
        <f>VLOOKUP($B620,'Awards&amp;Payments_LEACode'!$A$4:$Q$455,14,FALSE)</f>
        <v>0</v>
      </c>
      <c r="L620" s="1">
        <f>VLOOKUP($B620,'Awards&amp;Payments_LEACode'!$A$4:$Q$455,16,FALSE)</f>
        <v>122052.40000000001</v>
      </c>
      <c r="M620" s="3">
        <f>VLOOKUP($B620,'Awards&amp;Payments_LEACode'!$A$4:$Q$455,17,FALSE)</f>
        <v>399923.47000000003</v>
      </c>
    </row>
    <row r="621" spans="1:13" x14ac:dyDescent="0.35">
      <c r="A621" t="s">
        <v>42</v>
      </c>
      <c r="B621" s="118">
        <v>485</v>
      </c>
      <c r="C621">
        <v>31</v>
      </c>
      <c r="D621" s="1">
        <f>VLOOKUP($B621,'Awards&amp;Payments_LEACode'!$A$4:$I$455,3,FALSE)</f>
        <v>118928</v>
      </c>
      <c r="E621" s="1">
        <f>VLOOKUP($B621,'Awards&amp;Payments_LEACode'!$A$4:$I$455,4,FALSE)</f>
        <v>470579</v>
      </c>
      <c r="F621" s="1">
        <f>VLOOKUP($B621,'Awards&amp;Payments_LEACode'!$A$4:$I$455,6,FALSE)</f>
        <v>1056791</v>
      </c>
      <c r="G621" s="1">
        <f>VLOOKUP($B621,'Awards&amp;Payments_LEACode'!$A$4:$I$455,8,FALSE)</f>
        <v>93333</v>
      </c>
      <c r="H621" s="3">
        <f>VLOOKUP($B621,'Awards&amp;Payments_LEACode'!$A$4:$I$455,9,FALSE)</f>
        <v>1739631</v>
      </c>
      <c r="I621" s="1">
        <f>VLOOKUP($B621,'Awards&amp;Payments_LEACode'!$A$4:$Q$455,11,FALSE)</f>
        <v>100416.1</v>
      </c>
      <c r="J621" s="1">
        <f>VLOOKUP($B621,'Awards&amp;Payments_LEACode'!$A$4:$Q$455,12,FALSE)</f>
        <v>0</v>
      </c>
      <c r="K621" s="1">
        <f>VLOOKUP($B621,'Awards&amp;Payments_LEACode'!$A$4:$Q$455,14,FALSE)</f>
        <v>0</v>
      </c>
      <c r="L621" s="1">
        <f>VLOOKUP($B621,'Awards&amp;Payments_LEACode'!$A$4:$Q$455,16,FALSE)</f>
        <v>0</v>
      </c>
      <c r="M621" s="3">
        <f>VLOOKUP($B621,'Awards&amp;Payments_LEACode'!$A$4:$Q$455,17,FALSE)</f>
        <v>100416.1</v>
      </c>
    </row>
    <row r="622" spans="1:13" x14ac:dyDescent="0.35">
      <c r="A622" t="s">
        <v>76</v>
      </c>
      <c r="B622" s="118">
        <v>1155</v>
      </c>
      <c r="C622">
        <v>31</v>
      </c>
      <c r="D622" s="1">
        <f>VLOOKUP($B622,'Awards&amp;Payments_LEACode'!$A$4:$I$455,3,FALSE)</f>
        <v>51079</v>
      </c>
      <c r="E622" s="1">
        <f>VLOOKUP($B622,'Awards&amp;Payments_LEACode'!$A$4:$I$455,4,FALSE)</f>
        <v>210195</v>
      </c>
      <c r="F622" s="1">
        <f>VLOOKUP($B622,'Awards&amp;Payments_LEACode'!$A$4:$I$455,6,FALSE)</f>
        <v>472041</v>
      </c>
      <c r="G622" s="1">
        <f>VLOOKUP($B622,'Awards&amp;Payments_LEACode'!$A$4:$I$455,8,FALSE)</f>
        <v>0</v>
      </c>
      <c r="H622" s="3">
        <f>VLOOKUP($B622,'Awards&amp;Payments_LEACode'!$A$4:$I$455,9,FALSE)</f>
        <v>733315</v>
      </c>
      <c r="I622" s="1">
        <f>VLOOKUP($B622,'Awards&amp;Payments_LEACode'!$A$4:$Q$455,11,FALSE)</f>
        <v>41243.980000000003</v>
      </c>
      <c r="J622" s="1">
        <f>VLOOKUP($B622,'Awards&amp;Payments_LEACode'!$A$4:$Q$455,12,FALSE)</f>
        <v>0</v>
      </c>
      <c r="K622" s="1">
        <f>VLOOKUP($B622,'Awards&amp;Payments_LEACode'!$A$4:$Q$455,14,FALSE)</f>
        <v>0</v>
      </c>
      <c r="L622" s="1">
        <f>VLOOKUP($B622,'Awards&amp;Payments_LEACode'!$A$4:$Q$455,16,FALSE)</f>
        <v>0</v>
      </c>
      <c r="M622" s="3">
        <f>VLOOKUP($B622,'Awards&amp;Payments_LEACode'!$A$4:$Q$455,17,FALSE)</f>
        <v>41243.980000000003</v>
      </c>
    </row>
    <row r="623" spans="1:13" x14ac:dyDescent="0.35">
      <c r="A623" s="113" t="s">
        <v>1159</v>
      </c>
      <c r="B623" s="118">
        <v>1499</v>
      </c>
      <c r="C623">
        <v>31</v>
      </c>
      <c r="D623" s="1">
        <f>VLOOKUP($B623,'Awards&amp;Payments_LEACode'!$A$4:$I$455,3,FALSE)</f>
        <v>182626</v>
      </c>
      <c r="E623" s="1">
        <f>VLOOKUP($B623,'Awards&amp;Payments_LEACode'!$A$4:$I$455,4,FALSE)</f>
        <v>686327</v>
      </c>
      <c r="F623" s="1">
        <f>VLOOKUP($B623,'Awards&amp;Payments_LEACode'!$A$4:$I$455,6,FALSE)</f>
        <v>1541301</v>
      </c>
      <c r="G623" s="1">
        <f>VLOOKUP($B623,'Awards&amp;Payments_LEACode'!$A$4:$I$455,8,FALSE)</f>
        <v>0</v>
      </c>
      <c r="H623" s="3">
        <f>VLOOKUP($B623,'Awards&amp;Payments_LEACode'!$A$4:$I$455,9,FALSE)</f>
        <v>2410254</v>
      </c>
      <c r="I623" s="1">
        <f>VLOOKUP($B623,'Awards&amp;Payments_LEACode'!$A$4:$Q$455,11,FALSE)</f>
        <v>129953.64</v>
      </c>
      <c r="J623" s="1">
        <f>VLOOKUP($B623,'Awards&amp;Payments_LEACode'!$A$4:$Q$455,12,FALSE)</f>
        <v>0</v>
      </c>
      <c r="K623" s="1">
        <f>VLOOKUP($B623,'Awards&amp;Payments_LEACode'!$A$4:$Q$455,14,FALSE)</f>
        <v>0</v>
      </c>
      <c r="L623" s="1">
        <f>VLOOKUP($B623,'Awards&amp;Payments_LEACode'!$A$4:$Q$455,16,FALSE)</f>
        <v>0</v>
      </c>
      <c r="M623" s="3">
        <f>VLOOKUP($B623,'Awards&amp;Payments_LEACode'!$A$4:$Q$455,17,FALSE)</f>
        <v>129953.64</v>
      </c>
    </row>
    <row r="624" spans="1:13" x14ac:dyDescent="0.35">
      <c r="A624" t="s">
        <v>101</v>
      </c>
      <c r="B624" s="118">
        <v>1554</v>
      </c>
      <c r="C624">
        <v>31</v>
      </c>
      <c r="D624" s="1">
        <f>VLOOKUP($B624,'Awards&amp;Payments_LEACode'!$A$4:$I$455,3,FALSE)</f>
        <v>1510209</v>
      </c>
      <c r="E624" s="1">
        <f>VLOOKUP($B624,'Awards&amp;Payments_LEACode'!$A$4:$I$455,4,FALSE)</f>
        <v>5672908</v>
      </c>
      <c r="F624" s="1">
        <f>VLOOKUP($B624,'Awards&amp;Payments_LEACode'!$A$4:$I$455,6,FALSE)</f>
        <v>12739793</v>
      </c>
      <c r="G624" s="1">
        <f>VLOOKUP($B624,'Awards&amp;Payments_LEACode'!$A$4:$I$455,8,FALSE)</f>
        <v>0</v>
      </c>
      <c r="H624" s="3">
        <f>VLOOKUP($B624,'Awards&amp;Payments_LEACode'!$A$4:$I$455,9,FALSE)</f>
        <v>19922910</v>
      </c>
      <c r="I624" s="1">
        <f>VLOOKUP($B624,'Awards&amp;Payments_LEACode'!$A$4:$Q$455,11,FALSE)</f>
        <v>1074882.4099999999</v>
      </c>
      <c r="J624" s="1">
        <f>VLOOKUP($B624,'Awards&amp;Payments_LEACode'!$A$4:$Q$455,12,FALSE)</f>
        <v>0</v>
      </c>
      <c r="K624" s="1">
        <f>VLOOKUP($B624,'Awards&amp;Payments_LEACode'!$A$4:$Q$455,14,FALSE)</f>
        <v>0</v>
      </c>
      <c r="L624" s="1">
        <f>VLOOKUP($B624,'Awards&amp;Payments_LEACode'!$A$4:$Q$455,16,FALSE)</f>
        <v>0</v>
      </c>
      <c r="M624" s="3">
        <f>VLOOKUP($B624,'Awards&amp;Payments_LEACode'!$A$4:$Q$455,17,FALSE)</f>
        <v>1074882.4099999999</v>
      </c>
    </row>
    <row r="625" spans="1:13" x14ac:dyDescent="0.35">
      <c r="A625" t="s">
        <v>105</v>
      </c>
      <c r="B625" s="118">
        <v>1600</v>
      </c>
      <c r="C625">
        <v>31</v>
      </c>
      <c r="D625" s="1">
        <f>VLOOKUP($B625,'Awards&amp;Payments_LEACode'!$A$4:$I$455,3,FALSE)</f>
        <v>62866</v>
      </c>
      <c r="E625" s="1">
        <f>VLOOKUP($B625,'Awards&amp;Payments_LEACode'!$A$4:$I$455,4,FALSE)</f>
        <v>258144</v>
      </c>
      <c r="F625" s="1">
        <f>VLOOKUP($B625,'Awards&amp;Payments_LEACode'!$A$4:$I$455,6,FALSE)</f>
        <v>579720</v>
      </c>
      <c r="G625" s="1">
        <f>VLOOKUP($B625,'Awards&amp;Payments_LEACode'!$A$4:$I$455,8,FALSE)</f>
        <v>0</v>
      </c>
      <c r="H625" s="3">
        <f>VLOOKUP($B625,'Awards&amp;Payments_LEACode'!$A$4:$I$455,9,FALSE)</f>
        <v>900730</v>
      </c>
      <c r="I625" s="1">
        <f>VLOOKUP($B625,'Awards&amp;Payments_LEACode'!$A$4:$Q$455,11,FALSE)</f>
        <v>62866</v>
      </c>
      <c r="J625" s="1">
        <f>VLOOKUP($B625,'Awards&amp;Payments_LEACode'!$A$4:$Q$455,12,FALSE)</f>
        <v>0</v>
      </c>
      <c r="K625" s="1">
        <f>VLOOKUP($B625,'Awards&amp;Payments_LEACode'!$A$4:$Q$455,14,FALSE)</f>
        <v>0</v>
      </c>
      <c r="L625" s="1">
        <f>VLOOKUP($B625,'Awards&amp;Payments_LEACode'!$A$4:$Q$455,16,FALSE)</f>
        <v>0</v>
      </c>
      <c r="M625" s="3">
        <f>VLOOKUP($B625,'Awards&amp;Payments_LEACode'!$A$4:$Q$455,17,FALSE)</f>
        <v>62866</v>
      </c>
    </row>
    <row r="626" spans="1:13" x14ac:dyDescent="0.35">
      <c r="A626" t="s">
        <v>108</v>
      </c>
      <c r="B626" s="118">
        <v>1645</v>
      </c>
      <c r="C626">
        <v>31</v>
      </c>
      <c r="D626" s="1">
        <f>VLOOKUP($B626,'Awards&amp;Payments_LEACode'!$A$4:$I$455,3,FALSE)</f>
        <v>93636</v>
      </c>
      <c r="E626" s="1">
        <f>VLOOKUP($B626,'Awards&amp;Payments_LEACode'!$A$4:$I$455,4,FALSE)</f>
        <v>377094</v>
      </c>
      <c r="F626" s="1">
        <f>VLOOKUP($B626,'Awards&amp;Payments_LEACode'!$A$4:$I$455,6,FALSE)</f>
        <v>846849</v>
      </c>
      <c r="G626" s="1">
        <f>VLOOKUP($B626,'Awards&amp;Payments_LEACode'!$A$4:$I$455,8,FALSE)</f>
        <v>0</v>
      </c>
      <c r="H626" s="3">
        <f>VLOOKUP($B626,'Awards&amp;Payments_LEACode'!$A$4:$I$455,9,FALSE)</f>
        <v>1317579</v>
      </c>
      <c r="I626" s="1">
        <f>VLOOKUP($B626,'Awards&amp;Payments_LEACode'!$A$4:$Q$455,11,FALSE)</f>
        <v>93636</v>
      </c>
      <c r="J626" s="1">
        <f>VLOOKUP($B626,'Awards&amp;Payments_LEACode'!$A$4:$Q$455,12,FALSE)</f>
        <v>0</v>
      </c>
      <c r="K626" s="1">
        <f>VLOOKUP($B626,'Awards&amp;Payments_LEACode'!$A$4:$Q$455,14,FALSE)</f>
        <v>0</v>
      </c>
      <c r="L626" s="1">
        <f>VLOOKUP($B626,'Awards&amp;Payments_LEACode'!$A$4:$Q$455,16,FALSE)</f>
        <v>0</v>
      </c>
      <c r="M626" s="3">
        <f>VLOOKUP($B626,'Awards&amp;Payments_LEACode'!$A$4:$Q$455,17,FALSE)</f>
        <v>93636</v>
      </c>
    </row>
    <row r="627" spans="1:13" x14ac:dyDescent="0.35">
      <c r="A627" t="s">
        <v>109</v>
      </c>
      <c r="B627" s="118">
        <v>1659</v>
      </c>
      <c r="C627">
        <v>31</v>
      </c>
      <c r="D627" s="1">
        <f>VLOOKUP($B627,'Awards&amp;Payments_LEACode'!$A$4:$I$455,3,FALSE)</f>
        <v>98936</v>
      </c>
      <c r="E627" s="1">
        <f>VLOOKUP($B627,'Awards&amp;Payments_LEACode'!$A$4:$I$455,4,FALSE)</f>
        <v>400619</v>
      </c>
      <c r="F627" s="1">
        <f>VLOOKUP($B627,'Awards&amp;Payments_LEACode'!$A$4:$I$455,6,FALSE)</f>
        <v>899681</v>
      </c>
      <c r="G627" s="1">
        <f>VLOOKUP($B627,'Awards&amp;Payments_LEACode'!$A$4:$I$455,8,FALSE)</f>
        <v>0</v>
      </c>
      <c r="H627" s="3">
        <f>VLOOKUP($B627,'Awards&amp;Payments_LEACode'!$A$4:$I$455,9,FALSE)</f>
        <v>1399236</v>
      </c>
      <c r="I627" s="1">
        <f>VLOOKUP($B627,'Awards&amp;Payments_LEACode'!$A$4:$Q$455,11,FALSE)</f>
        <v>71397.990000000005</v>
      </c>
      <c r="J627" s="1">
        <f>VLOOKUP($B627,'Awards&amp;Payments_LEACode'!$A$4:$Q$455,12,FALSE)</f>
        <v>0</v>
      </c>
      <c r="K627" s="1">
        <f>VLOOKUP($B627,'Awards&amp;Payments_LEACode'!$A$4:$Q$455,14,FALSE)</f>
        <v>0</v>
      </c>
      <c r="L627" s="1">
        <f>VLOOKUP($B627,'Awards&amp;Payments_LEACode'!$A$4:$Q$455,16,FALSE)</f>
        <v>0</v>
      </c>
      <c r="M627" s="3">
        <f>VLOOKUP($B627,'Awards&amp;Payments_LEACode'!$A$4:$Q$455,17,FALSE)</f>
        <v>71397.990000000005</v>
      </c>
    </row>
    <row r="628" spans="1:13" x14ac:dyDescent="0.35">
      <c r="A628" t="s">
        <v>110</v>
      </c>
      <c r="B628" s="118">
        <v>1666</v>
      </c>
      <c r="C628">
        <v>31</v>
      </c>
      <c r="D628" s="1">
        <f>VLOOKUP($B628,'Awards&amp;Payments_LEACode'!$A$4:$I$455,3,FALSE)</f>
        <v>40000</v>
      </c>
      <c r="E628" s="1">
        <f>VLOOKUP($B628,'Awards&amp;Payments_LEACode'!$A$4:$I$455,4,FALSE)</f>
        <v>123411</v>
      </c>
      <c r="F628" s="1">
        <f>VLOOKUP($B628,'Awards&amp;Payments_LEACode'!$A$4:$I$455,6,FALSE)</f>
        <v>277146</v>
      </c>
      <c r="G628" s="1">
        <f>VLOOKUP($B628,'Awards&amp;Payments_LEACode'!$A$4:$I$455,8,FALSE)</f>
        <v>0</v>
      </c>
      <c r="H628" s="3">
        <f>VLOOKUP($B628,'Awards&amp;Payments_LEACode'!$A$4:$I$455,9,FALSE)</f>
        <v>440557</v>
      </c>
      <c r="I628" s="1">
        <f>VLOOKUP($B628,'Awards&amp;Payments_LEACode'!$A$4:$Q$455,11,FALSE)</f>
        <v>40000</v>
      </c>
      <c r="J628" s="1">
        <f>VLOOKUP($B628,'Awards&amp;Payments_LEACode'!$A$4:$Q$455,12,FALSE)</f>
        <v>0</v>
      </c>
      <c r="K628" s="1">
        <f>VLOOKUP($B628,'Awards&amp;Payments_LEACode'!$A$4:$Q$455,14,FALSE)</f>
        <v>0</v>
      </c>
      <c r="L628" s="1">
        <f>VLOOKUP($B628,'Awards&amp;Payments_LEACode'!$A$4:$Q$455,16,FALSE)</f>
        <v>0</v>
      </c>
      <c r="M628" s="3">
        <f>VLOOKUP($B628,'Awards&amp;Payments_LEACode'!$A$4:$Q$455,17,FALSE)</f>
        <v>40000</v>
      </c>
    </row>
    <row r="629" spans="1:13" x14ac:dyDescent="0.35">
      <c r="A629" t="s">
        <v>114</v>
      </c>
      <c r="B629" s="118">
        <v>1729</v>
      </c>
      <c r="C629">
        <v>31</v>
      </c>
      <c r="D629" s="1">
        <f>VLOOKUP($B629,'Awards&amp;Payments_LEACode'!$A$4:$I$455,3,FALSE)</f>
        <v>66735</v>
      </c>
      <c r="E629" s="1">
        <f>VLOOKUP($B629,'Awards&amp;Payments_LEACode'!$A$4:$I$455,4,FALSE)</f>
        <v>268361</v>
      </c>
      <c r="F629" s="1">
        <f>VLOOKUP($B629,'Awards&amp;Payments_LEACode'!$A$4:$I$455,6,FALSE)</f>
        <v>602665</v>
      </c>
      <c r="G629" s="1">
        <f>VLOOKUP($B629,'Awards&amp;Payments_LEACode'!$A$4:$I$455,8,FALSE)</f>
        <v>0</v>
      </c>
      <c r="H629" s="3">
        <f>VLOOKUP($B629,'Awards&amp;Payments_LEACode'!$A$4:$I$455,9,FALSE)</f>
        <v>937761</v>
      </c>
      <c r="I629" s="1">
        <f>VLOOKUP($B629,'Awards&amp;Payments_LEACode'!$A$4:$Q$455,11,FALSE)</f>
        <v>66735</v>
      </c>
      <c r="J629" s="1">
        <f>VLOOKUP($B629,'Awards&amp;Payments_LEACode'!$A$4:$Q$455,12,FALSE)</f>
        <v>0</v>
      </c>
      <c r="K629" s="1">
        <f>VLOOKUP($B629,'Awards&amp;Payments_LEACode'!$A$4:$Q$455,14,FALSE)</f>
        <v>0</v>
      </c>
      <c r="L629" s="1">
        <f>VLOOKUP($B629,'Awards&amp;Payments_LEACode'!$A$4:$Q$455,16,FALSE)</f>
        <v>0</v>
      </c>
      <c r="M629" s="3">
        <f>VLOOKUP($B629,'Awards&amp;Payments_LEACode'!$A$4:$Q$455,17,FALSE)</f>
        <v>66735</v>
      </c>
    </row>
    <row r="630" spans="1:13" x14ac:dyDescent="0.35">
      <c r="A630" t="s">
        <v>1163</v>
      </c>
      <c r="B630" s="118">
        <v>2009</v>
      </c>
      <c r="C630">
        <v>31</v>
      </c>
      <c r="D630" s="1">
        <f>VLOOKUP($B630,'Awards&amp;Payments_LEACode'!$A$4:$I$455,3,FALSE)</f>
        <v>104400</v>
      </c>
      <c r="E630" s="1">
        <f>VLOOKUP($B630,'Awards&amp;Payments_LEACode'!$A$4:$I$455,4,FALSE)</f>
        <v>398752</v>
      </c>
      <c r="F630" s="1">
        <f>VLOOKUP($B630,'Awards&amp;Payments_LEACode'!$A$4:$I$455,6,FALSE)</f>
        <v>895488</v>
      </c>
      <c r="G630" s="1">
        <f>VLOOKUP($B630,'Awards&amp;Payments_LEACode'!$A$4:$I$455,8,FALSE)</f>
        <v>0</v>
      </c>
      <c r="H630" s="3">
        <f>VLOOKUP($B630,'Awards&amp;Payments_LEACode'!$A$4:$I$455,9,FALSE)</f>
        <v>1398640</v>
      </c>
      <c r="I630" s="1">
        <f>VLOOKUP($B630,'Awards&amp;Payments_LEACode'!$A$4:$Q$455,11,FALSE)</f>
        <v>104400</v>
      </c>
      <c r="J630" s="1">
        <f>VLOOKUP($B630,'Awards&amp;Payments_LEACode'!$A$4:$Q$455,12,FALSE)</f>
        <v>0</v>
      </c>
      <c r="K630" s="1">
        <f>VLOOKUP($B630,'Awards&amp;Payments_LEACode'!$A$4:$Q$455,14,FALSE)</f>
        <v>0</v>
      </c>
      <c r="L630" s="1">
        <f>VLOOKUP($B630,'Awards&amp;Payments_LEACode'!$A$4:$Q$455,16,FALSE)</f>
        <v>0</v>
      </c>
      <c r="M630" s="3">
        <f>VLOOKUP($B630,'Awards&amp;Payments_LEACode'!$A$4:$Q$455,17,FALSE)</f>
        <v>104400</v>
      </c>
    </row>
    <row r="631" spans="1:13" x14ac:dyDescent="0.35">
      <c r="A631" t="s">
        <v>136</v>
      </c>
      <c r="B631" s="118">
        <v>2142</v>
      </c>
      <c r="C631">
        <v>31</v>
      </c>
      <c r="D631" s="1">
        <f>VLOOKUP($B631,'Awards&amp;Payments_LEACode'!$A$4:$I$455,3,FALSE)</f>
        <v>40000</v>
      </c>
      <c r="E631" s="1">
        <f>VLOOKUP($B631,'Awards&amp;Payments_LEACode'!$A$4:$I$455,4,FALSE)</f>
        <v>143132</v>
      </c>
      <c r="F631" s="1">
        <f>VLOOKUP($B631,'Awards&amp;Payments_LEACode'!$A$4:$I$455,6,FALSE)</f>
        <v>321436</v>
      </c>
      <c r="G631" s="1">
        <f>VLOOKUP($B631,'Awards&amp;Payments_LEACode'!$A$4:$I$455,8,FALSE)</f>
        <v>23043</v>
      </c>
      <c r="H631" s="3">
        <f>VLOOKUP($B631,'Awards&amp;Payments_LEACode'!$A$4:$I$455,9,FALSE)</f>
        <v>527611</v>
      </c>
      <c r="I631" s="1">
        <f>VLOOKUP($B631,'Awards&amp;Payments_LEACode'!$A$4:$Q$455,11,FALSE)</f>
        <v>25293.61</v>
      </c>
      <c r="J631" s="1">
        <f>VLOOKUP($B631,'Awards&amp;Payments_LEACode'!$A$4:$Q$455,12,FALSE)</f>
        <v>0</v>
      </c>
      <c r="K631" s="1">
        <f>VLOOKUP($B631,'Awards&amp;Payments_LEACode'!$A$4:$Q$455,14,FALSE)</f>
        <v>0</v>
      </c>
      <c r="L631" s="1">
        <f>VLOOKUP($B631,'Awards&amp;Payments_LEACode'!$A$4:$Q$455,16,FALSE)</f>
        <v>1036.94</v>
      </c>
      <c r="M631" s="3">
        <f>VLOOKUP($B631,'Awards&amp;Payments_LEACode'!$A$4:$Q$455,17,FALSE)</f>
        <v>26330.55</v>
      </c>
    </row>
    <row r="632" spans="1:13" x14ac:dyDescent="0.35">
      <c r="A632" t="s">
        <v>172</v>
      </c>
      <c r="B632" s="118">
        <v>2632</v>
      </c>
      <c r="C632">
        <v>31</v>
      </c>
      <c r="D632" s="1">
        <f>VLOOKUP($B632,'Awards&amp;Payments_LEACode'!$A$4:$I$455,3,FALSE)</f>
        <v>103183</v>
      </c>
      <c r="E632" s="1">
        <f>VLOOKUP($B632,'Awards&amp;Payments_LEACode'!$A$4:$I$455,4,FALSE)</f>
        <v>379667</v>
      </c>
      <c r="F632" s="1">
        <f>VLOOKUP($B632,'Awards&amp;Payments_LEACode'!$A$4:$I$455,6,FALSE)</f>
        <v>852628</v>
      </c>
      <c r="G632" s="1">
        <f>VLOOKUP($B632,'Awards&amp;Payments_LEACode'!$A$4:$I$455,8,FALSE)</f>
        <v>60870</v>
      </c>
      <c r="H632" s="3">
        <f>VLOOKUP($B632,'Awards&amp;Payments_LEACode'!$A$4:$I$455,9,FALSE)</f>
        <v>1396348</v>
      </c>
      <c r="I632" s="1">
        <f>VLOOKUP($B632,'Awards&amp;Payments_LEACode'!$A$4:$Q$455,11,FALSE)</f>
        <v>101862.76</v>
      </c>
      <c r="J632" s="1">
        <f>VLOOKUP($B632,'Awards&amp;Payments_LEACode'!$A$4:$Q$455,12,FALSE)</f>
        <v>0</v>
      </c>
      <c r="K632" s="1">
        <f>VLOOKUP($B632,'Awards&amp;Payments_LEACode'!$A$4:$Q$455,14,FALSE)</f>
        <v>0</v>
      </c>
      <c r="L632" s="1">
        <f>VLOOKUP($B632,'Awards&amp;Payments_LEACode'!$A$4:$Q$455,16,FALSE)</f>
        <v>0</v>
      </c>
      <c r="M632" s="3">
        <f>VLOOKUP($B632,'Awards&amp;Payments_LEACode'!$A$4:$Q$455,17,FALSE)</f>
        <v>101862.76</v>
      </c>
    </row>
    <row r="633" spans="1:13" x14ac:dyDescent="0.35">
      <c r="A633" t="s">
        <v>222</v>
      </c>
      <c r="B633" s="118">
        <v>3428</v>
      </c>
      <c r="C633">
        <v>31</v>
      </c>
      <c r="D633" s="1">
        <f>VLOOKUP($B633,'Awards&amp;Payments_LEACode'!$A$4:$I$455,3,FALSE)</f>
        <v>108036</v>
      </c>
      <c r="E633" s="1">
        <f>VLOOKUP($B633,'Awards&amp;Payments_LEACode'!$A$4:$I$455,4,FALSE)</f>
        <v>457723</v>
      </c>
      <c r="F633" s="1">
        <f>VLOOKUP($B633,'Awards&amp;Payments_LEACode'!$A$4:$I$455,6,FALSE)</f>
        <v>1027919</v>
      </c>
      <c r="G633" s="1">
        <f>VLOOKUP($B633,'Awards&amp;Payments_LEACode'!$A$4:$I$455,8,FALSE)</f>
        <v>0</v>
      </c>
      <c r="H633" s="3">
        <f>VLOOKUP($B633,'Awards&amp;Payments_LEACode'!$A$4:$I$455,9,FALSE)</f>
        <v>1593678</v>
      </c>
      <c r="I633" s="1">
        <f>VLOOKUP($B633,'Awards&amp;Payments_LEACode'!$A$4:$Q$455,11,FALSE)</f>
        <v>108035.99999999999</v>
      </c>
      <c r="J633" s="1">
        <f>VLOOKUP($B633,'Awards&amp;Payments_LEACode'!$A$4:$Q$455,12,FALSE)</f>
        <v>0</v>
      </c>
      <c r="K633" s="1">
        <f>VLOOKUP($B633,'Awards&amp;Payments_LEACode'!$A$4:$Q$455,14,FALSE)</f>
        <v>0</v>
      </c>
      <c r="L633" s="1">
        <f>VLOOKUP($B633,'Awards&amp;Payments_LEACode'!$A$4:$Q$455,16,FALSE)</f>
        <v>0</v>
      </c>
      <c r="M633" s="3">
        <f>VLOOKUP($B633,'Awards&amp;Payments_LEACode'!$A$4:$Q$455,17,FALSE)</f>
        <v>108035.99999999999</v>
      </c>
    </row>
    <row r="634" spans="1:13" x14ac:dyDescent="0.35">
      <c r="A634" t="s">
        <v>226</v>
      </c>
      <c r="B634" s="118">
        <v>3444</v>
      </c>
      <c r="C634">
        <v>31</v>
      </c>
      <c r="D634" s="1">
        <f>VLOOKUP($B634,'Awards&amp;Payments_LEACode'!$A$4:$I$455,3,FALSE)</f>
        <v>482931</v>
      </c>
      <c r="E634" s="1">
        <f>VLOOKUP($B634,'Awards&amp;Payments_LEACode'!$A$4:$I$455,4,FALSE)</f>
        <v>1726644</v>
      </c>
      <c r="F634" s="1">
        <f>VLOOKUP($B634,'Awards&amp;Payments_LEACode'!$A$4:$I$455,6,FALSE)</f>
        <v>3877568</v>
      </c>
      <c r="G634" s="1">
        <f>VLOOKUP($B634,'Awards&amp;Payments_LEACode'!$A$4:$I$455,8,FALSE)</f>
        <v>0</v>
      </c>
      <c r="H634" s="3">
        <f>VLOOKUP($B634,'Awards&amp;Payments_LEACode'!$A$4:$I$455,9,FALSE)</f>
        <v>6087143</v>
      </c>
      <c r="I634" s="1">
        <f>VLOOKUP($B634,'Awards&amp;Payments_LEACode'!$A$4:$Q$455,11,FALSE)</f>
        <v>320710.64</v>
      </c>
      <c r="J634" s="1">
        <f>VLOOKUP($B634,'Awards&amp;Payments_LEACode'!$A$4:$Q$455,12,FALSE)</f>
        <v>0</v>
      </c>
      <c r="K634" s="1">
        <f>VLOOKUP($B634,'Awards&amp;Payments_LEACode'!$A$4:$Q$455,14,FALSE)</f>
        <v>0</v>
      </c>
      <c r="L634" s="1">
        <f>VLOOKUP($B634,'Awards&amp;Payments_LEACode'!$A$4:$Q$455,16,FALSE)</f>
        <v>0</v>
      </c>
      <c r="M634" s="3">
        <f>VLOOKUP($B634,'Awards&amp;Payments_LEACode'!$A$4:$Q$455,17,FALSE)</f>
        <v>320710.64</v>
      </c>
    </row>
    <row r="635" spans="1:13" x14ac:dyDescent="0.35">
      <c r="A635" t="s">
        <v>242</v>
      </c>
      <c r="B635" s="118">
        <v>3668</v>
      </c>
      <c r="C635">
        <v>31</v>
      </c>
      <c r="D635" s="1">
        <f>VLOOKUP($B635,'Awards&amp;Payments_LEACode'!$A$4:$I$455,3,FALSE)</f>
        <v>147406</v>
      </c>
      <c r="E635" s="1">
        <f>VLOOKUP($B635,'Awards&amp;Payments_LEACode'!$A$4:$I$455,4,FALSE)</f>
        <v>572935</v>
      </c>
      <c r="F635" s="1">
        <f>VLOOKUP($B635,'Awards&amp;Payments_LEACode'!$A$4:$I$455,6,FALSE)</f>
        <v>1286655</v>
      </c>
      <c r="G635" s="1">
        <f>VLOOKUP($B635,'Awards&amp;Payments_LEACode'!$A$4:$I$455,8,FALSE)</f>
        <v>0</v>
      </c>
      <c r="H635" s="3">
        <f>VLOOKUP($B635,'Awards&amp;Payments_LEACode'!$A$4:$I$455,9,FALSE)</f>
        <v>2006996</v>
      </c>
      <c r="I635" s="1">
        <f>VLOOKUP($B635,'Awards&amp;Payments_LEACode'!$A$4:$Q$455,11,FALSE)</f>
        <v>146253.64000000001</v>
      </c>
      <c r="J635" s="1">
        <f>VLOOKUP($B635,'Awards&amp;Payments_LEACode'!$A$4:$Q$455,12,FALSE)</f>
        <v>0</v>
      </c>
      <c r="K635" s="1">
        <f>VLOOKUP($B635,'Awards&amp;Payments_LEACode'!$A$4:$Q$455,14,FALSE)</f>
        <v>0</v>
      </c>
      <c r="L635" s="1">
        <f>VLOOKUP($B635,'Awards&amp;Payments_LEACode'!$A$4:$Q$455,16,FALSE)</f>
        <v>0</v>
      </c>
      <c r="M635" s="3">
        <f>VLOOKUP($B635,'Awards&amp;Payments_LEACode'!$A$4:$Q$455,17,FALSE)</f>
        <v>146253.64000000001</v>
      </c>
    </row>
    <row r="636" spans="1:13" x14ac:dyDescent="0.35">
      <c r="A636" t="s">
        <v>281</v>
      </c>
      <c r="B636" s="118">
        <v>4186</v>
      </c>
      <c r="C636">
        <v>31</v>
      </c>
      <c r="D636" s="1">
        <f>VLOOKUP($B636,'Awards&amp;Payments_LEACode'!$A$4:$I$455,3,FALSE)</f>
        <v>171569</v>
      </c>
      <c r="E636" s="1">
        <f>VLOOKUP($B636,'Awards&amp;Payments_LEACode'!$A$4:$I$455,4,FALSE)</f>
        <v>691951</v>
      </c>
      <c r="F636" s="1">
        <f>VLOOKUP($B636,'Awards&amp;Payments_LEACode'!$A$4:$I$455,6,FALSE)</f>
        <v>1553933</v>
      </c>
      <c r="G636" s="1">
        <f>VLOOKUP($B636,'Awards&amp;Payments_LEACode'!$A$4:$I$455,8,FALSE)</f>
        <v>118985</v>
      </c>
      <c r="H636" s="3">
        <f>VLOOKUP($B636,'Awards&amp;Payments_LEACode'!$A$4:$I$455,9,FALSE)</f>
        <v>2536438</v>
      </c>
      <c r="I636" s="1">
        <f>VLOOKUP($B636,'Awards&amp;Payments_LEACode'!$A$4:$Q$455,11,FALSE)</f>
        <v>50785.54</v>
      </c>
      <c r="J636" s="1">
        <f>VLOOKUP($B636,'Awards&amp;Payments_LEACode'!$A$4:$Q$455,12,FALSE)</f>
        <v>0</v>
      </c>
      <c r="K636" s="1">
        <f>VLOOKUP($B636,'Awards&amp;Payments_LEACode'!$A$4:$Q$455,14,FALSE)</f>
        <v>0</v>
      </c>
      <c r="L636" s="1">
        <f>VLOOKUP($B636,'Awards&amp;Payments_LEACode'!$A$4:$Q$455,16,FALSE)</f>
        <v>118985</v>
      </c>
      <c r="M636" s="3">
        <f>VLOOKUP($B636,'Awards&amp;Payments_LEACode'!$A$4:$Q$455,17,FALSE)</f>
        <v>169770.54</v>
      </c>
    </row>
    <row r="637" spans="1:13" x14ac:dyDescent="0.35">
      <c r="A637" t="s">
        <v>287</v>
      </c>
      <c r="B637" s="118">
        <v>4270</v>
      </c>
      <c r="C637">
        <v>31</v>
      </c>
      <c r="D637" s="1">
        <f>VLOOKUP($B637,'Awards&amp;Payments_LEACode'!$A$4:$I$455,3,FALSE)</f>
        <v>40000</v>
      </c>
      <c r="E637" s="1">
        <f>VLOOKUP($B637,'Awards&amp;Payments_LEACode'!$A$4:$I$455,4,FALSE)</f>
        <v>136119</v>
      </c>
      <c r="F637" s="1">
        <f>VLOOKUP($B637,'Awards&amp;Payments_LEACode'!$A$4:$I$455,6,FALSE)</f>
        <v>305685</v>
      </c>
      <c r="G637" s="1">
        <f>VLOOKUP($B637,'Awards&amp;Payments_LEACode'!$A$4:$I$455,8,FALSE)</f>
        <v>0</v>
      </c>
      <c r="H637" s="3">
        <f>VLOOKUP($B637,'Awards&amp;Payments_LEACode'!$A$4:$I$455,9,FALSE)</f>
        <v>481804</v>
      </c>
      <c r="I637" s="1">
        <f>VLOOKUP($B637,'Awards&amp;Payments_LEACode'!$A$4:$Q$455,11,FALSE)</f>
        <v>40000</v>
      </c>
      <c r="J637" s="1">
        <f>VLOOKUP($B637,'Awards&amp;Payments_LEACode'!$A$4:$Q$455,12,FALSE)</f>
        <v>0</v>
      </c>
      <c r="K637" s="1">
        <f>VLOOKUP($B637,'Awards&amp;Payments_LEACode'!$A$4:$Q$455,14,FALSE)</f>
        <v>0</v>
      </c>
      <c r="L637" s="1">
        <f>VLOOKUP($B637,'Awards&amp;Payments_LEACode'!$A$4:$Q$455,16,FALSE)</f>
        <v>0</v>
      </c>
      <c r="M637" s="3">
        <f>VLOOKUP($B637,'Awards&amp;Payments_LEACode'!$A$4:$Q$455,17,FALSE)</f>
        <v>40000</v>
      </c>
    </row>
    <row r="638" spans="1:13" x14ac:dyDescent="0.35">
      <c r="A638" t="s">
        <v>295</v>
      </c>
      <c r="B638" s="118">
        <v>4459</v>
      </c>
      <c r="C638">
        <v>31</v>
      </c>
      <c r="D638" s="1">
        <f>VLOOKUP($B638,'Awards&amp;Payments_LEACode'!$A$4:$I$455,3,FALSE)</f>
        <v>40000</v>
      </c>
      <c r="E638" s="1">
        <f>VLOOKUP($B638,'Awards&amp;Payments_LEACode'!$A$4:$I$455,4,FALSE)</f>
        <v>100000</v>
      </c>
      <c r="F638" s="1">
        <f>VLOOKUP($B638,'Awards&amp;Payments_LEACode'!$A$4:$I$455,6,FALSE)</f>
        <v>197606</v>
      </c>
      <c r="G638" s="1">
        <f>VLOOKUP($B638,'Awards&amp;Payments_LEACode'!$A$4:$I$455,8,FALSE)</f>
        <v>36667</v>
      </c>
      <c r="H638" s="3">
        <f>VLOOKUP($B638,'Awards&amp;Payments_LEACode'!$A$4:$I$455,9,FALSE)</f>
        <v>374273</v>
      </c>
      <c r="I638" s="1">
        <f>VLOOKUP($B638,'Awards&amp;Payments_LEACode'!$A$4:$Q$455,11,FALSE)</f>
        <v>12776.1</v>
      </c>
      <c r="J638" s="1">
        <f>VLOOKUP($B638,'Awards&amp;Payments_LEACode'!$A$4:$Q$455,12,FALSE)</f>
        <v>0</v>
      </c>
      <c r="K638" s="1">
        <f>VLOOKUP($B638,'Awards&amp;Payments_LEACode'!$A$4:$Q$455,14,FALSE)</f>
        <v>0</v>
      </c>
      <c r="L638" s="1">
        <f>VLOOKUP($B638,'Awards&amp;Payments_LEACode'!$A$4:$Q$455,16,FALSE)</f>
        <v>5214.38</v>
      </c>
      <c r="M638" s="3">
        <f>VLOOKUP($B638,'Awards&amp;Payments_LEACode'!$A$4:$Q$455,17,FALSE)</f>
        <v>17990.48</v>
      </c>
    </row>
    <row r="639" spans="1:13" x14ac:dyDescent="0.35">
      <c r="A639" s="113" t="s">
        <v>306</v>
      </c>
      <c r="B639" s="118">
        <v>4578</v>
      </c>
      <c r="C639">
        <v>31</v>
      </c>
      <c r="D639" s="1">
        <f>VLOOKUP($B639,'Awards&amp;Payments_LEACode'!$A$4:$I$455,3,FALSE)</f>
        <v>41015</v>
      </c>
      <c r="E639" s="1">
        <f>VLOOKUP($B639,'Awards&amp;Payments_LEACode'!$A$4:$I$455,4,FALSE)</f>
        <v>141127</v>
      </c>
      <c r="F639" s="1">
        <f>VLOOKUP($B639,'Awards&amp;Payments_LEACode'!$A$4:$I$455,6,FALSE)</f>
        <v>316931</v>
      </c>
      <c r="G639" s="1">
        <f>VLOOKUP($B639,'Awards&amp;Payments_LEACode'!$A$4:$I$455,8,FALSE)</f>
        <v>0</v>
      </c>
      <c r="H639" s="3">
        <f>VLOOKUP($B639,'Awards&amp;Payments_LEACode'!$A$4:$I$455,9,FALSE)</f>
        <v>499073</v>
      </c>
      <c r="I639" s="1">
        <f>VLOOKUP($B639,'Awards&amp;Payments_LEACode'!$A$4:$Q$455,11,FALSE)</f>
        <v>41014.9</v>
      </c>
      <c r="J639" s="1">
        <f>VLOOKUP($B639,'Awards&amp;Payments_LEACode'!$A$4:$Q$455,12,FALSE)</f>
        <v>0</v>
      </c>
      <c r="K639" s="1">
        <f>VLOOKUP($B639,'Awards&amp;Payments_LEACode'!$A$4:$Q$455,14,FALSE)</f>
        <v>0</v>
      </c>
      <c r="L639" s="1">
        <f>VLOOKUP($B639,'Awards&amp;Payments_LEACode'!$A$4:$Q$455,16,FALSE)</f>
        <v>0</v>
      </c>
      <c r="M639" s="3">
        <f>VLOOKUP($B639,'Awards&amp;Payments_LEACode'!$A$4:$Q$455,17,FALSE)</f>
        <v>41014.9</v>
      </c>
    </row>
    <row r="640" spans="1:13" x14ac:dyDescent="0.35">
      <c r="A640" s="113" t="s">
        <v>323</v>
      </c>
      <c r="B640" s="118">
        <v>4893</v>
      </c>
      <c r="C640">
        <v>31</v>
      </c>
      <c r="D640" s="1">
        <f>VLOOKUP($B640,'Awards&amp;Payments_LEACode'!$A$4:$I$455,3,FALSE)</f>
        <v>174091</v>
      </c>
      <c r="E640" s="1">
        <f>VLOOKUP($B640,'Awards&amp;Payments_LEACode'!$A$4:$I$455,4,FALSE)</f>
        <v>684331</v>
      </c>
      <c r="F640" s="1">
        <f>VLOOKUP($B640,'Awards&amp;Payments_LEACode'!$A$4:$I$455,6,FALSE)</f>
        <v>1536819</v>
      </c>
      <c r="G640" s="1">
        <f>VLOOKUP($B640,'Awards&amp;Payments_LEACode'!$A$4:$I$455,8,FALSE)</f>
        <v>0</v>
      </c>
      <c r="H640" s="3">
        <f>VLOOKUP($B640,'Awards&amp;Payments_LEACode'!$A$4:$I$455,9,FALSE)</f>
        <v>2395241</v>
      </c>
      <c r="I640" s="1">
        <f>VLOOKUP($B640,'Awards&amp;Payments_LEACode'!$A$4:$Q$455,11,FALSE)</f>
        <v>174091</v>
      </c>
      <c r="J640" s="1">
        <f>VLOOKUP($B640,'Awards&amp;Payments_LEACode'!$A$4:$Q$455,12,FALSE)</f>
        <v>0</v>
      </c>
      <c r="K640" s="1">
        <f>VLOOKUP($B640,'Awards&amp;Payments_LEACode'!$A$4:$Q$455,14,FALSE)</f>
        <v>0</v>
      </c>
      <c r="L640" s="1">
        <f>VLOOKUP($B640,'Awards&amp;Payments_LEACode'!$A$4:$Q$455,16,FALSE)</f>
        <v>0</v>
      </c>
      <c r="M640" s="3">
        <f>VLOOKUP($B640,'Awards&amp;Payments_LEACode'!$A$4:$Q$455,17,FALSE)</f>
        <v>174091</v>
      </c>
    </row>
    <row r="641" spans="1:13" x14ac:dyDescent="0.35">
      <c r="A641" t="s">
        <v>351</v>
      </c>
      <c r="B641" s="118">
        <v>5460</v>
      </c>
      <c r="C641">
        <v>31</v>
      </c>
      <c r="D641" s="1">
        <f>VLOOKUP($B641,'Awards&amp;Payments_LEACode'!$A$4:$I$455,3,FALSE)</f>
        <v>485586</v>
      </c>
      <c r="E641" s="1">
        <f>VLOOKUP($B641,'Awards&amp;Payments_LEACode'!$A$4:$I$455,4,FALSE)</f>
        <v>1982953</v>
      </c>
      <c r="F641" s="1">
        <f>VLOOKUP($B641,'Awards&amp;Payments_LEACode'!$A$4:$I$455,6,FALSE)</f>
        <v>4453168</v>
      </c>
      <c r="G641" s="1">
        <f>VLOOKUP($B641,'Awards&amp;Payments_LEACode'!$A$4:$I$455,8,FALSE)</f>
        <v>428840</v>
      </c>
      <c r="H641" s="3">
        <f>VLOOKUP($B641,'Awards&amp;Payments_LEACode'!$A$4:$I$455,9,FALSE)</f>
        <v>7350547</v>
      </c>
      <c r="I641" s="1">
        <f>VLOOKUP($B641,'Awards&amp;Payments_LEACode'!$A$4:$Q$455,11,FALSE)</f>
        <v>327622.65000000002</v>
      </c>
      <c r="J641" s="1">
        <f>VLOOKUP($B641,'Awards&amp;Payments_LEACode'!$A$4:$Q$455,12,FALSE)</f>
        <v>0</v>
      </c>
      <c r="K641" s="1">
        <f>VLOOKUP($B641,'Awards&amp;Payments_LEACode'!$A$4:$Q$455,14,FALSE)</f>
        <v>0</v>
      </c>
      <c r="L641" s="1">
        <f>VLOOKUP($B641,'Awards&amp;Payments_LEACode'!$A$4:$Q$455,16,FALSE)</f>
        <v>315854.81</v>
      </c>
      <c r="M641" s="3">
        <f>VLOOKUP($B641,'Awards&amp;Payments_LEACode'!$A$4:$Q$455,17,FALSE)</f>
        <v>643477.46</v>
      </c>
    </row>
    <row r="642" spans="1:13" x14ac:dyDescent="0.35">
      <c r="A642" s="113" t="s">
        <v>355</v>
      </c>
      <c r="B642" s="118">
        <v>5586</v>
      </c>
      <c r="C642">
        <v>31</v>
      </c>
      <c r="D642" s="1">
        <f>VLOOKUP($B642,'Awards&amp;Payments_LEACode'!$A$4:$I$455,3,FALSE)</f>
        <v>72371</v>
      </c>
      <c r="E642" s="1">
        <f>VLOOKUP($B642,'Awards&amp;Payments_LEACode'!$A$4:$I$455,4,FALSE)</f>
        <v>258467</v>
      </c>
      <c r="F642" s="1">
        <f>VLOOKUP($B642,'Awards&amp;Payments_LEACode'!$A$4:$I$455,6,FALSE)</f>
        <v>580446</v>
      </c>
      <c r="G642" s="1">
        <f>VLOOKUP($B642,'Awards&amp;Payments_LEACode'!$A$4:$I$455,8,FALSE)</f>
        <v>0</v>
      </c>
      <c r="H642" s="3">
        <f>VLOOKUP($B642,'Awards&amp;Payments_LEACode'!$A$4:$I$455,9,FALSE)</f>
        <v>911284</v>
      </c>
      <c r="I642" s="1">
        <f>VLOOKUP($B642,'Awards&amp;Payments_LEACode'!$A$4:$Q$455,11,FALSE)</f>
        <v>68371</v>
      </c>
      <c r="J642" s="1">
        <f>VLOOKUP($B642,'Awards&amp;Payments_LEACode'!$A$4:$Q$455,12,FALSE)</f>
        <v>0</v>
      </c>
      <c r="K642" s="1">
        <f>VLOOKUP($B642,'Awards&amp;Payments_LEACode'!$A$4:$Q$455,14,FALSE)</f>
        <v>0</v>
      </c>
      <c r="L642" s="1">
        <f>VLOOKUP($B642,'Awards&amp;Payments_LEACode'!$A$4:$Q$455,16,FALSE)</f>
        <v>0</v>
      </c>
      <c r="M642" s="3">
        <f>VLOOKUP($B642,'Awards&amp;Payments_LEACode'!$A$4:$Q$455,17,FALSE)</f>
        <v>68371</v>
      </c>
    </row>
    <row r="643" spans="1:13" x14ac:dyDescent="0.35">
      <c r="A643" t="s">
        <v>411</v>
      </c>
      <c r="B643" s="118">
        <v>6426</v>
      </c>
      <c r="C643">
        <v>31</v>
      </c>
      <c r="D643" s="1">
        <f>VLOOKUP($B643,'Awards&amp;Payments_LEACode'!$A$4:$I$455,3,FALSE)</f>
        <v>140043</v>
      </c>
      <c r="E643" s="1">
        <f>VLOOKUP($B643,'Awards&amp;Payments_LEACode'!$A$4:$I$455,4,FALSE)</f>
        <v>495229</v>
      </c>
      <c r="F643" s="1">
        <f>VLOOKUP($B643,'Awards&amp;Payments_LEACode'!$A$4:$I$455,6,FALSE)</f>
        <v>1112149</v>
      </c>
      <c r="G643" s="1">
        <f>VLOOKUP($B643,'Awards&amp;Payments_LEACode'!$A$4:$I$455,8,FALSE)</f>
        <v>111739</v>
      </c>
      <c r="H643" s="3">
        <f>VLOOKUP($B643,'Awards&amp;Payments_LEACode'!$A$4:$I$455,9,FALSE)</f>
        <v>1859160</v>
      </c>
      <c r="I643" s="1">
        <f>VLOOKUP($B643,'Awards&amp;Payments_LEACode'!$A$4:$Q$455,11,FALSE)</f>
        <v>128718</v>
      </c>
      <c r="J643" s="1">
        <f>VLOOKUP($B643,'Awards&amp;Payments_LEACode'!$A$4:$Q$455,12,FALSE)</f>
        <v>0</v>
      </c>
      <c r="K643" s="1">
        <f>VLOOKUP($B643,'Awards&amp;Payments_LEACode'!$A$4:$Q$455,14,FALSE)</f>
        <v>0</v>
      </c>
      <c r="L643" s="1">
        <f>VLOOKUP($B643,'Awards&amp;Payments_LEACode'!$A$4:$Q$455,16,FALSE)</f>
        <v>96615.31</v>
      </c>
      <c r="M643" s="3">
        <f>VLOOKUP($B643,'Awards&amp;Payments_LEACode'!$A$4:$Q$455,17,FALSE)</f>
        <v>225333.31</v>
      </c>
    </row>
    <row r="644" spans="1:13" x14ac:dyDescent="0.35">
      <c r="A644" t="s">
        <v>27</v>
      </c>
      <c r="B644" s="118">
        <v>245</v>
      </c>
      <c r="C644">
        <v>32</v>
      </c>
      <c r="D644" s="1">
        <f>VLOOKUP($B644,'Awards&amp;Payments_LEACode'!$A$4:$I$455,3,FALSE)</f>
        <v>107106</v>
      </c>
      <c r="E644" s="1">
        <f>VLOOKUP($B644,'Awards&amp;Payments_LEACode'!$A$4:$I$455,4,FALSE)</f>
        <v>437338</v>
      </c>
      <c r="F644" s="1">
        <f>VLOOKUP($B644,'Awards&amp;Payments_LEACode'!$A$4:$I$455,6,FALSE)</f>
        <v>982141</v>
      </c>
      <c r="G644" s="1">
        <f>VLOOKUP($B644,'Awards&amp;Payments_LEACode'!$A$4:$I$455,8,FALSE)</f>
        <v>0</v>
      </c>
      <c r="H644" s="3">
        <f>VLOOKUP($B644,'Awards&amp;Payments_LEACode'!$A$4:$I$455,9,FALSE)</f>
        <v>1526585</v>
      </c>
      <c r="I644" s="1">
        <f>VLOOKUP($B644,'Awards&amp;Payments_LEACode'!$A$4:$Q$455,11,FALSE)</f>
        <v>0</v>
      </c>
      <c r="J644" s="1">
        <f>VLOOKUP($B644,'Awards&amp;Payments_LEACode'!$A$4:$Q$455,12,FALSE)</f>
        <v>0</v>
      </c>
      <c r="K644" s="1">
        <f>VLOOKUP($B644,'Awards&amp;Payments_LEACode'!$A$4:$Q$455,14,FALSE)</f>
        <v>0</v>
      </c>
      <c r="L644" s="1">
        <f>VLOOKUP($B644,'Awards&amp;Payments_LEACode'!$A$4:$Q$455,16,FALSE)</f>
        <v>0</v>
      </c>
      <c r="M644" s="3">
        <f>VLOOKUP($B644,'Awards&amp;Payments_LEACode'!$A$4:$Q$455,17,FALSE)</f>
        <v>0</v>
      </c>
    </row>
    <row r="645" spans="1:13" x14ac:dyDescent="0.35">
      <c r="A645" t="s">
        <v>46</v>
      </c>
      <c r="B645" s="118">
        <v>609</v>
      </c>
      <c r="C645">
        <v>32</v>
      </c>
      <c r="D645" s="1">
        <f>VLOOKUP($B645,'Awards&amp;Payments_LEACode'!$A$4:$I$455,3,FALSE)</f>
        <v>162507</v>
      </c>
      <c r="E645" s="1">
        <f>VLOOKUP($B645,'Awards&amp;Payments_LEACode'!$A$4:$I$455,4,FALSE)</f>
        <v>661996</v>
      </c>
      <c r="F645" s="1">
        <f>VLOOKUP($B645,'Awards&amp;Payments_LEACode'!$A$4:$I$455,6,FALSE)</f>
        <v>1486661</v>
      </c>
      <c r="G645" s="1">
        <f>VLOOKUP($B645,'Awards&amp;Payments_LEACode'!$A$4:$I$455,8,FALSE)</f>
        <v>112029</v>
      </c>
      <c r="H645" s="3">
        <f>VLOOKUP($B645,'Awards&amp;Payments_LEACode'!$A$4:$I$455,9,FALSE)</f>
        <v>2423193</v>
      </c>
      <c r="I645" s="1">
        <f>VLOOKUP($B645,'Awards&amp;Payments_LEACode'!$A$4:$Q$455,11,FALSE)</f>
        <v>118175.15</v>
      </c>
      <c r="J645" s="1">
        <f>VLOOKUP($B645,'Awards&amp;Payments_LEACode'!$A$4:$Q$455,12,FALSE)</f>
        <v>0</v>
      </c>
      <c r="K645" s="1">
        <f>VLOOKUP($B645,'Awards&amp;Payments_LEACode'!$A$4:$Q$455,14,FALSE)</f>
        <v>0</v>
      </c>
      <c r="L645" s="1">
        <f>VLOOKUP($B645,'Awards&amp;Payments_LEACode'!$A$4:$Q$455,16,FALSE)</f>
        <v>0</v>
      </c>
      <c r="M645" s="3">
        <f>VLOOKUP($B645,'Awards&amp;Payments_LEACode'!$A$4:$Q$455,17,FALSE)</f>
        <v>118175.15</v>
      </c>
    </row>
    <row r="646" spans="1:13" x14ac:dyDescent="0.35">
      <c r="A646" t="s">
        <v>64</v>
      </c>
      <c r="B646" s="118">
        <v>980</v>
      </c>
      <c r="C646">
        <v>32</v>
      </c>
      <c r="D646" s="1">
        <f>VLOOKUP($B646,'Awards&amp;Payments_LEACode'!$A$4:$I$455,3,FALSE)</f>
        <v>278398</v>
      </c>
      <c r="E646" s="1">
        <f>VLOOKUP($B646,'Awards&amp;Payments_LEACode'!$A$4:$I$455,4,FALSE)</f>
        <v>1154699</v>
      </c>
      <c r="F646" s="1">
        <f>VLOOKUP($B646,'Awards&amp;Payments_LEACode'!$A$4:$I$455,6,FALSE)</f>
        <v>2593136</v>
      </c>
      <c r="G646" s="1">
        <f>VLOOKUP($B646,'Awards&amp;Payments_LEACode'!$A$4:$I$455,8,FALSE)</f>
        <v>90145</v>
      </c>
      <c r="H646" s="3">
        <f>VLOOKUP($B646,'Awards&amp;Payments_LEACode'!$A$4:$I$455,9,FALSE)</f>
        <v>4116378</v>
      </c>
      <c r="I646" s="1">
        <f>VLOOKUP($B646,'Awards&amp;Payments_LEACode'!$A$4:$Q$455,11,FALSE)</f>
        <v>142145</v>
      </c>
      <c r="J646" s="1">
        <f>VLOOKUP($B646,'Awards&amp;Payments_LEACode'!$A$4:$Q$455,12,FALSE)</f>
        <v>0</v>
      </c>
      <c r="K646" s="1">
        <f>VLOOKUP($B646,'Awards&amp;Payments_LEACode'!$A$4:$Q$455,14,FALSE)</f>
        <v>0</v>
      </c>
      <c r="L646" s="1">
        <f>VLOOKUP($B646,'Awards&amp;Payments_LEACode'!$A$4:$Q$455,16,FALSE)</f>
        <v>273.72000000000003</v>
      </c>
      <c r="M646" s="3">
        <f>VLOOKUP($B646,'Awards&amp;Payments_LEACode'!$A$4:$Q$455,17,FALSE)</f>
        <v>142418.72</v>
      </c>
    </row>
    <row r="647" spans="1:13" x14ac:dyDescent="0.35">
      <c r="A647" t="s">
        <v>1158</v>
      </c>
      <c r="B647" s="118">
        <v>1421</v>
      </c>
      <c r="C647">
        <v>32</v>
      </c>
      <c r="D647" s="1">
        <f>VLOOKUP($B647,'Awards&amp;Payments_LEACode'!$A$4:$I$455,3,FALSE)</f>
        <v>143188</v>
      </c>
      <c r="E647" s="1">
        <f>VLOOKUP($B647,'Awards&amp;Payments_LEACode'!$A$4:$I$455,4,FALSE)</f>
        <v>590159</v>
      </c>
      <c r="F647" s="1">
        <f>VLOOKUP($B647,'Awards&amp;Payments_LEACode'!$A$4:$I$455,6,FALSE)</f>
        <v>1325336</v>
      </c>
      <c r="G647" s="1">
        <f>VLOOKUP($B647,'Awards&amp;Payments_LEACode'!$A$4:$I$455,8,FALSE)</f>
        <v>73623</v>
      </c>
      <c r="H647" s="3">
        <f>VLOOKUP($B647,'Awards&amp;Payments_LEACode'!$A$4:$I$455,9,FALSE)</f>
        <v>2132306</v>
      </c>
      <c r="I647" s="1">
        <f>VLOOKUP($B647,'Awards&amp;Payments_LEACode'!$A$4:$Q$455,11,FALSE)</f>
        <v>62468.17</v>
      </c>
      <c r="J647" s="1">
        <f>VLOOKUP($B647,'Awards&amp;Payments_LEACode'!$A$4:$Q$455,12,FALSE)</f>
        <v>0</v>
      </c>
      <c r="K647" s="1">
        <f>VLOOKUP($B647,'Awards&amp;Payments_LEACode'!$A$4:$Q$455,14,FALSE)</f>
        <v>0</v>
      </c>
      <c r="L647" s="1">
        <f>VLOOKUP($B647,'Awards&amp;Payments_LEACode'!$A$4:$Q$455,16,FALSE)</f>
        <v>69833.720000000016</v>
      </c>
      <c r="M647" s="3">
        <f>VLOOKUP($B647,'Awards&amp;Payments_LEACode'!$A$4:$Q$455,17,FALSE)</f>
        <v>132301.89000000001</v>
      </c>
    </row>
    <row r="648" spans="1:13" x14ac:dyDescent="0.35">
      <c r="A648" t="s">
        <v>162</v>
      </c>
      <c r="B648" s="118">
        <v>2541</v>
      </c>
      <c r="C648">
        <v>32</v>
      </c>
      <c r="D648" s="1">
        <f>VLOOKUP($B648,'Awards&amp;Payments_LEACode'!$A$4:$I$455,3,FALSE)</f>
        <v>395473</v>
      </c>
      <c r="E648" s="1">
        <f>VLOOKUP($B648,'Awards&amp;Payments_LEACode'!$A$4:$I$455,4,FALSE)</f>
        <v>1565644</v>
      </c>
      <c r="F648" s="1">
        <f>VLOOKUP($B648,'Awards&amp;Payments_LEACode'!$A$4:$I$455,6,FALSE)</f>
        <v>3516006</v>
      </c>
      <c r="G648" s="1">
        <f>VLOOKUP($B648,'Awards&amp;Payments_LEACode'!$A$4:$I$455,8,FALSE)</f>
        <v>81304</v>
      </c>
      <c r="H648" s="3">
        <f>VLOOKUP($B648,'Awards&amp;Payments_LEACode'!$A$4:$I$455,9,FALSE)</f>
        <v>5558427</v>
      </c>
      <c r="I648" s="1">
        <f>VLOOKUP($B648,'Awards&amp;Payments_LEACode'!$A$4:$Q$455,11,FALSE)</f>
        <v>251048.07</v>
      </c>
      <c r="J648" s="1">
        <f>VLOOKUP($B648,'Awards&amp;Payments_LEACode'!$A$4:$Q$455,12,FALSE)</f>
        <v>0</v>
      </c>
      <c r="K648" s="1">
        <f>VLOOKUP($B648,'Awards&amp;Payments_LEACode'!$A$4:$Q$455,14,FALSE)</f>
        <v>0</v>
      </c>
      <c r="L648" s="1">
        <f>VLOOKUP($B648,'Awards&amp;Payments_LEACode'!$A$4:$Q$455,16,FALSE)</f>
        <v>81304</v>
      </c>
      <c r="M648" s="3">
        <f>VLOOKUP($B648,'Awards&amp;Payments_LEACode'!$A$4:$Q$455,17,FALSE)</f>
        <v>332352.07</v>
      </c>
    </row>
    <row r="649" spans="1:13" x14ac:dyDescent="0.35">
      <c r="A649" t="s">
        <v>163</v>
      </c>
      <c r="B649" s="118">
        <v>2562</v>
      </c>
      <c r="C649">
        <v>32</v>
      </c>
      <c r="D649" s="1">
        <f>VLOOKUP($B649,'Awards&amp;Payments_LEACode'!$A$4:$I$455,3,FALSE)</f>
        <v>209007</v>
      </c>
      <c r="E649" s="1">
        <f>VLOOKUP($B649,'Awards&amp;Payments_LEACode'!$A$4:$I$455,4,FALSE)</f>
        <v>400801</v>
      </c>
      <c r="F649" s="1">
        <f>VLOOKUP($B649,'Awards&amp;Payments_LEACode'!$A$4:$I$455,6,FALSE)</f>
        <v>900089</v>
      </c>
      <c r="G649" s="1">
        <f>VLOOKUP($B649,'Awards&amp;Payments_LEACode'!$A$4:$I$455,8,FALSE)</f>
        <v>0</v>
      </c>
      <c r="H649" s="3">
        <f>VLOOKUP($B649,'Awards&amp;Payments_LEACode'!$A$4:$I$455,9,FALSE)</f>
        <v>1509897</v>
      </c>
      <c r="I649" s="1">
        <f>VLOOKUP($B649,'Awards&amp;Payments_LEACode'!$A$4:$Q$455,11,FALSE)</f>
        <v>159001.75</v>
      </c>
      <c r="J649" s="1">
        <f>VLOOKUP($B649,'Awards&amp;Payments_LEACode'!$A$4:$Q$455,12,FALSE)</f>
        <v>0</v>
      </c>
      <c r="K649" s="1">
        <f>VLOOKUP($B649,'Awards&amp;Payments_LEACode'!$A$4:$Q$455,14,FALSE)</f>
        <v>0</v>
      </c>
      <c r="L649" s="1">
        <f>VLOOKUP($B649,'Awards&amp;Payments_LEACode'!$A$4:$Q$455,16,FALSE)</f>
        <v>0</v>
      </c>
      <c r="M649" s="3">
        <f>VLOOKUP($B649,'Awards&amp;Payments_LEACode'!$A$4:$Q$455,17,FALSE)</f>
        <v>159001.75</v>
      </c>
    </row>
    <row r="650" spans="1:13" x14ac:dyDescent="0.35">
      <c r="A650" t="s">
        <v>379</v>
      </c>
      <c r="B650" s="118">
        <v>5960</v>
      </c>
      <c r="C650">
        <v>32</v>
      </c>
      <c r="D650" s="1">
        <f>VLOOKUP($B650,'Awards&amp;Payments_LEACode'!$A$4:$I$455,3,FALSE)</f>
        <v>177149</v>
      </c>
      <c r="E650" s="1">
        <f>VLOOKUP($B650,'Awards&amp;Payments_LEACode'!$A$4:$I$455,4,FALSE)</f>
        <v>725377</v>
      </c>
      <c r="F650" s="1">
        <f>VLOOKUP($B650,'Awards&amp;Payments_LEACode'!$A$4:$I$455,6,FALSE)</f>
        <v>1628998</v>
      </c>
      <c r="G650" s="1">
        <f>VLOOKUP($B650,'Awards&amp;Payments_LEACode'!$A$4:$I$455,8,FALSE)</f>
        <v>73188</v>
      </c>
      <c r="H650" s="3">
        <f>VLOOKUP($B650,'Awards&amp;Payments_LEACode'!$A$4:$I$455,9,FALSE)</f>
        <v>2604712</v>
      </c>
      <c r="I650" s="1">
        <f>VLOOKUP($B650,'Awards&amp;Payments_LEACode'!$A$4:$Q$455,11,FALSE)</f>
        <v>162208.04</v>
      </c>
      <c r="J650" s="1">
        <f>VLOOKUP($B650,'Awards&amp;Payments_LEACode'!$A$4:$Q$455,12,FALSE)</f>
        <v>0</v>
      </c>
      <c r="K650" s="1">
        <f>VLOOKUP($B650,'Awards&amp;Payments_LEACode'!$A$4:$Q$455,14,FALSE)</f>
        <v>0</v>
      </c>
      <c r="L650" s="1">
        <f>VLOOKUP($B650,'Awards&amp;Payments_LEACode'!$A$4:$Q$455,16,FALSE)</f>
        <v>58331.22</v>
      </c>
      <c r="M650" s="3">
        <f>VLOOKUP($B650,'Awards&amp;Payments_LEACode'!$A$4:$Q$455,17,FALSE)</f>
        <v>220539.26</v>
      </c>
    </row>
    <row r="651" spans="1:13" x14ac:dyDescent="0.35">
      <c r="A651" t="s">
        <v>188</v>
      </c>
      <c r="B651" s="118">
        <v>2849</v>
      </c>
      <c r="C651">
        <v>32</v>
      </c>
      <c r="D651" s="1">
        <f>VLOOKUP($B651,'Awards&amp;Payments_LEACode'!$A$4:$I$455,3,FALSE)</f>
        <v>1156899</v>
      </c>
      <c r="E651" s="1">
        <f>VLOOKUP($B651,'Awards&amp;Payments_LEACode'!$A$4:$I$455,4,FALSE)</f>
        <v>3893097</v>
      </c>
      <c r="F651" s="1">
        <f>VLOOKUP($B651,'Awards&amp;Payments_LEACode'!$A$4:$I$455,6,FALSE)</f>
        <v>8742826</v>
      </c>
      <c r="G651" s="1">
        <f>VLOOKUP($B651,'Awards&amp;Payments_LEACode'!$A$4:$I$455,8,FALSE)</f>
        <v>0</v>
      </c>
      <c r="H651" s="3">
        <f>VLOOKUP($B651,'Awards&amp;Payments_LEACode'!$A$4:$I$455,9,FALSE)</f>
        <v>13792822</v>
      </c>
      <c r="I651" s="1">
        <f>VLOOKUP($B651,'Awards&amp;Payments_LEACode'!$A$4:$Q$455,11,FALSE)</f>
        <v>434712.25999999995</v>
      </c>
      <c r="J651" s="1">
        <f>VLOOKUP($B651,'Awards&amp;Payments_LEACode'!$A$4:$Q$455,12,FALSE)</f>
        <v>0</v>
      </c>
      <c r="K651" s="1">
        <f>VLOOKUP($B651,'Awards&amp;Payments_LEACode'!$A$4:$Q$455,14,FALSE)</f>
        <v>0</v>
      </c>
      <c r="L651" s="1">
        <f>VLOOKUP($B651,'Awards&amp;Payments_LEACode'!$A$4:$Q$455,16,FALSE)</f>
        <v>0</v>
      </c>
      <c r="M651" s="3">
        <f>VLOOKUP($B651,'Awards&amp;Payments_LEACode'!$A$4:$Q$455,17,FALSE)</f>
        <v>434712.25999999995</v>
      </c>
    </row>
    <row r="652" spans="1:13" x14ac:dyDescent="0.35">
      <c r="A652" t="s">
        <v>1167</v>
      </c>
      <c r="B652" s="118">
        <v>2863</v>
      </c>
      <c r="C652">
        <v>32</v>
      </c>
      <c r="D652" s="1">
        <f>VLOOKUP($B652,'Awards&amp;Payments_LEACode'!$A$4:$I$455,3,FALSE)</f>
        <v>139705</v>
      </c>
      <c r="E652" s="1">
        <f>VLOOKUP($B652,'Awards&amp;Payments_LEACode'!$A$4:$I$455,4,FALSE)</f>
        <v>554365</v>
      </c>
      <c r="F652" s="1">
        <f>VLOOKUP($B652,'Awards&amp;Payments_LEACode'!$A$4:$I$455,6,FALSE)</f>
        <v>1244951</v>
      </c>
      <c r="G652" s="1">
        <f>VLOOKUP($B652,'Awards&amp;Payments_LEACode'!$A$4:$I$455,8,FALSE)</f>
        <v>33478</v>
      </c>
      <c r="H652" s="3">
        <f>VLOOKUP($B652,'Awards&amp;Payments_LEACode'!$A$4:$I$455,9,FALSE)</f>
        <v>1972499</v>
      </c>
      <c r="I652" s="1">
        <f>VLOOKUP($B652,'Awards&amp;Payments_LEACode'!$A$4:$Q$455,11,FALSE)</f>
        <v>112676.75</v>
      </c>
      <c r="J652" s="1">
        <f>VLOOKUP($B652,'Awards&amp;Payments_LEACode'!$A$4:$Q$455,12,FALSE)</f>
        <v>0</v>
      </c>
      <c r="K652" s="1">
        <f>VLOOKUP($B652,'Awards&amp;Payments_LEACode'!$A$4:$Q$455,14,FALSE)</f>
        <v>0</v>
      </c>
      <c r="L652" s="1">
        <f>VLOOKUP($B652,'Awards&amp;Payments_LEACode'!$A$4:$Q$455,16,FALSE)</f>
        <v>33478</v>
      </c>
      <c r="M652" s="3">
        <f>VLOOKUP($B652,'Awards&amp;Payments_LEACode'!$A$4:$Q$455,17,FALSE)</f>
        <v>146154.75</v>
      </c>
    </row>
    <row r="653" spans="1:13" x14ac:dyDescent="0.35">
      <c r="A653" t="s">
        <v>222</v>
      </c>
      <c r="B653" s="118">
        <v>3428</v>
      </c>
      <c r="C653">
        <v>32</v>
      </c>
      <c r="D653" s="1">
        <f>VLOOKUP($B653,'Awards&amp;Payments_LEACode'!$A$4:$I$455,3,FALSE)</f>
        <v>108036</v>
      </c>
      <c r="E653" s="1">
        <f>VLOOKUP($B653,'Awards&amp;Payments_LEACode'!$A$4:$I$455,4,FALSE)</f>
        <v>457723</v>
      </c>
      <c r="F653" s="1">
        <f>VLOOKUP($B653,'Awards&amp;Payments_LEACode'!$A$4:$I$455,6,FALSE)</f>
        <v>1027919</v>
      </c>
      <c r="G653" s="1">
        <f>VLOOKUP($B653,'Awards&amp;Payments_LEACode'!$A$4:$I$455,8,FALSE)</f>
        <v>0</v>
      </c>
      <c r="H653" s="3">
        <f>VLOOKUP($B653,'Awards&amp;Payments_LEACode'!$A$4:$I$455,9,FALSE)</f>
        <v>1593678</v>
      </c>
      <c r="I653" s="1">
        <f>VLOOKUP($B653,'Awards&amp;Payments_LEACode'!$A$4:$Q$455,11,FALSE)</f>
        <v>108035.99999999999</v>
      </c>
      <c r="J653" s="1">
        <f>VLOOKUP($B653,'Awards&amp;Payments_LEACode'!$A$4:$Q$455,12,FALSE)</f>
        <v>0</v>
      </c>
      <c r="K653" s="1">
        <f>VLOOKUP($B653,'Awards&amp;Payments_LEACode'!$A$4:$Q$455,14,FALSE)</f>
        <v>0</v>
      </c>
      <c r="L653" s="1">
        <f>VLOOKUP($B653,'Awards&amp;Payments_LEACode'!$A$4:$Q$455,16,FALSE)</f>
        <v>0</v>
      </c>
      <c r="M653" s="3">
        <f>VLOOKUP($B653,'Awards&amp;Payments_LEACode'!$A$4:$Q$455,17,FALSE)</f>
        <v>108035.99999999999</v>
      </c>
    </row>
    <row r="654" spans="1:13" x14ac:dyDescent="0.35">
      <c r="A654" t="s">
        <v>129</v>
      </c>
      <c r="B654" s="118">
        <v>2016</v>
      </c>
      <c r="C654">
        <v>32</v>
      </c>
      <c r="D654" s="1">
        <f>VLOOKUP($B654,'Awards&amp;Payments_LEACode'!$A$4:$I$455,3,FALSE)</f>
        <v>114079</v>
      </c>
      <c r="E654" s="1">
        <f>VLOOKUP($B654,'Awards&amp;Payments_LEACode'!$A$4:$I$455,4,FALSE)</f>
        <v>459514</v>
      </c>
      <c r="F654" s="1">
        <f>VLOOKUP($B654,'Awards&amp;Payments_LEACode'!$A$4:$I$455,6,FALSE)</f>
        <v>1031942</v>
      </c>
      <c r="G654" s="1">
        <f>VLOOKUP($B654,'Awards&amp;Payments_LEACode'!$A$4:$I$455,8,FALSE)</f>
        <v>63188</v>
      </c>
      <c r="H654" s="3">
        <f>VLOOKUP($B654,'Awards&amp;Payments_LEACode'!$A$4:$I$455,9,FALSE)</f>
        <v>1668723</v>
      </c>
      <c r="I654" s="1">
        <f>VLOOKUP($B654,'Awards&amp;Payments_LEACode'!$A$4:$Q$455,11,FALSE)</f>
        <v>90703.969999999987</v>
      </c>
      <c r="J654" s="1">
        <f>VLOOKUP($B654,'Awards&amp;Payments_LEACode'!$A$4:$Q$455,12,FALSE)</f>
        <v>0</v>
      </c>
      <c r="K654" s="1">
        <f>VLOOKUP($B654,'Awards&amp;Payments_LEACode'!$A$4:$Q$455,14,FALSE)</f>
        <v>0</v>
      </c>
      <c r="L654" s="1">
        <f>VLOOKUP($B654,'Awards&amp;Payments_LEACode'!$A$4:$Q$455,16,FALSE)</f>
        <v>62100.909999999996</v>
      </c>
      <c r="M654" s="3">
        <f>VLOOKUP($B654,'Awards&amp;Payments_LEACode'!$A$4:$Q$455,17,FALSE)</f>
        <v>152804.87999999998</v>
      </c>
    </row>
    <row r="655" spans="1:13" x14ac:dyDescent="0.35">
      <c r="A655" t="s">
        <v>267</v>
      </c>
      <c r="B655" s="118">
        <v>3990</v>
      </c>
      <c r="C655">
        <v>32</v>
      </c>
      <c r="D655" s="1">
        <f>VLOOKUP($B655,'Awards&amp;Payments_LEACode'!$A$4:$I$455,3,FALSE)</f>
        <v>338045</v>
      </c>
      <c r="E655" s="1">
        <f>VLOOKUP($B655,'Awards&amp;Payments_LEACode'!$A$4:$I$455,4,FALSE)</f>
        <v>1360876</v>
      </c>
      <c r="F655" s="1">
        <f>VLOOKUP($B655,'Awards&amp;Payments_LEACode'!$A$4:$I$455,6,FALSE)</f>
        <v>3056153</v>
      </c>
      <c r="G655" s="1">
        <f>VLOOKUP($B655,'Awards&amp;Payments_LEACode'!$A$4:$I$455,8,FALSE)</f>
        <v>91739</v>
      </c>
      <c r="H655" s="3">
        <f>VLOOKUP($B655,'Awards&amp;Payments_LEACode'!$A$4:$I$455,9,FALSE)</f>
        <v>4846813</v>
      </c>
      <c r="I655" s="1">
        <f>VLOOKUP($B655,'Awards&amp;Payments_LEACode'!$A$4:$Q$455,11,FALSE)</f>
        <v>241436.16999999995</v>
      </c>
      <c r="J655" s="1">
        <f>VLOOKUP($B655,'Awards&amp;Payments_LEACode'!$A$4:$Q$455,12,FALSE)</f>
        <v>0</v>
      </c>
      <c r="K655" s="1">
        <f>VLOOKUP($B655,'Awards&amp;Payments_LEACode'!$A$4:$Q$455,14,FALSE)</f>
        <v>0</v>
      </c>
      <c r="L655" s="1">
        <f>VLOOKUP($B655,'Awards&amp;Payments_LEACode'!$A$4:$Q$455,16,FALSE)</f>
        <v>84836.37</v>
      </c>
      <c r="M655" s="3">
        <f>VLOOKUP($B655,'Awards&amp;Payments_LEACode'!$A$4:$Q$455,17,FALSE)</f>
        <v>326272.53999999992</v>
      </c>
    </row>
    <row r="656" spans="1:13" x14ac:dyDescent="0.35">
      <c r="A656" t="s">
        <v>275</v>
      </c>
      <c r="B656" s="118">
        <v>4095</v>
      </c>
      <c r="C656">
        <v>32</v>
      </c>
      <c r="D656" s="1">
        <f>VLOOKUP($B656,'Awards&amp;Payments_LEACode'!$A$4:$I$455,3,FALSE)</f>
        <v>210113</v>
      </c>
      <c r="E656" s="1">
        <f>VLOOKUP($B656,'Awards&amp;Payments_LEACode'!$A$4:$I$455,4,FALSE)</f>
        <v>755353</v>
      </c>
      <c r="F656" s="1">
        <f>VLOOKUP($B656,'Awards&amp;Payments_LEACode'!$A$4:$I$455,6,FALSE)</f>
        <v>1696314</v>
      </c>
      <c r="G656" s="1">
        <f>VLOOKUP($B656,'Awards&amp;Payments_LEACode'!$A$4:$I$455,8,FALSE)</f>
        <v>0</v>
      </c>
      <c r="H656" s="3">
        <f>VLOOKUP($B656,'Awards&amp;Payments_LEACode'!$A$4:$I$455,9,FALSE)</f>
        <v>2661780</v>
      </c>
      <c r="I656" s="1">
        <f>VLOOKUP($B656,'Awards&amp;Payments_LEACode'!$A$4:$Q$455,11,FALSE)</f>
        <v>203326.16</v>
      </c>
      <c r="J656" s="1">
        <f>VLOOKUP($B656,'Awards&amp;Payments_LEACode'!$A$4:$Q$455,12,FALSE)</f>
        <v>0</v>
      </c>
      <c r="K656" s="1">
        <f>VLOOKUP($B656,'Awards&amp;Payments_LEACode'!$A$4:$Q$455,14,FALSE)</f>
        <v>0</v>
      </c>
      <c r="L656" s="1">
        <f>VLOOKUP($B656,'Awards&amp;Payments_LEACode'!$A$4:$Q$455,16,FALSE)</f>
        <v>0</v>
      </c>
      <c r="M656" s="3">
        <f>VLOOKUP($B656,'Awards&amp;Payments_LEACode'!$A$4:$Q$455,17,FALSE)</f>
        <v>203326.16</v>
      </c>
    </row>
    <row r="657" spans="1:13" x14ac:dyDescent="0.35">
      <c r="A657" t="s">
        <v>1173</v>
      </c>
      <c r="B657" s="118">
        <v>4543</v>
      </c>
      <c r="C657">
        <v>32</v>
      </c>
      <c r="D657" s="1">
        <f>VLOOKUP($B657,'Awards&amp;Payments_LEACode'!$A$4:$I$455,3,FALSE)</f>
        <v>194009</v>
      </c>
      <c r="E657" s="1">
        <f>VLOOKUP($B657,'Awards&amp;Payments_LEACode'!$A$4:$I$455,4,FALSE)</f>
        <v>775176</v>
      </c>
      <c r="F657" s="1">
        <f>VLOOKUP($B657,'Awards&amp;Payments_LEACode'!$A$4:$I$455,6,FALSE)</f>
        <v>1740833</v>
      </c>
      <c r="G657" s="1">
        <f>VLOOKUP($B657,'Awards&amp;Payments_LEACode'!$A$4:$I$455,8,FALSE)</f>
        <v>167826</v>
      </c>
      <c r="H657" s="3">
        <f>VLOOKUP($B657,'Awards&amp;Payments_LEACode'!$A$4:$I$455,9,FALSE)</f>
        <v>2877844</v>
      </c>
      <c r="I657" s="1">
        <f>VLOOKUP($B657,'Awards&amp;Payments_LEACode'!$A$4:$Q$455,11,FALSE)</f>
        <v>77843.86</v>
      </c>
      <c r="J657" s="1">
        <f>VLOOKUP($B657,'Awards&amp;Payments_LEACode'!$A$4:$Q$455,12,FALSE)</f>
        <v>0</v>
      </c>
      <c r="K657" s="1">
        <f>VLOOKUP($B657,'Awards&amp;Payments_LEACode'!$A$4:$Q$455,14,FALSE)</f>
        <v>0</v>
      </c>
      <c r="L657" s="1">
        <f>VLOOKUP($B657,'Awards&amp;Payments_LEACode'!$A$4:$Q$455,16,FALSE)</f>
        <v>0</v>
      </c>
      <c r="M657" s="3">
        <f>VLOOKUP($B657,'Awards&amp;Payments_LEACode'!$A$4:$Q$455,17,FALSE)</f>
        <v>77843.86</v>
      </c>
    </row>
    <row r="658" spans="1:13" x14ac:dyDescent="0.35">
      <c r="A658" t="s">
        <v>250</v>
      </c>
      <c r="B658" s="118">
        <v>3850</v>
      </c>
      <c r="C658">
        <v>32</v>
      </c>
      <c r="D658" s="1">
        <f>VLOOKUP($B658,'Awards&amp;Payments_LEACode'!$A$4:$I$455,3,FALSE)</f>
        <v>151579</v>
      </c>
      <c r="E658" s="1">
        <f>VLOOKUP($B658,'Awards&amp;Payments_LEACode'!$A$4:$I$455,4,FALSE)</f>
        <v>613319</v>
      </c>
      <c r="F658" s="1">
        <f>VLOOKUP($B658,'Awards&amp;Payments_LEACode'!$A$4:$I$455,6,FALSE)</f>
        <v>1377345</v>
      </c>
      <c r="G658" s="1">
        <f>VLOOKUP($B658,'Awards&amp;Payments_LEACode'!$A$4:$I$455,8,FALSE)</f>
        <v>106087</v>
      </c>
      <c r="H658" s="3">
        <f>VLOOKUP($B658,'Awards&amp;Payments_LEACode'!$A$4:$I$455,9,FALSE)</f>
        <v>2248330</v>
      </c>
      <c r="I658" s="1">
        <f>VLOOKUP($B658,'Awards&amp;Payments_LEACode'!$A$4:$Q$455,11,FALSE)</f>
        <v>151554</v>
      </c>
      <c r="J658" s="1">
        <f>VLOOKUP($B658,'Awards&amp;Payments_LEACode'!$A$4:$Q$455,12,FALSE)</f>
        <v>0</v>
      </c>
      <c r="K658" s="1">
        <f>VLOOKUP($B658,'Awards&amp;Payments_LEACode'!$A$4:$Q$455,14,FALSE)</f>
        <v>0</v>
      </c>
      <c r="L658" s="1">
        <f>VLOOKUP($B658,'Awards&amp;Payments_LEACode'!$A$4:$Q$455,16,FALSE)</f>
        <v>43306.31</v>
      </c>
      <c r="M658" s="3">
        <f>VLOOKUP($B658,'Awards&amp;Payments_LEACode'!$A$4:$Q$455,17,FALSE)</f>
        <v>194860.31</v>
      </c>
    </row>
    <row r="659" spans="1:13" x14ac:dyDescent="0.35">
      <c r="A659" t="s">
        <v>111</v>
      </c>
      <c r="B659" s="118">
        <v>1673</v>
      </c>
      <c r="C659">
        <v>32</v>
      </c>
      <c r="D659" s="1">
        <f>VLOOKUP($B659,'Awards&amp;Payments_LEACode'!$A$4:$I$455,3,FALSE)</f>
        <v>221017</v>
      </c>
      <c r="E659" s="1">
        <f>VLOOKUP($B659,'Awards&amp;Payments_LEACode'!$A$4:$I$455,4,FALSE)</f>
        <v>792948</v>
      </c>
      <c r="F659" s="1">
        <f>VLOOKUP($B659,'Awards&amp;Payments_LEACode'!$A$4:$I$455,6,FALSE)</f>
        <v>1780744</v>
      </c>
      <c r="G659" s="1">
        <f>VLOOKUP($B659,'Awards&amp;Payments_LEACode'!$A$4:$I$455,8,FALSE)</f>
        <v>76087</v>
      </c>
      <c r="H659" s="3">
        <f>VLOOKUP($B659,'Awards&amp;Payments_LEACode'!$A$4:$I$455,9,FALSE)</f>
        <v>2870796</v>
      </c>
      <c r="I659" s="1">
        <f>VLOOKUP($B659,'Awards&amp;Payments_LEACode'!$A$4:$Q$455,11,FALSE)</f>
        <v>0</v>
      </c>
      <c r="J659" s="1">
        <f>VLOOKUP($B659,'Awards&amp;Payments_LEACode'!$A$4:$Q$455,12,FALSE)</f>
        <v>0</v>
      </c>
      <c r="K659" s="1">
        <f>VLOOKUP($B659,'Awards&amp;Payments_LEACode'!$A$4:$Q$455,14,FALSE)</f>
        <v>0</v>
      </c>
      <c r="L659" s="1">
        <f>VLOOKUP($B659,'Awards&amp;Payments_LEACode'!$A$4:$Q$455,16,FALSE)</f>
        <v>0</v>
      </c>
      <c r="M659" s="3">
        <f>VLOOKUP($B659,'Awards&amp;Payments_LEACode'!$A$4:$Q$455,17,FALSE)</f>
        <v>0</v>
      </c>
    </row>
    <row r="660" spans="1:13" x14ac:dyDescent="0.35">
      <c r="A660" t="s">
        <v>1174</v>
      </c>
      <c r="B660" s="118">
        <v>5124</v>
      </c>
      <c r="C660">
        <v>32</v>
      </c>
      <c r="D660" s="1">
        <f>VLOOKUP($B660,'Awards&amp;Payments_LEACode'!$A$4:$I$455,3,FALSE)</f>
        <v>64030</v>
      </c>
      <c r="E660" s="1">
        <f>VLOOKUP($B660,'Awards&amp;Payments_LEACode'!$A$4:$I$455,4,FALSE)</f>
        <v>271251</v>
      </c>
      <c r="F660" s="1">
        <f>VLOOKUP($B660,'Awards&amp;Payments_LEACode'!$A$4:$I$455,6,FALSE)</f>
        <v>609155</v>
      </c>
      <c r="G660" s="1">
        <f>VLOOKUP($B660,'Awards&amp;Payments_LEACode'!$A$4:$I$455,8,FALSE)</f>
        <v>39275</v>
      </c>
      <c r="H660" s="3">
        <f>VLOOKUP($B660,'Awards&amp;Payments_LEACode'!$A$4:$I$455,9,FALSE)</f>
        <v>983711</v>
      </c>
      <c r="I660" s="1">
        <f>VLOOKUP($B660,'Awards&amp;Payments_LEACode'!$A$4:$Q$455,11,FALSE)</f>
        <v>34650.369999999995</v>
      </c>
      <c r="J660" s="1">
        <f>VLOOKUP($B660,'Awards&amp;Payments_LEACode'!$A$4:$Q$455,12,FALSE)</f>
        <v>0</v>
      </c>
      <c r="K660" s="1">
        <f>VLOOKUP($B660,'Awards&amp;Payments_LEACode'!$A$4:$Q$455,14,FALSE)</f>
        <v>0</v>
      </c>
      <c r="L660" s="1">
        <f>VLOOKUP($B660,'Awards&amp;Payments_LEACode'!$A$4:$Q$455,16,FALSE)</f>
        <v>0</v>
      </c>
      <c r="M660" s="3">
        <f>VLOOKUP($B660,'Awards&amp;Payments_LEACode'!$A$4:$Q$455,17,FALSE)</f>
        <v>34650.369999999995</v>
      </c>
    </row>
    <row r="661" spans="1:13" x14ac:dyDescent="0.35">
      <c r="A661" t="s">
        <v>351</v>
      </c>
      <c r="B661" s="118">
        <v>5460</v>
      </c>
      <c r="C661">
        <v>32</v>
      </c>
      <c r="D661" s="1">
        <f>VLOOKUP($B661,'Awards&amp;Payments_LEACode'!$A$4:$I$455,3,FALSE)</f>
        <v>485586</v>
      </c>
      <c r="E661" s="1">
        <f>VLOOKUP($B661,'Awards&amp;Payments_LEACode'!$A$4:$I$455,4,FALSE)</f>
        <v>1982953</v>
      </c>
      <c r="F661" s="1">
        <f>VLOOKUP($B661,'Awards&amp;Payments_LEACode'!$A$4:$I$455,6,FALSE)</f>
        <v>4453168</v>
      </c>
      <c r="G661" s="1">
        <f>VLOOKUP($B661,'Awards&amp;Payments_LEACode'!$A$4:$I$455,8,FALSE)</f>
        <v>428840</v>
      </c>
      <c r="H661" s="3">
        <f>VLOOKUP($B661,'Awards&amp;Payments_LEACode'!$A$4:$I$455,9,FALSE)</f>
        <v>7350547</v>
      </c>
      <c r="I661" s="1">
        <f>VLOOKUP($B661,'Awards&amp;Payments_LEACode'!$A$4:$Q$455,11,FALSE)</f>
        <v>327622.65000000002</v>
      </c>
      <c r="J661" s="1">
        <f>VLOOKUP($B661,'Awards&amp;Payments_LEACode'!$A$4:$Q$455,12,FALSE)</f>
        <v>0</v>
      </c>
      <c r="K661" s="1">
        <f>VLOOKUP($B661,'Awards&amp;Payments_LEACode'!$A$4:$Q$455,14,FALSE)</f>
        <v>0</v>
      </c>
      <c r="L661" s="1">
        <f>VLOOKUP($B661,'Awards&amp;Payments_LEACode'!$A$4:$Q$455,16,FALSE)</f>
        <v>315854.81</v>
      </c>
      <c r="M661" s="3">
        <f>VLOOKUP($B661,'Awards&amp;Payments_LEACode'!$A$4:$Q$455,17,FALSE)</f>
        <v>643477.46</v>
      </c>
    </row>
    <row r="662" spans="1:13" x14ac:dyDescent="0.35">
      <c r="A662" t="s">
        <v>368</v>
      </c>
      <c r="B662" s="118">
        <v>5747</v>
      </c>
      <c r="C662">
        <v>32</v>
      </c>
      <c r="D662" s="1">
        <f>VLOOKUP($B662,'Awards&amp;Payments_LEACode'!$A$4:$I$455,3,FALSE)</f>
        <v>547040</v>
      </c>
      <c r="E662" s="1">
        <f>VLOOKUP($B662,'Awards&amp;Payments_LEACode'!$A$4:$I$455,4,FALSE)</f>
        <v>2181051</v>
      </c>
      <c r="F662" s="1">
        <f>VLOOKUP($B662,'Awards&amp;Payments_LEACode'!$A$4:$I$455,6,FALSE)</f>
        <v>4898041</v>
      </c>
      <c r="G662" s="1">
        <f>VLOOKUP($B662,'Awards&amp;Payments_LEACode'!$A$4:$I$455,8,FALSE)</f>
        <v>454493</v>
      </c>
      <c r="H662" s="3">
        <f>VLOOKUP($B662,'Awards&amp;Payments_LEACode'!$A$4:$I$455,9,FALSE)</f>
        <v>8080625</v>
      </c>
      <c r="I662" s="1">
        <f>VLOOKUP($B662,'Awards&amp;Payments_LEACode'!$A$4:$Q$455,11,FALSE)</f>
        <v>442756.45999999996</v>
      </c>
      <c r="J662" s="1">
        <f>VLOOKUP($B662,'Awards&amp;Payments_LEACode'!$A$4:$Q$455,12,FALSE)</f>
        <v>0</v>
      </c>
      <c r="K662" s="1">
        <f>VLOOKUP($B662,'Awards&amp;Payments_LEACode'!$A$4:$Q$455,14,FALSE)</f>
        <v>0</v>
      </c>
      <c r="L662" s="1">
        <f>VLOOKUP($B662,'Awards&amp;Payments_LEACode'!$A$4:$Q$455,16,FALSE)</f>
        <v>230456.36</v>
      </c>
      <c r="M662" s="3">
        <f>VLOOKUP($B662,'Awards&amp;Payments_LEACode'!$A$4:$Q$455,17,FALSE)</f>
        <v>673212.82</v>
      </c>
    </row>
    <row r="663" spans="1:13" x14ac:dyDescent="0.35">
      <c r="A663" t="s">
        <v>380</v>
      </c>
      <c r="B663" s="118">
        <v>5985</v>
      </c>
      <c r="C663">
        <v>32</v>
      </c>
      <c r="D663" s="1">
        <f>VLOOKUP($B663,'Awards&amp;Payments_LEACode'!$A$4:$I$455,3,FALSE)</f>
        <v>362770</v>
      </c>
      <c r="E663" s="1">
        <f>VLOOKUP($B663,'Awards&amp;Payments_LEACode'!$A$4:$I$455,4,FALSE)</f>
        <v>1495193</v>
      </c>
      <c r="F663" s="1">
        <f>VLOOKUP($B663,'Awards&amp;Payments_LEACode'!$A$4:$I$455,6,FALSE)</f>
        <v>3357792</v>
      </c>
      <c r="G663" s="1">
        <f>VLOOKUP($B663,'Awards&amp;Payments_LEACode'!$A$4:$I$455,8,FALSE)</f>
        <v>167391</v>
      </c>
      <c r="H663" s="3">
        <f>VLOOKUP($B663,'Awards&amp;Payments_LEACode'!$A$4:$I$455,9,FALSE)</f>
        <v>5383146</v>
      </c>
      <c r="I663" s="1">
        <f>VLOOKUP($B663,'Awards&amp;Payments_LEACode'!$A$4:$Q$455,11,FALSE)</f>
        <v>335751.18</v>
      </c>
      <c r="J663" s="1">
        <f>VLOOKUP($B663,'Awards&amp;Payments_LEACode'!$A$4:$Q$455,12,FALSE)</f>
        <v>0</v>
      </c>
      <c r="K663" s="1">
        <f>VLOOKUP($B663,'Awards&amp;Payments_LEACode'!$A$4:$Q$455,14,FALSE)</f>
        <v>0</v>
      </c>
      <c r="L663" s="1">
        <f>VLOOKUP($B663,'Awards&amp;Payments_LEACode'!$A$4:$Q$455,16,FALSE)</f>
        <v>163707.37</v>
      </c>
      <c r="M663" s="3">
        <f>VLOOKUP($B663,'Awards&amp;Payments_LEACode'!$A$4:$Q$455,17,FALSE)</f>
        <v>499458.55</v>
      </c>
    </row>
    <row r="664" spans="1:13" x14ac:dyDescent="0.35">
      <c r="A664" t="s">
        <v>399</v>
      </c>
      <c r="B664" s="118">
        <v>6251</v>
      </c>
      <c r="C664">
        <v>32</v>
      </c>
      <c r="D664" s="1">
        <f>VLOOKUP($B664,'Awards&amp;Payments_LEACode'!$A$4:$I$455,3,FALSE)</f>
        <v>47418</v>
      </c>
      <c r="E664" s="1">
        <f>VLOOKUP($B664,'Awards&amp;Payments_LEACode'!$A$4:$I$455,4,FALSE)</f>
        <v>179564</v>
      </c>
      <c r="F664" s="1">
        <f>VLOOKUP($B664,'Awards&amp;Payments_LEACode'!$A$4:$I$455,6,FALSE)</f>
        <v>403251</v>
      </c>
      <c r="G664" s="1">
        <f>VLOOKUP($B664,'Awards&amp;Payments_LEACode'!$A$4:$I$455,8,FALSE)</f>
        <v>36957</v>
      </c>
      <c r="H664" s="3">
        <f>VLOOKUP($B664,'Awards&amp;Payments_LEACode'!$A$4:$I$455,9,FALSE)</f>
        <v>667190</v>
      </c>
      <c r="I664" s="1">
        <f>VLOOKUP($B664,'Awards&amp;Payments_LEACode'!$A$4:$Q$455,11,FALSE)</f>
        <v>46923.450000000012</v>
      </c>
      <c r="J664" s="1">
        <f>VLOOKUP($B664,'Awards&amp;Payments_LEACode'!$A$4:$Q$455,12,FALSE)</f>
        <v>0</v>
      </c>
      <c r="K664" s="1">
        <f>VLOOKUP($B664,'Awards&amp;Payments_LEACode'!$A$4:$Q$455,14,FALSE)</f>
        <v>0</v>
      </c>
      <c r="L664" s="1">
        <f>VLOOKUP($B664,'Awards&amp;Payments_LEACode'!$A$4:$Q$455,16,FALSE)</f>
        <v>32543.859999999997</v>
      </c>
      <c r="M664" s="3">
        <f>VLOOKUP($B664,'Awards&amp;Payments_LEACode'!$A$4:$Q$455,17,FALSE)</f>
        <v>79467.310000000012</v>
      </c>
    </row>
    <row r="665" spans="1:13" x14ac:dyDescent="0.35">
      <c r="A665" t="s">
        <v>407</v>
      </c>
      <c r="B665" s="118">
        <v>6370</v>
      </c>
      <c r="C665">
        <v>32</v>
      </c>
      <c r="D665" s="1">
        <f>VLOOKUP($B665,'Awards&amp;Payments_LEACode'!$A$4:$I$455,3,FALSE)</f>
        <v>108625</v>
      </c>
      <c r="E665" s="1">
        <f>VLOOKUP($B665,'Awards&amp;Payments_LEACode'!$A$4:$I$455,4,FALSE)</f>
        <v>235212</v>
      </c>
      <c r="F665" s="1">
        <f>VLOOKUP($B665,'Awards&amp;Payments_LEACode'!$A$4:$I$455,6,FALSE)</f>
        <v>528221</v>
      </c>
      <c r="G665" s="1">
        <f>VLOOKUP($B665,'Awards&amp;Payments_LEACode'!$A$4:$I$455,8,FALSE)</f>
        <v>0</v>
      </c>
      <c r="H665" s="3">
        <f>VLOOKUP($B665,'Awards&amp;Payments_LEACode'!$A$4:$I$455,9,FALSE)</f>
        <v>872058</v>
      </c>
      <c r="I665" s="1">
        <f>VLOOKUP($B665,'Awards&amp;Payments_LEACode'!$A$4:$Q$455,11,FALSE)</f>
        <v>89639.03</v>
      </c>
      <c r="J665" s="1">
        <f>VLOOKUP($B665,'Awards&amp;Payments_LEACode'!$A$4:$Q$455,12,FALSE)</f>
        <v>0</v>
      </c>
      <c r="K665" s="1">
        <f>VLOOKUP($B665,'Awards&amp;Payments_LEACode'!$A$4:$Q$455,14,FALSE)</f>
        <v>0</v>
      </c>
      <c r="L665" s="1">
        <f>VLOOKUP($B665,'Awards&amp;Payments_LEACode'!$A$4:$Q$455,16,FALSE)</f>
        <v>0</v>
      </c>
      <c r="M665" s="3">
        <f>VLOOKUP($B665,'Awards&amp;Payments_LEACode'!$A$4:$Q$455,17,FALSE)</f>
        <v>89639.03</v>
      </c>
    </row>
    <row r="666" spans="1:13" x14ac:dyDescent="0.35">
      <c r="A666" t="s">
        <v>403</v>
      </c>
      <c r="B666" s="118">
        <v>6321</v>
      </c>
      <c r="C666">
        <v>32</v>
      </c>
      <c r="D666" s="1">
        <f>VLOOKUP($B666,'Awards&amp;Payments_LEACode'!$A$4:$I$455,3,FALSE)</f>
        <v>320959</v>
      </c>
      <c r="E666" s="1">
        <f>VLOOKUP($B666,'Awards&amp;Payments_LEACode'!$A$4:$I$455,4,FALSE)</f>
        <v>1288151</v>
      </c>
      <c r="F666" s="1">
        <f>VLOOKUP($B666,'Awards&amp;Payments_LEACode'!$A$4:$I$455,6,FALSE)</f>
        <v>2892834</v>
      </c>
      <c r="G666" s="1">
        <f>VLOOKUP($B666,'Awards&amp;Payments_LEACode'!$A$4:$I$455,8,FALSE)</f>
        <v>153768</v>
      </c>
      <c r="H666" s="3">
        <f>VLOOKUP($B666,'Awards&amp;Payments_LEACode'!$A$4:$I$455,9,FALSE)</f>
        <v>4655712</v>
      </c>
      <c r="I666" s="1">
        <f>VLOOKUP($B666,'Awards&amp;Payments_LEACode'!$A$4:$Q$455,11,FALSE)</f>
        <v>83095.360000000001</v>
      </c>
      <c r="J666" s="1">
        <f>VLOOKUP($B666,'Awards&amp;Payments_LEACode'!$A$4:$Q$455,12,FALSE)</f>
        <v>0</v>
      </c>
      <c r="K666" s="1">
        <f>VLOOKUP($B666,'Awards&amp;Payments_LEACode'!$A$4:$Q$455,14,FALSE)</f>
        <v>0</v>
      </c>
      <c r="L666" s="1">
        <f>VLOOKUP($B666,'Awards&amp;Payments_LEACode'!$A$4:$Q$455,16,FALSE)</f>
        <v>0</v>
      </c>
      <c r="M666" s="3">
        <f>VLOOKUP($B666,'Awards&amp;Payments_LEACode'!$A$4:$Q$455,17,FALSE)</f>
        <v>83095.360000000001</v>
      </c>
    </row>
    <row r="667" spans="1:13" x14ac:dyDescent="0.35">
      <c r="A667" t="s">
        <v>155</v>
      </c>
      <c r="B667" s="118">
        <v>2450</v>
      </c>
      <c r="C667">
        <v>33</v>
      </c>
      <c r="D667" s="1">
        <f>VLOOKUP($B667,'Awards&amp;Payments_LEACode'!$A$4:$I$455,3,FALSE)</f>
        <v>40000</v>
      </c>
      <c r="E667" s="1">
        <f>VLOOKUP($B667,'Awards&amp;Payments_LEACode'!$A$4:$I$455,4,FALSE)</f>
        <v>105108</v>
      </c>
      <c r="F667" s="1">
        <f>VLOOKUP($B667,'Awards&amp;Payments_LEACode'!$A$4:$I$455,6,FALSE)</f>
        <v>236043</v>
      </c>
      <c r="G667" s="1">
        <f>VLOOKUP($B667,'Awards&amp;Payments_LEACode'!$A$4:$I$455,8,FALSE)</f>
        <v>0</v>
      </c>
      <c r="H667" s="3">
        <f>VLOOKUP($B667,'Awards&amp;Payments_LEACode'!$A$4:$I$455,9,FALSE)</f>
        <v>381151</v>
      </c>
      <c r="I667" s="1">
        <f>VLOOKUP($B667,'Awards&amp;Payments_LEACode'!$A$4:$Q$455,11,FALSE)</f>
        <v>40000.000000000007</v>
      </c>
      <c r="J667" s="1">
        <f>VLOOKUP($B667,'Awards&amp;Payments_LEACode'!$A$4:$Q$455,12,FALSE)</f>
        <v>0</v>
      </c>
      <c r="K667" s="1">
        <f>VLOOKUP($B667,'Awards&amp;Payments_LEACode'!$A$4:$Q$455,14,FALSE)</f>
        <v>0</v>
      </c>
      <c r="L667" s="1">
        <f>VLOOKUP($B667,'Awards&amp;Payments_LEACode'!$A$4:$Q$455,16,FALSE)</f>
        <v>0</v>
      </c>
      <c r="M667" s="3">
        <f>VLOOKUP($B667,'Awards&amp;Payments_LEACode'!$A$4:$Q$455,17,FALSE)</f>
        <v>40000.000000000007</v>
      </c>
    </row>
    <row r="668" spans="1:13" x14ac:dyDescent="0.35">
      <c r="A668" t="s">
        <v>151</v>
      </c>
      <c r="B668" s="118">
        <v>2420</v>
      </c>
      <c r="C668">
        <v>33</v>
      </c>
      <c r="D668" s="1">
        <f>VLOOKUP($B668,'Awards&amp;Payments_LEACode'!$A$4:$I$455,3,FALSE)</f>
        <v>81534</v>
      </c>
      <c r="E668" s="1">
        <f>VLOOKUP($B668,'Awards&amp;Payments_LEACode'!$A$4:$I$455,4,FALSE)</f>
        <v>325906</v>
      </c>
      <c r="F668" s="1">
        <f>VLOOKUP($B668,'Awards&amp;Payments_LEACode'!$A$4:$I$455,6,FALSE)</f>
        <v>731895</v>
      </c>
      <c r="G668" s="1">
        <f>VLOOKUP($B668,'Awards&amp;Payments_LEACode'!$A$4:$I$455,8,FALSE)</f>
        <v>0</v>
      </c>
      <c r="H668" s="3">
        <f>VLOOKUP($B668,'Awards&amp;Payments_LEACode'!$A$4:$I$455,9,FALSE)</f>
        <v>1139335</v>
      </c>
      <c r="I668" s="1">
        <f>VLOOKUP($B668,'Awards&amp;Payments_LEACode'!$A$4:$Q$455,11,FALSE)</f>
        <v>70040.19</v>
      </c>
      <c r="J668" s="1">
        <f>VLOOKUP($B668,'Awards&amp;Payments_LEACode'!$A$4:$Q$455,12,FALSE)</f>
        <v>0</v>
      </c>
      <c r="K668" s="1">
        <f>VLOOKUP($B668,'Awards&amp;Payments_LEACode'!$A$4:$Q$455,14,FALSE)</f>
        <v>0</v>
      </c>
      <c r="L668" s="1">
        <f>VLOOKUP($B668,'Awards&amp;Payments_LEACode'!$A$4:$Q$455,16,FALSE)</f>
        <v>0</v>
      </c>
      <c r="M668" s="3">
        <f>VLOOKUP($B668,'Awards&amp;Payments_LEACode'!$A$4:$Q$455,17,FALSE)</f>
        <v>70040.19</v>
      </c>
    </row>
    <row r="669" spans="1:13" x14ac:dyDescent="0.35">
      <c r="A669" t="s">
        <v>156</v>
      </c>
      <c r="B669" s="118">
        <v>2460</v>
      </c>
      <c r="C669">
        <v>33</v>
      </c>
      <c r="D669" s="1">
        <f>VLOOKUP($B669,'Awards&amp;Payments_LEACode'!$A$4:$I$455,3,FALSE)</f>
        <v>40000</v>
      </c>
      <c r="E669" s="1">
        <f>VLOOKUP($B669,'Awards&amp;Payments_LEACode'!$A$4:$I$455,4,FALSE)</f>
        <v>137498</v>
      </c>
      <c r="F669" s="1">
        <f>VLOOKUP($B669,'Awards&amp;Payments_LEACode'!$A$4:$I$455,6,FALSE)</f>
        <v>308782</v>
      </c>
      <c r="G669" s="1">
        <f>VLOOKUP($B669,'Awards&amp;Payments_LEACode'!$A$4:$I$455,8,FALSE)</f>
        <v>0</v>
      </c>
      <c r="H669" s="3">
        <f>VLOOKUP($B669,'Awards&amp;Payments_LEACode'!$A$4:$I$455,9,FALSE)</f>
        <v>486280</v>
      </c>
      <c r="I669" s="1">
        <f>VLOOKUP($B669,'Awards&amp;Payments_LEACode'!$A$4:$Q$455,11,FALSE)</f>
        <v>12993.47</v>
      </c>
      <c r="J669" s="1">
        <f>VLOOKUP($B669,'Awards&amp;Payments_LEACode'!$A$4:$Q$455,12,FALSE)</f>
        <v>0</v>
      </c>
      <c r="K669" s="1">
        <f>VLOOKUP($B669,'Awards&amp;Payments_LEACode'!$A$4:$Q$455,14,FALSE)</f>
        <v>0</v>
      </c>
      <c r="L669" s="1">
        <f>VLOOKUP($B669,'Awards&amp;Payments_LEACode'!$A$4:$Q$455,16,FALSE)</f>
        <v>0</v>
      </c>
      <c r="M669" s="3">
        <f>VLOOKUP($B669,'Awards&amp;Payments_LEACode'!$A$4:$Q$455,17,FALSE)</f>
        <v>12993.47</v>
      </c>
    </row>
    <row r="670" spans="1:13" x14ac:dyDescent="0.35">
      <c r="A670" t="s">
        <v>90</v>
      </c>
      <c r="B670" s="118">
        <v>1376</v>
      </c>
      <c r="C670">
        <v>33</v>
      </c>
      <c r="D670" s="1">
        <f>VLOOKUP($B670,'Awards&amp;Payments_LEACode'!$A$4:$I$455,3,FALSE)</f>
        <v>69744</v>
      </c>
      <c r="E670" s="1">
        <f>VLOOKUP($B670,'Awards&amp;Payments_LEACode'!$A$4:$I$455,4,FALSE)</f>
        <v>277011</v>
      </c>
      <c r="F670" s="1">
        <f>VLOOKUP($B670,'Awards&amp;Payments_LEACode'!$A$4:$I$455,6,FALSE)</f>
        <v>622090</v>
      </c>
      <c r="G670" s="1">
        <f>VLOOKUP($B670,'Awards&amp;Payments_LEACode'!$A$4:$I$455,8,FALSE)</f>
        <v>0</v>
      </c>
      <c r="H670" s="3">
        <f>VLOOKUP($B670,'Awards&amp;Payments_LEACode'!$A$4:$I$455,9,FALSE)</f>
        <v>968845</v>
      </c>
      <c r="I670" s="1">
        <f>VLOOKUP($B670,'Awards&amp;Payments_LEACode'!$A$4:$Q$455,11,FALSE)</f>
        <v>61230.6</v>
      </c>
      <c r="J670" s="1">
        <f>VLOOKUP($B670,'Awards&amp;Payments_LEACode'!$A$4:$Q$455,12,FALSE)</f>
        <v>0</v>
      </c>
      <c r="K670" s="1">
        <f>VLOOKUP($B670,'Awards&amp;Payments_LEACode'!$A$4:$Q$455,14,FALSE)</f>
        <v>0</v>
      </c>
      <c r="L670" s="1">
        <f>VLOOKUP($B670,'Awards&amp;Payments_LEACode'!$A$4:$Q$455,16,FALSE)</f>
        <v>0</v>
      </c>
      <c r="M670" s="3">
        <f>VLOOKUP($B670,'Awards&amp;Payments_LEACode'!$A$4:$Q$455,17,FALSE)</f>
        <v>61230.6</v>
      </c>
    </row>
    <row r="671" spans="1:13" x14ac:dyDescent="0.35">
      <c r="A671" t="s">
        <v>252</v>
      </c>
      <c r="B671" s="118">
        <v>3862</v>
      </c>
      <c r="C671">
        <v>33</v>
      </c>
      <c r="D671" s="1">
        <f>VLOOKUP($B671,'Awards&amp;Payments_LEACode'!$A$4:$I$455,3,FALSE)</f>
        <v>40000</v>
      </c>
      <c r="E671" s="1">
        <f>VLOOKUP($B671,'Awards&amp;Payments_LEACode'!$A$4:$I$455,4,FALSE)</f>
        <v>100000</v>
      </c>
      <c r="F671" s="1">
        <f>VLOOKUP($B671,'Awards&amp;Payments_LEACode'!$A$4:$I$455,6,FALSE)</f>
        <v>172668</v>
      </c>
      <c r="G671" s="1">
        <f>VLOOKUP($B671,'Awards&amp;Payments_LEACode'!$A$4:$I$455,8,FALSE)</f>
        <v>0</v>
      </c>
      <c r="H671" s="3">
        <f>VLOOKUP($B671,'Awards&amp;Payments_LEACode'!$A$4:$I$455,9,FALSE)</f>
        <v>312668</v>
      </c>
      <c r="I671" s="1">
        <f>VLOOKUP($B671,'Awards&amp;Payments_LEACode'!$A$4:$Q$455,11,FALSE)</f>
        <v>17206.57</v>
      </c>
      <c r="J671" s="1">
        <f>VLOOKUP($B671,'Awards&amp;Payments_LEACode'!$A$4:$Q$455,12,FALSE)</f>
        <v>0</v>
      </c>
      <c r="K671" s="1">
        <f>VLOOKUP($B671,'Awards&amp;Payments_LEACode'!$A$4:$Q$455,14,FALSE)</f>
        <v>0</v>
      </c>
      <c r="L671" s="1">
        <f>VLOOKUP($B671,'Awards&amp;Payments_LEACode'!$A$4:$Q$455,16,FALSE)</f>
        <v>0</v>
      </c>
      <c r="M671" s="3">
        <f>VLOOKUP($B671,'Awards&amp;Payments_LEACode'!$A$4:$Q$455,17,FALSE)</f>
        <v>17206.57</v>
      </c>
    </row>
    <row r="672" spans="1:13" x14ac:dyDescent="0.35">
      <c r="A672" t="s">
        <v>232</v>
      </c>
      <c r="B672" s="118">
        <v>3528</v>
      </c>
      <c r="C672">
        <v>33</v>
      </c>
      <c r="D672" s="1">
        <f>VLOOKUP($B672,'Awards&amp;Payments_LEACode'!$A$4:$I$455,3,FALSE)</f>
        <v>46616</v>
      </c>
      <c r="E672" s="1">
        <f>VLOOKUP($B672,'Awards&amp;Payments_LEACode'!$A$4:$I$455,4,FALSE)</f>
        <v>120428</v>
      </c>
      <c r="F672" s="1">
        <f>VLOOKUP($B672,'Awards&amp;Payments_LEACode'!$A$4:$I$455,6,FALSE)</f>
        <v>270449</v>
      </c>
      <c r="G672" s="1">
        <f>VLOOKUP($B672,'Awards&amp;Payments_LEACode'!$A$4:$I$455,8,FALSE)</f>
        <v>0</v>
      </c>
      <c r="H672" s="3">
        <f>VLOOKUP($B672,'Awards&amp;Payments_LEACode'!$A$4:$I$455,9,FALSE)</f>
        <v>437493</v>
      </c>
      <c r="I672" s="1">
        <f>VLOOKUP($B672,'Awards&amp;Payments_LEACode'!$A$4:$Q$455,11,FALSE)</f>
        <v>46616</v>
      </c>
      <c r="J672" s="1">
        <f>VLOOKUP($B672,'Awards&amp;Payments_LEACode'!$A$4:$Q$455,12,FALSE)</f>
        <v>0</v>
      </c>
      <c r="K672" s="1">
        <f>VLOOKUP($B672,'Awards&amp;Payments_LEACode'!$A$4:$Q$455,14,FALSE)</f>
        <v>0</v>
      </c>
      <c r="L672" s="1">
        <f>VLOOKUP($B672,'Awards&amp;Payments_LEACode'!$A$4:$Q$455,16,FALSE)</f>
        <v>0</v>
      </c>
      <c r="M672" s="3">
        <f>VLOOKUP($B672,'Awards&amp;Payments_LEACode'!$A$4:$Q$455,17,FALSE)</f>
        <v>46616</v>
      </c>
    </row>
    <row r="673" spans="1:13" x14ac:dyDescent="0.35">
      <c r="A673" t="s">
        <v>1161</v>
      </c>
      <c r="B673" s="118">
        <v>3822</v>
      </c>
      <c r="C673">
        <v>33</v>
      </c>
      <c r="D673" s="1">
        <f>VLOOKUP($B673,'Awards&amp;Payments_LEACode'!$A$4:$I$455,3,FALSE)</f>
        <v>101295</v>
      </c>
      <c r="E673" s="1">
        <f>VLOOKUP($B673,'Awards&amp;Payments_LEACode'!$A$4:$I$455,4,FALSE)</f>
        <v>394925</v>
      </c>
      <c r="F673" s="1">
        <f>VLOOKUP($B673,'Awards&amp;Payments_LEACode'!$A$4:$I$455,6,FALSE)</f>
        <v>886894</v>
      </c>
      <c r="G673" s="1">
        <f>VLOOKUP($B673,'Awards&amp;Payments_LEACode'!$A$4:$I$455,8,FALSE)</f>
        <v>0</v>
      </c>
      <c r="H673" s="3">
        <f>VLOOKUP($B673,'Awards&amp;Payments_LEACode'!$A$4:$I$455,9,FALSE)</f>
        <v>1383114</v>
      </c>
      <c r="I673" s="1">
        <f>VLOOKUP($B673,'Awards&amp;Payments_LEACode'!$A$4:$Q$455,11,FALSE)</f>
        <v>95319.61</v>
      </c>
      <c r="J673" s="1">
        <f>VLOOKUP($B673,'Awards&amp;Payments_LEACode'!$A$4:$Q$455,12,FALSE)</f>
        <v>0</v>
      </c>
      <c r="K673" s="1">
        <f>VLOOKUP($B673,'Awards&amp;Payments_LEACode'!$A$4:$Q$455,14,FALSE)</f>
        <v>0</v>
      </c>
      <c r="L673" s="1">
        <f>VLOOKUP($B673,'Awards&amp;Payments_LEACode'!$A$4:$Q$455,16,FALSE)</f>
        <v>0</v>
      </c>
      <c r="M673" s="3">
        <f>VLOOKUP($B673,'Awards&amp;Payments_LEACode'!$A$4:$Q$455,17,FALSE)</f>
        <v>95319.61</v>
      </c>
    </row>
    <row r="674" spans="1:13" x14ac:dyDescent="0.35">
      <c r="A674" t="s">
        <v>231</v>
      </c>
      <c r="B674" s="118">
        <v>3514</v>
      </c>
      <c r="C674">
        <v>33</v>
      </c>
      <c r="D674" s="1">
        <f>VLOOKUP($B674,'Awards&amp;Payments_LEACode'!$A$4:$I$455,3,FALSE)</f>
        <v>40000</v>
      </c>
      <c r="E674" s="1">
        <f>VLOOKUP($B674,'Awards&amp;Payments_LEACode'!$A$4:$I$455,4,FALSE)</f>
        <v>100000</v>
      </c>
      <c r="F674" s="1">
        <f>VLOOKUP($B674,'Awards&amp;Payments_LEACode'!$A$4:$I$455,6,FALSE)</f>
        <v>0</v>
      </c>
      <c r="G674" s="1">
        <f>VLOOKUP($B674,'Awards&amp;Payments_LEACode'!$A$4:$I$455,8,FALSE)</f>
        <v>0</v>
      </c>
      <c r="H674" s="3">
        <f>VLOOKUP($B674,'Awards&amp;Payments_LEACode'!$A$4:$I$455,9,FALSE)</f>
        <v>140000</v>
      </c>
      <c r="I674" s="1">
        <f>VLOOKUP($B674,'Awards&amp;Payments_LEACode'!$A$4:$Q$455,11,FALSE)</f>
        <v>40000</v>
      </c>
      <c r="J674" s="1">
        <f>VLOOKUP($B674,'Awards&amp;Payments_LEACode'!$A$4:$Q$455,12,FALSE)</f>
        <v>0</v>
      </c>
      <c r="K674" s="1">
        <f>VLOOKUP($B674,'Awards&amp;Payments_LEACode'!$A$4:$Q$455,14,FALSE)</f>
        <v>0</v>
      </c>
      <c r="L674" s="1">
        <f>VLOOKUP($B674,'Awards&amp;Payments_LEACode'!$A$4:$Q$455,16,FALSE)</f>
        <v>0</v>
      </c>
      <c r="M674" s="3">
        <f>VLOOKUP($B674,'Awards&amp;Payments_LEACode'!$A$4:$Q$455,17,FALSE)</f>
        <v>40000</v>
      </c>
    </row>
    <row r="675" spans="1:13" x14ac:dyDescent="0.35">
      <c r="A675" t="s">
        <v>271</v>
      </c>
      <c r="B675" s="118">
        <v>4060</v>
      </c>
      <c r="C675">
        <v>33</v>
      </c>
      <c r="D675" s="1">
        <f>VLOOKUP($B675,'Awards&amp;Payments_LEACode'!$A$4:$I$455,3,FALSE)</f>
        <v>259380</v>
      </c>
      <c r="E675" s="1">
        <f>VLOOKUP($B675,'Awards&amp;Payments_LEACode'!$A$4:$I$455,4,FALSE)</f>
        <v>1039974</v>
      </c>
      <c r="F675" s="1">
        <f>VLOOKUP($B675,'Awards&amp;Payments_LEACode'!$A$4:$I$455,6,FALSE)</f>
        <v>2335496</v>
      </c>
      <c r="G675" s="1">
        <f>VLOOKUP($B675,'Awards&amp;Payments_LEACode'!$A$4:$I$455,8,FALSE)</f>
        <v>0</v>
      </c>
      <c r="H675" s="3">
        <f>VLOOKUP($B675,'Awards&amp;Payments_LEACode'!$A$4:$I$455,9,FALSE)</f>
        <v>3634850</v>
      </c>
      <c r="I675" s="1">
        <f>VLOOKUP($B675,'Awards&amp;Payments_LEACode'!$A$4:$Q$455,11,FALSE)</f>
        <v>59811.29</v>
      </c>
      <c r="J675" s="1">
        <f>VLOOKUP($B675,'Awards&amp;Payments_LEACode'!$A$4:$Q$455,12,FALSE)</f>
        <v>0</v>
      </c>
      <c r="K675" s="1">
        <f>VLOOKUP($B675,'Awards&amp;Payments_LEACode'!$A$4:$Q$455,14,FALSE)</f>
        <v>0</v>
      </c>
      <c r="L675" s="1">
        <f>VLOOKUP($B675,'Awards&amp;Payments_LEACode'!$A$4:$Q$455,16,FALSE)</f>
        <v>0</v>
      </c>
      <c r="M675" s="3">
        <f>VLOOKUP($B675,'Awards&amp;Payments_LEACode'!$A$4:$Q$455,17,FALSE)</f>
        <v>59811.29</v>
      </c>
    </row>
    <row r="676" spans="1:13" x14ac:dyDescent="0.35">
      <c r="A676" t="s">
        <v>283</v>
      </c>
      <c r="B676" s="118">
        <v>4221</v>
      </c>
      <c r="C676">
        <v>33</v>
      </c>
      <c r="D676" s="1">
        <f>VLOOKUP($B676,'Awards&amp;Payments_LEACode'!$A$4:$I$455,3,FALSE)</f>
        <v>88291</v>
      </c>
      <c r="E676" s="1">
        <f>VLOOKUP($B676,'Awards&amp;Payments_LEACode'!$A$4:$I$455,4,FALSE)</f>
        <v>362146</v>
      </c>
      <c r="F676" s="1">
        <f>VLOOKUP($B676,'Awards&amp;Payments_LEACode'!$A$4:$I$455,6,FALSE)</f>
        <v>813280</v>
      </c>
      <c r="G676" s="1">
        <f>VLOOKUP($B676,'Awards&amp;Payments_LEACode'!$A$4:$I$455,8,FALSE)</f>
        <v>0</v>
      </c>
      <c r="H676" s="3">
        <f>VLOOKUP($B676,'Awards&amp;Payments_LEACode'!$A$4:$I$455,9,FALSE)</f>
        <v>1263717</v>
      </c>
      <c r="I676" s="1">
        <f>VLOOKUP($B676,'Awards&amp;Payments_LEACode'!$A$4:$Q$455,11,FALSE)</f>
        <v>62168.800000000003</v>
      </c>
      <c r="J676" s="1">
        <f>VLOOKUP($B676,'Awards&amp;Payments_LEACode'!$A$4:$Q$455,12,FALSE)</f>
        <v>0</v>
      </c>
      <c r="K676" s="1">
        <f>VLOOKUP($B676,'Awards&amp;Payments_LEACode'!$A$4:$Q$455,14,FALSE)</f>
        <v>0</v>
      </c>
      <c r="L676" s="1">
        <f>VLOOKUP($B676,'Awards&amp;Payments_LEACode'!$A$4:$Q$455,16,FALSE)</f>
        <v>0</v>
      </c>
      <c r="M676" s="3">
        <f>VLOOKUP($B676,'Awards&amp;Payments_LEACode'!$A$4:$Q$455,17,FALSE)</f>
        <v>62168.800000000003</v>
      </c>
    </row>
    <row r="677" spans="1:13" x14ac:dyDescent="0.35">
      <c r="A677" t="s">
        <v>289</v>
      </c>
      <c r="B677" s="118">
        <v>4312</v>
      </c>
      <c r="C677">
        <v>33</v>
      </c>
      <c r="D677" s="1">
        <f>VLOOKUP($B677,'Awards&amp;Payments_LEACode'!$A$4:$I$455,3,FALSE)</f>
        <v>53903</v>
      </c>
      <c r="E677" s="1">
        <f>VLOOKUP($B677,'Awards&amp;Payments_LEACode'!$A$4:$I$455,4,FALSE)</f>
        <v>186370</v>
      </c>
      <c r="F677" s="1">
        <f>VLOOKUP($B677,'Awards&amp;Payments_LEACode'!$A$4:$I$455,6,FALSE)</f>
        <v>418535</v>
      </c>
      <c r="G677" s="1">
        <f>VLOOKUP($B677,'Awards&amp;Payments_LEACode'!$A$4:$I$455,8,FALSE)</f>
        <v>0</v>
      </c>
      <c r="H677" s="3">
        <f>VLOOKUP($B677,'Awards&amp;Payments_LEACode'!$A$4:$I$455,9,FALSE)</f>
        <v>658808</v>
      </c>
      <c r="I677" s="1">
        <f>VLOOKUP($B677,'Awards&amp;Payments_LEACode'!$A$4:$Q$455,11,FALSE)</f>
        <v>53903</v>
      </c>
      <c r="J677" s="1">
        <f>VLOOKUP($B677,'Awards&amp;Payments_LEACode'!$A$4:$Q$455,12,FALSE)</f>
        <v>0</v>
      </c>
      <c r="K677" s="1">
        <f>VLOOKUP($B677,'Awards&amp;Payments_LEACode'!$A$4:$Q$455,14,FALSE)</f>
        <v>0</v>
      </c>
      <c r="L677" s="1">
        <f>VLOOKUP($B677,'Awards&amp;Payments_LEACode'!$A$4:$Q$455,16,FALSE)</f>
        <v>0</v>
      </c>
      <c r="M677" s="3">
        <f>VLOOKUP($B677,'Awards&amp;Payments_LEACode'!$A$4:$Q$455,17,FALSE)</f>
        <v>53903</v>
      </c>
    </row>
    <row r="678" spans="1:13" x14ac:dyDescent="0.35">
      <c r="A678" t="s">
        <v>200</v>
      </c>
      <c r="B678" s="118">
        <v>3122</v>
      </c>
      <c r="C678">
        <v>33</v>
      </c>
      <c r="D678" s="1">
        <f>VLOOKUP($B678,'Awards&amp;Payments_LEACode'!$A$4:$I$455,3,FALSE)</f>
        <v>40000</v>
      </c>
      <c r="E678" s="1">
        <f>VLOOKUP($B678,'Awards&amp;Payments_LEACode'!$A$4:$I$455,4,FALSE)</f>
        <v>100000</v>
      </c>
      <c r="F678" s="1">
        <f>VLOOKUP($B678,'Awards&amp;Payments_LEACode'!$A$4:$I$455,6,FALSE)</f>
        <v>0</v>
      </c>
      <c r="G678" s="1">
        <f>VLOOKUP($B678,'Awards&amp;Payments_LEACode'!$A$4:$I$455,8,FALSE)</f>
        <v>0</v>
      </c>
      <c r="H678" s="3">
        <f>VLOOKUP($B678,'Awards&amp;Payments_LEACode'!$A$4:$I$455,9,FALSE)</f>
        <v>140000</v>
      </c>
      <c r="I678" s="1">
        <f>VLOOKUP($B678,'Awards&amp;Payments_LEACode'!$A$4:$Q$455,11,FALSE)</f>
        <v>40000</v>
      </c>
      <c r="J678" s="1">
        <f>VLOOKUP($B678,'Awards&amp;Payments_LEACode'!$A$4:$Q$455,12,FALSE)</f>
        <v>0</v>
      </c>
      <c r="K678" s="1">
        <f>VLOOKUP($B678,'Awards&amp;Payments_LEACode'!$A$4:$Q$455,14,FALSE)</f>
        <v>0</v>
      </c>
      <c r="L678" s="1">
        <f>VLOOKUP($B678,'Awards&amp;Payments_LEACode'!$A$4:$Q$455,16,FALSE)</f>
        <v>0</v>
      </c>
      <c r="M678" s="3">
        <f>VLOOKUP($B678,'Awards&amp;Payments_LEACode'!$A$4:$Q$455,17,FALSE)</f>
        <v>40000</v>
      </c>
    </row>
    <row r="679" spans="1:13" x14ac:dyDescent="0.35">
      <c r="A679" t="s">
        <v>233</v>
      </c>
      <c r="B679" s="118">
        <v>3542</v>
      </c>
      <c r="C679">
        <v>33</v>
      </c>
      <c r="D679" s="1">
        <f>VLOOKUP($B679,'Awards&amp;Payments_LEACode'!$A$4:$I$455,3,FALSE)</f>
        <v>46991</v>
      </c>
      <c r="E679" s="1">
        <f>VLOOKUP($B679,'Awards&amp;Payments_LEACode'!$A$4:$I$455,4,FALSE)</f>
        <v>158338</v>
      </c>
      <c r="F679" s="1">
        <f>VLOOKUP($B679,'Awards&amp;Payments_LEACode'!$A$4:$I$455,6,FALSE)</f>
        <v>355583</v>
      </c>
      <c r="G679" s="1">
        <f>VLOOKUP($B679,'Awards&amp;Payments_LEACode'!$A$4:$I$455,8,FALSE)</f>
        <v>0</v>
      </c>
      <c r="H679" s="3">
        <f>VLOOKUP($B679,'Awards&amp;Payments_LEACode'!$A$4:$I$455,9,FALSE)</f>
        <v>560912</v>
      </c>
      <c r="I679" s="1">
        <f>VLOOKUP($B679,'Awards&amp;Payments_LEACode'!$A$4:$Q$455,11,FALSE)</f>
        <v>46991</v>
      </c>
      <c r="J679" s="1">
        <f>VLOOKUP($B679,'Awards&amp;Payments_LEACode'!$A$4:$Q$455,12,FALSE)</f>
        <v>0</v>
      </c>
      <c r="K679" s="1">
        <f>VLOOKUP($B679,'Awards&amp;Payments_LEACode'!$A$4:$Q$455,14,FALSE)</f>
        <v>0</v>
      </c>
      <c r="L679" s="1">
        <f>VLOOKUP($B679,'Awards&amp;Payments_LEACode'!$A$4:$Q$455,16,FALSE)</f>
        <v>0</v>
      </c>
      <c r="M679" s="3">
        <f>VLOOKUP($B679,'Awards&amp;Payments_LEACode'!$A$4:$Q$455,17,FALSE)</f>
        <v>46991</v>
      </c>
    </row>
    <row r="680" spans="1:13" x14ac:dyDescent="0.35">
      <c r="A680" t="s">
        <v>230</v>
      </c>
      <c r="B680" s="118">
        <v>3510</v>
      </c>
      <c r="C680">
        <v>33</v>
      </c>
      <c r="D680" s="1">
        <f>VLOOKUP($B680,'Awards&amp;Payments_LEACode'!$A$4:$I$455,3,FALSE)</f>
        <v>40000</v>
      </c>
      <c r="E680" s="1">
        <f>VLOOKUP($B680,'Awards&amp;Payments_LEACode'!$A$4:$I$455,4,FALSE)</f>
        <v>100000</v>
      </c>
      <c r="F680" s="1">
        <f>VLOOKUP($B680,'Awards&amp;Payments_LEACode'!$A$4:$I$455,6,FALSE)</f>
        <v>0</v>
      </c>
      <c r="G680" s="1">
        <f>VLOOKUP($B680,'Awards&amp;Payments_LEACode'!$A$4:$I$455,8,FALSE)</f>
        <v>0</v>
      </c>
      <c r="H680" s="3">
        <f>VLOOKUP($B680,'Awards&amp;Payments_LEACode'!$A$4:$I$455,9,FALSE)</f>
        <v>140000</v>
      </c>
      <c r="I680" s="1">
        <f>VLOOKUP($B680,'Awards&amp;Payments_LEACode'!$A$4:$Q$455,11,FALSE)</f>
        <v>40000</v>
      </c>
      <c r="J680" s="1">
        <f>VLOOKUP($B680,'Awards&amp;Payments_LEACode'!$A$4:$Q$455,12,FALSE)</f>
        <v>0</v>
      </c>
      <c r="K680" s="1">
        <f>VLOOKUP($B680,'Awards&amp;Payments_LEACode'!$A$4:$Q$455,14,FALSE)</f>
        <v>0</v>
      </c>
      <c r="L680" s="1">
        <f>VLOOKUP($B680,'Awards&amp;Payments_LEACode'!$A$4:$Q$455,16,FALSE)</f>
        <v>0</v>
      </c>
      <c r="M680" s="3">
        <f>VLOOKUP($B680,'Awards&amp;Payments_LEACode'!$A$4:$Q$455,17,FALSE)</f>
        <v>40000</v>
      </c>
    </row>
    <row r="681" spans="1:13" x14ac:dyDescent="0.35">
      <c r="A681" t="s">
        <v>391</v>
      </c>
      <c r="B681" s="118">
        <v>6174</v>
      </c>
      <c r="C681">
        <v>33</v>
      </c>
      <c r="D681" s="1">
        <f>VLOOKUP($B681,'Awards&amp;Payments_LEACode'!$A$4:$I$455,3,FALSE)</f>
        <v>1205884</v>
      </c>
      <c r="E681" s="1">
        <f>VLOOKUP($B681,'Awards&amp;Payments_LEACode'!$A$4:$I$455,4,FALSE)</f>
        <v>4807384</v>
      </c>
      <c r="F681" s="1">
        <f>VLOOKUP($B681,'Awards&amp;Payments_LEACode'!$A$4:$I$455,6,FALSE)</f>
        <v>10796064</v>
      </c>
      <c r="G681" s="1">
        <f>VLOOKUP($B681,'Awards&amp;Payments_LEACode'!$A$4:$I$455,8,FALSE)</f>
        <v>0</v>
      </c>
      <c r="H681" s="3">
        <f>VLOOKUP($B681,'Awards&amp;Payments_LEACode'!$A$4:$I$455,9,FALSE)</f>
        <v>16809332</v>
      </c>
      <c r="I681" s="1">
        <f>VLOOKUP($B681,'Awards&amp;Payments_LEACode'!$A$4:$Q$455,11,FALSE)</f>
        <v>179586.03</v>
      </c>
      <c r="J681" s="1">
        <f>VLOOKUP($B681,'Awards&amp;Payments_LEACode'!$A$4:$Q$455,12,FALSE)</f>
        <v>0</v>
      </c>
      <c r="K681" s="1">
        <f>VLOOKUP($B681,'Awards&amp;Payments_LEACode'!$A$4:$Q$455,14,FALSE)</f>
        <v>0</v>
      </c>
      <c r="L681" s="1">
        <f>VLOOKUP($B681,'Awards&amp;Payments_LEACode'!$A$4:$Q$455,16,FALSE)</f>
        <v>0</v>
      </c>
      <c r="M681" s="3">
        <f>VLOOKUP($B681,'Awards&amp;Payments_LEACode'!$A$4:$Q$455,17,FALSE)</f>
        <v>179586.03</v>
      </c>
    </row>
    <row r="682" spans="1:13" s="5" customFormat="1" x14ac:dyDescent="0.35">
      <c r="A682" s="5" t="s">
        <v>1180</v>
      </c>
      <c r="B682" s="152"/>
      <c r="C682" s="5">
        <v>1</v>
      </c>
      <c r="D682" s="3">
        <f t="shared" ref="D682:M691" si="0">SUMIF($C$3:$C$681,$C682,D$3:D$681)</f>
        <v>10561682</v>
      </c>
      <c r="E682" s="3">
        <f t="shared" si="0"/>
        <v>41462473</v>
      </c>
      <c r="F682" s="3">
        <f t="shared" si="0"/>
        <v>92886394</v>
      </c>
      <c r="G682" s="3">
        <f t="shared" si="0"/>
        <v>4142606</v>
      </c>
      <c r="H682" s="3">
        <f t="shared" si="0"/>
        <v>149053155</v>
      </c>
      <c r="I682" s="3">
        <f t="shared" si="0"/>
        <v>7319599.620000001</v>
      </c>
      <c r="J682" s="3">
        <f t="shared" si="0"/>
        <v>923570.69</v>
      </c>
      <c r="K682" s="3">
        <f t="shared" si="0"/>
        <v>0</v>
      </c>
      <c r="L682" s="3">
        <f t="shared" si="0"/>
        <v>13775.29</v>
      </c>
      <c r="M682" s="3">
        <f t="shared" si="0"/>
        <v>8256945.6000000024</v>
      </c>
    </row>
    <row r="683" spans="1:13" s="5" customFormat="1" x14ac:dyDescent="0.35">
      <c r="A683" s="5" t="s">
        <v>1180</v>
      </c>
      <c r="B683" s="152"/>
      <c r="C683" s="5">
        <v>2</v>
      </c>
      <c r="D683" s="3">
        <f t="shared" si="0"/>
        <v>11045092</v>
      </c>
      <c r="E683" s="3">
        <f t="shared" si="0"/>
        <v>43198962</v>
      </c>
      <c r="F683" s="3">
        <f t="shared" si="0"/>
        <v>97012996</v>
      </c>
      <c r="G683" s="3">
        <f t="shared" si="0"/>
        <v>3528693</v>
      </c>
      <c r="H683" s="3">
        <f t="shared" si="0"/>
        <v>154785743</v>
      </c>
      <c r="I683" s="3">
        <f t="shared" si="0"/>
        <v>7255794.0100000016</v>
      </c>
      <c r="J683" s="3">
        <f t="shared" si="0"/>
        <v>491846.55</v>
      </c>
      <c r="K683" s="3">
        <f t="shared" si="0"/>
        <v>0</v>
      </c>
      <c r="L683" s="3">
        <f t="shared" si="0"/>
        <v>204174.97</v>
      </c>
      <c r="M683" s="3">
        <f t="shared" si="0"/>
        <v>7951815.5300000003</v>
      </c>
    </row>
    <row r="684" spans="1:13" s="5" customFormat="1" x14ac:dyDescent="0.35">
      <c r="A684" s="5" t="s">
        <v>1180</v>
      </c>
      <c r="B684" s="152"/>
      <c r="C684" s="5">
        <v>3</v>
      </c>
      <c r="D684" s="3">
        <f t="shared" si="0"/>
        <v>58101812</v>
      </c>
      <c r="E684" s="3">
        <f t="shared" si="0"/>
        <v>233590336</v>
      </c>
      <c r="F684" s="3">
        <f t="shared" si="0"/>
        <v>524579715</v>
      </c>
      <c r="G684" s="3">
        <f t="shared" si="0"/>
        <v>11985936</v>
      </c>
      <c r="H684" s="3">
        <f t="shared" si="0"/>
        <v>828257799</v>
      </c>
      <c r="I684" s="3">
        <f t="shared" si="0"/>
        <v>29408631.289999999</v>
      </c>
      <c r="J684" s="3">
        <f t="shared" si="0"/>
        <v>0</v>
      </c>
      <c r="K684" s="3">
        <f t="shared" si="0"/>
        <v>0</v>
      </c>
      <c r="L684" s="3">
        <f t="shared" si="0"/>
        <v>360035.93</v>
      </c>
      <c r="M684" s="3">
        <f t="shared" si="0"/>
        <v>29768667.219999999</v>
      </c>
    </row>
    <row r="685" spans="1:13" s="5" customFormat="1" x14ac:dyDescent="0.35">
      <c r="A685" s="5" t="s">
        <v>1180</v>
      </c>
      <c r="B685" s="152"/>
      <c r="C685" s="5">
        <v>4</v>
      </c>
      <c r="D685" s="3">
        <f t="shared" si="0"/>
        <v>56844458</v>
      </c>
      <c r="E685" s="3">
        <f t="shared" si="0"/>
        <v>228553966</v>
      </c>
      <c r="F685" s="3">
        <f t="shared" si="0"/>
        <v>513269410</v>
      </c>
      <c r="G685" s="3">
        <f t="shared" si="0"/>
        <v>10823618</v>
      </c>
      <c r="H685" s="3">
        <f t="shared" si="0"/>
        <v>809491452</v>
      </c>
      <c r="I685" s="3">
        <f t="shared" si="0"/>
        <v>29254759.379999999</v>
      </c>
      <c r="J685" s="3">
        <f t="shared" si="0"/>
        <v>5163.1099999999997</v>
      </c>
      <c r="K685" s="3">
        <f t="shared" si="0"/>
        <v>0</v>
      </c>
      <c r="L685" s="3">
        <f t="shared" si="0"/>
        <v>0</v>
      </c>
      <c r="M685" s="3">
        <f t="shared" si="0"/>
        <v>29259922.490000002</v>
      </c>
    </row>
    <row r="686" spans="1:13" s="5" customFormat="1" x14ac:dyDescent="0.35">
      <c r="A686" s="5" t="s">
        <v>1180</v>
      </c>
      <c r="B686" s="152"/>
      <c r="C686" s="5">
        <v>5</v>
      </c>
      <c r="D686" s="3">
        <f t="shared" si="0"/>
        <v>59408019</v>
      </c>
      <c r="E686" s="3">
        <f t="shared" si="0"/>
        <v>238757299</v>
      </c>
      <c r="F686" s="3">
        <f t="shared" si="0"/>
        <v>536183296</v>
      </c>
      <c r="G686" s="3">
        <f t="shared" si="0"/>
        <v>11985936</v>
      </c>
      <c r="H686" s="3">
        <f t="shared" si="0"/>
        <v>846334550</v>
      </c>
      <c r="I686" s="3">
        <f t="shared" si="0"/>
        <v>29545396.719999999</v>
      </c>
      <c r="J686" s="3">
        <f t="shared" si="0"/>
        <v>0</v>
      </c>
      <c r="K686" s="3">
        <f t="shared" si="0"/>
        <v>0</v>
      </c>
      <c r="L686" s="3">
        <f t="shared" si="0"/>
        <v>360035.93</v>
      </c>
      <c r="M686" s="3">
        <f t="shared" si="0"/>
        <v>29905432.649999999</v>
      </c>
    </row>
    <row r="687" spans="1:13" s="5" customFormat="1" x14ac:dyDescent="0.35">
      <c r="A687" s="5" t="s">
        <v>1180</v>
      </c>
      <c r="B687" s="152"/>
      <c r="C687" s="5">
        <v>6</v>
      </c>
      <c r="D687" s="3">
        <f t="shared" si="0"/>
        <v>55995150</v>
      </c>
      <c r="E687" s="3">
        <f t="shared" si="0"/>
        <v>225213399</v>
      </c>
      <c r="F687" s="3">
        <f t="shared" si="0"/>
        <v>505767416</v>
      </c>
      <c r="G687" s="3">
        <f t="shared" si="0"/>
        <v>10823618</v>
      </c>
      <c r="H687" s="3">
        <f t="shared" si="0"/>
        <v>797799583</v>
      </c>
      <c r="I687" s="3">
        <f t="shared" si="0"/>
        <v>28713190.84</v>
      </c>
      <c r="J687" s="3">
        <f t="shared" si="0"/>
        <v>0</v>
      </c>
      <c r="K687" s="3">
        <f t="shared" si="0"/>
        <v>0</v>
      </c>
      <c r="L687" s="3">
        <f t="shared" si="0"/>
        <v>0</v>
      </c>
      <c r="M687" s="3">
        <f t="shared" si="0"/>
        <v>28713190.84</v>
      </c>
    </row>
    <row r="688" spans="1:13" s="5" customFormat="1" x14ac:dyDescent="0.35">
      <c r="A688" s="5" t="s">
        <v>1180</v>
      </c>
      <c r="B688" s="152"/>
      <c r="C688" s="5">
        <v>7</v>
      </c>
      <c r="D688" s="3">
        <f t="shared" si="0"/>
        <v>57932556</v>
      </c>
      <c r="E688" s="3">
        <f t="shared" si="0"/>
        <v>233082488</v>
      </c>
      <c r="F688" s="3">
        <f t="shared" si="0"/>
        <v>523439226</v>
      </c>
      <c r="G688" s="3">
        <f t="shared" si="0"/>
        <v>11594197</v>
      </c>
      <c r="H688" s="3">
        <f t="shared" si="0"/>
        <v>826048467</v>
      </c>
      <c r="I688" s="3">
        <f t="shared" si="0"/>
        <v>30043917.299999997</v>
      </c>
      <c r="J688" s="3">
        <f t="shared" si="0"/>
        <v>1520890.56</v>
      </c>
      <c r="K688" s="3">
        <f t="shared" si="0"/>
        <v>0</v>
      </c>
      <c r="L688" s="3">
        <f t="shared" si="0"/>
        <v>241290.81</v>
      </c>
      <c r="M688" s="3">
        <f t="shared" si="0"/>
        <v>31806098.670000002</v>
      </c>
    </row>
    <row r="689" spans="1:13" s="5" customFormat="1" x14ac:dyDescent="0.35">
      <c r="A689" s="5" t="s">
        <v>1180</v>
      </c>
      <c r="B689" s="152"/>
      <c r="C689" s="5">
        <v>8</v>
      </c>
      <c r="D689" s="3">
        <f t="shared" si="0"/>
        <v>57670674</v>
      </c>
      <c r="E689" s="3">
        <f t="shared" si="0"/>
        <v>231381106</v>
      </c>
      <c r="F689" s="3">
        <f t="shared" si="0"/>
        <v>518944673</v>
      </c>
      <c r="G689" s="3">
        <f t="shared" si="0"/>
        <v>11048545</v>
      </c>
      <c r="H689" s="3">
        <f t="shared" si="0"/>
        <v>819044998</v>
      </c>
      <c r="I689" s="3">
        <f t="shared" si="0"/>
        <v>30014670.039999999</v>
      </c>
      <c r="J689" s="3">
        <f t="shared" si="0"/>
        <v>5163.1099999999997</v>
      </c>
      <c r="K689" s="3">
        <f t="shared" si="0"/>
        <v>0</v>
      </c>
      <c r="L689" s="3">
        <f t="shared" si="0"/>
        <v>125867.68</v>
      </c>
      <c r="M689" s="3">
        <f t="shared" si="0"/>
        <v>30145700.830000002</v>
      </c>
    </row>
    <row r="690" spans="1:13" s="5" customFormat="1" x14ac:dyDescent="0.35">
      <c r="A690" s="5" t="s">
        <v>1180</v>
      </c>
      <c r="B690" s="152"/>
      <c r="C690" s="5">
        <v>9</v>
      </c>
      <c r="D690" s="3">
        <f t="shared" si="0"/>
        <v>3388803</v>
      </c>
      <c r="E690" s="3">
        <f t="shared" si="0"/>
        <v>13295852</v>
      </c>
      <c r="F690" s="3">
        <f t="shared" si="0"/>
        <v>29479481</v>
      </c>
      <c r="G690" s="3">
        <f t="shared" si="0"/>
        <v>2180433</v>
      </c>
      <c r="H690" s="3">
        <f t="shared" si="0"/>
        <v>48344569</v>
      </c>
      <c r="I690" s="3">
        <f t="shared" si="0"/>
        <v>2468662.5100000002</v>
      </c>
      <c r="J690" s="3">
        <f t="shared" si="0"/>
        <v>79657.94</v>
      </c>
      <c r="K690" s="3">
        <f t="shared" si="0"/>
        <v>0</v>
      </c>
      <c r="L690" s="3">
        <f t="shared" si="0"/>
        <v>239532.56000000003</v>
      </c>
      <c r="M690" s="3">
        <f t="shared" si="0"/>
        <v>2787853.0100000002</v>
      </c>
    </row>
    <row r="691" spans="1:13" s="5" customFormat="1" x14ac:dyDescent="0.35">
      <c r="A691" s="5" t="s">
        <v>1180</v>
      </c>
      <c r="B691" s="152"/>
      <c r="C691" s="5">
        <v>10</v>
      </c>
      <c r="D691" s="3">
        <f t="shared" si="0"/>
        <v>2781427</v>
      </c>
      <c r="E691" s="3">
        <f t="shared" si="0"/>
        <v>10773193</v>
      </c>
      <c r="F691" s="3">
        <f t="shared" si="0"/>
        <v>24193635</v>
      </c>
      <c r="G691" s="3">
        <f t="shared" si="0"/>
        <v>764492</v>
      </c>
      <c r="H691" s="3">
        <f t="shared" si="0"/>
        <v>38512747</v>
      </c>
      <c r="I691" s="3">
        <f t="shared" si="0"/>
        <v>2016318.1100000003</v>
      </c>
      <c r="J691" s="3">
        <f t="shared" si="0"/>
        <v>300000</v>
      </c>
      <c r="K691" s="3">
        <f t="shared" si="0"/>
        <v>0</v>
      </c>
      <c r="L691" s="3">
        <f t="shared" si="0"/>
        <v>171210.82</v>
      </c>
      <c r="M691" s="3">
        <f t="shared" si="0"/>
        <v>2487528.9300000002</v>
      </c>
    </row>
    <row r="692" spans="1:13" s="5" customFormat="1" x14ac:dyDescent="0.35">
      <c r="A692" s="5" t="s">
        <v>1180</v>
      </c>
      <c r="B692" s="152"/>
      <c r="C692" s="5">
        <v>11</v>
      </c>
      <c r="D692" s="3">
        <f t="shared" ref="D692:M701" si="1">SUMIF($C$3:$C$681,$C692,D$3:D$681)</f>
        <v>8590521</v>
      </c>
      <c r="E692" s="3">
        <f t="shared" si="1"/>
        <v>31778308</v>
      </c>
      <c r="F692" s="3">
        <f t="shared" si="1"/>
        <v>70884561</v>
      </c>
      <c r="G692" s="3">
        <f t="shared" si="1"/>
        <v>2753477</v>
      </c>
      <c r="H692" s="3">
        <f t="shared" si="1"/>
        <v>114006867</v>
      </c>
      <c r="I692" s="3">
        <f t="shared" si="1"/>
        <v>5600695.8399999999</v>
      </c>
      <c r="J692" s="3">
        <f t="shared" si="1"/>
        <v>229967</v>
      </c>
      <c r="K692" s="3">
        <f t="shared" si="1"/>
        <v>0</v>
      </c>
      <c r="L692" s="3">
        <f t="shared" si="1"/>
        <v>2079705.14</v>
      </c>
      <c r="M692" s="3">
        <f t="shared" si="1"/>
        <v>7910367.9800000004</v>
      </c>
    </row>
    <row r="693" spans="1:13" s="5" customFormat="1" x14ac:dyDescent="0.35">
      <c r="A693" s="5" t="s">
        <v>1180</v>
      </c>
      <c r="B693" s="152"/>
      <c r="C693" s="5">
        <v>12</v>
      </c>
      <c r="D693" s="3">
        <f t="shared" si="1"/>
        <v>7337173</v>
      </c>
      <c r="E693" s="3">
        <f t="shared" si="1"/>
        <v>27819476</v>
      </c>
      <c r="F693" s="3">
        <f t="shared" si="1"/>
        <v>62401934</v>
      </c>
      <c r="G693" s="3">
        <f t="shared" si="1"/>
        <v>1632317</v>
      </c>
      <c r="H693" s="3">
        <f t="shared" si="1"/>
        <v>99190900</v>
      </c>
      <c r="I693" s="3">
        <f t="shared" si="1"/>
        <v>4716067.7699999996</v>
      </c>
      <c r="J693" s="3">
        <f t="shared" si="1"/>
        <v>57405.21</v>
      </c>
      <c r="K693" s="3">
        <f t="shared" si="1"/>
        <v>0</v>
      </c>
      <c r="L693" s="3">
        <f t="shared" si="1"/>
        <v>621850.15999999992</v>
      </c>
      <c r="M693" s="3">
        <f t="shared" si="1"/>
        <v>5395323.1399999997</v>
      </c>
    </row>
    <row r="694" spans="1:13" s="5" customFormat="1" x14ac:dyDescent="0.35">
      <c r="A694" s="5" t="s">
        <v>1180</v>
      </c>
      <c r="B694" s="152"/>
      <c r="C694" s="5">
        <v>13</v>
      </c>
      <c r="D694" s="3">
        <f t="shared" si="1"/>
        <v>3831001</v>
      </c>
      <c r="E694" s="3">
        <f t="shared" si="1"/>
        <v>14708830</v>
      </c>
      <c r="F694" s="3">
        <f t="shared" si="1"/>
        <v>32993360</v>
      </c>
      <c r="G694" s="3">
        <f t="shared" si="1"/>
        <v>0</v>
      </c>
      <c r="H694" s="3">
        <f t="shared" si="1"/>
        <v>51533191</v>
      </c>
      <c r="I694" s="3">
        <f t="shared" si="1"/>
        <v>3048894.6500000004</v>
      </c>
      <c r="J694" s="3">
        <f t="shared" si="1"/>
        <v>0</v>
      </c>
      <c r="K694" s="3">
        <f t="shared" si="1"/>
        <v>0</v>
      </c>
      <c r="L694" s="3">
        <f t="shared" si="1"/>
        <v>0</v>
      </c>
      <c r="M694" s="3">
        <f t="shared" si="1"/>
        <v>3048894.6500000004</v>
      </c>
    </row>
    <row r="695" spans="1:13" s="5" customFormat="1" x14ac:dyDescent="0.35">
      <c r="A695" s="5" t="s">
        <v>1180</v>
      </c>
      <c r="B695" s="152"/>
      <c r="C695" s="5">
        <v>14</v>
      </c>
      <c r="D695" s="3">
        <f t="shared" si="1"/>
        <v>6769310</v>
      </c>
      <c r="E695" s="3">
        <f t="shared" si="1"/>
        <v>26056464</v>
      </c>
      <c r="F695" s="3">
        <f t="shared" si="1"/>
        <v>58500136</v>
      </c>
      <c r="G695" s="3">
        <f t="shared" si="1"/>
        <v>1921303</v>
      </c>
      <c r="H695" s="3">
        <f t="shared" si="1"/>
        <v>93247213</v>
      </c>
      <c r="I695" s="3">
        <f t="shared" si="1"/>
        <v>5503443.9300000006</v>
      </c>
      <c r="J695" s="3">
        <f t="shared" si="1"/>
        <v>2084743.6300000004</v>
      </c>
      <c r="K695" s="3">
        <f t="shared" si="1"/>
        <v>0</v>
      </c>
      <c r="L695" s="3">
        <f t="shared" si="1"/>
        <v>716730.11</v>
      </c>
      <c r="M695" s="3">
        <f t="shared" si="1"/>
        <v>8304917.669999999</v>
      </c>
    </row>
    <row r="696" spans="1:13" s="5" customFormat="1" x14ac:dyDescent="0.35">
      <c r="A696" s="5" t="s">
        <v>1180</v>
      </c>
      <c r="B696" s="152"/>
      <c r="C696" s="5">
        <v>15</v>
      </c>
      <c r="D696" s="3">
        <f t="shared" si="1"/>
        <v>6630252</v>
      </c>
      <c r="E696" s="3">
        <f t="shared" si="1"/>
        <v>24770201</v>
      </c>
      <c r="F696" s="3">
        <f t="shared" si="1"/>
        <v>55586623</v>
      </c>
      <c r="G696" s="3">
        <f t="shared" si="1"/>
        <v>2396956</v>
      </c>
      <c r="H696" s="3">
        <f t="shared" si="1"/>
        <v>89384032</v>
      </c>
      <c r="I696" s="3">
        <f t="shared" si="1"/>
        <v>4551880.16</v>
      </c>
      <c r="J696" s="3">
        <f t="shared" si="1"/>
        <v>34239.480000000003</v>
      </c>
      <c r="K696" s="3">
        <f t="shared" si="1"/>
        <v>0</v>
      </c>
      <c r="L696" s="3">
        <f t="shared" si="1"/>
        <v>1853697.2799999998</v>
      </c>
      <c r="M696" s="3">
        <f t="shared" si="1"/>
        <v>6439816.9200000009</v>
      </c>
    </row>
    <row r="697" spans="1:13" s="5" customFormat="1" x14ac:dyDescent="0.35">
      <c r="A697" s="5" t="s">
        <v>1180</v>
      </c>
      <c r="B697" s="152"/>
      <c r="C697" s="5">
        <v>16</v>
      </c>
      <c r="D697" s="3">
        <f t="shared" si="1"/>
        <v>7407833</v>
      </c>
      <c r="E697" s="3">
        <f t="shared" si="1"/>
        <v>26876552</v>
      </c>
      <c r="F697" s="3">
        <f t="shared" si="1"/>
        <v>60318716</v>
      </c>
      <c r="G697" s="3">
        <f t="shared" si="1"/>
        <v>3890143</v>
      </c>
      <c r="H697" s="3">
        <f t="shared" si="1"/>
        <v>98493244</v>
      </c>
      <c r="I697" s="3">
        <f t="shared" si="1"/>
        <v>6217365.0499999998</v>
      </c>
      <c r="J697" s="3">
        <f t="shared" si="1"/>
        <v>0</v>
      </c>
      <c r="K697" s="3">
        <f t="shared" si="1"/>
        <v>0</v>
      </c>
      <c r="L697" s="3">
        <f t="shared" si="1"/>
        <v>1553868.02</v>
      </c>
      <c r="M697" s="3">
        <f t="shared" si="1"/>
        <v>7771233.0700000003</v>
      </c>
    </row>
    <row r="698" spans="1:13" s="5" customFormat="1" x14ac:dyDescent="0.35">
      <c r="A698" s="5" t="s">
        <v>1180</v>
      </c>
      <c r="B698" s="152"/>
      <c r="C698" s="5">
        <v>17</v>
      </c>
      <c r="D698" s="3">
        <f t="shared" si="1"/>
        <v>6911185</v>
      </c>
      <c r="E698" s="3">
        <f t="shared" si="1"/>
        <v>26649622</v>
      </c>
      <c r="F698" s="3">
        <f t="shared" si="1"/>
        <v>59807281</v>
      </c>
      <c r="G698" s="3">
        <f t="shared" si="1"/>
        <v>3315651</v>
      </c>
      <c r="H698" s="3">
        <f t="shared" si="1"/>
        <v>96683739</v>
      </c>
      <c r="I698" s="3">
        <f t="shared" si="1"/>
        <v>4825728.1900000013</v>
      </c>
      <c r="J698" s="3">
        <f t="shared" si="1"/>
        <v>218449.45</v>
      </c>
      <c r="K698" s="3">
        <f t="shared" si="1"/>
        <v>0</v>
      </c>
      <c r="L698" s="3">
        <f t="shared" si="1"/>
        <v>1087035.78</v>
      </c>
      <c r="M698" s="3">
        <f t="shared" si="1"/>
        <v>6131213.4199999999</v>
      </c>
    </row>
    <row r="699" spans="1:13" s="5" customFormat="1" x14ac:dyDescent="0.35">
      <c r="A699" s="5" t="s">
        <v>1180</v>
      </c>
      <c r="B699" s="152"/>
      <c r="C699" s="5">
        <v>18</v>
      </c>
      <c r="D699" s="3">
        <f t="shared" si="1"/>
        <v>3894030</v>
      </c>
      <c r="E699" s="3">
        <f t="shared" si="1"/>
        <v>15370223</v>
      </c>
      <c r="F699" s="3">
        <f t="shared" si="1"/>
        <v>34517294</v>
      </c>
      <c r="G699" s="3">
        <f t="shared" si="1"/>
        <v>1021739</v>
      </c>
      <c r="H699" s="3">
        <f t="shared" si="1"/>
        <v>54803286</v>
      </c>
      <c r="I699" s="3">
        <f t="shared" si="1"/>
        <v>2481464.3000000003</v>
      </c>
      <c r="J699" s="3">
        <f t="shared" si="1"/>
        <v>186493.94</v>
      </c>
      <c r="K699" s="3">
        <f t="shared" si="1"/>
        <v>0</v>
      </c>
      <c r="L699" s="3">
        <f t="shared" si="1"/>
        <v>95483.16</v>
      </c>
      <c r="M699" s="3">
        <f t="shared" si="1"/>
        <v>2763441.4</v>
      </c>
    </row>
    <row r="700" spans="1:13" s="5" customFormat="1" x14ac:dyDescent="0.35">
      <c r="A700" s="5" t="s">
        <v>1180</v>
      </c>
      <c r="B700" s="152"/>
      <c r="C700" s="5">
        <v>19</v>
      </c>
      <c r="D700" s="3">
        <f t="shared" si="1"/>
        <v>5107468</v>
      </c>
      <c r="E700" s="3">
        <f t="shared" si="1"/>
        <v>20033776</v>
      </c>
      <c r="F700" s="3">
        <f t="shared" si="1"/>
        <v>44990350</v>
      </c>
      <c r="G700" s="3">
        <f t="shared" si="1"/>
        <v>485362</v>
      </c>
      <c r="H700" s="3">
        <f t="shared" si="1"/>
        <v>70616956</v>
      </c>
      <c r="I700" s="3">
        <f t="shared" si="1"/>
        <v>4186854.79</v>
      </c>
      <c r="J700" s="3">
        <f t="shared" si="1"/>
        <v>70633.38</v>
      </c>
      <c r="K700" s="3">
        <f t="shared" si="1"/>
        <v>0</v>
      </c>
      <c r="L700" s="3">
        <f t="shared" si="1"/>
        <v>3468</v>
      </c>
      <c r="M700" s="3">
        <f t="shared" si="1"/>
        <v>4260956.17</v>
      </c>
    </row>
    <row r="701" spans="1:13" s="5" customFormat="1" x14ac:dyDescent="0.35">
      <c r="A701" s="5" t="s">
        <v>1180</v>
      </c>
      <c r="B701" s="152"/>
      <c r="C701" s="5">
        <v>20</v>
      </c>
      <c r="D701" s="3">
        <f t="shared" si="1"/>
        <v>3292516</v>
      </c>
      <c r="E701" s="3">
        <f t="shared" si="1"/>
        <v>12643495</v>
      </c>
      <c r="F701" s="3">
        <f t="shared" si="1"/>
        <v>28119264</v>
      </c>
      <c r="G701" s="3">
        <f t="shared" si="1"/>
        <v>1021739</v>
      </c>
      <c r="H701" s="3">
        <f t="shared" si="1"/>
        <v>45077014</v>
      </c>
      <c r="I701" s="3">
        <f t="shared" si="1"/>
        <v>2106345.38</v>
      </c>
      <c r="J701" s="3">
        <f t="shared" si="1"/>
        <v>79657.94</v>
      </c>
      <c r="K701" s="3">
        <f t="shared" si="1"/>
        <v>0</v>
      </c>
      <c r="L701" s="3">
        <f t="shared" si="1"/>
        <v>95483.16</v>
      </c>
      <c r="M701" s="3">
        <f t="shared" si="1"/>
        <v>2281486.48</v>
      </c>
    </row>
    <row r="702" spans="1:13" s="5" customFormat="1" x14ac:dyDescent="0.35">
      <c r="A702" s="5" t="s">
        <v>1180</v>
      </c>
      <c r="B702" s="152"/>
      <c r="C702" s="5">
        <v>21</v>
      </c>
      <c r="D702" s="3">
        <f t="shared" ref="D702:M714" si="2">SUMIF($C$3:$C$681,$C702,D$3:D$681)</f>
        <v>12628843</v>
      </c>
      <c r="E702" s="3">
        <f t="shared" si="2"/>
        <v>49558959</v>
      </c>
      <c r="F702" s="3">
        <f t="shared" si="2"/>
        <v>110122038</v>
      </c>
      <c r="G702" s="3">
        <f t="shared" si="2"/>
        <v>5548982</v>
      </c>
      <c r="H702" s="3">
        <f t="shared" si="2"/>
        <v>177858822</v>
      </c>
      <c r="I702" s="3">
        <f t="shared" si="2"/>
        <v>4269764.0399999991</v>
      </c>
      <c r="J702" s="3">
        <f t="shared" si="2"/>
        <v>100000</v>
      </c>
      <c r="K702" s="3">
        <f t="shared" si="2"/>
        <v>0</v>
      </c>
      <c r="L702" s="3">
        <f t="shared" si="2"/>
        <v>1318922.8</v>
      </c>
      <c r="M702" s="3">
        <f t="shared" si="2"/>
        <v>5688686.8399999999</v>
      </c>
    </row>
    <row r="703" spans="1:13" s="5" customFormat="1" x14ac:dyDescent="0.35">
      <c r="A703" s="5" t="s">
        <v>1180</v>
      </c>
      <c r="B703" s="152"/>
      <c r="C703" s="5">
        <v>22</v>
      </c>
      <c r="D703" s="3">
        <f t="shared" si="2"/>
        <v>11096819</v>
      </c>
      <c r="E703" s="3">
        <f t="shared" si="2"/>
        <v>44160666</v>
      </c>
      <c r="F703" s="3">
        <f t="shared" si="2"/>
        <v>99172723</v>
      </c>
      <c r="G703" s="3">
        <f t="shared" si="2"/>
        <v>5548982</v>
      </c>
      <c r="H703" s="3">
        <f t="shared" si="2"/>
        <v>159979190</v>
      </c>
      <c r="I703" s="3">
        <f t="shared" si="2"/>
        <v>3281595.35</v>
      </c>
      <c r="J703" s="3">
        <f t="shared" si="2"/>
        <v>0</v>
      </c>
      <c r="K703" s="3">
        <f t="shared" si="2"/>
        <v>0</v>
      </c>
      <c r="L703" s="3">
        <f t="shared" si="2"/>
        <v>1318922.8</v>
      </c>
      <c r="M703" s="3">
        <f t="shared" si="2"/>
        <v>4600518.1500000004</v>
      </c>
    </row>
    <row r="704" spans="1:13" s="5" customFormat="1" x14ac:dyDescent="0.35">
      <c r="A704" s="5" t="s">
        <v>1180</v>
      </c>
      <c r="B704" s="152"/>
      <c r="C704" s="5">
        <v>23</v>
      </c>
      <c r="D704" s="3">
        <f t="shared" si="2"/>
        <v>7945867</v>
      </c>
      <c r="E704" s="3">
        <f t="shared" si="2"/>
        <v>30833012</v>
      </c>
      <c r="F704" s="3">
        <f t="shared" si="2"/>
        <v>69242472</v>
      </c>
      <c r="G704" s="3">
        <f t="shared" si="2"/>
        <v>2172754</v>
      </c>
      <c r="H704" s="3">
        <f t="shared" si="2"/>
        <v>110194105</v>
      </c>
      <c r="I704" s="3">
        <f t="shared" si="2"/>
        <v>5251590.4300000006</v>
      </c>
      <c r="J704" s="3">
        <f t="shared" si="2"/>
        <v>281311.77999999997</v>
      </c>
      <c r="K704" s="3">
        <f t="shared" si="2"/>
        <v>0</v>
      </c>
      <c r="L704" s="3">
        <f t="shared" si="2"/>
        <v>1049228.04</v>
      </c>
      <c r="M704" s="3">
        <f t="shared" si="2"/>
        <v>6582130.2500000009</v>
      </c>
    </row>
    <row r="705" spans="1:13" s="5" customFormat="1" x14ac:dyDescent="0.35">
      <c r="A705" s="5" t="s">
        <v>1180</v>
      </c>
      <c r="B705" s="152"/>
      <c r="C705" s="5">
        <v>24</v>
      </c>
      <c r="D705" s="3">
        <f t="shared" si="2"/>
        <v>6015420</v>
      </c>
      <c r="E705" s="3">
        <f t="shared" si="2"/>
        <v>23767898</v>
      </c>
      <c r="F705" s="3">
        <f t="shared" si="2"/>
        <v>53376164</v>
      </c>
      <c r="G705" s="3">
        <f t="shared" si="2"/>
        <v>2098405</v>
      </c>
      <c r="H705" s="3">
        <f t="shared" si="2"/>
        <v>85257887</v>
      </c>
      <c r="I705" s="3">
        <f t="shared" si="2"/>
        <v>5011439.9700000007</v>
      </c>
      <c r="J705" s="3">
        <f t="shared" si="2"/>
        <v>1235424.3500000001</v>
      </c>
      <c r="K705" s="3">
        <f t="shared" si="2"/>
        <v>0</v>
      </c>
      <c r="L705" s="3">
        <f t="shared" si="2"/>
        <v>1097968.01</v>
      </c>
      <c r="M705" s="3">
        <f t="shared" si="2"/>
        <v>7344832.3300000001</v>
      </c>
    </row>
    <row r="706" spans="1:13" s="5" customFormat="1" x14ac:dyDescent="0.35">
      <c r="A706" s="5" t="s">
        <v>1180</v>
      </c>
      <c r="B706" s="152"/>
      <c r="C706" s="5">
        <v>25</v>
      </c>
      <c r="D706" s="3">
        <f t="shared" si="2"/>
        <v>6273110</v>
      </c>
      <c r="E706" s="3">
        <f t="shared" si="2"/>
        <v>24764018</v>
      </c>
      <c r="F706" s="3">
        <f t="shared" si="2"/>
        <v>55613188</v>
      </c>
      <c r="G706" s="3">
        <f t="shared" si="2"/>
        <v>3190288</v>
      </c>
      <c r="H706" s="3">
        <f t="shared" si="2"/>
        <v>89840604</v>
      </c>
      <c r="I706" s="3">
        <f t="shared" si="2"/>
        <v>4238355.3299999991</v>
      </c>
      <c r="J706" s="3">
        <f t="shared" si="2"/>
        <v>129319</v>
      </c>
      <c r="K706" s="3">
        <f t="shared" si="2"/>
        <v>0</v>
      </c>
      <c r="L706" s="3">
        <f t="shared" si="2"/>
        <v>1330098.7899999998</v>
      </c>
      <c r="M706" s="3">
        <f t="shared" si="2"/>
        <v>5697773.1200000001</v>
      </c>
    </row>
    <row r="707" spans="1:13" s="5" customFormat="1" x14ac:dyDescent="0.35">
      <c r="A707" s="5" t="s">
        <v>1180</v>
      </c>
      <c r="B707" s="152"/>
      <c r="C707" s="5">
        <v>26</v>
      </c>
      <c r="D707" s="3">
        <f t="shared" si="2"/>
        <v>5976346</v>
      </c>
      <c r="E707" s="3">
        <f t="shared" si="2"/>
        <v>21373744</v>
      </c>
      <c r="F707" s="3">
        <f t="shared" si="2"/>
        <v>47999555</v>
      </c>
      <c r="G707" s="3">
        <f t="shared" si="2"/>
        <v>3890143</v>
      </c>
      <c r="H707" s="3">
        <f t="shared" si="2"/>
        <v>79239788</v>
      </c>
      <c r="I707" s="3">
        <f t="shared" si="2"/>
        <v>4927373.49</v>
      </c>
      <c r="J707" s="3">
        <f t="shared" si="2"/>
        <v>0</v>
      </c>
      <c r="K707" s="3">
        <f t="shared" si="2"/>
        <v>0</v>
      </c>
      <c r="L707" s="3">
        <f t="shared" si="2"/>
        <v>1553868.02</v>
      </c>
      <c r="M707" s="3">
        <f t="shared" si="2"/>
        <v>6481241.5100000007</v>
      </c>
    </row>
    <row r="708" spans="1:13" s="5" customFormat="1" x14ac:dyDescent="0.35">
      <c r="A708" s="5" t="s">
        <v>1180</v>
      </c>
      <c r="B708" s="152"/>
      <c r="C708" s="5">
        <v>27</v>
      </c>
      <c r="D708" s="3">
        <f t="shared" si="2"/>
        <v>9817643</v>
      </c>
      <c r="E708" s="3">
        <f t="shared" si="2"/>
        <v>35425482</v>
      </c>
      <c r="F708" s="3">
        <f t="shared" si="2"/>
        <v>79324849</v>
      </c>
      <c r="G708" s="3">
        <f t="shared" si="2"/>
        <v>4570287</v>
      </c>
      <c r="H708" s="3">
        <f t="shared" si="2"/>
        <v>129138261</v>
      </c>
      <c r="I708" s="3">
        <f t="shared" si="2"/>
        <v>8058415.290000001</v>
      </c>
      <c r="J708" s="3">
        <f t="shared" si="2"/>
        <v>134239.48000000001</v>
      </c>
      <c r="K708" s="3">
        <f t="shared" si="2"/>
        <v>0</v>
      </c>
      <c r="L708" s="3">
        <f t="shared" si="2"/>
        <v>1722287.6600000001</v>
      </c>
      <c r="M708" s="3">
        <f t="shared" si="2"/>
        <v>9914942.4300000034</v>
      </c>
    </row>
    <row r="709" spans="1:13" s="5" customFormat="1" x14ac:dyDescent="0.35">
      <c r="A709" s="5" t="s">
        <v>1180</v>
      </c>
      <c r="B709" s="152"/>
      <c r="C709" s="5">
        <v>28</v>
      </c>
      <c r="D709" s="3">
        <f t="shared" si="2"/>
        <v>61658687</v>
      </c>
      <c r="E709" s="3">
        <f t="shared" si="2"/>
        <v>247148937</v>
      </c>
      <c r="F709" s="3">
        <f t="shared" si="2"/>
        <v>554545736</v>
      </c>
      <c r="G709" s="3">
        <f t="shared" si="2"/>
        <v>11989559</v>
      </c>
      <c r="H709" s="3">
        <f t="shared" si="2"/>
        <v>875342919</v>
      </c>
      <c r="I709" s="3">
        <f t="shared" si="2"/>
        <v>31319733.18</v>
      </c>
      <c r="J709" s="3">
        <f t="shared" si="2"/>
        <v>1620890.56</v>
      </c>
      <c r="K709" s="3">
        <f t="shared" si="2"/>
        <v>0</v>
      </c>
      <c r="L709" s="3">
        <f t="shared" si="2"/>
        <v>363658.93</v>
      </c>
      <c r="M709" s="3">
        <f t="shared" si="2"/>
        <v>33304282.670000002</v>
      </c>
    </row>
    <row r="710" spans="1:13" s="5" customFormat="1" x14ac:dyDescent="0.35">
      <c r="A710" s="5" t="s">
        <v>1180</v>
      </c>
      <c r="B710" s="152"/>
      <c r="C710" s="5">
        <v>29</v>
      </c>
      <c r="D710" s="3">
        <f t="shared" si="2"/>
        <v>6189117</v>
      </c>
      <c r="E710" s="3">
        <f t="shared" si="2"/>
        <v>23178717</v>
      </c>
      <c r="F710" s="3">
        <f t="shared" si="2"/>
        <v>51984141</v>
      </c>
      <c r="G710" s="3">
        <f t="shared" si="2"/>
        <v>1543188</v>
      </c>
      <c r="H710" s="3">
        <f t="shared" si="2"/>
        <v>82895163</v>
      </c>
      <c r="I710" s="3">
        <f t="shared" si="2"/>
        <v>3985548.12</v>
      </c>
      <c r="J710" s="3">
        <f t="shared" si="2"/>
        <v>0</v>
      </c>
      <c r="K710" s="3">
        <f t="shared" si="2"/>
        <v>0</v>
      </c>
      <c r="L710" s="3">
        <f t="shared" si="2"/>
        <v>592380.37</v>
      </c>
      <c r="M710" s="3">
        <f t="shared" si="2"/>
        <v>4577928.49</v>
      </c>
    </row>
    <row r="711" spans="1:13" s="5" customFormat="1" x14ac:dyDescent="0.35">
      <c r="A711" s="5" t="s">
        <v>1180</v>
      </c>
      <c r="B711" s="152"/>
      <c r="C711" s="5">
        <v>30</v>
      </c>
      <c r="D711" s="3">
        <f t="shared" si="2"/>
        <v>6831960</v>
      </c>
      <c r="E711" s="3">
        <f t="shared" si="2"/>
        <v>26997864</v>
      </c>
      <c r="F711" s="3">
        <f t="shared" si="2"/>
        <v>60629787</v>
      </c>
      <c r="G711" s="3">
        <f t="shared" si="2"/>
        <v>3223766</v>
      </c>
      <c r="H711" s="3">
        <f t="shared" si="2"/>
        <v>97683377</v>
      </c>
      <c r="I711" s="3">
        <f t="shared" si="2"/>
        <v>3900708.580000001</v>
      </c>
      <c r="J711" s="3">
        <f t="shared" si="2"/>
        <v>0</v>
      </c>
      <c r="K711" s="3">
        <f t="shared" si="2"/>
        <v>0</v>
      </c>
      <c r="L711" s="3">
        <f t="shared" si="2"/>
        <v>208649.77</v>
      </c>
      <c r="M711" s="3">
        <f t="shared" si="2"/>
        <v>4109358.350000001</v>
      </c>
    </row>
    <row r="712" spans="1:13" s="5" customFormat="1" x14ac:dyDescent="0.35">
      <c r="A712" s="5" t="s">
        <v>1180</v>
      </c>
      <c r="B712" s="152"/>
      <c r="C712" s="5">
        <v>31</v>
      </c>
      <c r="D712" s="3">
        <f t="shared" si="2"/>
        <v>5117608</v>
      </c>
      <c r="E712" s="3">
        <f t="shared" si="2"/>
        <v>19416495</v>
      </c>
      <c r="F712" s="3">
        <f t="shared" si="2"/>
        <v>43521033</v>
      </c>
      <c r="G712" s="3">
        <f t="shared" si="2"/>
        <v>1393188</v>
      </c>
      <c r="H712" s="3">
        <f t="shared" si="2"/>
        <v>69448324</v>
      </c>
      <c r="I712" s="3">
        <f t="shared" si="2"/>
        <v>3939178.94</v>
      </c>
      <c r="J712" s="3">
        <f t="shared" si="2"/>
        <v>0</v>
      </c>
      <c r="K712" s="3">
        <f t="shared" si="2"/>
        <v>0</v>
      </c>
      <c r="L712" s="3">
        <f t="shared" si="2"/>
        <v>796262.25</v>
      </c>
      <c r="M712" s="3">
        <f t="shared" si="2"/>
        <v>4735441.1899999995</v>
      </c>
    </row>
    <row r="713" spans="1:13" s="5" customFormat="1" x14ac:dyDescent="0.35">
      <c r="A713" s="5" t="s">
        <v>1180</v>
      </c>
      <c r="B713" s="152"/>
      <c r="C713" s="5">
        <v>32</v>
      </c>
      <c r="D713" s="3">
        <f t="shared" si="2"/>
        <v>6042738</v>
      </c>
      <c r="E713" s="3">
        <f t="shared" si="2"/>
        <v>22831760</v>
      </c>
      <c r="F713" s="3">
        <f t="shared" si="2"/>
        <v>51273856</v>
      </c>
      <c r="G713" s="3">
        <f t="shared" si="2"/>
        <v>2249418</v>
      </c>
      <c r="H713" s="3">
        <f t="shared" si="2"/>
        <v>82397772</v>
      </c>
      <c r="I713" s="3">
        <f t="shared" si="2"/>
        <v>3675773.8499999996</v>
      </c>
      <c r="J713" s="3">
        <f t="shared" si="2"/>
        <v>0</v>
      </c>
      <c r="K713" s="3">
        <f t="shared" si="2"/>
        <v>0</v>
      </c>
      <c r="L713" s="3">
        <f t="shared" si="2"/>
        <v>1176026.6500000001</v>
      </c>
      <c r="M713" s="3">
        <f t="shared" si="2"/>
        <v>4851800.5</v>
      </c>
    </row>
    <row r="714" spans="1:13" s="5" customFormat="1" x14ac:dyDescent="0.35">
      <c r="A714" s="5" t="s">
        <v>1180</v>
      </c>
      <c r="B714" s="152"/>
      <c r="C714" s="5">
        <v>33</v>
      </c>
      <c r="D714" s="3">
        <f t="shared" si="2"/>
        <v>2193638</v>
      </c>
      <c r="E714" s="3">
        <f t="shared" si="2"/>
        <v>8315088</v>
      </c>
      <c r="F714" s="3">
        <f t="shared" si="2"/>
        <v>17947779</v>
      </c>
      <c r="G714" s="3">
        <f t="shared" si="2"/>
        <v>0</v>
      </c>
      <c r="H714" s="3">
        <f t="shared" si="2"/>
        <v>28456505</v>
      </c>
      <c r="I714" s="3">
        <f t="shared" si="2"/>
        <v>865866.56</v>
      </c>
      <c r="J714" s="3">
        <f t="shared" si="2"/>
        <v>0</v>
      </c>
      <c r="K714" s="3">
        <f t="shared" si="2"/>
        <v>0</v>
      </c>
      <c r="L714" s="3">
        <f t="shared" si="2"/>
        <v>0</v>
      </c>
      <c r="M714" s="3">
        <f t="shared" si="2"/>
        <v>865866.56</v>
      </c>
    </row>
  </sheetData>
  <autoFilter ref="D2:M681" xr:uid="{B83CEC62-DB21-4AC0-8122-1D22C740D00C}"/>
  <mergeCells count="2">
    <mergeCell ref="D1:H1"/>
    <mergeCell ref="I1:M1"/>
  </mergeCells>
  <printOptions gridLines="1"/>
  <pageMargins left="0.25" right="0.25" top="0.5" bottom="0.45" header="0.25" footer="0.25"/>
  <pageSetup pageOrder="overThenDown" orientation="landscape" r:id="rId1"/>
  <headerFooter>
    <oddFooter>&amp;L&amp;F&amp;RPage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205A0-92A4-4BE8-B270-4179DFD7066B}">
  <dimension ref="A1:H432"/>
  <sheetViews>
    <sheetView workbookViewId="0">
      <selection activeCell="C1" sqref="C1"/>
    </sheetView>
  </sheetViews>
  <sheetFormatPr defaultRowHeight="14.5" x14ac:dyDescent="0.35"/>
  <cols>
    <col min="2" max="2" width="24" customWidth="1"/>
    <col min="3" max="3" width="22.36328125" style="98" bestFit="1" customWidth="1"/>
    <col min="4" max="5" width="21.81640625" style="98" bestFit="1" customWidth="1"/>
    <col min="6" max="6" width="14.6328125" style="98" bestFit="1" customWidth="1"/>
    <col min="7" max="8" width="12.1796875" style="98" customWidth="1"/>
  </cols>
  <sheetData>
    <row r="1" spans="1:8" s="5" customFormat="1" x14ac:dyDescent="0.35">
      <c r="A1" s="5" t="s">
        <v>1138</v>
      </c>
      <c r="C1" s="97"/>
      <c r="D1" s="97"/>
      <c r="E1" s="97"/>
      <c r="F1" s="97"/>
      <c r="G1" s="97" t="s">
        <v>484</v>
      </c>
      <c r="H1" s="97"/>
    </row>
    <row r="2" spans="1:8" x14ac:dyDescent="0.35">
      <c r="A2" t="s">
        <v>1139</v>
      </c>
    </row>
    <row r="3" spans="1:8" x14ac:dyDescent="0.35">
      <c r="A3" t="s">
        <v>0</v>
      </c>
      <c r="B3" t="s">
        <v>1</v>
      </c>
      <c r="C3" s="98" t="s">
        <v>1140</v>
      </c>
      <c r="D3" s="98" t="s">
        <v>1141</v>
      </c>
      <c r="E3" s="98" t="s">
        <v>1142</v>
      </c>
      <c r="F3" s="98" t="s">
        <v>1143</v>
      </c>
    </row>
    <row r="4" spans="1:8" x14ac:dyDescent="0.35">
      <c r="A4">
        <v>7</v>
      </c>
      <c r="B4" t="s">
        <v>6</v>
      </c>
      <c r="C4" s="98">
        <v>127568</v>
      </c>
      <c r="F4" s="98">
        <v>127568</v>
      </c>
    </row>
    <row r="5" spans="1:8" x14ac:dyDescent="0.35">
      <c r="A5">
        <v>14</v>
      </c>
      <c r="B5" t="s">
        <v>7</v>
      </c>
      <c r="C5" s="98">
        <v>365954.92</v>
      </c>
      <c r="D5" s="98">
        <v>727499.56</v>
      </c>
      <c r="E5" s="98">
        <v>144002.04</v>
      </c>
      <c r="F5" s="98">
        <v>1237456.52</v>
      </c>
    </row>
    <row r="6" spans="1:8" x14ac:dyDescent="0.35">
      <c r="A6">
        <v>63</v>
      </c>
      <c r="B6" t="s">
        <v>8</v>
      </c>
      <c r="C6" s="98">
        <v>40000</v>
      </c>
      <c r="F6" s="98">
        <v>40000</v>
      </c>
    </row>
    <row r="7" spans="1:8" x14ac:dyDescent="0.35">
      <c r="A7">
        <v>70</v>
      </c>
      <c r="B7" t="s">
        <v>9</v>
      </c>
      <c r="C7" s="98">
        <v>73957.47</v>
      </c>
      <c r="F7" s="98">
        <v>73957.47</v>
      </c>
    </row>
    <row r="8" spans="1:8" x14ac:dyDescent="0.35">
      <c r="A8">
        <v>84</v>
      </c>
      <c r="B8" t="s">
        <v>10</v>
      </c>
      <c r="C8" s="98">
        <v>13804.81</v>
      </c>
      <c r="F8" s="98">
        <v>13804.81</v>
      </c>
    </row>
    <row r="9" spans="1:8" x14ac:dyDescent="0.35">
      <c r="A9">
        <v>91</v>
      </c>
      <c r="B9" t="s">
        <v>11</v>
      </c>
      <c r="C9" s="98">
        <v>80493.290000000008</v>
      </c>
      <c r="E9" s="98">
        <v>61169.18</v>
      </c>
      <c r="F9" s="98">
        <v>141662.47</v>
      </c>
    </row>
    <row r="10" spans="1:8" x14ac:dyDescent="0.35">
      <c r="A10">
        <v>105</v>
      </c>
      <c r="B10" t="s">
        <v>12</v>
      </c>
      <c r="C10" s="98">
        <v>67725.649999999994</v>
      </c>
      <c r="E10" s="98">
        <v>38165.670000000006</v>
      </c>
      <c r="F10" s="98">
        <v>105891.32</v>
      </c>
    </row>
    <row r="11" spans="1:8" x14ac:dyDescent="0.35">
      <c r="A11">
        <v>112</v>
      </c>
      <c r="B11" t="s">
        <v>13</v>
      </c>
      <c r="C11" s="98">
        <v>134906.91999999998</v>
      </c>
      <c r="F11" s="98">
        <v>134906.91999999998</v>
      </c>
    </row>
    <row r="12" spans="1:8" x14ac:dyDescent="0.35">
      <c r="A12">
        <v>119</v>
      </c>
      <c r="B12" t="s">
        <v>14</v>
      </c>
      <c r="C12" s="98">
        <v>135117</v>
      </c>
      <c r="D12" s="98">
        <v>300000</v>
      </c>
      <c r="F12" s="98">
        <v>435117</v>
      </c>
    </row>
    <row r="13" spans="1:8" x14ac:dyDescent="0.35">
      <c r="A13">
        <v>126</v>
      </c>
      <c r="B13" t="s">
        <v>15</v>
      </c>
      <c r="C13" s="98">
        <v>31117.93</v>
      </c>
      <c r="F13" s="98">
        <v>31117.93</v>
      </c>
    </row>
    <row r="14" spans="1:8" x14ac:dyDescent="0.35">
      <c r="A14">
        <v>140</v>
      </c>
      <c r="B14" t="s">
        <v>16</v>
      </c>
      <c r="C14" s="98">
        <v>528249.69000000006</v>
      </c>
      <c r="E14" s="98">
        <v>103082.17</v>
      </c>
      <c r="F14" s="98">
        <v>631331.8600000001</v>
      </c>
    </row>
    <row r="15" spans="1:8" x14ac:dyDescent="0.35">
      <c r="A15">
        <v>147</v>
      </c>
      <c r="B15" t="s">
        <v>17</v>
      </c>
      <c r="C15" s="98">
        <v>1710974.68</v>
      </c>
      <c r="F15" s="98">
        <v>1710974.68</v>
      </c>
    </row>
    <row r="16" spans="1:8" x14ac:dyDescent="0.35">
      <c r="A16">
        <v>154</v>
      </c>
      <c r="B16" t="s">
        <v>18</v>
      </c>
      <c r="C16" s="98">
        <v>101035.89</v>
      </c>
      <c r="E16" s="98">
        <v>75334.23000000001</v>
      </c>
      <c r="F16" s="98">
        <v>176370.12</v>
      </c>
    </row>
    <row r="17" spans="1:6" x14ac:dyDescent="0.35">
      <c r="A17">
        <v>170</v>
      </c>
      <c r="B17" t="s">
        <v>20</v>
      </c>
      <c r="C17" s="98">
        <v>464613</v>
      </c>
      <c r="F17" s="98">
        <v>464613</v>
      </c>
    </row>
    <row r="18" spans="1:6" x14ac:dyDescent="0.35">
      <c r="A18">
        <v>182</v>
      </c>
      <c r="B18" t="s">
        <v>21</v>
      </c>
      <c r="C18" s="98">
        <v>198655.99999999997</v>
      </c>
      <c r="F18" s="98">
        <v>198655.99999999997</v>
      </c>
    </row>
    <row r="19" spans="1:6" x14ac:dyDescent="0.35">
      <c r="A19">
        <v>196</v>
      </c>
      <c r="B19" t="s">
        <v>22</v>
      </c>
      <c r="C19" s="98">
        <v>155801.87</v>
      </c>
      <c r="E19" s="98">
        <v>19468.14</v>
      </c>
      <c r="F19" s="98">
        <v>175270.01</v>
      </c>
    </row>
    <row r="20" spans="1:6" x14ac:dyDescent="0.35">
      <c r="A20">
        <v>203</v>
      </c>
      <c r="B20" t="s">
        <v>23</v>
      </c>
      <c r="C20" s="98">
        <v>105482.17</v>
      </c>
      <c r="F20" s="98">
        <v>105482.17</v>
      </c>
    </row>
    <row r="21" spans="1:6" x14ac:dyDescent="0.35">
      <c r="A21">
        <v>217</v>
      </c>
      <c r="B21" t="s">
        <v>24</v>
      </c>
      <c r="C21" s="98">
        <v>190203.04</v>
      </c>
      <c r="E21" s="98">
        <v>16425.28</v>
      </c>
      <c r="F21" s="98">
        <v>206628.32</v>
      </c>
    </row>
    <row r="22" spans="1:6" x14ac:dyDescent="0.35">
      <c r="A22">
        <v>231</v>
      </c>
      <c r="B22" t="s">
        <v>25</v>
      </c>
      <c r="C22" s="98">
        <v>89792</v>
      </c>
      <c r="F22" s="98">
        <v>89792</v>
      </c>
    </row>
    <row r="23" spans="1:6" x14ac:dyDescent="0.35">
      <c r="A23">
        <v>280</v>
      </c>
      <c r="B23" t="s">
        <v>28</v>
      </c>
      <c r="C23" s="98">
        <v>310738.43</v>
      </c>
      <c r="E23" s="98">
        <v>155057.34000000003</v>
      </c>
      <c r="F23" s="98">
        <v>465795.77</v>
      </c>
    </row>
    <row r="24" spans="1:6" x14ac:dyDescent="0.35">
      <c r="A24">
        <v>287</v>
      </c>
      <c r="B24" t="s">
        <v>29</v>
      </c>
      <c r="C24" s="98">
        <v>38260.880000000005</v>
      </c>
      <c r="F24" s="98">
        <v>38260.880000000005</v>
      </c>
    </row>
    <row r="25" spans="1:6" x14ac:dyDescent="0.35">
      <c r="A25">
        <v>308</v>
      </c>
      <c r="B25" t="s">
        <v>30</v>
      </c>
      <c r="C25" s="98">
        <v>179175.39</v>
      </c>
      <c r="E25" s="98">
        <v>132211.43</v>
      </c>
      <c r="F25" s="98">
        <v>311386.82</v>
      </c>
    </row>
    <row r="26" spans="1:6" x14ac:dyDescent="0.35">
      <c r="A26">
        <v>315</v>
      </c>
      <c r="B26" t="s">
        <v>31</v>
      </c>
      <c r="C26" s="98">
        <v>148843.65</v>
      </c>
      <c r="E26" s="98">
        <v>27986</v>
      </c>
      <c r="F26" s="98">
        <v>176829.65</v>
      </c>
    </row>
    <row r="27" spans="1:6" x14ac:dyDescent="0.35">
      <c r="A27">
        <v>336</v>
      </c>
      <c r="B27" t="s">
        <v>32</v>
      </c>
      <c r="C27" s="98">
        <v>140613.12</v>
      </c>
      <c r="F27" s="98">
        <v>140613.12</v>
      </c>
    </row>
    <row r="28" spans="1:6" x14ac:dyDescent="0.35">
      <c r="A28">
        <v>350</v>
      </c>
      <c r="B28" t="s">
        <v>33</v>
      </c>
      <c r="C28" s="98">
        <v>37604.03</v>
      </c>
      <c r="F28" s="98">
        <v>37604.03</v>
      </c>
    </row>
    <row r="29" spans="1:6" x14ac:dyDescent="0.35">
      <c r="A29">
        <v>364</v>
      </c>
      <c r="B29" t="s">
        <v>34</v>
      </c>
      <c r="C29" s="98">
        <v>53442.85</v>
      </c>
      <c r="E29" s="98">
        <v>20443.18</v>
      </c>
      <c r="F29" s="98">
        <v>73886.03</v>
      </c>
    </row>
    <row r="30" spans="1:6" x14ac:dyDescent="0.35">
      <c r="A30">
        <v>413</v>
      </c>
      <c r="B30" t="s">
        <v>35</v>
      </c>
      <c r="C30" s="98">
        <v>1209479.96</v>
      </c>
      <c r="E30" s="98">
        <v>902034.64999999991</v>
      </c>
      <c r="F30" s="98">
        <v>2111514.61</v>
      </c>
    </row>
    <row r="31" spans="1:6" x14ac:dyDescent="0.35">
      <c r="A31">
        <v>422</v>
      </c>
      <c r="B31" t="s">
        <v>36</v>
      </c>
      <c r="C31" s="98">
        <v>88057.02</v>
      </c>
      <c r="F31" s="98">
        <v>88057.02</v>
      </c>
    </row>
    <row r="32" spans="1:6" x14ac:dyDescent="0.35">
      <c r="A32">
        <v>427</v>
      </c>
      <c r="B32" t="s">
        <v>37</v>
      </c>
      <c r="C32" s="98">
        <v>43212.66</v>
      </c>
      <c r="F32" s="98">
        <v>43212.66</v>
      </c>
    </row>
    <row r="33" spans="1:6" x14ac:dyDescent="0.35">
      <c r="A33">
        <v>434</v>
      </c>
      <c r="B33" t="s">
        <v>38</v>
      </c>
      <c r="C33" s="98">
        <v>182788.52</v>
      </c>
      <c r="F33" s="98">
        <v>182788.52</v>
      </c>
    </row>
    <row r="34" spans="1:6" x14ac:dyDescent="0.35">
      <c r="A34">
        <v>441</v>
      </c>
      <c r="B34" t="s">
        <v>39</v>
      </c>
      <c r="C34" s="98">
        <v>53650.83</v>
      </c>
      <c r="E34" s="98">
        <v>11146.33</v>
      </c>
      <c r="F34" s="98">
        <v>64797.16</v>
      </c>
    </row>
    <row r="35" spans="1:6" x14ac:dyDescent="0.35">
      <c r="A35">
        <v>469</v>
      </c>
      <c r="B35" t="s">
        <v>40</v>
      </c>
      <c r="C35" s="98">
        <v>79659.67</v>
      </c>
      <c r="F35" s="98">
        <v>79659.67</v>
      </c>
    </row>
    <row r="36" spans="1:6" x14ac:dyDescent="0.35">
      <c r="A36">
        <v>476</v>
      </c>
      <c r="B36" t="s">
        <v>41</v>
      </c>
      <c r="C36" s="98">
        <v>277871.07</v>
      </c>
      <c r="E36" s="98">
        <v>122052.40000000001</v>
      </c>
      <c r="F36" s="98">
        <v>399923.47000000003</v>
      </c>
    </row>
    <row r="37" spans="1:6" x14ac:dyDescent="0.35">
      <c r="A37">
        <v>485</v>
      </c>
      <c r="B37" t="s">
        <v>42</v>
      </c>
      <c r="C37" s="98">
        <v>100416.1</v>
      </c>
      <c r="F37" s="98">
        <v>100416.1</v>
      </c>
    </row>
    <row r="38" spans="1:6" x14ac:dyDescent="0.35">
      <c r="A38">
        <v>490</v>
      </c>
      <c r="B38" t="s">
        <v>43</v>
      </c>
      <c r="C38" s="98">
        <v>28000</v>
      </c>
      <c r="F38" s="98">
        <v>28000</v>
      </c>
    </row>
    <row r="39" spans="1:6" x14ac:dyDescent="0.35">
      <c r="A39">
        <v>497</v>
      </c>
      <c r="B39" t="s">
        <v>44</v>
      </c>
      <c r="C39" s="98">
        <v>115954.06</v>
      </c>
      <c r="F39" s="98">
        <v>115954.06</v>
      </c>
    </row>
    <row r="40" spans="1:6" x14ac:dyDescent="0.35">
      <c r="A40">
        <v>602</v>
      </c>
      <c r="B40" t="s">
        <v>45</v>
      </c>
      <c r="C40" s="98">
        <v>63139.24</v>
      </c>
      <c r="F40" s="98">
        <v>63139.24</v>
      </c>
    </row>
    <row r="41" spans="1:6" x14ac:dyDescent="0.35">
      <c r="A41">
        <v>609</v>
      </c>
      <c r="B41" t="s">
        <v>46</v>
      </c>
      <c r="C41" s="98">
        <v>118175.15</v>
      </c>
      <c r="F41" s="98">
        <v>118175.15</v>
      </c>
    </row>
    <row r="42" spans="1:6" x14ac:dyDescent="0.35">
      <c r="A42">
        <v>616</v>
      </c>
      <c r="B42" t="s">
        <v>47</v>
      </c>
      <c r="C42" s="98">
        <v>40000</v>
      </c>
      <c r="F42" s="98">
        <v>40000</v>
      </c>
    </row>
    <row r="43" spans="1:6" x14ac:dyDescent="0.35">
      <c r="A43">
        <v>623</v>
      </c>
      <c r="B43" t="s">
        <v>48</v>
      </c>
      <c r="C43" s="98">
        <v>51457.249999999993</v>
      </c>
      <c r="E43" s="98">
        <v>41912.550000000003</v>
      </c>
      <c r="F43" s="98">
        <v>93369.799999999988</v>
      </c>
    </row>
    <row r="44" spans="1:6" x14ac:dyDescent="0.35">
      <c r="A44">
        <v>637</v>
      </c>
      <c r="B44" t="s">
        <v>49</v>
      </c>
      <c r="C44" s="98">
        <v>97723</v>
      </c>
      <c r="F44" s="98">
        <v>97723</v>
      </c>
    </row>
    <row r="45" spans="1:6" x14ac:dyDescent="0.35">
      <c r="A45">
        <v>657</v>
      </c>
      <c r="B45" t="s">
        <v>50</v>
      </c>
      <c r="C45" s="98">
        <v>39982.239999999998</v>
      </c>
      <c r="F45" s="98">
        <v>39982.239999999998</v>
      </c>
    </row>
    <row r="46" spans="1:6" x14ac:dyDescent="0.35">
      <c r="A46">
        <v>658</v>
      </c>
      <c r="B46" t="s">
        <v>51</v>
      </c>
      <c r="C46" s="98">
        <v>53666.37</v>
      </c>
      <c r="F46" s="98">
        <v>53666.37</v>
      </c>
    </row>
    <row r="47" spans="1:6" x14ac:dyDescent="0.35">
      <c r="A47">
        <v>665</v>
      </c>
      <c r="B47" t="s">
        <v>52</v>
      </c>
      <c r="C47" s="98">
        <v>43771</v>
      </c>
      <c r="F47" s="98">
        <v>43771</v>
      </c>
    </row>
    <row r="48" spans="1:6" x14ac:dyDescent="0.35">
      <c r="A48">
        <v>700</v>
      </c>
      <c r="B48" t="s">
        <v>53</v>
      </c>
      <c r="C48" s="98">
        <v>116468.11</v>
      </c>
      <c r="F48" s="98">
        <v>116468.11</v>
      </c>
    </row>
    <row r="49" spans="1:6" x14ac:dyDescent="0.35">
      <c r="A49">
        <v>714</v>
      </c>
      <c r="B49" t="s">
        <v>54</v>
      </c>
      <c r="C49" s="98">
        <v>86335.31</v>
      </c>
      <c r="F49" s="98">
        <v>86335.31</v>
      </c>
    </row>
    <row r="50" spans="1:6" x14ac:dyDescent="0.35">
      <c r="A50">
        <v>721</v>
      </c>
      <c r="B50" t="s">
        <v>55</v>
      </c>
      <c r="C50" s="98">
        <v>130581.4</v>
      </c>
      <c r="E50" s="98">
        <v>125867.68</v>
      </c>
      <c r="F50" s="98">
        <v>256449.08</v>
      </c>
    </row>
    <row r="51" spans="1:6" x14ac:dyDescent="0.35">
      <c r="A51">
        <v>777</v>
      </c>
      <c r="B51" t="s">
        <v>57</v>
      </c>
      <c r="C51" s="98">
        <v>171071.2</v>
      </c>
      <c r="F51" s="98">
        <v>171071.2</v>
      </c>
    </row>
    <row r="52" spans="1:6" x14ac:dyDescent="0.35">
      <c r="A52">
        <v>840</v>
      </c>
      <c r="B52" t="s">
        <v>58</v>
      </c>
      <c r="C52" s="98">
        <v>40000</v>
      </c>
      <c r="D52" s="98">
        <v>129319</v>
      </c>
      <c r="F52" s="98">
        <v>169319</v>
      </c>
    </row>
    <row r="53" spans="1:6" x14ac:dyDescent="0.35">
      <c r="A53">
        <v>870</v>
      </c>
      <c r="B53" t="s">
        <v>59</v>
      </c>
      <c r="C53" s="98">
        <v>59533.53</v>
      </c>
      <c r="E53" s="98">
        <v>30341.38</v>
      </c>
      <c r="F53" s="98">
        <v>89874.91</v>
      </c>
    </row>
    <row r="54" spans="1:6" x14ac:dyDescent="0.35">
      <c r="A54">
        <v>882</v>
      </c>
      <c r="B54" t="s">
        <v>60</v>
      </c>
      <c r="C54" s="98">
        <v>68987.05</v>
      </c>
      <c r="E54" s="98">
        <v>50415.28</v>
      </c>
      <c r="F54" s="98">
        <v>119402.33</v>
      </c>
    </row>
    <row r="55" spans="1:6" x14ac:dyDescent="0.35">
      <c r="A55">
        <v>896</v>
      </c>
      <c r="B55" t="s">
        <v>61</v>
      </c>
      <c r="C55" s="98">
        <v>56310.12</v>
      </c>
      <c r="F55" s="98">
        <v>56310.12</v>
      </c>
    </row>
    <row r="56" spans="1:6" x14ac:dyDescent="0.35">
      <c r="A56">
        <v>903</v>
      </c>
      <c r="B56" t="s">
        <v>62</v>
      </c>
      <c r="C56" s="98">
        <v>114800.70000000001</v>
      </c>
      <c r="F56" s="98">
        <v>114800.70000000001</v>
      </c>
    </row>
    <row r="57" spans="1:6" x14ac:dyDescent="0.35">
      <c r="A57">
        <v>910</v>
      </c>
      <c r="B57" t="s">
        <v>63</v>
      </c>
      <c r="C57" s="98">
        <v>97417.03</v>
      </c>
      <c r="F57" s="98">
        <v>97417.03</v>
      </c>
    </row>
    <row r="58" spans="1:6" x14ac:dyDescent="0.35">
      <c r="A58">
        <v>980</v>
      </c>
      <c r="B58" t="s">
        <v>64</v>
      </c>
      <c r="C58" s="98">
        <v>142145</v>
      </c>
      <c r="E58" s="98">
        <v>273.72000000000003</v>
      </c>
      <c r="F58" s="98">
        <v>142418.72</v>
      </c>
    </row>
    <row r="59" spans="1:6" x14ac:dyDescent="0.35">
      <c r="A59">
        <v>994</v>
      </c>
      <c r="B59" t="s">
        <v>65</v>
      </c>
      <c r="C59" s="98">
        <v>54251.54</v>
      </c>
      <c r="E59" s="98">
        <v>12005</v>
      </c>
      <c r="F59" s="98">
        <v>66256.540000000008</v>
      </c>
    </row>
    <row r="60" spans="1:6" x14ac:dyDescent="0.35">
      <c r="A60">
        <v>1015</v>
      </c>
      <c r="B60" t="s">
        <v>66</v>
      </c>
      <c r="C60" s="98">
        <v>56950.409999999996</v>
      </c>
      <c r="F60" s="98">
        <v>56950.409999999996</v>
      </c>
    </row>
    <row r="61" spans="1:6" x14ac:dyDescent="0.35">
      <c r="A61">
        <v>1029</v>
      </c>
      <c r="B61" t="s">
        <v>67</v>
      </c>
      <c r="C61" s="98">
        <v>56431</v>
      </c>
      <c r="F61" s="98">
        <v>56431</v>
      </c>
    </row>
    <row r="62" spans="1:6" x14ac:dyDescent="0.35">
      <c r="A62">
        <v>1071</v>
      </c>
      <c r="B62" t="s">
        <v>68</v>
      </c>
      <c r="C62" s="98">
        <v>86330.92</v>
      </c>
      <c r="E62" s="98">
        <v>43272.729999999996</v>
      </c>
      <c r="F62" s="98">
        <v>129603.65</v>
      </c>
    </row>
    <row r="63" spans="1:6" x14ac:dyDescent="0.35">
      <c r="A63">
        <v>1080</v>
      </c>
      <c r="B63" t="s">
        <v>69</v>
      </c>
      <c r="C63" s="98">
        <v>151483.67000000001</v>
      </c>
      <c r="E63" s="98">
        <v>22965.42</v>
      </c>
      <c r="F63" s="98">
        <v>174449.09000000003</v>
      </c>
    </row>
    <row r="64" spans="1:6" x14ac:dyDescent="0.35">
      <c r="A64">
        <v>1085</v>
      </c>
      <c r="B64" t="s">
        <v>70</v>
      </c>
      <c r="C64" s="98">
        <v>78921.38</v>
      </c>
      <c r="F64" s="98">
        <v>78921.38</v>
      </c>
    </row>
    <row r="65" spans="1:6" x14ac:dyDescent="0.35">
      <c r="A65">
        <v>1092</v>
      </c>
      <c r="B65" t="s">
        <v>71</v>
      </c>
      <c r="C65" s="98">
        <v>354742.69000000006</v>
      </c>
      <c r="F65" s="98">
        <v>354742.69000000006</v>
      </c>
    </row>
    <row r="66" spans="1:6" x14ac:dyDescent="0.35">
      <c r="A66">
        <v>1120</v>
      </c>
      <c r="B66" t="s">
        <v>72</v>
      </c>
      <c r="C66" s="98">
        <v>32065.64</v>
      </c>
      <c r="E66" s="98">
        <v>15124.8</v>
      </c>
      <c r="F66" s="98">
        <v>47190.44</v>
      </c>
    </row>
    <row r="67" spans="1:6" x14ac:dyDescent="0.35">
      <c r="A67">
        <v>1127</v>
      </c>
      <c r="B67" t="s">
        <v>73</v>
      </c>
      <c r="C67" s="98">
        <v>80267</v>
      </c>
      <c r="F67" s="98">
        <v>80267</v>
      </c>
    </row>
    <row r="68" spans="1:6" x14ac:dyDescent="0.35">
      <c r="A68">
        <v>1134</v>
      </c>
      <c r="B68" t="s">
        <v>74</v>
      </c>
      <c r="C68" s="98">
        <v>76178.78</v>
      </c>
      <c r="F68" s="98">
        <v>76178.78</v>
      </c>
    </row>
    <row r="69" spans="1:6" x14ac:dyDescent="0.35">
      <c r="A69">
        <v>1141</v>
      </c>
      <c r="B69" t="s">
        <v>75</v>
      </c>
      <c r="C69" s="98">
        <v>220451.90000000005</v>
      </c>
      <c r="F69" s="98">
        <v>220451.90000000005</v>
      </c>
    </row>
    <row r="70" spans="1:6" x14ac:dyDescent="0.35">
      <c r="A70">
        <v>1155</v>
      </c>
      <c r="B70" t="s">
        <v>76</v>
      </c>
      <c r="C70" s="98">
        <v>41243.980000000003</v>
      </c>
      <c r="F70" s="98">
        <v>41243.980000000003</v>
      </c>
    </row>
    <row r="71" spans="1:6" x14ac:dyDescent="0.35">
      <c r="A71">
        <v>1169</v>
      </c>
      <c r="B71" t="s">
        <v>78</v>
      </c>
      <c r="C71" s="98">
        <v>78189.69</v>
      </c>
      <c r="F71" s="98">
        <v>78189.69</v>
      </c>
    </row>
    <row r="72" spans="1:6" x14ac:dyDescent="0.35">
      <c r="A72">
        <v>1176</v>
      </c>
      <c r="B72" t="s">
        <v>79</v>
      </c>
      <c r="C72" s="98">
        <v>84243</v>
      </c>
      <c r="D72" s="98">
        <v>281311.77999999997</v>
      </c>
      <c r="F72" s="98">
        <v>365554.77999999997</v>
      </c>
    </row>
    <row r="73" spans="1:6" x14ac:dyDescent="0.35">
      <c r="A73">
        <v>1183</v>
      </c>
      <c r="B73" t="s">
        <v>80</v>
      </c>
      <c r="C73" s="98">
        <v>71308.17</v>
      </c>
      <c r="F73" s="98">
        <v>71308.17</v>
      </c>
    </row>
    <row r="74" spans="1:6" x14ac:dyDescent="0.35">
      <c r="A74">
        <v>1204</v>
      </c>
      <c r="B74" t="s">
        <v>81</v>
      </c>
      <c r="C74" s="98">
        <v>104528</v>
      </c>
      <c r="E74" s="98">
        <v>26157.35</v>
      </c>
      <c r="F74" s="98">
        <v>130685.35</v>
      </c>
    </row>
    <row r="75" spans="1:6" x14ac:dyDescent="0.35">
      <c r="A75">
        <v>1218</v>
      </c>
      <c r="B75" t="s">
        <v>82</v>
      </c>
      <c r="C75" s="98">
        <v>56271.16</v>
      </c>
      <c r="F75" s="98">
        <v>56271.16</v>
      </c>
    </row>
    <row r="76" spans="1:6" x14ac:dyDescent="0.35">
      <c r="A76">
        <v>1232</v>
      </c>
      <c r="B76" t="s">
        <v>83</v>
      </c>
      <c r="C76" s="98">
        <v>97224.180000000022</v>
      </c>
      <c r="F76" s="98">
        <v>97224.180000000022</v>
      </c>
    </row>
    <row r="77" spans="1:6" x14ac:dyDescent="0.35">
      <c r="A77">
        <v>1246</v>
      </c>
      <c r="B77" t="s">
        <v>84</v>
      </c>
      <c r="C77" s="98">
        <v>58180.639999999999</v>
      </c>
      <c r="D77" s="98">
        <v>28091.5</v>
      </c>
      <c r="F77" s="98">
        <v>86272.14</v>
      </c>
    </row>
    <row r="78" spans="1:6" x14ac:dyDescent="0.35">
      <c r="A78">
        <v>1253</v>
      </c>
      <c r="B78" t="s">
        <v>85</v>
      </c>
      <c r="C78" s="98">
        <v>319534.47000000003</v>
      </c>
      <c r="F78" s="98">
        <v>319534.47000000003</v>
      </c>
    </row>
    <row r="79" spans="1:6" x14ac:dyDescent="0.35">
      <c r="A79">
        <v>1260</v>
      </c>
      <c r="B79" t="s">
        <v>86</v>
      </c>
      <c r="C79" s="98">
        <v>133282.65</v>
      </c>
      <c r="E79" s="98">
        <v>50000</v>
      </c>
      <c r="F79" s="98">
        <v>183282.65</v>
      </c>
    </row>
    <row r="80" spans="1:6" x14ac:dyDescent="0.35">
      <c r="A80">
        <v>1295</v>
      </c>
      <c r="B80" t="s">
        <v>87</v>
      </c>
      <c r="C80" s="98">
        <v>136982</v>
      </c>
      <c r="E80" s="98">
        <v>120718.72</v>
      </c>
      <c r="F80" s="98">
        <v>257700.72</v>
      </c>
    </row>
    <row r="81" spans="1:6" x14ac:dyDescent="0.35">
      <c r="A81">
        <v>1309</v>
      </c>
      <c r="B81" t="s">
        <v>88</v>
      </c>
      <c r="C81" s="98">
        <v>40000</v>
      </c>
      <c r="F81" s="98">
        <v>40000</v>
      </c>
    </row>
    <row r="82" spans="1:6" x14ac:dyDescent="0.35">
      <c r="A82">
        <v>1316</v>
      </c>
      <c r="B82" t="s">
        <v>89</v>
      </c>
      <c r="C82" s="98">
        <v>125113</v>
      </c>
      <c r="F82" s="98">
        <v>125113</v>
      </c>
    </row>
    <row r="83" spans="1:6" x14ac:dyDescent="0.35">
      <c r="A83">
        <v>1376</v>
      </c>
      <c r="B83" t="s">
        <v>90</v>
      </c>
      <c r="C83" s="98">
        <v>61230.6</v>
      </c>
      <c r="F83" s="98">
        <v>61230.6</v>
      </c>
    </row>
    <row r="84" spans="1:6" x14ac:dyDescent="0.35">
      <c r="A84">
        <v>1380</v>
      </c>
      <c r="B84" t="s">
        <v>91</v>
      </c>
      <c r="C84" s="98">
        <v>175208.59</v>
      </c>
      <c r="E84" s="98">
        <v>196798.72</v>
      </c>
      <c r="F84" s="98">
        <v>372007.31</v>
      </c>
    </row>
    <row r="85" spans="1:6" x14ac:dyDescent="0.35">
      <c r="A85">
        <v>1407</v>
      </c>
      <c r="B85" t="s">
        <v>92</v>
      </c>
      <c r="C85" s="98">
        <v>70306.900000000009</v>
      </c>
      <c r="F85" s="98">
        <v>70306.900000000009</v>
      </c>
    </row>
    <row r="86" spans="1:6" x14ac:dyDescent="0.35">
      <c r="A86">
        <v>1414</v>
      </c>
      <c r="B86" t="s">
        <v>93</v>
      </c>
      <c r="C86" s="98">
        <v>108740.90000000001</v>
      </c>
      <c r="F86" s="98">
        <v>108740.90000000001</v>
      </c>
    </row>
    <row r="87" spans="1:6" x14ac:dyDescent="0.35">
      <c r="A87">
        <v>1421</v>
      </c>
      <c r="B87" t="s">
        <v>94</v>
      </c>
      <c r="C87" s="98">
        <v>62468.17</v>
      </c>
      <c r="E87" s="98">
        <v>69833.720000000016</v>
      </c>
      <c r="F87" s="98">
        <v>132301.89000000001</v>
      </c>
    </row>
    <row r="88" spans="1:6" x14ac:dyDescent="0.35">
      <c r="A88">
        <v>1428</v>
      </c>
      <c r="B88" t="s">
        <v>95</v>
      </c>
      <c r="C88" s="98">
        <v>114495.57</v>
      </c>
      <c r="F88" s="98">
        <v>114495.57</v>
      </c>
    </row>
    <row r="89" spans="1:6" x14ac:dyDescent="0.35">
      <c r="A89">
        <v>1449</v>
      </c>
      <c r="B89" t="s">
        <v>96</v>
      </c>
      <c r="C89" s="98">
        <v>12277.16</v>
      </c>
      <c r="F89" s="98">
        <v>12277.16</v>
      </c>
    </row>
    <row r="90" spans="1:6" x14ac:dyDescent="0.35">
      <c r="A90">
        <v>1491</v>
      </c>
      <c r="B90" t="s">
        <v>97</v>
      </c>
      <c r="C90" s="98">
        <v>42241.5</v>
      </c>
      <c r="E90" s="98">
        <v>50580</v>
      </c>
      <c r="F90" s="98">
        <v>92821.5</v>
      </c>
    </row>
    <row r="91" spans="1:6" x14ac:dyDescent="0.35">
      <c r="A91">
        <v>1499</v>
      </c>
      <c r="B91" t="s">
        <v>98</v>
      </c>
      <c r="C91" s="98">
        <v>129953.64</v>
      </c>
      <c r="F91" s="98">
        <v>129953.64</v>
      </c>
    </row>
    <row r="92" spans="1:6" x14ac:dyDescent="0.35">
      <c r="A92">
        <v>1526</v>
      </c>
      <c r="B92" t="s">
        <v>99</v>
      </c>
      <c r="C92" s="98">
        <v>207047.8</v>
      </c>
      <c r="F92" s="98">
        <v>207047.8</v>
      </c>
    </row>
    <row r="93" spans="1:6" x14ac:dyDescent="0.35">
      <c r="A93">
        <v>1540</v>
      </c>
      <c r="B93" t="s">
        <v>100</v>
      </c>
      <c r="C93" s="98">
        <v>212250.28</v>
      </c>
      <c r="F93" s="98">
        <v>212250.28</v>
      </c>
    </row>
    <row r="94" spans="1:6" x14ac:dyDescent="0.35">
      <c r="A94">
        <v>1554</v>
      </c>
      <c r="B94" t="s">
        <v>101</v>
      </c>
      <c r="C94" s="98">
        <v>1074882.4099999999</v>
      </c>
      <c r="F94" s="98">
        <v>1074882.4099999999</v>
      </c>
    </row>
    <row r="95" spans="1:6" x14ac:dyDescent="0.35">
      <c r="A95">
        <v>1561</v>
      </c>
      <c r="B95" t="s">
        <v>102</v>
      </c>
      <c r="C95" s="98">
        <v>76963.69</v>
      </c>
      <c r="F95" s="98">
        <v>76963.69</v>
      </c>
    </row>
    <row r="96" spans="1:6" x14ac:dyDescent="0.35">
      <c r="A96">
        <v>1568</v>
      </c>
      <c r="B96" t="s">
        <v>103</v>
      </c>
      <c r="C96" s="98">
        <v>200597</v>
      </c>
      <c r="F96" s="98">
        <v>200597</v>
      </c>
    </row>
    <row r="97" spans="1:6" x14ac:dyDescent="0.35">
      <c r="A97">
        <v>1582</v>
      </c>
      <c r="B97" t="s">
        <v>104</v>
      </c>
      <c r="C97" s="98">
        <v>38648.559999999998</v>
      </c>
      <c r="F97" s="98">
        <v>38648.559999999998</v>
      </c>
    </row>
    <row r="98" spans="1:6" x14ac:dyDescent="0.35">
      <c r="A98">
        <v>1600</v>
      </c>
      <c r="B98" t="s">
        <v>105</v>
      </c>
      <c r="C98" s="98">
        <v>62866</v>
      </c>
      <c r="F98" s="98">
        <v>62866</v>
      </c>
    </row>
    <row r="99" spans="1:6" x14ac:dyDescent="0.35">
      <c r="A99">
        <v>1631</v>
      </c>
      <c r="B99" t="s">
        <v>106</v>
      </c>
      <c r="C99" s="98">
        <v>40000</v>
      </c>
      <c r="F99" s="98">
        <v>40000</v>
      </c>
    </row>
    <row r="100" spans="1:6" x14ac:dyDescent="0.35">
      <c r="A100">
        <v>1638</v>
      </c>
      <c r="B100" t="s">
        <v>107</v>
      </c>
      <c r="C100" s="98">
        <v>257032.95</v>
      </c>
      <c r="F100" s="98">
        <v>257032.95</v>
      </c>
    </row>
    <row r="101" spans="1:6" x14ac:dyDescent="0.35">
      <c r="A101">
        <v>1645</v>
      </c>
      <c r="B101" t="s">
        <v>108</v>
      </c>
      <c r="C101" s="98">
        <v>93636</v>
      </c>
      <c r="F101" s="98">
        <v>93636</v>
      </c>
    </row>
    <row r="102" spans="1:6" x14ac:dyDescent="0.35">
      <c r="A102">
        <v>1659</v>
      </c>
      <c r="B102" t="s">
        <v>109</v>
      </c>
      <c r="C102" s="98">
        <v>71397.990000000005</v>
      </c>
      <c r="F102" s="98">
        <v>71397.990000000005</v>
      </c>
    </row>
    <row r="103" spans="1:6" x14ac:dyDescent="0.35">
      <c r="A103">
        <v>1666</v>
      </c>
      <c r="B103" t="s">
        <v>110</v>
      </c>
      <c r="C103" s="98">
        <v>40000</v>
      </c>
      <c r="F103" s="98">
        <v>40000</v>
      </c>
    </row>
    <row r="104" spans="1:6" x14ac:dyDescent="0.35">
      <c r="A104">
        <v>1687</v>
      </c>
      <c r="B104" t="s">
        <v>112</v>
      </c>
      <c r="C104" s="98">
        <v>40000</v>
      </c>
      <c r="F104" s="98">
        <v>40000</v>
      </c>
    </row>
    <row r="105" spans="1:6" x14ac:dyDescent="0.35">
      <c r="A105">
        <v>1694</v>
      </c>
      <c r="B105" t="s">
        <v>113</v>
      </c>
      <c r="C105" s="98">
        <v>75543</v>
      </c>
      <c r="F105" s="98">
        <v>75543</v>
      </c>
    </row>
    <row r="106" spans="1:6" x14ac:dyDescent="0.35">
      <c r="A106">
        <v>1729</v>
      </c>
      <c r="B106" t="s">
        <v>114</v>
      </c>
      <c r="C106" s="98">
        <v>66735</v>
      </c>
      <c r="F106" s="98">
        <v>66735</v>
      </c>
    </row>
    <row r="107" spans="1:6" x14ac:dyDescent="0.35">
      <c r="A107">
        <v>1736</v>
      </c>
      <c r="B107" t="s">
        <v>115</v>
      </c>
      <c r="C107" s="98">
        <v>40000</v>
      </c>
      <c r="F107" s="98">
        <v>40000</v>
      </c>
    </row>
    <row r="108" spans="1:6" x14ac:dyDescent="0.35">
      <c r="A108">
        <v>1813</v>
      </c>
      <c r="B108" t="s">
        <v>116</v>
      </c>
      <c r="C108" s="98">
        <v>204001</v>
      </c>
      <c r="D108" s="98">
        <v>156118.47</v>
      </c>
      <c r="E108" s="98">
        <v>10396.4</v>
      </c>
      <c r="F108" s="98">
        <v>370515.87</v>
      </c>
    </row>
    <row r="109" spans="1:6" x14ac:dyDescent="0.35">
      <c r="A109">
        <v>1848</v>
      </c>
      <c r="B109" t="s">
        <v>117</v>
      </c>
      <c r="C109" s="98">
        <v>252120.24</v>
      </c>
      <c r="E109" s="98">
        <v>28681.200000000001</v>
      </c>
      <c r="F109" s="98">
        <v>280801.44</v>
      </c>
    </row>
    <row r="110" spans="1:6" x14ac:dyDescent="0.35">
      <c r="A110">
        <v>1855</v>
      </c>
      <c r="B110" t="s">
        <v>118</v>
      </c>
      <c r="C110" s="98">
        <v>41360.660000000003</v>
      </c>
      <c r="F110" s="98">
        <v>41360.660000000003</v>
      </c>
    </row>
    <row r="111" spans="1:6" x14ac:dyDescent="0.35">
      <c r="A111">
        <v>1862</v>
      </c>
      <c r="B111" t="s">
        <v>119</v>
      </c>
      <c r="C111" s="98">
        <v>481583.28</v>
      </c>
      <c r="E111" s="98">
        <v>95483.16</v>
      </c>
      <c r="F111" s="98">
        <v>577066.44000000006</v>
      </c>
    </row>
    <row r="112" spans="1:6" x14ac:dyDescent="0.35">
      <c r="A112">
        <v>1870</v>
      </c>
      <c r="B112" t="s">
        <v>120</v>
      </c>
      <c r="C112" s="98">
        <v>40000</v>
      </c>
      <c r="F112" s="98">
        <v>40000</v>
      </c>
    </row>
    <row r="113" spans="1:6" x14ac:dyDescent="0.35">
      <c r="A113">
        <v>1883</v>
      </c>
      <c r="B113" t="s">
        <v>121</v>
      </c>
      <c r="C113" s="98">
        <v>168015.97999999998</v>
      </c>
      <c r="F113" s="98">
        <v>168015.97999999998</v>
      </c>
    </row>
    <row r="114" spans="1:6" x14ac:dyDescent="0.35">
      <c r="A114">
        <v>1890</v>
      </c>
      <c r="B114" t="s">
        <v>122</v>
      </c>
      <c r="C114" s="98">
        <v>47617.06</v>
      </c>
      <c r="F114" s="98">
        <v>47617.06</v>
      </c>
    </row>
    <row r="115" spans="1:6" x14ac:dyDescent="0.35">
      <c r="A115">
        <v>1897</v>
      </c>
      <c r="B115" t="s">
        <v>123</v>
      </c>
      <c r="C115" s="98">
        <v>30743.25</v>
      </c>
      <c r="F115" s="98">
        <v>30743.25</v>
      </c>
    </row>
    <row r="116" spans="1:6" x14ac:dyDescent="0.35">
      <c r="A116">
        <v>1900</v>
      </c>
      <c r="B116" t="s">
        <v>124</v>
      </c>
      <c r="C116" s="98">
        <v>256950</v>
      </c>
      <c r="F116" s="98">
        <v>256950</v>
      </c>
    </row>
    <row r="117" spans="1:6" x14ac:dyDescent="0.35">
      <c r="A117">
        <v>1939</v>
      </c>
      <c r="B117" t="s">
        <v>125</v>
      </c>
      <c r="C117" s="98">
        <v>105404.47000000002</v>
      </c>
      <c r="E117" s="98">
        <v>18181.64</v>
      </c>
      <c r="F117" s="98">
        <v>123586.11000000002</v>
      </c>
    </row>
    <row r="118" spans="1:6" x14ac:dyDescent="0.35">
      <c r="A118">
        <v>1945</v>
      </c>
      <c r="B118" t="s">
        <v>126</v>
      </c>
      <c r="C118" s="98">
        <v>40000</v>
      </c>
      <c r="F118" s="98">
        <v>40000</v>
      </c>
    </row>
    <row r="119" spans="1:6" x14ac:dyDescent="0.35">
      <c r="A119">
        <v>1953</v>
      </c>
      <c r="B119" t="s">
        <v>127</v>
      </c>
      <c r="C119" s="98">
        <v>27793.67</v>
      </c>
      <c r="F119" s="98">
        <v>27793.67</v>
      </c>
    </row>
    <row r="120" spans="1:6" x14ac:dyDescent="0.35">
      <c r="A120">
        <v>2009</v>
      </c>
      <c r="B120" t="s">
        <v>128</v>
      </c>
      <c r="C120" s="98">
        <v>104400</v>
      </c>
      <c r="F120" s="98">
        <v>104400</v>
      </c>
    </row>
    <row r="121" spans="1:6" x14ac:dyDescent="0.35">
      <c r="A121">
        <v>2016</v>
      </c>
      <c r="B121" t="s">
        <v>129</v>
      </c>
      <c r="C121" s="98">
        <v>90703.969999999987</v>
      </c>
      <c r="E121" s="98">
        <v>62100.909999999996</v>
      </c>
      <c r="F121" s="98">
        <v>152804.87999999998</v>
      </c>
    </row>
    <row r="122" spans="1:6" x14ac:dyDescent="0.35">
      <c r="A122">
        <v>2044</v>
      </c>
      <c r="B122" t="s">
        <v>130</v>
      </c>
      <c r="C122" s="98">
        <v>39865</v>
      </c>
      <c r="F122" s="98">
        <v>39865</v>
      </c>
    </row>
    <row r="123" spans="1:6" x14ac:dyDescent="0.35">
      <c r="A123">
        <v>2051</v>
      </c>
      <c r="B123" t="s">
        <v>131</v>
      </c>
      <c r="C123" s="98">
        <v>61712</v>
      </c>
      <c r="F123" s="98">
        <v>61712</v>
      </c>
    </row>
    <row r="124" spans="1:6" x14ac:dyDescent="0.35">
      <c r="A124">
        <v>2058</v>
      </c>
      <c r="B124" t="s">
        <v>132</v>
      </c>
      <c r="C124" s="98">
        <v>42231.42</v>
      </c>
      <c r="F124" s="98">
        <v>42231.42</v>
      </c>
    </row>
    <row r="125" spans="1:6" x14ac:dyDescent="0.35">
      <c r="A125">
        <v>2114</v>
      </c>
      <c r="B125" t="s">
        <v>133</v>
      </c>
      <c r="C125" s="98">
        <v>65764</v>
      </c>
      <c r="F125" s="98">
        <v>65764</v>
      </c>
    </row>
    <row r="126" spans="1:6" x14ac:dyDescent="0.35">
      <c r="A126">
        <v>2128</v>
      </c>
      <c r="B126" t="s">
        <v>134</v>
      </c>
      <c r="C126" s="98">
        <v>83840.950000000012</v>
      </c>
      <c r="D126" s="98">
        <v>57405.21</v>
      </c>
      <c r="F126" s="98">
        <v>141246.16</v>
      </c>
    </row>
    <row r="127" spans="1:6" x14ac:dyDescent="0.35">
      <c r="A127">
        <v>2135</v>
      </c>
      <c r="B127" t="s">
        <v>135</v>
      </c>
      <c r="C127" s="98">
        <v>67426.790000000008</v>
      </c>
      <c r="E127" s="98">
        <v>27389.89</v>
      </c>
      <c r="F127" s="98">
        <v>94816.680000000008</v>
      </c>
    </row>
    <row r="128" spans="1:6" x14ac:dyDescent="0.35">
      <c r="A128">
        <v>2142</v>
      </c>
      <c r="B128" t="s">
        <v>136</v>
      </c>
      <c r="C128" s="98">
        <v>25293.61</v>
      </c>
      <c r="E128" s="98">
        <v>1036.94</v>
      </c>
      <c r="F128" s="98">
        <v>26330.55</v>
      </c>
    </row>
    <row r="129" spans="1:6" x14ac:dyDescent="0.35">
      <c r="A129">
        <v>2177</v>
      </c>
      <c r="B129" t="s">
        <v>137</v>
      </c>
      <c r="C129" s="98">
        <v>71844.490000000005</v>
      </c>
      <c r="D129" s="98">
        <v>5163.1099999999997</v>
      </c>
      <c r="F129" s="98">
        <v>77007.600000000006</v>
      </c>
    </row>
    <row r="130" spans="1:6" x14ac:dyDescent="0.35">
      <c r="A130">
        <v>2198</v>
      </c>
      <c r="B130" t="s">
        <v>139</v>
      </c>
      <c r="C130" s="98">
        <v>71733</v>
      </c>
      <c r="F130" s="98">
        <v>71733</v>
      </c>
    </row>
    <row r="131" spans="1:6" x14ac:dyDescent="0.35">
      <c r="A131">
        <v>2212</v>
      </c>
      <c r="B131" t="s">
        <v>140</v>
      </c>
      <c r="C131" s="98">
        <v>40000</v>
      </c>
      <c r="E131" s="98">
        <v>14638</v>
      </c>
      <c r="F131" s="98">
        <v>54638</v>
      </c>
    </row>
    <row r="132" spans="1:6" x14ac:dyDescent="0.35">
      <c r="A132">
        <v>2217</v>
      </c>
      <c r="B132" t="s">
        <v>141</v>
      </c>
      <c r="C132" s="98">
        <v>47308.72</v>
      </c>
      <c r="F132" s="98">
        <v>47308.72</v>
      </c>
    </row>
    <row r="133" spans="1:6" x14ac:dyDescent="0.35">
      <c r="A133">
        <v>2226</v>
      </c>
      <c r="B133" t="s">
        <v>142</v>
      </c>
      <c r="C133" s="98">
        <v>148329.23000000001</v>
      </c>
      <c r="F133" s="98">
        <v>148329.23000000001</v>
      </c>
    </row>
    <row r="134" spans="1:6" x14ac:dyDescent="0.35">
      <c r="A134">
        <v>2233</v>
      </c>
      <c r="B134" t="s">
        <v>143</v>
      </c>
      <c r="C134" s="98">
        <v>29865</v>
      </c>
      <c r="E134" s="98">
        <v>31931.119999999999</v>
      </c>
      <c r="F134" s="98">
        <v>61796.119999999995</v>
      </c>
    </row>
    <row r="135" spans="1:6" x14ac:dyDescent="0.35">
      <c r="A135">
        <v>2240</v>
      </c>
      <c r="B135" t="s">
        <v>144</v>
      </c>
      <c r="C135" s="98">
        <v>61806.64</v>
      </c>
      <c r="E135" s="98">
        <v>54078.44</v>
      </c>
      <c r="F135" s="98">
        <v>115885.08</v>
      </c>
    </row>
    <row r="136" spans="1:6" x14ac:dyDescent="0.35">
      <c r="A136">
        <v>2289</v>
      </c>
      <c r="B136" t="s">
        <v>145</v>
      </c>
      <c r="C136" s="98">
        <v>2565082.9900000002</v>
      </c>
      <c r="E136" s="98">
        <v>10307.290000000001</v>
      </c>
      <c r="F136" s="98">
        <v>2575390.2800000003</v>
      </c>
    </row>
    <row r="137" spans="1:6" x14ac:dyDescent="0.35">
      <c r="A137">
        <v>2296</v>
      </c>
      <c r="B137" t="s">
        <v>146</v>
      </c>
      <c r="C137" s="98">
        <v>188201.25</v>
      </c>
      <c r="F137" s="98">
        <v>188201.25</v>
      </c>
    </row>
    <row r="138" spans="1:6" x14ac:dyDescent="0.35">
      <c r="A138">
        <v>2303</v>
      </c>
      <c r="B138" t="s">
        <v>147</v>
      </c>
      <c r="C138" s="98">
        <v>439572.82</v>
      </c>
      <c r="F138" s="98">
        <v>439572.82</v>
      </c>
    </row>
    <row r="139" spans="1:6" x14ac:dyDescent="0.35">
      <c r="A139">
        <v>2310</v>
      </c>
      <c r="B139" t="s">
        <v>148</v>
      </c>
      <c r="C139" s="98">
        <v>18000.259999999998</v>
      </c>
      <c r="F139" s="98">
        <v>18000.259999999998</v>
      </c>
    </row>
    <row r="140" spans="1:6" x14ac:dyDescent="0.35">
      <c r="A140">
        <v>2415</v>
      </c>
      <c r="B140" t="s">
        <v>150</v>
      </c>
      <c r="C140" s="98">
        <v>57772.78</v>
      </c>
      <c r="E140" s="98">
        <v>38088.129999999997</v>
      </c>
      <c r="F140" s="98">
        <v>95860.91</v>
      </c>
    </row>
    <row r="141" spans="1:6" x14ac:dyDescent="0.35">
      <c r="A141">
        <v>2420</v>
      </c>
      <c r="B141" t="s">
        <v>151</v>
      </c>
      <c r="C141" s="98">
        <v>70040.19</v>
      </c>
      <c r="F141" s="98">
        <v>70040.19</v>
      </c>
    </row>
    <row r="142" spans="1:6" x14ac:dyDescent="0.35">
      <c r="A142">
        <v>2422</v>
      </c>
      <c r="B142" t="s">
        <v>152</v>
      </c>
      <c r="C142" s="98">
        <v>40000</v>
      </c>
      <c r="F142" s="98">
        <v>40000</v>
      </c>
    </row>
    <row r="143" spans="1:6" x14ac:dyDescent="0.35">
      <c r="A143">
        <v>2436</v>
      </c>
      <c r="B143" t="s">
        <v>153</v>
      </c>
      <c r="C143" s="98">
        <v>41729.919999999998</v>
      </c>
      <c r="F143" s="98">
        <v>41729.919999999998</v>
      </c>
    </row>
    <row r="144" spans="1:6" x14ac:dyDescent="0.35">
      <c r="A144">
        <v>2443</v>
      </c>
      <c r="B144" t="s">
        <v>154</v>
      </c>
      <c r="C144" s="98">
        <v>125653.93</v>
      </c>
      <c r="F144" s="98">
        <v>125653.93</v>
      </c>
    </row>
    <row r="145" spans="1:6" x14ac:dyDescent="0.35">
      <c r="A145">
        <v>2450</v>
      </c>
      <c r="B145" t="s">
        <v>155</v>
      </c>
      <c r="C145" s="98">
        <v>40000.000000000007</v>
      </c>
      <c r="F145" s="98">
        <v>40000.000000000007</v>
      </c>
    </row>
    <row r="146" spans="1:6" x14ac:dyDescent="0.35">
      <c r="A146">
        <v>2460</v>
      </c>
      <c r="B146" t="s">
        <v>156</v>
      </c>
      <c r="C146" s="98">
        <v>12993.47</v>
      </c>
      <c r="F146" s="98">
        <v>12993.47</v>
      </c>
    </row>
    <row r="147" spans="1:6" x14ac:dyDescent="0.35">
      <c r="A147">
        <v>2478</v>
      </c>
      <c r="B147" t="s">
        <v>157</v>
      </c>
      <c r="C147" s="98">
        <v>133756.79</v>
      </c>
      <c r="E147" s="98">
        <v>1877</v>
      </c>
      <c r="F147" s="98">
        <v>135633.79</v>
      </c>
    </row>
    <row r="148" spans="1:6" x14ac:dyDescent="0.35">
      <c r="A148">
        <v>2485</v>
      </c>
      <c r="B148" t="s">
        <v>158</v>
      </c>
      <c r="C148" s="98">
        <v>42399.35</v>
      </c>
      <c r="F148" s="98">
        <v>42399.35</v>
      </c>
    </row>
    <row r="149" spans="1:6" x14ac:dyDescent="0.35">
      <c r="A149">
        <v>2527</v>
      </c>
      <c r="B149" t="s">
        <v>160</v>
      </c>
      <c r="C149" s="98">
        <v>23826.260000000002</v>
      </c>
      <c r="F149" s="98">
        <v>23826.260000000002</v>
      </c>
    </row>
    <row r="150" spans="1:6" x14ac:dyDescent="0.35">
      <c r="A150">
        <v>2534</v>
      </c>
      <c r="B150" t="s">
        <v>161</v>
      </c>
      <c r="C150" s="98">
        <v>40000</v>
      </c>
      <c r="F150" s="98">
        <v>40000</v>
      </c>
    </row>
    <row r="151" spans="1:6" x14ac:dyDescent="0.35">
      <c r="A151">
        <v>2541</v>
      </c>
      <c r="B151" t="s">
        <v>162</v>
      </c>
      <c r="C151" s="98">
        <v>251048.07</v>
      </c>
      <c r="E151" s="98">
        <v>81304</v>
      </c>
      <c r="F151" s="98">
        <v>332352.07</v>
      </c>
    </row>
    <row r="152" spans="1:6" x14ac:dyDescent="0.35">
      <c r="A152">
        <v>2562</v>
      </c>
      <c r="B152" t="s">
        <v>163</v>
      </c>
      <c r="C152" s="98">
        <v>159001.75</v>
      </c>
      <c r="F152" s="98">
        <v>159001.75</v>
      </c>
    </row>
    <row r="153" spans="1:6" x14ac:dyDescent="0.35">
      <c r="A153">
        <v>2570</v>
      </c>
      <c r="B153" t="s">
        <v>164</v>
      </c>
      <c r="C153" s="98">
        <v>36701.060000000005</v>
      </c>
      <c r="F153" s="98">
        <v>36701.060000000005</v>
      </c>
    </row>
    <row r="154" spans="1:6" x14ac:dyDescent="0.35">
      <c r="A154">
        <v>2576</v>
      </c>
      <c r="B154" t="s">
        <v>165</v>
      </c>
      <c r="C154" s="98">
        <v>24858.01</v>
      </c>
      <c r="F154" s="98">
        <v>24858.01</v>
      </c>
    </row>
    <row r="155" spans="1:6" x14ac:dyDescent="0.35">
      <c r="A155">
        <v>2583</v>
      </c>
      <c r="B155" t="s">
        <v>166</v>
      </c>
      <c r="C155" s="98">
        <v>80439.59</v>
      </c>
      <c r="F155" s="98">
        <v>80439.59</v>
      </c>
    </row>
    <row r="156" spans="1:6" x14ac:dyDescent="0.35">
      <c r="A156">
        <v>2604</v>
      </c>
      <c r="B156" t="s">
        <v>167</v>
      </c>
      <c r="C156" s="98">
        <v>296269</v>
      </c>
      <c r="F156" s="98">
        <v>296269</v>
      </c>
    </row>
    <row r="157" spans="1:6" x14ac:dyDescent="0.35">
      <c r="A157">
        <v>2605</v>
      </c>
      <c r="B157" t="s">
        <v>168</v>
      </c>
      <c r="C157" s="98">
        <v>40000</v>
      </c>
      <c r="F157" s="98">
        <v>40000</v>
      </c>
    </row>
    <row r="158" spans="1:6" x14ac:dyDescent="0.35">
      <c r="A158">
        <v>2611</v>
      </c>
      <c r="B158" t="s">
        <v>169</v>
      </c>
      <c r="C158" s="98">
        <v>121211.31</v>
      </c>
      <c r="F158" s="98">
        <v>121211.31</v>
      </c>
    </row>
    <row r="159" spans="1:6" x14ac:dyDescent="0.35">
      <c r="A159">
        <v>2618</v>
      </c>
      <c r="B159" t="s">
        <v>170</v>
      </c>
      <c r="C159" s="98">
        <v>108796.09</v>
      </c>
      <c r="F159" s="98">
        <v>108796.09</v>
      </c>
    </row>
    <row r="160" spans="1:6" x14ac:dyDescent="0.35">
      <c r="A160">
        <v>2625</v>
      </c>
      <c r="B160" t="s">
        <v>171</v>
      </c>
      <c r="C160" s="98">
        <v>40000</v>
      </c>
      <c r="F160" s="98">
        <v>40000</v>
      </c>
    </row>
    <row r="161" spans="1:6" x14ac:dyDescent="0.35">
      <c r="A161">
        <v>2632</v>
      </c>
      <c r="B161" t="s">
        <v>172</v>
      </c>
      <c r="C161" s="98">
        <v>101862.76</v>
      </c>
      <c r="F161" s="98">
        <v>101862.76</v>
      </c>
    </row>
    <row r="162" spans="1:6" x14ac:dyDescent="0.35">
      <c r="A162">
        <v>2639</v>
      </c>
      <c r="B162" t="s">
        <v>173</v>
      </c>
      <c r="C162" s="98">
        <v>64696</v>
      </c>
      <c r="F162" s="98">
        <v>64696</v>
      </c>
    </row>
    <row r="163" spans="1:6" x14ac:dyDescent="0.35">
      <c r="A163">
        <v>2646</v>
      </c>
      <c r="B163" t="s">
        <v>174</v>
      </c>
      <c r="C163" s="98">
        <v>105080</v>
      </c>
      <c r="F163" s="98">
        <v>105080</v>
      </c>
    </row>
    <row r="164" spans="1:6" x14ac:dyDescent="0.35">
      <c r="A164">
        <v>2660</v>
      </c>
      <c r="B164" t="s">
        <v>175</v>
      </c>
      <c r="C164" s="98">
        <v>39478.410000000003</v>
      </c>
      <c r="F164" s="98">
        <v>39478.410000000003</v>
      </c>
    </row>
    <row r="165" spans="1:6" x14ac:dyDescent="0.35">
      <c r="A165">
        <v>2695</v>
      </c>
      <c r="B165" t="s">
        <v>176</v>
      </c>
      <c r="C165" s="98">
        <v>1469403.96</v>
      </c>
      <c r="E165" s="98">
        <v>934835.49</v>
      </c>
      <c r="F165" s="98">
        <v>2404239.4500000002</v>
      </c>
    </row>
    <row r="166" spans="1:6" x14ac:dyDescent="0.35">
      <c r="A166">
        <v>2702</v>
      </c>
      <c r="B166" t="s">
        <v>177</v>
      </c>
      <c r="C166" s="98">
        <v>198053</v>
      </c>
      <c r="F166" s="98">
        <v>198053</v>
      </c>
    </row>
    <row r="167" spans="1:6" x14ac:dyDescent="0.35">
      <c r="A167">
        <v>2730</v>
      </c>
      <c r="B167" t="s">
        <v>178</v>
      </c>
      <c r="C167" s="98">
        <v>48754</v>
      </c>
      <c r="F167" s="98">
        <v>48754</v>
      </c>
    </row>
    <row r="168" spans="1:6" x14ac:dyDescent="0.35">
      <c r="A168">
        <v>2737</v>
      </c>
      <c r="B168" t="s">
        <v>179</v>
      </c>
      <c r="C168" s="98">
        <v>40000</v>
      </c>
      <c r="E168" s="98">
        <v>16827.14</v>
      </c>
      <c r="F168" s="98">
        <v>56827.14</v>
      </c>
    </row>
    <row r="169" spans="1:6" x14ac:dyDescent="0.35">
      <c r="A169">
        <v>2744</v>
      </c>
      <c r="B169" t="s">
        <v>180</v>
      </c>
      <c r="C169" s="98">
        <v>86093.71</v>
      </c>
      <c r="F169" s="98">
        <v>86093.71</v>
      </c>
    </row>
    <row r="170" spans="1:6" x14ac:dyDescent="0.35">
      <c r="A170">
        <v>2758</v>
      </c>
      <c r="B170" t="s">
        <v>181</v>
      </c>
      <c r="C170" s="98">
        <v>276116.82999999996</v>
      </c>
      <c r="F170" s="98">
        <v>276116.82999999996</v>
      </c>
    </row>
    <row r="171" spans="1:6" x14ac:dyDescent="0.35">
      <c r="A171">
        <v>2793</v>
      </c>
      <c r="B171" t="s">
        <v>182</v>
      </c>
      <c r="C171" s="98">
        <v>1740423.13</v>
      </c>
      <c r="F171" s="98">
        <v>1740423.13</v>
      </c>
    </row>
    <row r="172" spans="1:6" x14ac:dyDescent="0.35">
      <c r="A172">
        <v>2800</v>
      </c>
      <c r="B172" t="s">
        <v>183</v>
      </c>
      <c r="C172" s="98">
        <v>63582.91</v>
      </c>
      <c r="F172" s="98">
        <v>63582.91</v>
      </c>
    </row>
    <row r="173" spans="1:6" x14ac:dyDescent="0.35">
      <c r="A173">
        <v>2814</v>
      </c>
      <c r="B173" t="s">
        <v>184</v>
      </c>
      <c r="C173" s="98">
        <v>63362.5</v>
      </c>
      <c r="F173" s="98">
        <v>63362.5</v>
      </c>
    </row>
    <row r="174" spans="1:6" x14ac:dyDescent="0.35">
      <c r="A174">
        <v>2828</v>
      </c>
      <c r="B174" t="s">
        <v>185</v>
      </c>
      <c r="C174" s="98">
        <v>54082.700000000004</v>
      </c>
      <c r="F174" s="98">
        <v>54082.700000000004</v>
      </c>
    </row>
    <row r="175" spans="1:6" x14ac:dyDescent="0.35">
      <c r="A175">
        <v>2835</v>
      </c>
      <c r="B175" t="s">
        <v>186</v>
      </c>
      <c r="C175" s="98">
        <v>86589.08</v>
      </c>
      <c r="D175" s="98">
        <v>352446</v>
      </c>
      <c r="F175" s="98">
        <v>439035.08</v>
      </c>
    </row>
    <row r="176" spans="1:6" x14ac:dyDescent="0.35">
      <c r="A176">
        <v>2842</v>
      </c>
      <c r="B176" t="s">
        <v>187</v>
      </c>
      <c r="C176" s="98">
        <v>22687.4</v>
      </c>
      <c r="F176" s="98">
        <v>22687.4</v>
      </c>
    </row>
    <row r="177" spans="1:6" x14ac:dyDescent="0.35">
      <c r="A177">
        <v>2849</v>
      </c>
      <c r="B177" t="s">
        <v>188</v>
      </c>
      <c r="C177" s="98">
        <v>434712.25999999995</v>
      </c>
      <c r="F177" s="98">
        <v>434712.25999999995</v>
      </c>
    </row>
    <row r="178" spans="1:6" x14ac:dyDescent="0.35">
      <c r="A178">
        <v>2856</v>
      </c>
      <c r="B178" t="s">
        <v>189</v>
      </c>
      <c r="C178" s="98">
        <v>54011.48</v>
      </c>
      <c r="E178" s="98">
        <v>81281.41</v>
      </c>
      <c r="F178" s="98">
        <v>135292.89000000001</v>
      </c>
    </row>
    <row r="179" spans="1:6" x14ac:dyDescent="0.35">
      <c r="A179">
        <v>2863</v>
      </c>
      <c r="B179" t="s">
        <v>190</v>
      </c>
      <c r="C179" s="98">
        <v>112676.75</v>
      </c>
      <c r="E179" s="98">
        <v>33478</v>
      </c>
      <c r="F179" s="98">
        <v>146154.75</v>
      </c>
    </row>
    <row r="180" spans="1:6" x14ac:dyDescent="0.35">
      <c r="A180">
        <v>2884</v>
      </c>
      <c r="B180" t="s">
        <v>191</v>
      </c>
      <c r="C180" s="98">
        <v>126797.93000000001</v>
      </c>
      <c r="F180" s="98">
        <v>126797.93000000001</v>
      </c>
    </row>
    <row r="181" spans="1:6" x14ac:dyDescent="0.35">
      <c r="A181">
        <v>2885</v>
      </c>
      <c r="B181" t="s">
        <v>192</v>
      </c>
      <c r="C181" s="98">
        <v>161320.07</v>
      </c>
      <c r="F181" s="98">
        <v>161320.07</v>
      </c>
    </row>
    <row r="182" spans="1:6" x14ac:dyDescent="0.35">
      <c r="A182">
        <v>2891</v>
      </c>
      <c r="B182" t="s">
        <v>193</v>
      </c>
      <c r="C182" s="98">
        <v>103115</v>
      </c>
      <c r="E182" s="98">
        <v>44928</v>
      </c>
      <c r="F182" s="98">
        <v>148043</v>
      </c>
    </row>
    <row r="183" spans="1:6" x14ac:dyDescent="0.35">
      <c r="A183">
        <v>2898</v>
      </c>
      <c r="B183" t="s">
        <v>194</v>
      </c>
      <c r="C183" s="98">
        <v>74542.930000000008</v>
      </c>
      <c r="F183" s="98">
        <v>74542.930000000008</v>
      </c>
    </row>
    <row r="184" spans="1:6" x14ac:dyDescent="0.35">
      <c r="A184">
        <v>2912</v>
      </c>
      <c r="B184" t="s">
        <v>195</v>
      </c>
      <c r="C184" s="98">
        <v>139785</v>
      </c>
      <c r="F184" s="98">
        <v>139785</v>
      </c>
    </row>
    <row r="185" spans="1:6" x14ac:dyDescent="0.35">
      <c r="A185">
        <v>2940</v>
      </c>
      <c r="B185" t="s">
        <v>196</v>
      </c>
      <c r="C185" s="98">
        <v>33973.49</v>
      </c>
      <c r="E185" s="98">
        <v>27747.54</v>
      </c>
      <c r="F185" s="98">
        <v>61721.03</v>
      </c>
    </row>
    <row r="186" spans="1:6" x14ac:dyDescent="0.35">
      <c r="A186">
        <v>3087</v>
      </c>
      <c r="B186" t="s">
        <v>198</v>
      </c>
      <c r="C186" s="98">
        <v>14506.98</v>
      </c>
      <c r="F186" s="98">
        <v>14506.98</v>
      </c>
    </row>
    <row r="187" spans="1:6" x14ac:dyDescent="0.35">
      <c r="A187">
        <v>3094</v>
      </c>
      <c r="B187" t="s">
        <v>199</v>
      </c>
      <c r="C187" s="98">
        <v>39999.759999999995</v>
      </c>
      <c r="F187" s="98">
        <v>39999.759999999995</v>
      </c>
    </row>
    <row r="188" spans="1:6" x14ac:dyDescent="0.35">
      <c r="A188">
        <v>3122</v>
      </c>
      <c r="B188" t="s">
        <v>200</v>
      </c>
      <c r="C188" s="98">
        <v>40000</v>
      </c>
      <c r="F188" s="98">
        <v>40000</v>
      </c>
    </row>
    <row r="189" spans="1:6" x14ac:dyDescent="0.35">
      <c r="A189">
        <v>3129</v>
      </c>
      <c r="B189" t="s">
        <v>201</v>
      </c>
      <c r="C189" s="98">
        <v>98686.53</v>
      </c>
      <c r="F189" s="98">
        <v>98686.53</v>
      </c>
    </row>
    <row r="190" spans="1:6" x14ac:dyDescent="0.35">
      <c r="A190">
        <v>3150</v>
      </c>
      <c r="B190" t="s">
        <v>202</v>
      </c>
      <c r="C190" s="98">
        <v>83938</v>
      </c>
      <c r="F190" s="98">
        <v>83938</v>
      </c>
    </row>
    <row r="191" spans="1:6" x14ac:dyDescent="0.35">
      <c r="A191">
        <v>3171</v>
      </c>
      <c r="B191" t="s">
        <v>203</v>
      </c>
      <c r="C191" s="98">
        <v>79077.22</v>
      </c>
      <c r="F191" s="98">
        <v>79077.22</v>
      </c>
    </row>
    <row r="192" spans="1:6" x14ac:dyDescent="0.35">
      <c r="A192">
        <v>3213</v>
      </c>
      <c r="B192" t="s">
        <v>205</v>
      </c>
      <c r="C192" s="98">
        <v>55743.7</v>
      </c>
      <c r="E192" s="98">
        <v>36321.47</v>
      </c>
      <c r="F192" s="98">
        <v>92065.17</v>
      </c>
    </row>
    <row r="193" spans="1:6" x14ac:dyDescent="0.35">
      <c r="A193">
        <v>3220</v>
      </c>
      <c r="B193" t="s">
        <v>206</v>
      </c>
      <c r="C193" s="98">
        <v>128829.81</v>
      </c>
      <c r="D193" s="98">
        <v>473766</v>
      </c>
      <c r="F193" s="98">
        <v>602595.81000000006</v>
      </c>
    </row>
    <row r="194" spans="1:6" x14ac:dyDescent="0.35">
      <c r="A194">
        <v>3269</v>
      </c>
      <c r="B194" t="s">
        <v>207</v>
      </c>
      <c r="C194" s="98">
        <v>4234477.8899999997</v>
      </c>
      <c r="E194" s="98">
        <v>1553868.02</v>
      </c>
      <c r="F194" s="98">
        <v>5788345.9100000001</v>
      </c>
    </row>
    <row r="195" spans="1:6" x14ac:dyDescent="0.35">
      <c r="A195">
        <v>3276</v>
      </c>
      <c r="B195" t="s">
        <v>208</v>
      </c>
      <c r="C195" s="98">
        <v>39093.729999999996</v>
      </c>
      <c r="E195" s="98">
        <v>36868.559999999998</v>
      </c>
      <c r="F195" s="98">
        <v>75962.289999999994</v>
      </c>
    </row>
    <row r="196" spans="1:6" x14ac:dyDescent="0.35">
      <c r="A196">
        <v>3290</v>
      </c>
      <c r="B196" t="s">
        <v>209</v>
      </c>
      <c r="C196" s="98">
        <v>479864.86</v>
      </c>
      <c r="F196" s="98">
        <v>479864.86</v>
      </c>
    </row>
    <row r="197" spans="1:6" x14ac:dyDescent="0.35">
      <c r="A197">
        <v>3297</v>
      </c>
      <c r="B197" t="s">
        <v>210</v>
      </c>
      <c r="C197" s="98">
        <v>126700</v>
      </c>
      <c r="F197" s="98">
        <v>126700</v>
      </c>
    </row>
    <row r="198" spans="1:6" x14ac:dyDescent="0.35">
      <c r="A198">
        <v>3304</v>
      </c>
      <c r="B198" t="s">
        <v>211</v>
      </c>
      <c r="C198" s="98">
        <v>37404.78</v>
      </c>
      <c r="F198" s="98">
        <v>37404.78</v>
      </c>
    </row>
    <row r="199" spans="1:6" x14ac:dyDescent="0.35">
      <c r="A199">
        <v>3311</v>
      </c>
      <c r="B199" t="s">
        <v>212</v>
      </c>
      <c r="C199" s="98">
        <v>324221.60000000009</v>
      </c>
      <c r="E199" s="98">
        <v>198342.47999999998</v>
      </c>
      <c r="F199" s="98">
        <v>522564.08000000007</v>
      </c>
    </row>
    <row r="200" spans="1:6" x14ac:dyDescent="0.35">
      <c r="A200">
        <v>3318</v>
      </c>
      <c r="B200" t="s">
        <v>213</v>
      </c>
      <c r="C200" s="98">
        <v>135398.82999999999</v>
      </c>
      <c r="D200" s="98">
        <v>491846.55</v>
      </c>
      <c r="E200" s="98">
        <v>53960</v>
      </c>
      <c r="F200" s="98">
        <v>681205.38</v>
      </c>
    </row>
    <row r="201" spans="1:6" x14ac:dyDescent="0.35">
      <c r="A201">
        <v>3325</v>
      </c>
      <c r="B201" t="s">
        <v>214</v>
      </c>
      <c r="C201" s="98">
        <v>256092.99</v>
      </c>
      <c r="E201" s="98">
        <v>34455.46</v>
      </c>
      <c r="F201" s="98">
        <v>290548.45</v>
      </c>
    </row>
    <row r="202" spans="1:6" x14ac:dyDescent="0.35">
      <c r="A202">
        <v>3332</v>
      </c>
      <c r="B202" t="s">
        <v>215</v>
      </c>
      <c r="C202" s="98">
        <v>122165.95999999999</v>
      </c>
      <c r="F202" s="98">
        <v>122165.95999999999</v>
      </c>
    </row>
    <row r="203" spans="1:6" x14ac:dyDescent="0.35">
      <c r="A203">
        <v>3339</v>
      </c>
      <c r="B203" t="s">
        <v>216</v>
      </c>
      <c r="C203" s="98">
        <v>333168.39999999997</v>
      </c>
      <c r="F203" s="98">
        <v>333168.39999999997</v>
      </c>
    </row>
    <row r="204" spans="1:6" x14ac:dyDescent="0.35">
      <c r="A204">
        <v>3360</v>
      </c>
      <c r="B204" t="s">
        <v>217</v>
      </c>
      <c r="C204" s="98">
        <v>163911.95000000001</v>
      </c>
      <c r="E204" s="98">
        <v>16951.97</v>
      </c>
      <c r="F204" s="98">
        <v>180863.92</v>
      </c>
    </row>
    <row r="205" spans="1:6" x14ac:dyDescent="0.35">
      <c r="A205">
        <v>3367</v>
      </c>
      <c r="B205" t="s">
        <v>218</v>
      </c>
      <c r="C205" s="98">
        <v>105515.77</v>
      </c>
      <c r="F205" s="98">
        <v>105515.77</v>
      </c>
    </row>
    <row r="206" spans="1:6" x14ac:dyDescent="0.35">
      <c r="A206">
        <v>3381</v>
      </c>
      <c r="B206" t="s">
        <v>219</v>
      </c>
      <c r="C206" s="98">
        <v>47599</v>
      </c>
      <c r="F206" s="98">
        <v>47599</v>
      </c>
    </row>
    <row r="207" spans="1:6" x14ac:dyDescent="0.35">
      <c r="A207">
        <v>3409</v>
      </c>
      <c r="B207" t="s">
        <v>220</v>
      </c>
      <c r="C207" s="98">
        <v>271378.81</v>
      </c>
      <c r="F207" s="98">
        <v>271378.81</v>
      </c>
    </row>
    <row r="208" spans="1:6" x14ac:dyDescent="0.35">
      <c r="A208">
        <v>3427</v>
      </c>
      <c r="B208" t="s">
        <v>221</v>
      </c>
      <c r="C208" s="98">
        <v>48809.79</v>
      </c>
      <c r="E208" s="98">
        <v>20038.66</v>
      </c>
      <c r="F208" s="98">
        <v>68848.45</v>
      </c>
    </row>
    <row r="209" spans="1:6" x14ac:dyDescent="0.35">
      <c r="A209">
        <v>3428</v>
      </c>
      <c r="B209" t="s">
        <v>222</v>
      </c>
      <c r="C209" s="98">
        <v>108035.99999999999</v>
      </c>
      <c r="F209" s="98">
        <v>108035.99999999999</v>
      </c>
    </row>
    <row r="210" spans="1:6" x14ac:dyDescent="0.35">
      <c r="A210">
        <v>3430</v>
      </c>
      <c r="B210" t="s">
        <v>223</v>
      </c>
      <c r="C210" s="98">
        <v>632836.54</v>
      </c>
      <c r="E210" s="98">
        <v>3468</v>
      </c>
      <c r="F210" s="98">
        <v>636304.54</v>
      </c>
    </row>
    <row r="211" spans="1:6" x14ac:dyDescent="0.35">
      <c r="A211">
        <v>3434</v>
      </c>
      <c r="B211" t="s">
        <v>224</v>
      </c>
      <c r="C211" s="98">
        <v>179200.84</v>
      </c>
      <c r="F211" s="98">
        <v>179200.84</v>
      </c>
    </row>
    <row r="212" spans="1:6" x14ac:dyDescent="0.35">
      <c r="A212">
        <v>3437</v>
      </c>
      <c r="B212" t="s">
        <v>225</v>
      </c>
      <c r="C212" s="98">
        <v>83180.84</v>
      </c>
      <c r="F212" s="98">
        <v>83180.84</v>
      </c>
    </row>
    <row r="213" spans="1:6" x14ac:dyDescent="0.35">
      <c r="A213">
        <v>3444</v>
      </c>
      <c r="B213" t="s">
        <v>226</v>
      </c>
      <c r="C213" s="98">
        <v>320710.64</v>
      </c>
      <c r="F213" s="98">
        <v>320710.64</v>
      </c>
    </row>
    <row r="214" spans="1:6" x14ac:dyDescent="0.35">
      <c r="A214">
        <v>3479</v>
      </c>
      <c r="B214" t="s">
        <v>227</v>
      </c>
      <c r="C214" s="98">
        <v>70754.67</v>
      </c>
      <c r="F214" s="98">
        <v>70754.67</v>
      </c>
    </row>
    <row r="215" spans="1:6" x14ac:dyDescent="0.35">
      <c r="A215">
        <v>3484</v>
      </c>
      <c r="B215" t="s">
        <v>228</v>
      </c>
      <c r="C215" s="98">
        <v>40000</v>
      </c>
      <c r="E215" s="98">
        <v>8425.7000000000007</v>
      </c>
      <c r="F215" s="98">
        <v>48425.7</v>
      </c>
    </row>
    <row r="216" spans="1:6" x14ac:dyDescent="0.35">
      <c r="A216">
        <v>3500</v>
      </c>
      <c r="B216" t="s">
        <v>229</v>
      </c>
      <c r="C216" s="98">
        <v>158851.85999999999</v>
      </c>
      <c r="F216" s="98">
        <v>158851.85999999999</v>
      </c>
    </row>
    <row r="217" spans="1:6" x14ac:dyDescent="0.35">
      <c r="A217">
        <v>3510</v>
      </c>
      <c r="B217" t="s">
        <v>230</v>
      </c>
      <c r="C217" s="98">
        <v>40000</v>
      </c>
      <c r="F217" s="98">
        <v>40000</v>
      </c>
    </row>
    <row r="218" spans="1:6" x14ac:dyDescent="0.35">
      <c r="A218">
        <v>3514</v>
      </c>
      <c r="B218" t="s">
        <v>231</v>
      </c>
      <c r="C218" s="98">
        <v>40000</v>
      </c>
      <c r="F218" s="98">
        <v>40000</v>
      </c>
    </row>
    <row r="219" spans="1:6" x14ac:dyDescent="0.35">
      <c r="A219">
        <v>3528</v>
      </c>
      <c r="B219" t="s">
        <v>232</v>
      </c>
      <c r="C219" s="98">
        <v>46616</v>
      </c>
      <c r="F219" s="98">
        <v>46616</v>
      </c>
    </row>
    <row r="220" spans="1:6" x14ac:dyDescent="0.35">
      <c r="A220">
        <v>3542</v>
      </c>
      <c r="B220" t="s">
        <v>233</v>
      </c>
      <c r="C220" s="98">
        <v>46991</v>
      </c>
      <c r="F220" s="98">
        <v>46991</v>
      </c>
    </row>
    <row r="221" spans="1:6" x14ac:dyDescent="0.35">
      <c r="A221">
        <v>3549</v>
      </c>
      <c r="B221" t="s">
        <v>234</v>
      </c>
      <c r="C221" s="98">
        <v>211690.95</v>
      </c>
      <c r="F221" s="98">
        <v>211690.95</v>
      </c>
    </row>
    <row r="222" spans="1:6" x14ac:dyDescent="0.35">
      <c r="A222">
        <v>3612</v>
      </c>
      <c r="B222" t="s">
        <v>235</v>
      </c>
      <c r="C222" s="98">
        <v>52749.109999999993</v>
      </c>
      <c r="F222" s="98">
        <v>52749.109999999993</v>
      </c>
    </row>
    <row r="223" spans="1:6" x14ac:dyDescent="0.35">
      <c r="A223">
        <v>3619</v>
      </c>
      <c r="B223" t="s">
        <v>236</v>
      </c>
      <c r="C223" s="98">
        <v>28713190.84</v>
      </c>
      <c r="F223" s="98">
        <v>28713190.84</v>
      </c>
    </row>
    <row r="224" spans="1:6" x14ac:dyDescent="0.35">
      <c r="A224">
        <v>3633</v>
      </c>
      <c r="B224" t="s">
        <v>237</v>
      </c>
      <c r="C224" s="98">
        <v>67052.12</v>
      </c>
      <c r="F224" s="98">
        <v>67052.12</v>
      </c>
    </row>
    <row r="225" spans="1:6" x14ac:dyDescent="0.35">
      <c r="A225">
        <v>3640</v>
      </c>
      <c r="B225" t="s">
        <v>238</v>
      </c>
      <c r="C225" s="98">
        <v>44489.159999999996</v>
      </c>
      <c r="F225" s="98">
        <v>44489.159999999996</v>
      </c>
    </row>
    <row r="226" spans="1:6" x14ac:dyDescent="0.35">
      <c r="A226">
        <v>3647</v>
      </c>
      <c r="B226" t="s">
        <v>239</v>
      </c>
      <c r="C226" s="98">
        <v>118545</v>
      </c>
      <c r="F226" s="98">
        <v>118545</v>
      </c>
    </row>
    <row r="227" spans="1:6" x14ac:dyDescent="0.35">
      <c r="A227">
        <v>3654</v>
      </c>
      <c r="B227" t="s">
        <v>240</v>
      </c>
      <c r="C227" s="98">
        <v>62090.12</v>
      </c>
      <c r="E227" s="98">
        <v>36308.239999999998</v>
      </c>
      <c r="F227" s="98">
        <v>98398.36</v>
      </c>
    </row>
    <row r="228" spans="1:6" x14ac:dyDescent="0.35">
      <c r="A228">
        <v>3661</v>
      </c>
      <c r="B228" t="s">
        <v>241</v>
      </c>
      <c r="C228" s="98">
        <v>67578.22</v>
      </c>
      <c r="F228" s="98">
        <v>67578.22</v>
      </c>
    </row>
    <row r="229" spans="1:6" x14ac:dyDescent="0.35">
      <c r="A229">
        <v>3668</v>
      </c>
      <c r="B229" t="s">
        <v>242</v>
      </c>
      <c r="C229" s="98">
        <v>146253.64000000001</v>
      </c>
      <c r="F229" s="98">
        <v>146253.64000000001</v>
      </c>
    </row>
    <row r="230" spans="1:6" x14ac:dyDescent="0.35">
      <c r="A230">
        <v>3675</v>
      </c>
      <c r="B230" t="s">
        <v>243</v>
      </c>
      <c r="C230" s="98">
        <v>65418.33</v>
      </c>
      <c r="F230" s="98">
        <v>65418.33</v>
      </c>
    </row>
    <row r="231" spans="1:6" x14ac:dyDescent="0.35">
      <c r="A231">
        <v>3682</v>
      </c>
      <c r="B231" t="s">
        <v>244</v>
      </c>
      <c r="C231" s="98">
        <v>245033.23</v>
      </c>
      <c r="F231" s="98">
        <v>245033.23</v>
      </c>
    </row>
    <row r="232" spans="1:6" x14ac:dyDescent="0.35">
      <c r="A232">
        <v>3689</v>
      </c>
      <c r="B232" t="s">
        <v>245</v>
      </c>
      <c r="C232" s="98">
        <v>81117.02</v>
      </c>
      <c r="E232" s="98">
        <v>38430.74</v>
      </c>
      <c r="F232" s="98">
        <v>119547.76000000001</v>
      </c>
    </row>
    <row r="233" spans="1:6" x14ac:dyDescent="0.35">
      <c r="A233">
        <v>3696</v>
      </c>
      <c r="B233" t="s">
        <v>246</v>
      </c>
      <c r="C233" s="98">
        <v>40000</v>
      </c>
      <c r="D233" s="98">
        <v>34239.480000000003</v>
      </c>
      <c r="F233" s="98">
        <v>74239.48000000001</v>
      </c>
    </row>
    <row r="234" spans="1:6" x14ac:dyDescent="0.35">
      <c r="A234">
        <v>3787</v>
      </c>
      <c r="B234" t="s">
        <v>247</v>
      </c>
      <c r="C234" s="98">
        <v>127666.70000000001</v>
      </c>
      <c r="F234" s="98">
        <v>127666.70000000001</v>
      </c>
    </row>
    <row r="235" spans="1:6" x14ac:dyDescent="0.35">
      <c r="A235">
        <v>3794</v>
      </c>
      <c r="B235" t="s">
        <v>248</v>
      </c>
      <c r="C235" s="98">
        <v>13566.96</v>
      </c>
      <c r="F235" s="98">
        <v>13566.96</v>
      </c>
    </row>
    <row r="236" spans="1:6" x14ac:dyDescent="0.35">
      <c r="A236">
        <v>3822</v>
      </c>
      <c r="B236" t="s">
        <v>249</v>
      </c>
      <c r="C236" s="98">
        <v>95319.61</v>
      </c>
      <c r="F236" s="98">
        <v>95319.61</v>
      </c>
    </row>
    <row r="237" spans="1:6" x14ac:dyDescent="0.35">
      <c r="A237">
        <v>3850</v>
      </c>
      <c r="B237" t="s">
        <v>250</v>
      </c>
      <c r="C237" s="98">
        <v>151554</v>
      </c>
      <c r="E237" s="98">
        <v>43306.31</v>
      </c>
      <c r="F237" s="98">
        <v>194860.31</v>
      </c>
    </row>
    <row r="238" spans="1:6" x14ac:dyDescent="0.35">
      <c r="A238">
        <v>3862</v>
      </c>
      <c r="B238" t="s">
        <v>252</v>
      </c>
      <c r="C238" s="98">
        <v>17206.57</v>
      </c>
      <c r="F238" s="98">
        <v>17206.57</v>
      </c>
    </row>
    <row r="239" spans="1:6" x14ac:dyDescent="0.35">
      <c r="A239">
        <v>3871</v>
      </c>
      <c r="B239" t="s">
        <v>253</v>
      </c>
      <c r="C239" s="98">
        <v>92607.6</v>
      </c>
      <c r="E239" s="98">
        <v>6965.04</v>
      </c>
      <c r="F239" s="98">
        <v>99572.64</v>
      </c>
    </row>
    <row r="240" spans="1:6" x14ac:dyDescent="0.35">
      <c r="A240">
        <v>3892</v>
      </c>
      <c r="B240" t="s">
        <v>254</v>
      </c>
      <c r="C240" s="98">
        <v>437707.95999999996</v>
      </c>
      <c r="F240" s="98">
        <v>437707.95999999996</v>
      </c>
    </row>
    <row r="241" spans="1:6" x14ac:dyDescent="0.35">
      <c r="A241">
        <v>3899</v>
      </c>
      <c r="B241" t="s">
        <v>255</v>
      </c>
      <c r="E241" s="98">
        <v>43810.39</v>
      </c>
      <c r="F241" s="98">
        <v>43810.39</v>
      </c>
    </row>
    <row r="242" spans="1:6" x14ac:dyDescent="0.35">
      <c r="A242">
        <v>3906</v>
      </c>
      <c r="B242" t="s">
        <v>256</v>
      </c>
      <c r="C242" s="98">
        <v>23706.1</v>
      </c>
      <c r="F242" s="98">
        <v>23706.1</v>
      </c>
    </row>
    <row r="243" spans="1:6" x14ac:dyDescent="0.35">
      <c r="A243">
        <v>3920</v>
      </c>
      <c r="B243" t="s">
        <v>257</v>
      </c>
      <c r="C243" s="98">
        <v>40341.89</v>
      </c>
      <c r="E243" s="98">
        <v>26228.36</v>
      </c>
      <c r="F243" s="98">
        <v>66570.25</v>
      </c>
    </row>
    <row r="244" spans="1:6" x14ac:dyDescent="0.35">
      <c r="A244">
        <v>3925</v>
      </c>
      <c r="B244" t="s">
        <v>258</v>
      </c>
      <c r="C244" s="98">
        <v>92993.98</v>
      </c>
      <c r="F244" s="98">
        <v>92993.98</v>
      </c>
    </row>
    <row r="245" spans="1:6" x14ac:dyDescent="0.35">
      <c r="A245">
        <v>3934</v>
      </c>
      <c r="B245" t="s">
        <v>259</v>
      </c>
      <c r="C245" s="98">
        <v>40000</v>
      </c>
      <c r="D245" s="98">
        <v>100000</v>
      </c>
      <c r="F245" s="98">
        <v>140000</v>
      </c>
    </row>
    <row r="246" spans="1:6" x14ac:dyDescent="0.35">
      <c r="A246">
        <v>3941</v>
      </c>
      <c r="B246" t="s">
        <v>260</v>
      </c>
      <c r="C246" s="98">
        <v>87032.080000000016</v>
      </c>
      <c r="D246" s="98">
        <v>79657.94</v>
      </c>
      <c r="F246" s="98">
        <v>166690.02000000002</v>
      </c>
    </row>
    <row r="247" spans="1:6" x14ac:dyDescent="0.35">
      <c r="A247">
        <v>3948</v>
      </c>
      <c r="B247" t="s">
        <v>261</v>
      </c>
      <c r="C247" s="98">
        <v>88047.86</v>
      </c>
      <c r="E247" s="98">
        <v>42791.65</v>
      </c>
      <c r="F247" s="98">
        <v>130839.51000000001</v>
      </c>
    </row>
    <row r="248" spans="1:6" x14ac:dyDescent="0.35">
      <c r="A248">
        <v>3955</v>
      </c>
      <c r="B248" t="s">
        <v>262</v>
      </c>
      <c r="C248" s="98">
        <v>219512.19999999998</v>
      </c>
      <c r="F248" s="98">
        <v>219512.19999999998</v>
      </c>
    </row>
    <row r="249" spans="1:6" x14ac:dyDescent="0.35">
      <c r="A249">
        <v>3962</v>
      </c>
      <c r="B249" t="s">
        <v>263</v>
      </c>
      <c r="C249" s="98">
        <v>151951.78</v>
      </c>
      <c r="F249" s="98">
        <v>151951.78</v>
      </c>
    </row>
    <row r="250" spans="1:6" x14ac:dyDescent="0.35">
      <c r="A250">
        <v>3969</v>
      </c>
      <c r="B250" t="s">
        <v>264</v>
      </c>
      <c r="C250" s="98">
        <v>9902.4699999999993</v>
      </c>
      <c r="F250" s="98">
        <v>9902.4699999999993</v>
      </c>
    </row>
    <row r="251" spans="1:6" x14ac:dyDescent="0.35">
      <c r="A251">
        <v>3976</v>
      </c>
      <c r="B251" t="s">
        <v>265</v>
      </c>
      <c r="C251" s="98">
        <v>40000</v>
      </c>
      <c r="E251" s="98">
        <v>3623</v>
      </c>
      <c r="F251" s="98">
        <v>43623</v>
      </c>
    </row>
    <row r="252" spans="1:6" x14ac:dyDescent="0.35">
      <c r="A252">
        <v>3983</v>
      </c>
      <c r="B252" t="s">
        <v>266</v>
      </c>
      <c r="C252" s="98">
        <v>102227.47</v>
      </c>
      <c r="F252" s="98">
        <v>102227.47</v>
      </c>
    </row>
    <row r="253" spans="1:6" x14ac:dyDescent="0.35">
      <c r="A253">
        <v>3990</v>
      </c>
      <c r="B253" t="s">
        <v>267</v>
      </c>
      <c r="C253" s="98">
        <v>241436.16999999995</v>
      </c>
      <c r="E253" s="98">
        <v>84836.37</v>
      </c>
      <c r="F253" s="98">
        <v>326272.53999999992</v>
      </c>
    </row>
    <row r="254" spans="1:6" x14ac:dyDescent="0.35">
      <c r="A254">
        <v>4011</v>
      </c>
      <c r="B254" t="s">
        <v>268</v>
      </c>
      <c r="C254" s="98">
        <v>15987.2</v>
      </c>
      <c r="F254" s="98">
        <v>15987.2</v>
      </c>
    </row>
    <row r="255" spans="1:6" x14ac:dyDescent="0.35">
      <c r="A255">
        <v>4018</v>
      </c>
      <c r="B255" t="s">
        <v>269</v>
      </c>
      <c r="C255" s="98">
        <v>446931.20000000001</v>
      </c>
      <c r="D255" s="98">
        <v>1520890.56</v>
      </c>
      <c r="F255" s="98">
        <v>1967821.76</v>
      </c>
    </row>
    <row r="256" spans="1:6" x14ac:dyDescent="0.35">
      <c r="A256">
        <v>4025</v>
      </c>
      <c r="B256" t="s">
        <v>270</v>
      </c>
      <c r="C256" s="98">
        <v>42802</v>
      </c>
      <c r="F256" s="98">
        <v>42802</v>
      </c>
    </row>
    <row r="257" spans="1:6" x14ac:dyDescent="0.35">
      <c r="A257">
        <v>4060</v>
      </c>
      <c r="B257" t="s">
        <v>271</v>
      </c>
      <c r="C257" s="98">
        <v>59811.29</v>
      </c>
      <c r="F257" s="98">
        <v>59811.29</v>
      </c>
    </row>
    <row r="258" spans="1:6" x14ac:dyDescent="0.35">
      <c r="A258">
        <v>4067</v>
      </c>
      <c r="B258" t="s">
        <v>272</v>
      </c>
      <c r="C258" s="98">
        <v>164116.16</v>
      </c>
      <c r="F258" s="98">
        <v>164116.16</v>
      </c>
    </row>
    <row r="259" spans="1:6" x14ac:dyDescent="0.35">
      <c r="A259">
        <v>4074</v>
      </c>
      <c r="B259" t="s">
        <v>273</v>
      </c>
      <c r="C259" s="98">
        <v>107117.42</v>
      </c>
      <c r="F259" s="98">
        <v>107117.42</v>
      </c>
    </row>
    <row r="260" spans="1:6" x14ac:dyDescent="0.35">
      <c r="A260">
        <v>4088</v>
      </c>
      <c r="B260" t="s">
        <v>274</v>
      </c>
      <c r="C260" s="98">
        <v>104133.17000000001</v>
      </c>
      <c r="F260" s="98">
        <v>104133.17000000001</v>
      </c>
    </row>
    <row r="261" spans="1:6" x14ac:dyDescent="0.35">
      <c r="A261">
        <v>4095</v>
      </c>
      <c r="B261" t="s">
        <v>275</v>
      </c>
      <c r="C261" s="98">
        <v>203326.16</v>
      </c>
      <c r="F261" s="98">
        <v>203326.16</v>
      </c>
    </row>
    <row r="262" spans="1:6" x14ac:dyDescent="0.35">
      <c r="A262">
        <v>4137</v>
      </c>
      <c r="B262" t="s">
        <v>276</v>
      </c>
      <c r="C262" s="98">
        <v>56694</v>
      </c>
      <c r="F262" s="98">
        <v>56694</v>
      </c>
    </row>
    <row r="263" spans="1:6" x14ac:dyDescent="0.35">
      <c r="A263">
        <v>4144</v>
      </c>
      <c r="B263" t="s">
        <v>277</v>
      </c>
      <c r="C263" s="98">
        <v>99375</v>
      </c>
      <c r="F263" s="98">
        <v>99375</v>
      </c>
    </row>
    <row r="264" spans="1:6" x14ac:dyDescent="0.35">
      <c r="A264">
        <v>4151</v>
      </c>
      <c r="B264" t="s">
        <v>278</v>
      </c>
      <c r="C264" s="98">
        <v>85112</v>
      </c>
      <c r="F264" s="98">
        <v>85112</v>
      </c>
    </row>
    <row r="265" spans="1:6" x14ac:dyDescent="0.35">
      <c r="A265">
        <v>4165</v>
      </c>
      <c r="B265" t="s">
        <v>279</v>
      </c>
      <c r="C265" s="98">
        <v>95707</v>
      </c>
      <c r="F265" s="98">
        <v>95707</v>
      </c>
    </row>
    <row r="266" spans="1:6" x14ac:dyDescent="0.35">
      <c r="A266">
        <v>4179</v>
      </c>
      <c r="B266" t="s">
        <v>280</v>
      </c>
      <c r="C266" s="98">
        <v>933456.9800000001</v>
      </c>
      <c r="F266" s="98">
        <v>933456.9800000001</v>
      </c>
    </row>
    <row r="267" spans="1:6" x14ac:dyDescent="0.35">
      <c r="A267">
        <v>4186</v>
      </c>
      <c r="B267" t="s">
        <v>281</v>
      </c>
      <c r="C267" s="98">
        <v>50785.54</v>
      </c>
      <c r="E267" s="98">
        <v>118985</v>
      </c>
      <c r="F267" s="98">
        <v>169770.54</v>
      </c>
    </row>
    <row r="268" spans="1:6" x14ac:dyDescent="0.35">
      <c r="A268">
        <v>4207</v>
      </c>
      <c r="B268" t="s">
        <v>282</v>
      </c>
      <c r="C268" s="98">
        <v>163230.48000000001</v>
      </c>
      <c r="E268" s="98">
        <v>73333</v>
      </c>
      <c r="F268" s="98">
        <v>236563.48</v>
      </c>
    </row>
    <row r="269" spans="1:6" x14ac:dyDescent="0.35">
      <c r="A269">
        <v>4221</v>
      </c>
      <c r="B269" t="s">
        <v>283</v>
      </c>
      <c r="C269" s="98">
        <v>62168.800000000003</v>
      </c>
      <c r="F269" s="98">
        <v>62168.800000000003</v>
      </c>
    </row>
    <row r="270" spans="1:6" x14ac:dyDescent="0.35">
      <c r="A270">
        <v>4228</v>
      </c>
      <c r="B270" t="s">
        <v>284</v>
      </c>
      <c r="C270" s="98">
        <v>107770.25</v>
      </c>
      <c r="D270" s="98">
        <v>180003.35</v>
      </c>
      <c r="F270" s="98">
        <v>287773.59999999998</v>
      </c>
    </row>
    <row r="271" spans="1:6" x14ac:dyDescent="0.35">
      <c r="A271">
        <v>4235</v>
      </c>
      <c r="B271" t="s">
        <v>285</v>
      </c>
      <c r="C271" s="98">
        <v>40000</v>
      </c>
      <c r="F271" s="98">
        <v>40000</v>
      </c>
    </row>
    <row r="272" spans="1:6" x14ac:dyDescent="0.35">
      <c r="A272">
        <v>4263</v>
      </c>
      <c r="B272" t="s">
        <v>286</v>
      </c>
      <c r="C272" s="98">
        <v>44751</v>
      </c>
      <c r="E272" s="98">
        <v>32464</v>
      </c>
      <c r="F272" s="98">
        <v>77215</v>
      </c>
    </row>
    <row r="273" spans="1:6" x14ac:dyDescent="0.35">
      <c r="A273">
        <v>4270</v>
      </c>
      <c r="B273" t="s">
        <v>287</v>
      </c>
      <c r="C273" s="98">
        <v>40000</v>
      </c>
      <c r="F273" s="98">
        <v>40000</v>
      </c>
    </row>
    <row r="274" spans="1:6" x14ac:dyDescent="0.35">
      <c r="A274">
        <v>4305</v>
      </c>
      <c r="B274" t="s">
        <v>288</v>
      </c>
      <c r="C274" s="98">
        <v>112225.74</v>
      </c>
      <c r="F274" s="98">
        <v>112225.74</v>
      </c>
    </row>
    <row r="275" spans="1:6" x14ac:dyDescent="0.35">
      <c r="A275">
        <v>4312</v>
      </c>
      <c r="B275" t="s">
        <v>289</v>
      </c>
      <c r="C275" s="98">
        <v>53903</v>
      </c>
      <c r="F275" s="98">
        <v>53903</v>
      </c>
    </row>
    <row r="276" spans="1:6" x14ac:dyDescent="0.35">
      <c r="A276">
        <v>4330</v>
      </c>
      <c r="B276" t="s">
        <v>290</v>
      </c>
      <c r="C276" s="98">
        <v>40000</v>
      </c>
      <c r="E276" s="98">
        <v>16957</v>
      </c>
      <c r="F276" s="98">
        <v>56957</v>
      </c>
    </row>
    <row r="277" spans="1:6" x14ac:dyDescent="0.35">
      <c r="A277">
        <v>4347</v>
      </c>
      <c r="B277" t="s">
        <v>291</v>
      </c>
      <c r="C277" s="98">
        <v>114778.96</v>
      </c>
      <c r="F277" s="98">
        <v>114778.96</v>
      </c>
    </row>
    <row r="278" spans="1:6" x14ac:dyDescent="0.35">
      <c r="A278">
        <v>4368</v>
      </c>
      <c r="B278" t="s">
        <v>292</v>
      </c>
      <c r="C278" s="98">
        <v>51611</v>
      </c>
      <c r="F278" s="98">
        <v>51611</v>
      </c>
    </row>
    <row r="279" spans="1:6" x14ac:dyDescent="0.35">
      <c r="A279">
        <v>4375</v>
      </c>
      <c r="B279" t="s">
        <v>293</v>
      </c>
      <c r="C279" s="98">
        <v>111683.27</v>
      </c>
      <c r="E279" s="98">
        <v>85476.13</v>
      </c>
      <c r="F279" s="98">
        <v>197159.40000000002</v>
      </c>
    </row>
    <row r="280" spans="1:6" x14ac:dyDescent="0.35">
      <c r="A280">
        <v>4389</v>
      </c>
      <c r="B280" t="s">
        <v>294</v>
      </c>
      <c r="C280" s="98">
        <v>234388.00000000003</v>
      </c>
      <c r="F280" s="98">
        <v>234388.00000000003</v>
      </c>
    </row>
    <row r="281" spans="1:6" x14ac:dyDescent="0.35">
      <c r="A281">
        <v>4459</v>
      </c>
      <c r="B281" t="s">
        <v>295</v>
      </c>
      <c r="C281" s="98">
        <v>12776.1</v>
      </c>
      <c r="E281" s="98">
        <v>5214.38</v>
      </c>
      <c r="F281" s="98">
        <v>17990.48</v>
      </c>
    </row>
    <row r="282" spans="1:6" x14ac:dyDescent="0.35">
      <c r="A282">
        <v>4473</v>
      </c>
      <c r="B282" t="s">
        <v>296</v>
      </c>
      <c r="C282" s="98">
        <v>101072</v>
      </c>
      <c r="F282" s="98">
        <v>101072</v>
      </c>
    </row>
    <row r="283" spans="1:6" x14ac:dyDescent="0.35">
      <c r="A283">
        <v>4501</v>
      </c>
      <c r="B283" t="s">
        <v>297</v>
      </c>
      <c r="C283" s="98">
        <v>262789.49</v>
      </c>
      <c r="F283" s="98">
        <v>262789.49</v>
      </c>
    </row>
    <row r="284" spans="1:6" x14ac:dyDescent="0.35">
      <c r="A284">
        <v>4508</v>
      </c>
      <c r="B284" t="s">
        <v>298</v>
      </c>
      <c r="C284" s="98">
        <v>63595</v>
      </c>
      <c r="F284" s="98">
        <v>63595</v>
      </c>
    </row>
    <row r="285" spans="1:6" x14ac:dyDescent="0.35">
      <c r="A285">
        <v>4515</v>
      </c>
      <c r="B285" t="s">
        <v>299</v>
      </c>
      <c r="C285" s="98">
        <v>152878</v>
      </c>
      <c r="F285" s="98">
        <v>152878</v>
      </c>
    </row>
    <row r="286" spans="1:6" x14ac:dyDescent="0.35">
      <c r="A286">
        <v>4529</v>
      </c>
      <c r="B286" t="s">
        <v>301</v>
      </c>
      <c r="C286" s="98">
        <v>20647.16</v>
      </c>
      <c r="F286" s="98">
        <v>20647.16</v>
      </c>
    </row>
    <row r="287" spans="1:6" x14ac:dyDescent="0.35">
      <c r="A287">
        <v>4536</v>
      </c>
      <c r="B287" t="s">
        <v>302</v>
      </c>
      <c r="C287" s="98">
        <v>54189</v>
      </c>
      <c r="F287" s="98">
        <v>54189</v>
      </c>
    </row>
    <row r="288" spans="1:6" x14ac:dyDescent="0.35">
      <c r="A288">
        <v>4543</v>
      </c>
      <c r="B288" t="s">
        <v>303</v>
      </c>
      <c r="C288" s="98">
        <v>77843.86</v>
      </c>
      <c r="F288" s="98">
        <v>77843.86</v>
      </c>
    </row>
    <row r="289" spans="1:6" x14ac:dyDescent="0.35">
      <c r="A289">
        <v>4557</v>
      </c>
      <c r="B289" t="s">
        <v>304</v>
      </c>
      <c r="C289" s="98">
        <v>41217</v>
      </c>
      <c r="F289" s="98">
        <v>41217</v>
      </c>
    </row>
    <row r="290" spans="1:6" x14ac:dyDescent="0.35">
      <c r="A290">
        <v>4571</v>
      </c>
      <c r="B290" t="s">
        <v>305</v>
      </c>
      <c r="C290" s="98">
        <v>81277</v>
      </c>
      <c r="E290" s="98">
        <v>44134</v>
      </c>
      <c r="F290" s="98">
        <v>125411</v>
      </c>
    </row>
    <row r="291" spans="1:6" x14ac:dyDescent="0.35">
      <c r="A291">
        <v>4578</v>
      </c>
      <c r="B291" t="s">
        <v>306</v>
      </c>
      <c r="C291" s="98">
        <v>41014.9</v>
      </c>
      <c r="F291" s="98">
        <v>41014.9</v>
      </c>
    </row>
    <row r="292" spans="1:6" x14ac:dyDescent="0.35">
      <c r="A292">
        <v>4606</v>
      </c>
      <c r="B292" t="s">
        <v>307</v>
      </c>
      <c r="C292" s="98">
        <v>44180</v>
      </c>
      <c r="E292" s="98">
        <v>47971</v>
      </c>
      <c r="F292" s="98">
        <v>92151</v>
      </c>
    </row>
    <row r="293" spans="1:6" x14ac:dyDescent="0.35">
      <c r="A293">
        <v>4613</v>
      </c>
      <c r="B293" t="s">
        <v>308</v>
      </c>
      <c r="C293" s="98">
        <v>121744.31</v>
      </c>
      <c r="F293" s="98">
        <v>121744.31</v>
      </c>
    </row>
    <row r="294" spans="1:6" x14ac:dyDescent="0.35">
      <c r="A294">
        <v>4620</v>
      </c>
      <c r="B294" t="s">
        <v>309</v>
      </c>
      <c r="C294" s="98">
        <v>1417767.9100000001</v>
      </c>
      <c r="E294" s="98">
        <v>1318922.8</v>
      </c>
      <c r="F294" s="98">
        <v>2736690.71</v>
      </c>
    </row>
    <row r="295" spans="1:6" x14ac:dyDescent="0.35">
      <c r="A295">
        <v>4627</v>
      </c>
      <c r="B295" t="s">
        <v>310</v>
      </c>
      <c r="C295" s="98">
        <v>22134.379999999997</v>
      </c>
      <c r="F295" s="98">
        <v>22134.379999999997</v>
      </c>
    </row>
    <row r="296" spans="1:6" x14ac:dyDescent="0.35">
      <c r="A296">
        <v>4634</v>
      </c>
      <c r="B296" t="s">
        <v>311</v>
      </c>
      <c r="C296" s="98">
        <v>65701</v>
      </c>
      <c r="F296" s="98">
        <v>65701</v>
      </c>
    </row>
    <row r="297" spans="1:6" x14ac:dyDescent="0.35">
      <c r="A297">
        <v>4641</v>
      </c>
      <c r="B297" t="s">
        <v>312</v>
      </c>
      <c r="C297" s="98">
        <v>54581.33</v>
      </c>
      <c r="F297" s="98">
        <v>54581.33</v>
      </c>
    </row>
    <row r="298" spans="1:6" x14ac:dyDescent="0.35">
      <c r="A298">
        <v>4686</v>
      </c>
      <c r="B298" t="s">
        <v>313</v>
      </c>
      <c r="C298" s="98">
        <v>40000</v>
      </c>
      <c r="F298" s="98">
        <v>40000</v>
      </c>
    </row>
    <row r="299" spans="1:6" x14ac:dyDescent="0.35">
      <c r="A299">
        <v>4690</v>
      </c>
      <c r="B299" t="s">
        <v>314</v>
      </c>
      <c r="C299" s="98">
        <v>40000</v>
      </c>
      <c r="F299" s="98">
        <v>40000</v>
      </c>
    </row>
    <row r="300" spans="1:6" x14ac:dyDescent="0.35">
      <c r="A300">
        <v>4753</v>
      </c>
      <c r="B300" t="s">
        <v>315</v>
      </c>
      <c r="C300" s="98">
        <v>266535.62</v>
      </c>
      <c r="F300" s="98">
        <v>266535.62</v>
      </c>
    </row>
    <row r="301" spans="1:6" x14ac:dyDescent="0.35">
      <c r="A301">
        <v>4760</v>
      </c>
      <c r="B301" t="s">
        <v>316</v>
      </c>
      <c r="C301" s="98">
        <v>35325.79</v>
      </c>
      <c r="F301" s="98">
        <v>35325.79</v>
      </c>
    </row>
    <row r="302" spans="1:6" x14ac:dyDescent="0.35">
      <c r="A302">
        <v>4781</v>
      </c>
      <c r="B302" t="s">
        <v>317</v>
      </c>
      <c r="C302" s="98">
        <v>368363.59000000008</v>
      </c>
      <c r="F302" s="98">
        <v>368363.59000000008</v>
      </c>
    </row>
    <row r="303" spans="1:6" x14ac:dyDescent="0.35">
      <c r="A303">
        <v>4795</v>
      </c>
      <c r="B303" t="s">
        <v>318</v>
      </c>
      <c r="C303" s="98">
        <v>55549.73</v>
      </c>
      <c r="F303" s="98">
        <v>55549.73</v>
      </c>
    </row>
    <row r="304" spans="1:6" x14ac:dyDescent="0.35">
      <c r="A304">
        <v>4802</v>
      </c>
      <c r="B304" t="s">
        <v>319</v>
      </c>
      <c r="C304" s="98">
        <v>272496.51</v>
      </c>
      <c r="F304" s="98">
        <v>272496.51</v>
      </c>
    </row>
    <row r="305" spans="1:6" x14ac:dyDescent="0.35">
      <c r="A305">
        <v>4851</v>
      </c>
      <c r="B305" t="s">
        <v>320</v>
      </c>
      <c r="C305" s="98">
        <v>116787.45999999999</v>
      </c>
      <c r="E305" s="98">
        <v>82389.939999999988</v>
      </c>
      <c r="F305" s="98">
        <v>199177.39999999997</v>
      </c>
    </row>
    <row r="306" spans="1:6" x14ac:dyDescent="0.35">
      <c r="A306">
        <v>4865</v>
      </c>
      <c r="B306" t="s">
        <v>321</v>
      </c>
      <c r="C306" s="98">
        <v>26041.919999999998</v>
      </c>
      <c r="F306" s="98">
        <v>26041.919999999998</v>
      </c>
    </row>
    <row r="307" spans="1:6" x14ac:dyDescent="0.35">
      <c r="A307">
        <v>4872</v>
      </c>
      <c r="B307" t="s">
        <v>322</v>
      </c>
      <c r="C307" s="98">
        <v>155277</v>
      </c>
      <c r="F307" s="98">
        <v>155277</v>
      </c>
    </row>
    <row r="308" spans="1:6" x14ac:dyDescent="0.35">
      <c r="A308">
        <v>4893</v>
      </c>
      <c r="B308" t="s">
        <v>323</v>
      </c>
      <c r="C308" s="98">
        <v>174091</v>
      </c>
      <c r="F308" s="98">
        <v>174091</v>
      </c>
    </row>
    <row r="309" spans="1:6" x14ac:dyDescent="0.35">
      <c r="A309">
        <v>4956</v>
      </c>
      <c r="B309" t="s">
        <v>325</v>
      </c>
      <c r="C309" s="98">
        <v>38631.240000000005</v>
      </c>
      <c r="D309" s="98">
        <v>106836</v>
      </c>
      <c r="F309" s="98">
        <v>145467.24</v>
      </c>
    </row>
    <row r="310" spans="1:6" x14ac:dyDescent="0.35">
      <c r="A310">
        <v>4963</v>
      </c>
      <c r="B310" t="s">
        <v>326</v>
      </c>
      <c r="C310" s="98">
        <v>27091.69</v>
      </c>
      <c r="F310" s="98">
        <v>27091.69</v>
      </c>
    </row>
    <row r="311" spans="1:6" x14ac:dyDescent="0.35">
      <c r="A311">
        <v>4970</v>
      </c>
      <c r="B311" t="s">
        <v>327</v>
      </c>
      <c r="C311" s="98">
        <v>523353.73</v>
      </c>
      <c r="F311" s="98">
        <v>523353.73</v>
      </c>
    </row>
    <row r="312" spans="1:6" x14ac:dyDescent="0.35">
      <c r="A312">
        <v>5019</v>
      </c>
      <c r="B312" t="s">
        <v>328</v>
      </c>
      <c r="C312" s="98">
        <v>39897.1</v>
      </c>
      <c r="F312" s="98">
        <v>39897.1</v>
      </c>
    </row>
    <row r="313" spans="1:6" x14ac:dyDescent="0.35">
      <c r="A313">
        <v>5026</v>
      </c>
      <c r="B313" t="s">
        <v>329</v>
      </c>
      <c r="C313" s="98">
        <v>130583</v>
      </c>
      <c r="F313" s="98">
        <v>130583</v>
      </c>
    </row>
    <row r="314" spans="1:6" x14ac:dyDescent="0.35">
      <c r="A314">
        <v>5054</v>
      </c>
      <c r="B314" t="s">
        <v>330</v>
      </c>
      <c r="C314" s="98">
        <v>39633.31</v>
      </c>
      <c r="F314" s="98">
        <v>39633.31</v>
      </c>
    </row>
    <row r="315" spans="1:6" x14ac:dyDescent="0.35">
      <c r="A315">
        <v>5068</v>
      </c>
      <c r="B315" t="s">
        <v>331</v>
      </c>
      <c r="C315" s="98">
        <v>68480</v>
      </c>
      <c r="F315" s="98">
        <v>68480</v>
      </c>
    </row>
    <row r="316" spans="1:6" x14ac:dyDescent="0.35">
      <c r="A316">
        <v>5100</v>
      </c>
      <c r="B316" t="s">
        <v>332</v>
      </c>
      <c r="C316" s="98">
        <v>194398.34</v>
      </c>
      <c r="F316" s="98">
        <v>194398.34</v>
      </c>
    </row>
    <row r="317" spans="1:6" x14ac:dyDescent="0.35">
      <c r="A317">
        <v>5124</v>
      </c>
      <c r="B317" t="s">
        <v>333</v>
      </c>
      <c r="C317" s="98">
        <v>34650.369999999995</v>
      </c>
      <c r="F317" s="98">
        <v>34650.369999999995</v>
      </c>
    </row>
    <row r="318" spans="1:6" x14ac:dyDescent="0.35">
      <c r="A318">
        <v>5130</v>
      </c>
      <c r="B318" t="s">
        <v>334</v>
      </c>
      <c r="C318" s="98">
        <v>54208</v>
      </c>
      <c r="F318" s="98">
        <v>54208</v>
      </c>
    </row>
    <row r="319" spans="1:6" x14ac:dyDescent="0.35">
      <c r="A319">
        <v>5138</v>
      </c>
      <c r="B319" t="s">
        <v>335</v>
      </c>
      <c r="C319" s="98">
        <v>269372.69</v>
      </c>
      <c r="F319" s="98">
        <v>269372.69</v>
      </c>
    </row>
    <row r="320" spans="1:6" x14ac:dyDescent="0.35">
      <c r="A320">
        <v>5258</v>
      </c>
      <c r="B320" t="s">
        <v>336</v>
      </c>
      <c r="C320" s="98">
        <v>43635.560000000005</v>
      </c>
      <c r="D320" s="98">
        <v>198300</v>
      </c>
      <c r="E320" s="98">
        <v>29172.01</v>
      </c>
      <c r="F320" s="98">
        <v>271107.57</v>
      </c>
    </row>
    <row r="321" spans="1:6" x14ac:dyDescent="0.35">
      <c r="A321">
        <v>5264</v>
      </c>
      <c r="B321" t="s">
        <v>337</v>
      </c>
      <c r="C321" s="98">
        <v>162190.39999999999</v>
      </c>
      <c r="F321" s="98">
        <v>162190.39999999999</v>
      </c>
    </row>
    <row r="322" spans="1:6" x14ac:dyDescent="0.35">
      <c r="A322">
        <v>5271</v>
      </c>
      <c r="B322" t="s">
        <v>338</v>
      </c>
      <c r="C322" s="98">
        <v>1118805.6800000002</v>
      </c>
      <c r="E322" s="98">
        <v>239532.56000000003</v>
      </c>
      <c r="F322" s="98">
        <v>1358338.2400000002</v>
      </c>
    </row>
    <row r="323" spans="1:6" x14ac:dyDescent="0.35">
      <c r="A323">
        <v>5278</v>
      </c>
      <c r="B323" t="s">
        <v>339</v>
      </c>
      <c r="C323" s="98">
        <v>52505.19</v>
      </c>
      <c r="F323" s="98">
        <v>52505.19</v>
      </c>
    </row>
    <row r="324" spans="1:6" x14ac:dyDescent="0.35">
      <c r="A324">
        <v>5306</v>
      </c>
      <c r="B324" t="s">
        <v>340</v>
      </c>
      <c r="C324" s="98">
        <v>86327.17</v>
      </c>
      <c r="E324" s="98">
        <v>36028.68</v>
      </c>
      <c r="F324" s="98">
        <v>122355.85</v>
      </c>
    </row>
    <row r="325" spans="1:6" x14ac:dyDescent="0.35">
      <c r="A325">
        <v>5348</v>
      </c>
      <c r="B325" t="s">
        <v>341</v>
      </c>
      <c r="C325" s="98">
        <v>51859</v>
      </c>
      <c r="F325" s="98">
        <v>51859</v>
      </c>
    </row>
    <row r="326" spans="1:6" x14ac:dyDescent="0.35">
      <c r="A326">
        <v>5355</v>
      </c>
      <c r="B326" t="s">
        <v>342</v>
      </c>
      <c r="C326" s="98">
        <v>125653.28</v>
      </c>
      <c r="F326" s="98">
        <v>125653.28</v>
      </c>
    </row>
    <row r="327" spans="1:6" x14ac:dyDescent="0.35">
      <c r="A327">
        <v>5362</v>
      </c>
      <c r="B327" t="s">
        <v>343</v>
      </c>
      <c r="C327" s="98">
        <v>59685.22</v>
      </c>
      <c r="F327" s="98">
        <v>59685.22</v>
      </c>
    </row>
    <row r="328" spans="1:6" x14ac:dyDescent="0.35">
      <c r="A328">
        <v>5369</v>
      </c>
      <c r="B328" t="s">
        <v>344</v>
      </c>
      <c r="C328" s="98">
        <v>54734</v>
      </c>
      <c r="F328" s="98">
        <v>54734</v>
      </c>
    </row>
    <row r="329" spans="1:6" x14ac:dyDescent="0.35">
      <c r="A329">
        <v>5376</v>
      </c>
      <c r="B329" t="s">
        <v>345</v>
      </c>
      <c r="C329" s="98">
        <v>22900.82</v>
      </c>
      <c r="F329" s="98">
        <v>22900.82</v>
      </c>
    </row>
    <row r="330" spans="1:6" x14ac:dyDescent="0.35">
      <c r="A330">
        <v>5390</v>
      </c>
      <c r="B330" t="s">
        <v>346</v>
      </c>
      <c r="C330" s="98">
        <v>58966</v>
      </c>
      <c r="F330" s="98">
        <v>58966</v>
      </c>
    </row>
    <row r="331" spans="1:6" x14ac:dyDescent="0.35">
      <c r="A331">
        <v>5397</v>
      </c>
      <c r="B331" t="s">
        <v>347</v>
      </c>
      <c r="C331" s="98">
        <v>24476.65</v>
      </c>
      <c r="F331" s="98">
        <v>24476.65</v>
      </c>
    </row>
    <row r="332" spans="1:6" x14ac:dyDescent="0.35">
      <c r="A332">
        <v>5432</v>
      </c>
      <c r="B332" t="s">
        <v>348</v>
      </c>
      <c r="C332" s="98">
        <v>36462.32</v>
      </c>
      <c r="F332" s="98">
        <v>36462.32</v>
      </c>
    </row>
    <row r="333" spans="1:6" x14ac:dyDescent="0.35">
      <c r="A333">
        <v>5439</v>
      </c>
      <c r="B333" t="s">
        <v>349</v>
      </c>
      <c r="C333" s="98">
        <v>176727.79</v>
      </c>
      <c r="E333" s="98">
        <v>241290.81</v>
      </c>
      <c r="F333" s="98">
        <v>418018.6</v>
      </c>
    </row>
    <row r="334" spans="1:6" x14ac:dyDescent="0.35">
      <c r="A334">
        <v>5457</v>
      </c>
      <c r="B334" t="s">
        <v>350</v>
      </c>
      <c r="C334" s="98">
        <v>101964</v>
      </c>
      <c r="D334" s="98">
        <v>97358.69</v>
      </c>
      <c r="F334" s="98">
        <v>199322.69</v>
      </c>
    </row>
    <row r="335" spans="1:6" x14ac:dyDescent="0.35">
      <c r="A335">
        <v>5460</v>
      </c>
      <c r="B335" t="s">
        <v>351</v>
      </c>
      <c r="C335" s="98">
        <v>327622.65000000002</v>
      </c>
      <c r="E335" s="98">
        <v>315854.81</v>
      </c>
      <c r="F335" s="98">
        <v>643477.46</v>
      </c>
    </row>
    <row r="336" spans="1:6" x14ac:dyDescent="0.35">
      <c r="A336">
        <v>5467</v>
      </c>
      <c r="B336" t="s">
        <v>352</v>
      </c>
      <c r="C336" s="98">
        <v>80138</v>
      </c>
      <c r="F336" s="98">
        <v>80138</v>
      </c>
    </row>
    <row r="337" spans="1:6" x14ac:dyDescent="0.35">
      <c r="A337">
        <v>5474</v>
      </c>
      <c r="B337" t="s">
        <v>353</v>
      </c>
      <c r="C337" s="98">
        <v>225849</v>
      </c>
      <c r="F337" s="98">
        <v>225849</v>
      </c>
    </row>
    <row r="338" spans="1:6" x14ac:dyDescent="0.35">
      <c r="A338">
        <v>5523</v>
      </c>
      <c r="B338" t="s">
        <v>354</v>
      </c>
      <c r="C338" s="98">
        <v>159582.99000000002</v>
      </c>
      <c r="F338" s="98">
        <v>159582.99000000002</v>
      </c>
    </row>
    <row r="339" spans="1:6" x14ac:dyDescent="0.35">
      <c r="A339">
        <v>5586</v>
      </c>
      <c r="B339" t="s">
        <v>355</v>
      </c>
      <c r="C339" s="98">
        <v>68371</v>
      </c>
      <c r="F339" s="98">
        <v>68371</v>
      </c>
    </row>
    <row r="340" spans="1:6" x14ac:dyDescent="0.35">
      <c r="A340">
        <v>5593</v>
      </c>
      <c r="B340" t="s">
        <v>356</v>
      </c>
      <c r="C340" s="98">
        <v>95269.36</v>
      </c>
      <c r="E340" s="98">
        <v>156298.93</v>
      </c>
      <c r="F340" s="98">
        <v>251568.28999999998</v>
      </c>
    </row>
    <row r="341" spans="1:6" x14ac:dyDescent="0.35">
      <c r="A341">
        <v>5607</v>
      </c>
      <c r="B341" t="s">
        <v>357</v>
      </c>
      <c r="C341" s="98">
        <v>701495.29999999993</v>
      </c>
      <c r="F341" s="98">
        <v>701495.29999999993</v>
      </c>
    </row>
    <row r="342" spans="1:6" x14ac:dyDescent="0.35">
      <c r="A342">
        <v>5614</v>
      </c>
      <c r="B342" t="s">
        <v>358</v>
      </c>
      <c r="C342" s="98">
        <v>24192.730000000003</v>
      </c>
      <c r="F342" s="98">
        <v>24192.730000000003</v>
      </c>
    </row>
    <row r="343" spans="1:6" x14ac:dyDescent="0.35">
      <c r="A343">
        <v>5621</v>
      </c>
      <c r="B343" t="s">
        <v>359</v>
      </c>
      <c r="C343" s="98">
        <v>251318.87</v>
      </c>
      <c r="F343" s="98">
        <v>251318.87</v>
      </c>
    </row>
    <row r="344" spans="1:6" x14ac:dyDescent="0.35">
      <c r="A344">
        <v>5628</v>
      </c>
      <c r="B344" t="s">
        <v>360</v>
      </c>
      <c r="C344" s="98">
        <v>17421</v>
      </c>
      <c r="F344" s="98">
        <v>17421</v>
      </c>
    </row>
    <row r="345" spans="1:6" x14ac:dyDescent="0.35">
      <c r="A345">
        <v>5642</v>
      </c>
      <c r="B345" t="s">
        <v>361</v>
      </c>
      <c r="C345" s="98">
        <v>110528.15</v>
      </c>
      <c r="F345" s="98">
        <v>110528.15</v>
      </c>
    </row>
    <row r="346" spans="1:6" x14ac:dyDescent="0.35">
      <c r="A346">
        <v>5656</v>
      </c>
      <c r="B346" t="s">
        <v>362</v>
      </c>
      <c r="C346" s="98">
        <v>625268.39</v>
      </c>
      <c r="F346" s="98">
        <v>625268.39</v>
      </c>
    </row>
    <row r="347" spans="1:6" x14ac:dyDescent="0.35">
      <c r="A347">
        <v>5663</v>
      </c>
      <c r="B347" t="s">
        <v>363</v>
      </c>
      <c r="C347" s="98">
        <v>249390.62999999998</v>
      </c>
      <c r="E347" s="98">
        <v>626719.17999999993</v>
      </c>
      <c r="F347" s="98">
        <v>876109.80999999994</v>
      </c>
    </row>
    <row r="348" spans="1:6" x14ac:dyDescent="0.35">
      <c r="A348">
        <v>5670</v>
      </c>
      <c r="B348" t="s">
        <v>364</v>
      </c>
      <c r="C348" s="98">
        <v>47574.67</v>
      </c>
      <c r="F348" s="98">
        <v>47574.67</v>
      </c>
    </row>
    <row r="349" spans="1:6" x14ac:dyDescent="0.35">
      <c r="A349">
        <v>5726</v>
      </c>
      <c r="B349" t="s">
        <v>365</v>
      </c>
      <c r="C349" s="98">
        <v>119791.35999999999</v>
      </c>
      <c r="E349" s="98">
        <v>85066.09</v>
      </c>
      <c r="F349" s="98">
        <v>204857.44999999998</v>
      </c>
    </row>
    <row r="350" spans="1:6" x14ac:dyDescent="0.35">
      <c r="A350">
        <v>5733</v>
      </c>
      <c r="B350" t="s">
        <v>366</v>
      </c>
      <c r="C350" s="98">
        <v>67135.989999999991</v>
      </c>
      <c r="F350" s="98">
        <v>67135.989999999991</v>
      </c>
    </row>
    <row r="351" spans="1:6" x14ac:dyDescent="0.35">
      <c r="A351">
        <v>5740</v>
      </c>
      <c r="B351" t="s">
        <v>367</v>
      </c>
      <c r="C351" s="98">
        <v>57664.83</v>
      </c>
      <c r="E351" s="98">
        <v>23038.44</v>
      </c>
      <c r="F351" s="98">
        <v>80703.27</v>
      </c>
    </row>
    <row r="352" spans="1:6" x14ac:dyDescent="0.35">
      <c r="A352">
        <v>5747</v>
      </c>
      <c r="B352" t="s">
        <v>368</v>
      </c>
      <c r="C352" s="98">
        <v>442756.45999999996</v>
      </c>
      <c r="E352" s="98">
        <v>230456.36</v>
      </c>
      <c r="F352" s="98">
        <v>673212.82</v>
      </c>
    </row>
    <row r="353" spans="1:6" x14ac:dyDescent="0.35">
      <c r="A353">
        <v>5754</v>
      </c>
      <c r="B353" t="s">
        <v>369</v>
      </c>
      <c r="C353" s="98">
        <v>156165.75</v>
      </c>
      <c r="F353" s="98">
        <v>156165.75</v>
      </c>
    </row>
    <row r="354" spans="1:6" x14ac:dyDescent="0.35">
      <c r="A354">
        <v>5757</v>
      </c>
      <c r="B354" t="s">
        <v>370</v>
      </c>
      <c r="C354" s="98">
        <v>129724.11</v>
      </c>
      <c r="E354" s="98">
        <v>42397.8</v>
      </c>
      <c r="F354" s="98">
        <v>172121.91</v>
      </c>
    </row>
    <row r="355" spans="1:6" x14ac:dyDescent="0.35">
      <c r="A355">
        <v>5780</v>
      </c>
      <c r="B355" t="s">
        <v>371</v>
      </c>
      <c r="C355" s="98">
        <v>6327.15</v>
      </c>
      <c r="F355" s="98">
        <v>6327.15</v>
      </c>
    </row>
    <row r="356" spans="1:6" x14ac:dyDescent="0.35">
      <c r="A356">
        <v>5810</v>
      </c>
      <c r="B356" t="s">
        <v>372</v>
      </c>
      <c r="C356" s="98">
        <v>54334.98</v>
      </c>
      <c r="E356" s="98">
        <v>22669.63</v>
      </c>
      <c r="F356" s="98">
        <v>77004.61</v>
      </c>
    </row>
    <row r="357" spans="1:6" x14ac:dyDescent="0.35">
      <c r="A357">
        <v>5817</v>
      </c>
      <c r="B357" t="s">
        <v>373</v>
      </c>
      <c r="C357" s="98">
        <v>82809</v>
      </c>
      <c r="F357" s="98">
        <v>82809</v>
      </c>
    </row>
    <row r="358" spans="1:6" x14ac:dyDescent="0.35">
      <c r="A358">
        <v>5824</v>
      </c>
      <c r="B358" t="s">
        <v>374</v>
      </c>
      <c r="C358" s="98">
        <v>145711.04000000001</v>
      </c>
      <c r="F358" s="98">
        <v>145711.04000000001</v>
      </c>
    </row>
    <row r="359" spans="1:6" x14ac:dyDescent="0.35">
      <c r="A359">
        <v>5852</v>
      </c>
      <c r="B359" t="s">
        <v>375</v>
      </c>
      <c r="C359" s="98">
        <v>40000</v>
      </c>
      <c r="F359" s="98">
        <v>40000</v>
      </c>
    </row>
    <row r="360" spans="1:6" x14ac:dyDescent="0.35">
      <c r="A360">
        <v>5859</v>
      </c>
      <c r="B360" t="s">
        <v>376</v>
      </c>
      <c r="C360" s="98">
        <v>56735</v>
      </c>
      <c r="F360" s="98">
        <v>56735</v>
      </c>
    </row>
    <row r="361" spans="1:6" x14ac:dyDescent="0.35">
      <c r="A361">
        <v>5866</v>
      </c>
      <c r="B361" t="s">
        <v>377</v>
      </c>
      <c r="C361" s="98">
        <v>72800</v>
      </c>
      <c r="F361" s="98">
        <v>72800</v>
      </c>
    </row>
    <row r="362" spans="1:6" x14ac:dyDescent="0.35">
      <c r="A362">
        <v>5901</v>
      </c>
      <c r="B362" t="s">
        <v>378</v>
      </c>
      <c r="C362" s="98">
        <v>415786.32</v>
      </c>
      <c r="F362" s="98">
        <v>415786.32</v>
      </c>
    </row>
    <row r="363" spans="1:6" x14ac:dyDescent="0.35">
      <c r="A363">
        <v>5960</v>
      </c>
      <c r="B363" t="s">
        <v>379</v>
      </c>
      <c r="C363" s="98">
        <v>162208.04</v>
      </c>
      <c r="E363" s="98">
        <v>58331.22</v>
      </c>
      <c r="F363" s="98">
        <v>220539.26</v>
      </c>
    </row>
    <row r="364" spans="1:6" x14ac:dyDescent="0.35">
      <c r="A364">
        <v>5985</v>
      </c>
      <c r="B364" t="s">
        <v>380</v>
      </c>
      <c r="C364" s="98">
        <v>335751.18</v>
      </c>
      <c r="E364" s="98">
        <v>163707.37</v>
      </c>
      <c r="F364" s="98">
        <v>499458.55</v>
      </c>
    </row>
    <row r="365" spans="1:6" x14ac:dyDescent="0.35">
      <c r="A365">
        <v>5992</v>
      </c>
      <c r="B365" t="s">
        <v>381</v>
      </c>
      <c r="C365" s="98">
        <v>64661.37</v>
      </c>
      <c r="E365" s="98">
        <v>50755.23</v>
      </c>
      <c r="F365" s="98">
        <v>115416.6</v>
      </c>
    </row>
    <row r="366" spans="1:6" x14ac:dyDescent="0.35">
      <c r="A366">
        <v>6013</v>
      </c>
      <c r="B366" t="s">
        <v>382</v>
      </c>
      <c r="C366" s="98">
        <v>45637</v>
      </c>
      <c r="F366" s="98">
        <v>45637</v>
      </c>
    </row>
    <row r="367" spans="1:6" x14ac:dyDescent="0.35">
      <c r="A367">
        <v>6022</v>
      </c>
      <c r="B367" t="s">
        <v>383</v>
      </c>
      <c r="C367" s="98">
        <v>34567.67</v>
      </c>
      <c r="E367" s="98">
        <v>16864.27</v>
      </c>
      <c r="F367" s="98">
        <v>51431.94</v>
      </c>
    </row>
    <row r="368" spans="1:6" x14ac:dyDescent="0.35">
      <c r="A368">
        <v>6027</v>
      </c>
      <c r="B368" t="s">
        <v>384</v>
      </c>
      <c r="C368" s="98">
        <v>115346.84</v>
      </c>
      <c r="F368" s="98">
        <v>115346.84</v>
      </c>
    </row>
    <row r="369" spans="1:6" x14ac:dyDescent="0.35">
      <c r="A369">
        <v>6069</v>
      </c>
      <c r="B369" t="s">
        <v>385</v>
      </c>
      <c r="C369" s="98">
        <v>5648.98</v>
      </c>
      <c r="F369" s="98">
        <v>5648.98</v>
      </c>
    </row>
    <row r="370" spans="1:6" x14ac:dyDescent="0.35">
      <c r="A370">
        <v>6083</v>
      </c>
      <c r="B370" t="s">
        <v>386</v>
      </c>
      <c r="C370" s="98">
        <v>40000</v>
      </c>
      <c r="D370" s="98">
        <v>100000</v>
      </c>
      <c r="F370" s="98">
        <v>140000</v>
      </c>
    </row>
    <row r="371" spans="1:6" x14ac:dyDescent="0.35">
      <c r="A371">
        <v>6104</v>
      </c>
      <c r="B371" t="s">
        <v>387</v>
      </c>
      <c r="C371" s="98">
        <v>23742.36</v>
      </c>
      <c r="F371" s="98">
        <v>23742.36</v>
      </c>
    </row>
    <row r="372" spans="1:6" x14ac:dyDescent="0.35">
      <c r="A372">
        <v>6113</v>
      </c>
      <c r="B372" t="s">
        <v>388</v>
      </c>
      <c r="C372" s="98">
        <v>103067</v>
      </c>
      <c r="F372" s="98">
        <v>103067</v>
      </c>
    </row>
    <row r="373" spans="1:6" x14ac:dyDescent="0.35">
      <c r="A373">
        <v>6118</v>
      </c>
      <c r="B373" t="s">
        <v>389</v>
      </c>
      <c r="C373" s="98">
        <v>70220</v>
      </c>
      <c r="F373" s="98">
        <v>70220</v>
      </c>
    </row>
    <row r="374" spans="1:6" x14ac:dyDescent="0.35">
      <c r="A374">
        <v>6125</v>
      </c>
      <c r="B374" t="s">
        <v>390</v>
      </c>
      <c r="C374" s="98">
        <v>471463.64</v>
      </c>
      <c r="F374" s="98">
        <v>471463.64</v>
      </c>
    </row>
    <row r="375" spans="1:6" x14ac:dyDescent="0.35">
      <c r="A375">
        <v>6174</v>
      </c>
      <c r="B375" t="s">
        <v>391</v>
      </c>
      <c r="C375" s="98">
        <v>179586.03</v>
      </c>
      <c r="F375" s="98">
        <v>179586.03</v>
      </c>
    </row>
    <row r="376" spans="1:6" x14ac:dyDescent="0.35">
      <c r="A376">
        <v>6181</v>
      </c>
      <c r="B376" t="s">
        <v>392</v>
      </c>
      <c r="C376" s="98">
        <v>63224.000000000007</v>
      </c>
      <c r="F376" s="98">
        <v>63224.000000000007</v>
      </c>
    </row>
    <row r="377" spans="1:6" x14ac:dyDescent="0.35">
      <c r="A377">
        <v>6195</v>
      </c>
      <c r="B377" t="s">
        <v>393</v>
      </c>
      <c r="C377" s="98">
        <v>275424.74</v>
      </c>
      <c r="D377" s="98">
        <v>507924.79</v>
      </c>
      <c r="F377" s="98">
        <v>783349.53</v>
      </c>
    </row>
    <row r="378" spans="1:6" x14ac:dyDescent="0.35">
      <c r="A378">
        <v>6216</v>
      </c>
      <c r="B378" t="s">
        <v>394</v>
      </c>
      <c r="C378" s="98">
        <v>137038.31</v>
      </c>
      <c r="F378" s="98">
        <v>137038.31</v>
      </c>
    </row>
    <row r="379" spans="1:6" x14ac:dyDescent="0.35">
      <c r="A379">
        <v>6223</v>
      </c>
      <c r="B379" t="s">
        <v>395</v>
      </c>
      <c r="C379" s="98">
        <v>882720.94000000006</v>
      </c>
      <c r="F379" s="98">
        <v>882720.94000000006</v>
      </c>
    </row>
    <row r="380" spans="1:6" x14ac:dyDescent="0.35">
      <c r="A380">
        <v>6230</v>
      </c>
      <c r="B380" t="s">
        <v>396</v>
      </c>
      <c r="C380" s="98">
        <v>65659.33</v>
      </c>
      <c r="E380" s="98">
        <v>50827.7</v>
      </c>
      <c r="F380" s="98">
        <v>116487.03</v>
      </c>
    </row>
    <row r="381" spans="1:6" x14ac:dyDescent="0.35">
      <c r="A381">
        <v>6237</v>
      </c>
      <c r="B381" t="s">
        <v>397</v>
      </c>
      <c r="C381" s="98">
        <v>314953.99999999994</v>
      </c>
      <c r="F381" s="98">
        <v>314953.99999999994</v>
      </c>
    </row>
    <row r="382" spans="1:6" x14ac:dyDescent="0.35">
      <c r="A382">
        <v>6244</v>
      </c>
      <c r="B382" t="s">
        <v>398</v>
      </c>
      <c r="C382" s="98">
        <v>217422.93</v>
      </c>
      <c r="F382" s="98">
        <v>217422.93</v>
      </c>
    </row>
    <row r="383" spans="1:6" x14ac:dyDescent="0.35">
      <c r="A383">
        <v>6251</v>
      </c>
      <c r="B383" t="s">
        <v>399</v>
      </c>
      <c r="C383" s="98">
        <v>46923.450000000012</v>
      </c>
      <c r="E383" s="98">
        <v>32543.859999999997</v>
      </c>
      <c r="F383" s="98">
        <v>79467.310000000012</v>
      </c>
    </row>
    <row r="384" spans="1:6" x14ac:dyDescent="0.35">
      <c r="A384">
        <v>6293</v>
      </c>
      <c r="B384" t="s">
        <v>400</v>
      </c>
      <c r="C384" s="98">
        <v>81571.360000000001</v>
      </c>
      <c r="E384" s="98">
        <v>46982.16</v>
      </c>
      <c r="F384" s="98">
        <v>128553.52</v>
      </c>
    </row>
    <row r="385" spans="1:6" x14ac:dyDescent="0.35">
      <c r="A385">
        <v>6300</v>
      </c>
      <c r="B385" t="s">
        <v>401</v>
      </c>
      <c r="C385" s="98">
        <v>255867.62999999998</v>
      </c>
      <c r="E385" s="98">
        <v>360035.93</v>
      </c>
      <c r="F385" s="98">
        <v>615903.55999999994</v>
      </c>
    </row>
    <row r="386" spans="1:6" x14ac:dyDescent="0.35">
      <c r="A386">
        <v>6307</v>
      </c>
      <c r="B386" t="s">
        <v>402</v>
      </c>
      <c r="C386" s="98">
        <v>200945.80000000002</v>
      </c>
      <c r="F386" s="98">
        <v>200945.80000000002</v>
      </c>
    </row>
    <row r="387" spans="1:6" x14ac:dyDescent="0.35">
      <c r="A387">
        <v>6321</v>
      </c>
      <c r="B387" t="s">
        <v>403</v>
      </c>
      <c r="C387" s="98">
        <v>83095.360000000001</v>
      </c>
      <c r="F387" s="98">
        <v>83095.360000000001</v>
      </c>
    </row>
    <row r="388" spans="1:6" x14ac:dyDescent="0.35">
      <c r="A388">
        <v>6328</v>
      </c>
      <c r="B388" t="s">
        <v>404</v>
      </c>
      <c r="C388" s="98">
        <v>198662.47</v>
      </c>
      <c r="F388" s="98">
        <v>198662.47</v>
      </c>
    </row>
    <row r="389" spans="1:6" x14ac:dyDescent="0.35">
      <c r="A389">
        <v>6335</v>
      </c>
      <c r="B389" t="s">
        <v>405</v>
      </c>
      <c r="C389" s="98">
        <v>240261</v>
      </c>
      <c r="E389" s="98">
        <v>119168.95</v>
      </c>
      <c r="F389" s="98">
        <v>359429.95</v>
      </c>
    </row>
    <row r="390" spans="1:6" x14ac:dyDescent="0.35">
      <c r="A390">
        <v>6354</v>
      </c>
      <c r="B390" t="s">
        <v>406</v>
      </c>
      <c r="C390" s="98">
        <v>109680</v>
      </c>
      <c r="E390" s="98">
        <v>42899</v>
      </c>
      <c r="F390" s="98">
        <v>152579</v>
      </c>
    </row>
    <row r="391" spans="1:6" x14ac:dyDescent="0.35">
      <c r="A391">
        <v>6370</v>
      </c>
      <c r="B391" t="s">
        <v>407</v>
      </c>
      <c r="C391" s="98">
        <v>89639.03</v>
      </c>
      <c r="F391" s="98">
        <v>89639.03</v>
      </c>
    </row>
    <row r="392" spans="1:6" x14ac:dyDescent="0.35">
      <c r="A392">
        <v>6384</v>
      </c>
      <c r="B392" t="s">
        <v>408</v>
      </c>
      <c r="D392" s="98">
        <v>70633.38</v>
      </c>
      <c r="F392" s="98">
        <v>70633.38</v>
      </c>
    </row>
    <row r="393" spans="1:6" x14ac:dyDescent="0.35">
      <c r="A393">
        <v>6412</v>
      </c>
      <c r="B393" t="s">
        <v>409</v>
      </c>
      <c r="C393" s="98">
        <v>46455</v>
      </c>
      <c r="F393" s="98">
        <v>46455</v>
      </c>
    </row>
    <row r="394" spans="1:6" x14ac:dyDescent="0.35">
      <c r="A394">
        <v>6419</v>
      </c>
      <c r="B394" t="s">
        <v>410</v>
      </c>
      <c r="C394" s="98">
        <v>126647.84</v>
      </c>
      <c r="F394" s="98">
        <v>126647.84</v>
      </c>
    </row>
    <row r="395" spans="1:6" x14ac:dyDescent="0.35">
      <c r="A395">
        <v>6426</v>
      </c>
      <c r="B395" t="s">
        <v>411</v>
      </c>
      <c r="C395" s="98">
        <v>128718</v>
      </c>
      <c r="E395" s="98">
        <v>96615.31</v>
      </c>
      <c r="F395" s="98">
        <v>225333.31</v>
      </c>
    </row>
    <row r="396" spans="1:6" x14ac:dyDescent="0.35">
      <c r="A396">
        <v>6440</v>
      </c>
      <c r="B396" t="s">
        <v>412</v>
      </c>
      <c r="C396" s="98">
        <v>11078.68</v>
      </c>
      <c r="E396" s="98">
        <v>21521.35</v>
      </c>
      <c r="F396" s="98">
        <v>32600.03</v>
      </c>
    </row>
    <row r="397" spans="1:6" x14ac:dyDescent="0.35">
      <c r="A397">
        <v>6461</v>
      </c>
      <c r="B397" t="s">
        <v>413</v>
      </c>
      <c r="C397" s="98">
        <v>252248</v>
      </c>
      <c r="F397" s="98">
        <v>252248</v>
      </c>
    </row>
    <row r="398" spans="1:6" x14ac:dyDescent="0.35">
      <c r="A398">
        <v>6470</v>
      </c>
      <c r="B398" t="s">
        <v>414</v>
      </c>
      <c r="C398" s="98">
        <v>60988.98</v>
      </c>
      <c r="F398" s="98">
        <v>60988.98</v>
      </c>
    </row>
    <row r="399" spans="1:6" x14ac:dyDescent="0.35">
      <c r="A399">
        <v>6475</v>
      </c>
      <c r="B399" t="s">
        <v>415</v>
      </c>
      <c r="C399" s="98">
        <v>88651</v>
      </c>
      <c r="F399" s="98">
        <v>88651</v>
      </c>
    </row>
    <row r="400" spans="1:6" x14ac:dyDescent="0.35">
      <c r="A400">
        <v>6482</v>
      </c>
      <c r="B400" t="s">
        <v>416</v>
      </c>
      <c r="C400" s="98">
        <v>60932</v>
      </c>
      <c r="D400" s="98">
        <v>31667</v>
      </c>
      <c r="F400" s="98">
        <v>92599</v>
      </c>
    </row>
    <row r="401" spans="1:6" x14ac:dyDescent="0.35">
      <c r="A401">
        <v>6545</v>
      </c>
      <c r="B401" t="s">
        <v>417</v>
      </c>
      <c r="C401" s="98">
        <v>84367</v>
      </c>
      <c r="F401" s="98">
        <v>84367</v>
      </c>
    </row>
    <row r="402" spans="1:6" x14ac:dyDescent="0.35">
      <c r="A402">
        <v>6608</v>
      </c>
      <c r="B402" t="s">
        <v>418</v>
      </c>
      <c r="C402" s="98">
        <v>40000</v>
      </c>
      <c r="F402" s="98">
        <v>40000</v>
      </c>
    </row>
    <row r="403" spans="1:6" x14ac:dyDescent="0.35">
      <c r="A403">
        <v>6678</v>
      </c>
      <c r="B403" t="s">
        <v>420</v>
      </c>
      <c r="C403" s="98">
        <v>132092.41</v>
      </c>
      <c r="E403" s="98">
        <v>13362.3</v>
      </c>
      <c r="F403" s="98">
        <v>145454.71</v>
      </c>
    </row>
    <row r="404" spans="1:6" x14ac:dyDescent="0.35">
      <c r="A404">
        <v>6685</v>
      </c>
      <c r="B404" t="s">
        <v>421</v>
      </c>
      <c r="C404" s="98">
        <v>717699.24</v>
      </c>
      <c r="F404" s="98">
        <v>717699.24</v>
      </c>
    </row>
    <row r="405" spans="1:6" x14ac:dyDescent="0.35">
      <c r="A405">
        <v>6692</v>
      </c>
      <c r="B405" t="s">
        <v>422</v>
      </c>
      <c r="C405" s="98">
        <v>132174.84999999998</v>
      </c>
      <c r="F405" s="98">
        <v>132174.84999999998</v>
      </c>
    </row>
    <row r="406" spans="1:6" x14ac:dyDescent="0.35">
      <c r="A406">
        <v>6713</v>
      </c>
      <c r="B406" t="s">
        <v>423</v>
      </c>
      <c r="C406" s="98">
        <v>15158.34</v>
      </c>
      <c r="F406" s="98">
        <v>15158.34</v>
      </c>
    </row>
    <row r="407" spans="1:6" x14ac:dyDescent="0.35">
      <c r="A407">
        <v>6720</v>
      </c>
      <c r="B407" t="s">
        <v>424</v>
      </c>
      <c r="C407" s="98">
        <v>22938.35</v>
      </c>
      <c r="F407" s="98">
        <v>22938.35</v>
      </c>
    </row>
    <row r="408" spans="1:6" x14ac:dyDescent="0.35">
      <c r="A408">
        <v>6734</v>
      </c>
      <c r="B408" t="s">
        <v>425</v>
      </c>
      <c r="C408" s="98">
        <v>42079.4</v>
      </c>
      <c r="F408" s="98">
        <v>42079.4</v>
      </c>
    </row>
    <row r="409" spans="1:6" x14ac:dyDescent="0.35">
      <c r="A409">
        <v>6748</v>
      </c>
      <c r="B409" t="s">
        <v>426</v>
      </c>
      <c r="C409" s="98">
        <v>40000</v>
      </c>
      <c r="F409" s="98">
        <v>40000</v>
      </c>
    </row>
    <row r="410" spans="1:6" x14ac:dyDescent="0.35">
      <c r="A410">
        <v>7169</v>
      </c>
      <c r="B410" t="s">
        <v>883</v>
      </c>
      <c r="E410" s="98">
        <v>18400</v>
      </c>
      <c r="F410" s="98">
        <v>18400</v>
      </c>
    </row>
    <row r="411" spans="1:6" x14ac:dyDescent="0.35">
      <c r="A411">
        <v>8001</v>
      </c>
      <c r="B411" t="s">
        <v>427</v>
      </c>
      <c r="C411" s="98">
        <v>488871.70000000007</v>
      </c>
      <c r="E411" s="98">
        <v>89625</v>
      </c>
      <c r="F411" s="98">
        <v>578496.70000000007</v>
      </c>
    </row>
    <row r="412" spans="1:6" x14ac:dyDescent="0.35">
      <c r="A412">
        <v>8002</v>
      </c>
      <c r="B412" t="s">
        <v>428</v>
      </c>
      <c r="C412" s="98">
        <v>111533.84</v>
      </c>
      <c r="F412" s="98">
        <v>111533.84</v>
      </c>
    </row>
    <row r="413" spans="1:6" x14ac:dyDescent="0.35">
      <c r="A413">
        <v>8105</v>
      </c>
      <c r="B413" t="s">
        <v>430</v>
      </c>
      <c r="C413" s="98">
        <v>135255.5</v>
      </c>
      <c r="E413" s="98">
        <v>27446</v>
      </c>
      <c r="F413" s="98">
        <v>162701.5</v>
      </c>
    </row>
    <row r="414" spans="1:6" x14ac:dyDescent="0.35">
      <c r="A414">
        <v>8106</v>
      </c>
      <c r="B414" t="s">
        <v>431</v>
      </c>
      <c r="C414" s="98">
        <v>564350</v>
      </c>
      <c r="E414" s="98">
        <v>70053.52</v>
      </c>
      <c r="F414" s="98">
        <v>634403.52</v>
      </c>
    </row>
    <row r="415" spans="1:6" x14ac:dyDescent="0.35">
      <c r="A415">
        <v>8109</v>
      </c>
      <c r="B415" t="s">
        <v>432</v>
      </c>
      <c r="C415" s="98">
        <v>118015.92</v>
      </c>
      <c r="E415" s="98">
        <v>37098.57</v>
      </c>
      <c r="F415" s="98">
        <v>155114.49</v>
      </c>
    </row>
    <row r="416" spans="1:6" x14ac:dyDescent="0.35">
      <c r="A416">
        <v>8110</v>
      </c>
      <c r="B416" t="s">
        <v>433</v>
      </c>
      <c r="C416" s="98">
        <v>154963.37</v>
      </c>
      <c r="E416" s="98">
        <v>46840.25</v>
      </c>
      <c r="F416" s="98">
        <v>201803.62</v>
      </c>
    </row>
    <row r="417" spans="1:6" x14ac:dyDescent="0.35">
      <c r="A417">
        <v>8113</v>
      </c>
      <c r="B417" t="s">
        <v>434</v>
      </c>
      <c r="C417" s="98">
        <v>40000</v>
      </c>
      <c r="F417" s="98">
        <v>40000</v>
      </c>
    </row>
    <row r="418" spans="1:6" x14ac:dyDescent="0.35">
      <c r="A418">
        <v>8123</v>
      </c>
      <c r="B418" t="s">
        <v>435</v>
      </c>
      <c r="C418" s="98">
        <v>463328.63</v>
      </c>
      <c r="E418" s="98">
        <v>74580.5</v>
      </c>
      <c r="F418" s="98">
        <v>537909.13</v>
      </c>
    </row>
    <row r="419" spans="1:6" x14ac:dyDescent="0.35">
      <c r="A419">
        <v>8127</v>
      </c>
      <c r="B419" t="s">
        <v>448</v>
      </c>
      <c r="C419" s="98">
        <v>144289.42000000001</v>
      </c>
      <c r="E419" s="98">
        <v>28049.279999999999</v>
      </c>
      <c r="F419" s="98">
        <v>172338.7</v>
      </c>
    </row>
    <row r="420" spans="1:6" x14ac:dyDescent="0.35">
      <c r="A420">
        <v>8128</v>
      </c>
      <c r="B420" t="s">
        <v>436</v>
      </c>
      <c r="C420" s="98">
        <v>152274.89000000001</v>
      </c>
      <c r="E420" s="98">
        <v>18272.03</v>
      </c>
      <c r="F420" s="98">
        <v>170546.92</v>
      </c>
    </row>
    <row r="421" spans="1:6" x14ac:dyDescent="0.35">
      <c r="A421">
        <v>8129</v>
      </c>
      <c r="B421" t="s">
        <v>437</v>
      </c>
      <c r="C421" s="98">
        <v>88807.98</v>
      </c>
      <c r="E421" s="98">
        <v>102464</v>
      </c>
      <c r="F421" s="98">
        <v>191271.97999999998</v>
      </c>
    </row>
    <row r="422" spans="1:6" x14ac:dyDescent="0.35">
      <c r="A422">
        <v>8131</v>
      </c>
      <c r="B422" t="s">
        <v>438</v>
      </c>
      <c r="C422" s="98">
        <v>44550</v>
      </c>
      <c r="E422" s="98">
        <v>8260.69</v>
      </c>
      <c r="F422" s="98">
        <v>52810.69</v>
      </c>
    </row>
    <row r="423" spans="1:6" x14ac:dyDescent="0.35">
      <c r="A423">
        <v>8132</v>
      </c>
      <c r="B423" t="s">
        <v>439</v>
      </c>
      <c r="C423" s="98">
        <v>60285.67</v>
      </c>
      <c r="E423" s="98">
        <v>50000</v>
      </c>
      <c r="F423" s="98">
        <v>110285.67</v>
      </c>
    </row>
    <row r="424" spans="1:6" x14ac:dyDescent="0.35">
      <c r="A424">
        <v>8135</v>
      </c>
      <c r="B424" t="s">
        <v>440</v>
      </c>
      <c r="C424" s="98">
        <v>40000</v>
      </c>
      <c r="E424" s="98">
        <v>21739</v>
      </c>
      <c r="F424" s="98">
        <v>61739</v>
      </c>
    </row>
    <row r="425" spans="1:6" x14ac:dyDescent="0.35">
      <c r="A425">
        <v>8137</v>
      </c>
      <c r="B425" t="s">
        <v>442</v>
      </c>
      <c r="C425" s="98">
        <v>57369</v>
      </c>
      <c r="E425" s="98">
        <v>19347.75</v>
      </c>
      <c r="F425" s="98">
        <v>76716.75</v>
      </c>
    </row>
    <row r="426" spans="1:6" x14ac:dyDescent="0.35">
      <c r="A426">
        <v>8138</v>
      </c>
      <c r="B426" t="s">
        <v>443</v>
      </c>
      <c r="C426" s="98">
        <v>18633.23</v>
      </c>
      <c r="F426" s="98">
        <v>18633.23</v>
      </c>
    </row>
    <row r="427" spans="1:6" x14ac:dyDescent="0.35">
      <c r="A427">
        <v>8139</v>
      </c>
      <c r="B427" t="s">
        <v>444</v>
      </c>
      <c r="C427" s="98">
        <v>40000</v>
      </c>
      <c r="E427" s="98">
        <v>16087</v>
      </c>
      <c r="F427" s="98">
        <v>56087</v>
      </c>
    </row>
    <row r="428" spans="1:6" x14ac:dyDescent="0.35">
      <c r="A428">
        <v>8141</v>
      </c>
      <c r="B428" t="s">
        <v>445</v>
      </c>
      <c r="C428" s="98">
        <v>8059.2</v>
      </c>
      <c r="F428" s="98">
        <v>8059.2</v>
      </c>
    </row>
    <row r="429" spans="1:6" x14ac:dyDescent="0.35">
      <c r="A429">
        <v>8142</v>
      </c>
      <c r="B429" t="s">
        <v>446</v>
      </c>
      <c r="C429" s="98">
        <v>40000</v>
      </c>
      <c r="F429" s="98">
        <v>40000</v>
      </c>
    </row>
    <row r="430" spans="1:6" x14ac:dyDescent="0.35">
      <c r="A430">
        <v>8136</v>
      </c>
      <c r="B430" t="s">
        <v>441</v>
      </c>
      <c r="C430" s="98">
        <v>44687.45</v>
      </c>
      <c r="F430" s="98">
        <v>44687.45</v>
      </c>
    </row>
    <row r="432" spans="1:6" x14ac:dyDescent="0.35">
      <c r="C432" s="98">
        <v>95720705.670000061</v>
      </c>
      <c r="D432" s="98">
        <v>6030478.3700000001</v>
      </c>
      <c r="E432" s="98">
        <v>12164688.019999998</v>
      </c>
      <c r="F432" s="98">
        <v>113915872.06000006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A07AB-228F-4D8F-ACBB-55261EEF53DB}">
  <dimension ref="A1:F42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4.5" x14ac:dyDescent="0.35"/>
  <cols>
    <col min="2" max="2" width="48.453125" bestFit="1" customWidth="1"/>
    <col min="3" max="3" width="14.6328125" style="1" bestFit="1" customWidth="1"/>
    <col min="4" max="4" width="12.08984375" style="1" bestFit="1" customWidth="1"/>
    <col min="5" max="5" width="14.6328125" style="1" bestFit="1" customWidth="1"/>
    <col min="6" max="6" width="15.6328125" style="1" bestFit="1" customWidth="1"/>
  </cols>
  <sheetData>
    <row r="1" spans="1:6" s="5" customFormat="1" x14ac:dyDescent="0.35">
      <c r="A1" s="5" t="s">
        <v>0</v>
      </c>
      <c r="B1" s="5" t="s">
        <v>480</v>
      </c>
      <c r="C1" s="3" t="s">
        <v>481</v>
      </c>
      <c r="D1" s="3" t="s">
        <v>482</v>
      </c>
      <c r="E1" s="3" t="s">
        <v>483</v>
      </c>
      <c r="F1" s="3" t="s">
        <v>484</v>
      </c>
    </row>
    <row r="2" spans="1:6" x14ac:dyDescent="0.35">
      <c r="A2">
        <v>7</v>
      </c>
      <c r="B2" t="s">
        <v>485</v>
      </c>
      <c r="C2" s="1">
        <v>43550.080000000002</v>
      </c>
      <c r="F2" s="1">
        <v>43550.080000000002</v>
      </c>
    </row>
    <row r="3" spans="1:6" x14ac:dyDescent="0.35">
      <c r="A3">
        <v>14</v>
      </c>
      <c r="B3" t="s">
        <v>486</v>
      </c>
      <c r="C3" s="1">
        <v>365954.92</v>
      </c>
      <c r="E3" s="1">
        <v>144002.04</v>
      </c>
      <c r="F3" s="1">
        <v>509956.95999999996</v>
      </c>
    </row>
    <row r="4" spans="1:6" x14ac:dyDescent="0.35">
      <c r="A4">
        <v>63</v>
      </c>
      <c r="B4" t="s">
        <v>487</v>
      </c>
      <c r="C4" s="1">
        <v>23529.759999999998</v>
      </c>
      <c r="F4" s="1">
        <v>23529.759999999998</v>
      </c>
    </row>
    <row r="5" spans="1:6" x14ac:dyDescent="0.35">
      <c r="A5">
        <v>70</v>
      </c>
      <c r="B5" t="s">
        <v>488</v>
      </c>
      <c r="C5" s="1">
        <v>73957.47</v>
      </c>
      <c r="F5" s="1">
        <v>73957.47</v>
      </c>
    </row>
    <row r="6" spans="1:6" x14ac:dyDescent="0.35">
      <c r="A6">
        <v>84</v>
      </c>
      <c r="B6" t="s">
        <v>489</v>
      </c>
      <c r="C6" s="1">
        <v>13804.81</v>
      </c>
      <c r="F6" s="1">
        <v>13804.81</v>
      </c>
    </row>
    <row r="7" spans="1:6" x14ac:dyDescent="0.35">
      <c r="A7">
        <v>91</v>
      </c>
      <c r="B7" t="s">
        <v>490</v>
      </c>
      <c r="C7" s="1">
        <v>80493.290000000008</v>
      </c>
      <c r="E7" s="1">
        <v>61169.18</v>
      </c>
      <c r="F7" s="1">
        <v>141662.47</v>
      </c>
    </row>
    <row r="8" spans="1:6" x14ac:dyDescent="0.35">
      <c r="A8">
        <v>105</v>
      </c>
      <c r="B8" t="s">
        <v>491</v>
      </c>
      <c r="C8" s="1">
        <v>67725.649999999994</v>
      </c>
      <c r="E8" s="1">
        <v>38165.670000000006</v>
      </c>
      <c r="F8" s="1">
        <v>105891.32</v>
      </c>
    </row>
    <row r="9" spans="1:6" x14ac:dyDescent="0.35">
      <c r="A9">
        <v>112</v>
      </c>
      <c r="B9" t="s">
        <v>492</v>
      </c>
      <c r="C9" s="1">
        <v>134906.91999999998</v>
      </c>
      <c r="F9" s="1">
        <v>134906.91999999998</v>
      </c>
    </row>
    <row r="10" spans="1:6" x14ac:dyDescent="0.35">
      <c r="A10">
        <v>119</v>
      </c>
      <c r="B10" t="s">
        <v>493</v>
      </c>
      <c r="C10" s="1">
        <v>135117</v>
      </c>
      <c r="F10" s="1">
        <v>135117</v>
      </c>
    </row>
    <row r="11" spans="1:6" x14ac:dyDescent="0.35">
      <c r="A11">
        <v>126</v>
      </c>
      <c r="B11" t="s">
        <v>494</v>
      </c>
      <c r="C11" s="1">
        <v>31117.93</v>
      </c>
      <c r="F11" s="1">
        <v>31117.93</v>
      </c>
    </row>
    <row r="12" spans="1:6" x14ac:dyDescent="0.35">
      <c r="A12">
        <v>140</v>
      </c>
      <c r="B12" t="s">
        <v>495</v>
      </c>
      <c r="C12" s="1">
        <v>528249.69000000006</v>
      </c>
      <c r="E12" s="1">
        <v>103082.17</v>
      </c>
      <c r="F12" s="1">
        <v>631331.8600000001</v>
      </c>
    </row>
    <row r="13" spans="1:6" x14ac:dyDescent="0.35">
      <c r="A13">
        <v>147</v>
      </c>
      <c r="B13" t="s">
        <v>496</v>
      </c>
      <c r="C13" s="1">
        <v>1710974.68</v>
      </c>
      <c r="F13" s="1">
        <v>1710974.68</v>
      </c>
    </row>
    <row r="14" spans="1:6" x14ac:dyDescent="0.35">
      <c r="A14">
        <v>154</v>
      </c>
      <c r="B14" t="s">
        <v>497</v>
      </c>
      <c r="C14" s="1">
        <v>101035.89</v>
      </c>
      <c r="E14" s="1">
        <v>75334.23000000001</v>
      </c>
      <c r="F14" s="1">
        <v>176370.12</v>
      </c>
    </row>
    <row r="15" spans="1:6" x14ac:dyDescent="0.35">
      <c r="A15">
        <v>170</v>
      </c>
      <c r="B15" t="s">
        <v>498</v>
      </c>
      <c r="C15" s="1">
        <v>464613</v>
      </c>
      <c r="F15" s="1">
        <v>464613</v>
      </c>
    </row>
    <row r="16" spans="1:6" x14ac:dyDescent="0.35">
      <c r="A16">
        <v>182</v>
      </c>
      <c r="B16" t="s">
        <v>499</v>
      </c>
      <c r="C16" s="1">
        <v>198655.99999999997</v>
      </c>
      <c r="F16" s="1">
        <v>198655.99999999997</v>
      </c>
    </row>
    <row r="17" spans="1:6" x14ac:dyDescent="0.35">
      <c r="A17">
        <v>196</v>
      </c>
      <c r="B17" t="s">
        <v>500</v>
      </c>
      <c r="C17" s="1">
        <v>137974.49</v>
      </c>
      <c r="E17" s="1">
        <v>19468.14</v>
      </c>
      <c r="F17" s="1">
        <v>157442.63</v>
      </c>
    </row>
    <row r="18" spans="1:6" x14ac:dyDescent="0.35">
      <c r="A18">
        <v>203</v>
      </c>
      <c r="B18" t="s">
        <v>501</v>
      </c>
      <c r="C18" s="1">
        <v>105482.17</v>
      </c>
      <c r="F18" s="1">
        <v>105482.17</v>
      </c>
    </row>
    <row r="19" spans="1:6" x14ac:dyDescent="0.35">
      <c r="A19">
        <v>217</v>
      </c>
      <c r="B19" t="s">
        <v>502</v>
      </c>
      <c r="C19" s="1">
        <v>190203.04</v>
      </c>
      <c r="E19" s="1">
        <v>16425.28</v>
      </c>
      <c r="F19" s="1">
        <v>206628.32</v>
      </c>
    </row>
    <row r="20" spans="1:6" x14ac:dyDescent="0.35">
      <c r="A20">
        <v>231</v>
      </c>
      <c r="B20" t="s">
        <v>503</v>
      </c>
      <c r="C20" s="1">
        <v>89792</v>
      </c>
      <c r="F20" s="1">
        <v>89792</v>
      </c>
    </row>
    <row r="21" spans="1:6" x14ac:dyDescent="0.35">
      <c r="A21">
        <v>280</v>
      </c>
      <c r="B21" t="s">
        <v>504</v>
      </c>
      <c r="C21" s="1">
        <v>310738.43</v>
      </c>
      <c r="E21" s="1">
        <v>155057.34000000003</v>
      </c>
      <c r="F21" s="1">
        <v>465795.77</v>
      </c>
    </row>
    <row r="22" spans="1:6" x14ac:dyDescent="0.35">
      <c r="A22">
        <v>287</v>
      </c>
      <c r="B22" t="s">
        <v>505</v>
      </c>
      <c r="C22" s="1">
        <v>33586.050000000003</v>
      </c>
      <c r="F22" s="1">
        <v>33586.050000000003</v>
      </c>
    </row>
    <row r="23" spans="1:6" x14ac:dyDescent="0.35">
      <c r="A23">
        <v>308</v>
      </c>
      <c r="B23" t="s">
        <v>506</v>
      </c>
      <c r="C23" s="1">
        <v>179175.39</v>
      </c>
      <c r="E23" s="1">
        <v>132211.43</v>
      </c>
      <c r="F23" s="1">
        <v>311386.82</v>
      </c>
    </row>
    <row r="24" spans="1:6" x14ac:dyDescent="0.35">
      <c r="A24">
        <v>315</v>
      </c>
      <c r="B24" t="s">
        <v>507</v>
      </c>
      <c r="C24" s="1">
        <v>148843.65</v>
      </c>
      <c r="E24" s="1">
        <v>27986</v>
      </c>
      <c r="F24" s="1">
        <v>176829.65</v>
      </c>
    </row>
    <row r="25" spans="1:6" x14ac:dyDescent="0.35">
      <c r="A25">
        <v>336</v>
      </c>
      <c r="B25" t="s">
        <v>508</v>
      </c>
      <c r="C25" s="1">
        <v>140613.12</v>
      </c>
      <c r="F25" s="1">
        <v>140613.12</v>
      </c>
    </row>
    <row r="26" spans="1:6" x14ac:dyDescent="0.35">
      <c r="A26">
        <v>350</v>
      </c>
      <c r="B26" t="s">
        <v>509</v>
      </c>
      <c r="C26" s="1">
        <v>37604.03</v>
      </c>
      <c r="F26" s="1">
        <v>37604.03</v>
      </c>
    </row>
    <row r="27" spans="1:6" x14ac:dyDescent="0.35">
      <c r="A27">
        <v>364</v>
      </c>
      <c r="B27" t="s">
        <v>510</v>
      </c>
      <c r="C27" s="1">
        <v>53442.85</v>
      </c>
      <c r="E27" s="1">
        <v>20443.18</v>
      </c>
      <c r="F27" s="1">
        <v>73886.03</v>
      </c>
    </row>
    <row r="28" spans="1:6" x14ac:dyDescent="0.35">
      <c r="A28">
        <v>413</v>
      </c>
      <c r="B28" t="s">
        <v>511</v>
      </c>
      <c r="C28" s="1">
        <v>366728.16</v>
      </c>
      <c r="E28" s="1">
        <v>699397.09</v>
      </c>
      <c r="F28" s="1">
        <v>1066125.25</v>
      </c>
    </row>
    <row r="29" spans="1:6" x14ac:dyDescent="0.35">
      <c r="A29">
        <v>422</v>
      </c>
      <c r="B29" t="s">
        <v>512</v>
      </c>
      <c r="C29" s="1">
        <v>88057.02</v>
      </c>
      <c r="F29" s="1">
        <v>88057.02</v>
      </c>
    </row>
    <row r="30" spans="1:6" x14ac:dyDescent="0.35">
      <c r="A30">
        <v>427</v>
      </c>
      <c r="B30" t="s">
        <v>513</v>
      </c>
      <c r="C30" s="1">
        <v>43212.66</v>
      </c>
      <c r="F30" s="1">
        <v>43212.66</v>
      </c>
    </row>
    <row r="31" spans="1:6" x14ac:dyDescent="0.35">
      <c r="A31">
        <v>434</v>
      </c>
      <c r="B31" t="s">
        <v>514</v>
      </c>
      <c r="C31" s="1">
        <v>182788.52</v>
      </c>
      <c r="F31" s="1">
        <v>182788.52</v>
      </c>
    </row>
    <row r="32" spans="1:6" x14ac:dyDescent="0.35">
      <c r="A32">
        <v>441</v>
      </c>
      <c r="B32" t="s">
        <v>515</v>
      </c>
      <c r="C32" s="1">
        <v>53650.83</v>
      </c>
      <c r="E32" s="1">
        <v>11146.33</v>
      </c>
      <c r="F32" s="1">
        <v>64797.16</v>
      </c>
    </row>
    <row r="33" spans="1:6" x14ac:dyDescent="0.35">
      <c r="A33">
        <v>469</v>
      </c>
      <c r="B33" t="s">
        <v>516</v>
      </c>
      <c r="C33" s="1">
        <v>79659.67</v>
      </c>
      <c r="F33" s="1">
        <v>79659.67</v>
      </c>
    </row>
    <row r="34" spans="1:6" x14ac:dyDescent="0.35">
      <c r="A34">
        <v>476</v>
      </c>
      <c r="B34" t="s">
        <v>517</v>
      </c>
      <c r="C34" s="1">
        <v>277871.07</v>
      </c>
      <c r="E34" s="1">
        <v>113238.6</v>
      </c>
      <c r="F34" s="1">
        <v>391109.67000000004</v>
      </c>
    </row>
    <row r="35" spans="1:6" x14ac:dyDescent="0.35">
      <c r="A35">
        <v>485</v>
      </c>
      <c r="B35" t="s">
        <v>518</v>
      </c>
      <c r="C35" s="1">
        <v>100416.1</v>
      </c>
      <c r="F35" s="1">
        <v>100416.1</v>
      </c>
    </row>
    <row r="36" spans="1:6" x14ac:dyDescent="0.35">
      <c r="A36">
        <v>490</v>
      </c>
      <c r="B36" t="s">
        <v>519</v>
      </c>
      <c r="C36" s="1">
        <v>28000</v>
      </c>
      <c r="F36" s="1">
        <v>28000</v>
      </c>
    </row>
    <row r="37" spans="1:6" x14ac:dyDescent="0.35">
      <c r="A37">
        <v>497</v>
      </c>
      <c r="B37" t="s">
        <v>520</v>
      </c>
      <c r="C37" s="1">
        <v>115954.06</v>
      </c>
      <c r="F37" s="1">
        <v>115954.06</v>
      </c>
    </row>
    <row r="38" spans="1:6" x14ac:dyDescent="0.35">
      <c r="A38">
        <v>602</v>
      </c>
      <c r="B38" t="s">
        <v>521</v>
      </c>
      <c r="C38" s="1">
        <v>63139.24</v>
      </c>
      <c r="F38" s="1">
        <v>63139.24</v>
      </c>
    </row>
    <row r="39" spans="1:6" x14ac:dyDescent="0.35">
      <c r="A39">
        <v>609</v>
      </c>
      <c r="B39" t="s">
        <v>522</v>
      </c>
      <c r="C39" s="1">
        <v>27773.79</v>
      </c>
      <c r="F39" s="1">
        <v>27773.79</v>
      </c>
    </row>
    <row r="40" spans="1:6" x14ac:dyDescent="0.35">
      <c r="A40">
        <v>616</v>
      </c>
      <c r="B40" t="s">
        <v>523</v>
      </c>
      <c r="C40" s="1">
        <v>40000</v>
      </c>
      <c r="F40" s="1">
        <v>40000</v>
      </c>
    </row>
    <row r="41" spans="1:6" x14ac:dyDescent="0.35">
      <c r="A41">
        <v>623</v>
      </c>
      <c r="B41" t="s">
        <v>524</v>
      </c>
      <c r="C41" s="1">
        <v>51457.249999999993</v>
      </c>
      <c r="E41" s="1">
        <v>41912.550000000003</v>
      </c>
      <c r="F41" s="1">
        <v>93369.799999999988</v>
      </c>
    </row>
    <row r="42" spans="1:6" x14ac:dyDescent="0.35">
      <c r="A42">
        <v>637</v>
      </c>
      <c r="B42" t="s">
        <v>525</v>
      </c>
      <c r="C42" s="1">
        <v>97723</v>
      </c>
      <c r="F42" s="1">
        <v>97723</v>
      </c>
    </row>
    <row r="43" spans="1:6" x14ac:dyDescent="0.35">
      <c r="A43">
        <v>657</v>
      </c>
      <c r="B43" t="s">
        <v>526</v>
      </c>
      <c r="C43" s="1">
        <v>39982.239999999998</v>
      </c>
      <c r="F43" s="1">
        <v>39982.239999999998</v>
      </c>
    </row>
    <row r="44" spans="1:6" x14ac:dyDescent="0.35">
      <c r="A44">
        <v>658</v>
      </c>
      <c r="B44" t="s">
        <v>527</v>
      </c>
      <c r="C44" s="1">
        <v>53666.37</v>
      </c>
      <c r="F44" s="1">
        <v>53666.37</v>
      </c>
    </row>
    <row r="45" spans="1:6" x14ac:dyDescent="0.35">
      <c r="A45">
        <v>665</v>
      </c>
      <c r="B45" t="s">
        <v>528</v>
      </c>
      <c r="C45" s="1">
        <v>43771</v>
      </c>
      <c r="F45" s="1">
        <v>43771</v>
      </c>
    </row>
    <row r="46" spans="1:6" x14ac:dyDescent="0.35">
      <c r="A46">
        <v>700</v>
      </c>
      <c r="B46" t="s">
        <v>529</v>
      </c>
      <c r="C46" s="1">
        <v>116468.11</v>
      </c>
      <c r="F46" s="1">
        <v>116468.11</v>
      </c>
    </row>
    <row r="47" spans="1:6" x14ac:dyDescent="0.35">
      <c r="A47">
        <v>714</v>
      </c>
      <c r="B47" t="s">
        <v>530</v>
      </c>
      <c r="C47" s="1">
        <v>86335.31</v>
      </c>
      <c r="F47" s="1">
        <v>86335.31</v>
      </c>
    </row>
    <row r="48" spans="1:6" x14ac:dyDescent="0.35">
      <c r="A48">
        <v>721</v>
      </c>
      <c r="B48" t="s">
        <v>531</v>
      </c>
      <c r="C48" s="1">
        <v>130581.4</v>
      </c>
      <c r="E48" s="1">
        <v>125867.68</v>
      </c>
      <c r="F48" s="1">
        <v>256449.08</v>
      </c>
    </row>
    <row r="49" spans="1:6" x14ac:dyDescent="0.35">
      <c r="A49">
        <v>777</v>
      </c>
      <c r="B49" t="s">
        <v>532</v>
      </c>
      <c r="C49" s="1">
        <v>171071.2</v>
      </c>
      <c r="F49" s="1">
        <v>171071.2</v>
      </c>
    </row>
    <row r="50" spans="1:6" x14ac:dyDescent="0.35">
      <c r="A50">
        <v>840</v>
      </c>
      <c r="B50" t="s">
        <v>533</v>
      </c>
      <c r="C50" s="1">
        <v>40000</v>
      </c>
      <c r="F50" s="1">
        <v>40000</v>
      </c>
    </row>
    <row r="51" spans="1:6" x14ac:dyDescent="0.35">
      <c r="A51">
        <v>870</v>
      </c>
      <c r="B51" t="s">
        <v>534</v>
      </c>
      <c r="C51" s="1">
        <v>59533.53</v>
      </c>
      <c r="E51" s="1">
        <v>30341.38</v>
      </c>
      <c r="F51" s="1">
        <v>89874.91</v>
      </c>
    </row>
    <row r="52" spans="1:6" x14ac:dyDescent="0.35">
      <c r="A52">
        <v>882</v>
      </c>
      <c r="B52" t="s">
        <v>535</v>
      </c>
      <c r="C52" s="1">
        <v>68987.05</v>
      </c>
      <c r="E52" s="1">
        <v>50415.28</v>
      </c>
      <c r="F52" s="1">
        <v>119402.33</v>
      </c>
    </row>
    <row r="53" spans="1:6" x14ac:dyDescent="0.35">
      <c r="A53">
        <v>896</v>
      </c>
      <c r="B53" t="s">
        <v>536</v>
      </c>
      <c r="C53" s="1">
        <v>56310.12</v>
      </c>
      <c r="F53" s="1">
        <v>56310.12</v>
      </c>
    </row>
    <row r="54" spans="1:6" x14ac:dyDescent="0.35">
      <c r="A54">
        <v>903</v>
      </c>
      <c r="B54" t="s">
        <v>537</v>
      </c>
      <c r="C54" s="1">
        <v>114800.70000000001</v>
      </c>
      <c r="F54" s="1">
        <v>114800.70000000001</v>
      </c>
    </row>
    <row r="55" spans="1:6" x14ac:dyDescent="0.35">
      <c r="A55">
        <v>910</v>
      </c>
      <c r="B55" t="s">
        <v>538</v>
      </c>
      <c r="C55" s="1">
        <v>97417.03</v>
      </c>
      <c r="F55" s="1">
        <v>97417.03</v>
      </c>
    </row>
    <row r="56" spans="1:6" x14ac:dyDescent="0.35">
      <c r="A56">
        <v>980</v>
      </c>
      <c r="B56" t="s">
        <v>539</v>
      </c>
      <c r="C56" s="1">
        <v>142145</v>
      </c>
      <c r="E56" s="1">
        <v>273.72000000000003</v>
      </c>
      <c r="F56" s="1">
        <v>142418.72</v>
      </c>
    </row>
    <row r="57" spans="1:6" x14ac:dyDescent="0.35">
      <c r="A57">
        <v>994</v>
      </c>
      <c r="B57" t="s">
        <v>540</v>
      </c>
      <c r="C57" s="1">
        <v>54251.54</v>
      </c>
      <c r="E57" s="1">
        <v>12005</v>
      </c>
      <c r="F57" s="1">
        <v>66256.540000000008</v>
      </c>
    </row>
    <row r="58" spans="1:6" x14ac:dyDescent="0.35">
      <c r="A58">
        <v>1015</v>
      </c>
      <c r="B58" t="s">
        <v>541</v>
      </c>
      <c r="C58" s="1">
        <v>56950.409999999996</v>
      </c>
      <c r="F58" s="1">
        <v>56950.409999999996</v>
      </c>
    </row>
    <row r="59" spans="1:6" x14ac:dyDescent="0.35">
      <c r="A59">
        <v>1029</v>
      </c>
      <c r="B59" t="s">
        <v>542</v>
      </c>
      <c r="C59" s="1">
        <v>56431</v>
      </c>
      <c r="F59" s="1">
        <v>56431</v>
      </c>
    </row>
    <row r="60" spans="1:6" x14ac:dyDescent="0.35">
      <c r="A60">
        <v>1071</v>
      </c>
      <c r="B60" t="s">
        <v>543</v>
      </c>
      <c r="C60" s="1">
        <v>86330.92</v>
      </c>
      <c r="E60" s="1">
        <v>43272.729999999996</v>
      </c>
      <c r="F60" s="1">
        <v>129603.65</v>
      </c>
    </row>
    <row r="61" spans="1:6" x14ac:dyDescent="0.35">
      <c r="A61">
        <v>1080</v>
      </c>
      <c r="B61" t="s">
        <v>544</v>
      </c>
      <c r="C61" s="1">
        <v>151483.67000000001</v>
      </c>
      <c r="E61" s="1">
        <v>22965.42</v>
      </c>
      <c r="F61" s="1">
        <v>174449.09000000003</v>
      </c>
    </row>
    <row r="62" spans="1:6" x14ac:dyDescent="0.35">
      <c r="A62">
        <v>1085</v>
      </c>
      <c r="B62" t="s">
        <v>545</v>
      </c>
      <c r="C62" s="1">
        <v>78921.38</v>
      </c>
      <c r="F62" s="1">
        <v>78921.38</v>
      </c>
    </row>
    <row r="63" spans="1:6" x14ac:dyDescent="0.35">
      <c r="A63">
        <v>1092</v>
      </c>
      <c r="B63" t="s">
        <v>546</v>
      </c>
      <c r="C63" s="1">
        <v>354742.69000000006</v>
      </c>
      <c r="F63" s="1">
        <v>354742.69000000006</v>
      </c>
    </row>
    <row r="64" spans="1:6" x14ac:dyDescent="0.35">
      <c r="A64">
        <v>1120</v>
      </c>
      <c r="B64" t="s">
        <v>547</v>
      </c>
      <c r="C64" s="1">
        <v>32065.64</v>
      </c>
      <c r="E64" s="1">
        <v>15124.8</v>
      </c>
      <c r="F64" s="1">
        <v>47190.44</v>
      </c>
    </row>
    <row r="65" spans="1:6" x14ac:dyDescent="0.35">
      <c r="A65">
        <v>1127</v>
      </c>
      <c r="B65" t="s">
        <v>548</v>
      </c>
      <c r="C65" s="1">
        <v>80267</v>
      </c>
      <c r="F65" s="1">
        <v>80267</v>
      </c>
    </row>
    <row r="66" spans="1:6" x14ac:dyDescent="0.35">
      <c r="A66">
        <v>1134</v>
      </c>
      <c r="B66" t="s">
        <v>549</v>
      </c>
      <c r="C66" s="1">
        <v>75231.38</v>
      </c>
      <c r="F66" s="1">
        <v>75231.38</v>
      </c>
    </row>
    <row r="67" spans="1:6" x14ac:dyDescent="0.35">
      <c r="A67">
        <v>1141</v>
      </c>
      <c r="B67" t="s">
        <v>550</v>
      </c>
      <c r="C67" s="1">
        <v>220451.90000000005</v>
      </c>
      <c r="F67" s="1">
        <v>220451.90000000005</v>
      </c>
    </row>
    <row r="68" spans="1:6" x14ac:dyDescent="0.35">
      <c r="A68">
        <v>1155</v>
      </c>
      <c r="B68" t="s">
        <v>551</v>
      </c>
      <c r="C68" s="1">
        <v>41243.980000000003</v>
      </c>
      <c r="F68" s="1">
        <v>41243.980000000003</v>
      </c>
    </row>
    <row r="69" spans="1:6" x14ac:dyDescent="0.35">
      <c r="A69">
        <v>1169</v>
      </c>
      <c r="B69" t="s">
        <v>552</v>
      </c>
      <c r="C69" s="1">
        <v>78189.69</v>
      </c>
      <c r="F69" s="1">
        <v>78189.69</v>
      </c>
    </row>
    <row r="70" spans="1:6" x14ac:dyDescent="0.35">
      <c r="A70">
        <v>1176</v>
      </c>
      <c r="B70" t="s">
        <v>553</v>
      </c>
      <c r="C70" s="1">
        <v>84243</v>
      </c>
      <c r="F70" s="1">
        <v>84243</v>
      </c>
    </row>
    <row r="71" spans="1:6" x14ac:dyDescent="0.35">
      <c r="A71">
        <v>1183</v>
      </c>
      <c r="B71" t="s">
        <v>554</v>
      </c>
      <c r="C71" s="1">
        <v>35867.799999999996</v>
      </c>
      <c r="F71" s="1">
        <v>35867.799999999996</v>
      </c>
    </row>
    <row r="72" spans="1:6" x14ac:dyDescent="0.35">
      <c r="A72">
        <v>1204</v>
      </c>
      <c r="B72" t="s">
        <v>555</v>
      </c>
      <c r="C72" s="1">
        <v>104528</v>
      </c>
      <c r="E72" s="1">
        <v>26157.35</v>
      </c>
      <c r="F72" s="1">
        <v>130685.35</v>
      </c>
    </row>
    <row r="73" spans="1:6" x14ac:dyDescent="0.35">
      <c r="A73">
        <v>1218</v>
      </c>
      <c r="B73" t="s">
        <v>556</v>
      </c>
      <c r="C73" s="1">
        <v>56271.16</v>
      </c>
      <c r="F73" s="1">
        <v>56271.16</v>
      </c>
    </row>
    <row r="74" spans="1:6" x14ac:dyDescent="0.35">
      <c r="A74">
        <v>1232</v>
      </c>
      <c r="B74" t="s">
        <v>557</v>
      </c>
      <c r="C74" s="1">
        <v>97224.180000000022</v>
      </c>
      <c r="F74" s="1">
        <v>97224.180000000022</v>
      </c>
    </row>
    <row r="75" spans="1:6" x14ac:dyDescent="0.35">
      <c r="A75">
        <v>1246</v>
      </c>
      <c r="B75" t="s">
        <v>558</v>
      </c>
      <c r="C75" s="1">
        <v>58180.639999999999</v>
      </c>
      <c r="F75" s="1">
        <v>58180.639999999999</v>
      </c>
    </row>
    <row r="76" spans="1:6" x14ac:dyDescent="0.35">
      <c r="A76">
        <v>1253</v>
      </c>
      <c r="B76" t="s">
        <v>559</v>
      </c>
      <c r="C76" s="1">
        <v>319534.47000000003</v>
      </c>
      <c r="F76" s="1">
        <v>319534.47000000003</v>
      </c>
    </row>
    <row r="77" spans="1:6" x14ac:dyDescent="0.35">
      <c r="A77">
        <v>1260</v>
      </c>
      <c r="B77" t="s">
        <v>560</v>
      </c>
      <c r="C77" s="1">
        <v>114666.44</v>
      </c>
      <c r="E77" s="1">
        <v>50000</v>
      </c>
      <c r="F77" s="1">
        <v>164666.44</v>
      </c>
    </row>
    <row r="78" spans="1:6" x14ac:dyDescent="0.35">
      <c r="A78">
        <v>1295</v>
      </c>
      <c r="B78" t="s">
        <v>561</v>
      </c>
      <c r="C78" s="1">
        <v>136982</v>
      </c>
      <c r="F78" s="1">
        <v>136982</v>
      </c>
    </row>
    <row r="79" spans="1:6" x14ac:dyDescent="0.35">
      <c r="A79">
        <v>1309</v>
      </c>
      <c r="B79" t="s">
        <v>562</v>
      </c>
      <c r="C79" s="1">
        <v>40000</v>
      </c>
      <c r="F79" s="1">
        <v>40000</v>
      </c>
    </row>
    <row r="80" spans="1:6" x14ac:dyDescent="0.35">
      <c r="A80">
        <v>1316</v>
      </c>
      <c r="B80" t="s">
        <v>563</v>
      </c>
      <c r="C80" s="1">
        <v>125113</v>
      </c>
      <c r="F80" s="1">
        <v>125113</v>
      </c>
    </row>
    <row r="81" spans="1:6" x14ac:dyDescent="0.35">
      <c r="A81">
        <v>1376</v>
      </c>
      <c r="B81" t="s">
        <v>564</v>
      </c>
      <c r="C81" s="1">
        <v>61230.6</v>
      </c>
      <c r="F81" s="1">
        <v>61230.6</v>
      </c>
    </row>
    <row r="82" spans="1:6" x14ac:dyDescent="0.35">
      <c r="A82">
        <v>1380</v>
      </c>
      <c r="B82" t="s">
        <v>565</v>
      </c>
      <c r="C82" s="1">
        <v>171537.44</v>
      </c>
      <c r="E82" s="1">
        <v>196798.72</v>
      </c>
      <c r="F82" s="1">
        <v>368336.16000000003</v>
      </c>
    </row>
    <row r="83" spans="1:6" x14ac:dyDescent="0.35">
      <c r="A83">
        <v>1407</v>
      </c>
      <c r="B83" t="s">
        <v>566</v>
      </c>
      <c r="C83" s="1">
        <v>70306.900000000009</v>
      </c>
      <c r="F83" s="1">
        <v>70306.900000000009</v>
      </c>
    </row>
    <row r="84" spans="1:6" x14ac:dyDescent="0.35">
      <c r="A84">
        <v>1414</v>
      </c>
      <c r="B84" t="s">
        <v>567</v>
      </c>
      <c r="C84" s="1">
        <v>108740.90000000001</v>
      </c>
      <c r="F84" s="1">
        <v>108740.90000000001</v>
      </c>
    </row>
    <row r="85" spans="1:6" x14ac:dyDescent="0.35">
      <c r="A85">
        <v>1421</v>
      </c>
      <c r="B85" t="s">
        <v>568</v>
      </c>
      <c r="C85" s="1">
        <v>62468.17</v>
      </c>
      <c r="E85" s="1">
        <v>69833.720000000016</v>
      </c>
      <c r="F85" s="1">
        <v>132301.89000000001</v>
      </c>
    </row>
    <row r="86" spans="1:6" x14ac:dyDescent="0.35">
      <c r="A86">
        <v>1428</v>
      </c>
      <c r="B86" t="s">
        <v>569</v>
      </c>
      <c r="C86" s="1">
        <v>113139.02</v>
      </c>
      <c r="F86" s="1">
        <v>113139.02</v>
      </c>
    </row>
    <row r="87" spans="1:6" x14ac:dyDescent="0.35">
      <c r="A87">
        <v>1449</v>
      </c>
      <c r="B87" t="s">
        <v>570</v>
      </c>
      <c r="C87" s="1">
        <v>12277.16</v>
      </c>
      <c r="F87" s="1">
        <v>12277.16</v>
      </c>
    </row>
    <row r="88" spans="1:6" x14ac:dyDescent="0.35">
      <c r="A88">
        <v>1491</v>
      </c>
      <c r="B88" t="s">
        <v>571</v>
      </c>
      <c r="C88" s="1">
        <v>42241.5</v>
      </c>
      <c r="E88" s="1">
        <v>50580</v>
      </c>
      <c r="F88" s="1">
        <v>92821.5</v>
      </c>
    </row>
    <row r="89" spans="1:6" x14ac:dyDescent="0.35">
      <c r="A89">
        <v>1499</v>
      </c>
      <c r="B89" t="s">
        <v>572</v>
      </c>
      <c r="C89" s="1">
        <v>129953.64</v>
      </c>
      <c r="F89" s="1">
        <v>129953.64</v>
      </c>
    </row>
    <row r="90" spans="1:6" x14ac:dyDescent="0.35">
      <c r="A90">
        <v>1526</v>
      </c>
      <c r="B90" t="s">
        <v>573</v>
      </c>
      <c r="C90" s="1">
        <v>190280.41</v>
      </c>
      <c r="F90" s="1">
        <v>190280.41</v>
      </c>
    </row>
    <row r="91" spans="1:6" x14ac:dyDescent="0.35">
      <c r="A91">
        <v>1540</v>
      </c>
      <c r="B91" t="s">
        <v>574</v>
      </c>
      <c r="C91" s="1">
        <v>212250.28</v>
      </c>
      <c r="F91" s="1">
        <v>212250.28</v>
      </c>
    </row>
    <row r="92" spans="1:6" x14ac:dyDescent="0.35">
      <c r="A92">
        <v>1554</v>
      </c>
      <c r="B92" t="s">
        <v>575</v>
      </c>
      <c r="C92" s="1">
        <v>883959.46</v>
      </c>
      <c r="F92" s="1">
        <v>883959.46</v>
      </c>
    </row>
    <row r="93" spans="1:6" x14ac:dyDescent="0.35">
      <c r="A93">
        <v>1561</v>
      </c>
      <c r="B93" t="s">
        <v>576</v>
      </c>
      <c r="C93" s="1">
        <v>59995.16</v>
      </c>
      <c r="F93" s="1">
        <v>59995.16</v>
      </c>
    </row>
    <row r="94" spans="1:6" x14ac:dyDescent="0.35">
      <c r="A94">
        <v>1568</v>
      </c>
      <c r="B94" t="s">
        <v>577</v>
      </c>
      <c r="C94" s="1">
        <v>200597</v>
      </c>
      <c r="F94" s="1">
        <v>200597</v>
      </c>
    </row>
    <row r="95" spans="1:6" x14ac:dyDescent="0.35">
      <c r="A95">
        <v>1582</v>
      </c>
      <c r="B95" t="s">
        <v>578</v>
      </c>
      <c r="C95" s="1">
        <v>38648.559999999998</v>
      </c>
      <c r="F95" s="1">
        <v>38648.559999999998</v>
      </c>
    </row>
    <row r="96" spans="1:6" x14ac:dyDescent="0.35">
      <c r="A96">
        <v>1600</v>
      </c>
      <c r="B96" t="s">
        <v>579</v>
      </c>
      <c r="C96" s="1">
        <v>62866</v>
      </c>
      <c r="F96" s="1">
        <v>62866</v>
      </c>
    </row>
    <row r="97" spans="1:6" x14ac:dyDescent="0.35">
      <c r="A97">
        <v>1631</v>
      </c>
      <c r="B97" t="s">
        <v>580</v>
      </c>
      <c r="C97" s="1">
        <v>40000</v>
      </c>
      <c r="F97" s="1">
        <v>40000</v>
      </c>
    </row>
    <row r="98" spans="1:6" x14ac:dyDescent="0.35">
      <c r="A98">
        <v>1638</v>
      </c>
      <c r="B98" t="s">
        <v>581</v>
      </c>
      <c r="C98" s="1">
        <v>257032.95</v>
      </c>
      <c r="F98" s="1">
        <v>257032.95</v>
      </c>
    </row>
    <row r="99" spans="1:6" x14ac:dyDescent="0.35">
      <c r="A99">
        <v>1645</v>
      </c>
      <c r="B99" t="s">
        <v>582</v>
      </c>
      <c r="C99" s="1">
        <v>93636</v>
      </c>
      <c r="F99" s="1">
        <v>93636</v>
      </c>
    </row>
    <row r="100" spans="1:6" x14ac:dyDescent="0.35">
      <c r="A100">
        <v>1659</v>
      </c>
      <c r="B100" t="s">
        <v>583</v>
      </c>
      <c r="C100" s="1">
        <v>71397.990000000005</v>
      </c>
      <c r="F100" s="1">
        <v>71397.990000000005</v>
      </c>
    </row>
    <row r="101" spans="1:6" x14ac:dyDescent="0.35">
      <c r="A101">
        <v>1666</v>
      </c>
      <c r="B101" t="s">
        <v>584</v>
      </c>
      <c r="C101" s="1">
        <v>40000</v>
      </c>
      <c r="F101" s="1">
        <v>40000</v>
      </c>
    </row>
    <row r="102" spans="1:6" x14ac:dyDescent="0.35">
      <c r="A102">
        <v>1687</v>
      </c>
      <c r="B102" t="s">
        <v>585</v>
      </c>
      <c r="C102" s="1">
        <v>40000</v>
      </c>
      <c r="F102" s="1">
        <v>40000</v>
      </c>
    </row>
    <row r="103" spans="1:6" x14ac:dyDescent="0.35">
      <c r="A103">
        <v>1694</v>
      </c>
      <c r="B103" t="s">
        <v>586</v>
      </c>
      <c r="C103" s="1">
        <v>75543</v>
      </c>
      <c r="F103" s="1">
        <v>75543</v>
      </c>
    </row>
    <row r="104" spans="1:6" x14ac:dyDescent="0.35">
      <c r="A104">
        <v>1729</v>
      </c>
      <c r="B104" t="s">
        <v>587</v>
      </c>
      <c r="C104" s="1">
        <v>66735</v>
      </c>
      <c r="F104" s="1">
        <v>66735</v>
      </c>
    </row>
    <row r="105" spans="1:6" x14ac:dyDescent="0.35">
      <c r="A105">
        <v>1736</v>
      </c>
      <c r="B105" t="s">
        <v>588</v>
      </c>
      <c r="C105" s="1">
        <v>40000</v>
      </c>
      <c r="F105" s="1">
        <v>40000</v>
      </c>
    </row>
    <row r="106" spans="1:6" x14ac:dyDescent="0.35">
      <c r="A106">
        <v>1813</v>
      </c>
      <c r="B106" t="s">
        <v>589</v>
      </c>
      <c r="C106" s="1">
        <v>204001</v>
      </c>
      <c r="E106" s="1">
        <v>10396.4</v>
      </c>
      <c r="F106" s="1">
        <v>214397.4</v>
      </c>
    </row>
    <row r="107" spans="1:6" x14ac:dyDescent="0.35">
      <c r="A107">
        <v>1848</v>
      </c>
      <c r="B107" t="s">
        <v>590</v>
      </c>
      <c r="C107" s="1">
        <v>113937.88999999998</v>
      </c>
      <c r="E107" s="1">
        <v>28681.200000000001</v>
      </c>
      <c r="F107" s="1">
        <v>142619.09</v>
      </c>
    </row>
    <row r="108" spans="1:6" x14ac:dyDescent="0.35">
      <c r="A108">
        <v>1855</v>
      </c>
      <c r="B108" t="s">
        <v>591</v>
      </c>
      <c r="C108" s="1">
        <v>41360.660000000003</v>
      </c>
      <c r="F108" s="1">
        <v>41360.660000000003</v>
      </c>
    </row>
    <row r="109" spans="1:6" x14ac:dyDescent="0.35">
      <c r="A109">
        <v>1862</v>
      </c>
      <c r="B109" t="s">
        <v>592</v>
      </c>
      <c r="C109" s="1">
        <v>481583.28</v>
      </c>
      <c r="E109" s="1">
        <v>95483.16</v>
      </c>
      <c r="F109" s="1">
        <v>577066.44000000006</v>
      </c>
    </row>
    <row r="110" spans="1:6" x14ac:dyDescent="0.35">
      <c r="A110">
        <v>1870</v>
      </c>
      <c r="B110" t="s">
        <v>593</v>
      </c>
      <c r="C110" s="1">
        <v>34400</v>
      </c>
      <c r="F110" s="1">
        <v>34400</v>
      </c>
    </row>
    <row r="111" spans="1:6" x14ac:dyDescent="0.35">
      <c r="A111">
        <v>1883</v>
      </c>
      <c r="B111" t="s">
        <v>594</v>
      </c>
      <c r="C111" s="1">
        <v>168015.97999999998</v>
      </c>
      <c r="F111" s="1">
        <v>168015.97999999998</v>
      </c>
    </row>
    <row r="112" spans="1:6" x14ac:dyDescent="0.35">
      <c r="A112">
        <v>1890</v>
      </c>
      <c r="B112" t="s">
        <v>595</v>
      </c>
      <c r="C112" s="1">
        <v>47617.06</v>
      </c>
      <c r="F112" s="1">
        <v>47617.06</v>
      </c>
    </row>
    <row r="113" spans="1:6" x14ac:dyDescent="0.35">
      <c r="A113">
        <v>1897</v>
      </c>
      <c r="B113" t="s">
        <v>596</v>
      </c>
      <c r="C113" s="1">
        <v>27289.72</v>
      </c>
      <c r="F113" s="1">
        <v>27289.72</v>
      </c>
    </row>
    <row r="114" spans="1:6" x14ac:dyDescent="0.35">
      <c r="A114">
        <v>1900</v>
      </c>
      <c r="B114" t="s">
        <v>597</v>
      </c>
      <c r="C114" s="1">
        <v>256950</v>
      </c>
      <c r="F114" s="1">
        <v>256950</v>
      </c>
    </row>
    <row r="115" spans="1:6" x14ac:dyDescent="0.35">
      <c r="A115">
        <v>1939</v>
      </c>
      <c r="B115" t="s">
        <v>598</v>
      </c>
      <c r="C115" s="1">
        <v>74776.37000000001</v>
      </c>
      <c r="E115" s="1">
        <v>7378.95</v>
      </c>
      <c r="F115" s="1">
        <v>82155.320000000007</v>
      </c>
    </row>
    <row r="116" spans="1:6" x14ac:dyDescent="0.35">
      <c r="A116">
        <v>1945</v>
      </c>
      <c r="B116" t="s">
        <v>599</v>
      </c>
      <c r="C116" s="1">
        <v>40000</v>
      </c>
      <c r="F116" s="1">
        <v>40000</v>
      </c>
    </row>
    <row r="117" spans="1:6" x14ac:dyDescent="0.35">
      <c r="A117">
        <v>1953</v>
      </c>
      <c r="B117" t="s">
        <v>600</v>
      </c>
      <c r="C117" s="1">
        <v>27793.67</v>
      </c>
      <c r="F117" s="1">
        <v>27793.67</v>
      </c>
    </row>
    <row r="118" spans="1:6" x14ac:dyDescent="0.35">
      <c r="A118">
        <v>2009</v>
      </c>
      <c r="B118" t="s">
        <v>601</v>
      </c>
      <c r="C118" s="1">
        <v>104400</v>
      </c>
      <c r="F118" s="1">
        <v>104400</v>
      </c>
    </row>
    <row r="119" spans="1:6" x14ac:dyDescent="0.35">
      <c r="A119">
        <v>2016</v>
      </c>
      <c r="B119" t="s">
        <v>602</v>
      </c>
      <c r="C119" s="1">
        <v>90703.969999999987</v>
      </c>
      <c r="E119" s="1">
        <v>62100.909999999996</v>
      </c>
      <c r="F119" s="1">
        <v>152804.87999999998</v>
      </c>
    </row>
    <row r="120" spans="1:6" x14ac:dyDescent="0.35">
      <c r="A120">
        <v>2044</v>
      </c>
      <c r="B120" t="s">
        <v>603</v>
      </c>
      <c r="C120" s="1">
        <v>39865</v>
      </c>
      <c r="F120" s="1">
        <v>39865</v>
      </c>
    </row>
    <row r="121" spans="1:6" x14ac:dyDescent="0.35">
      <c r="A121">
        <v>2051</v>
      </c>
      <c r="B121" t="s">
        <v>604</v>
      </c>
      <c r="C121" s="1">
        <v>29312.9</v>
      </c>
      <c r="F121" s="1">
        <v>29312.9</v>
      </c>
    </row>
    <row r="122" spans="1:6" x14ac:dyDescent="0.35">
      <c r="A122">
        <v>2058</v>
      </c>
      <c r="B122" t="s">
        <v>605</v>
      </c>
      <c r="C122" s="1">
        <v>42231.42</v>
      </c>
      <c r="F122" s="1">
        <v>42231.42</v>
      </c>
    </row>
    <row r="123" spans="1:6" x14ac:dyDescent="0.35">
      <c r="A123">
        <v>2114</v>
      </c>
      <c r="B123" t="s">
        <v>606</v>
      </c>
      <c r="C123" s="1">
        <v>65764</v>
      </c>
      <c r="F123" s="1">
        <v>65764</v>
      </c>
    </row>
    <row r="124" spans="1:6" x14ac:dyDescent="0.35">
      <c r="A124">
        <v>2128</v>
      </c>
      <c r="B124" t="s">
        <v>607</v>
      </c>
      <c r="C124" s="1">
        <v>83840.950000000012</v>
      </c>
      <c r="F124" s="1">
        <v>83840.950000000012</v>
      </c>
    </row>
    <row r="125" spans="1:6" x14ac:dyDescent="0.35">
      <c r="A125">
        <v>2135</v>
      </c>
      <c r="B125" t="s">
        <v>608</v>
      </c>
      <c r="C125" s="1">
        <v>67426.790000000008</v>
      </c>
      <c r="E125" s="1">
        <v>27389.89</v>
      </c>
      <c r="F125" s="1">
        <v>94816.680000000008</v>
      </c>
    </row>
    <row r="126" spans="1:6" x14ac:dyDescent="0.35">
      <c r="A126">
        <v>2142</v>
      </c>
      <c r="B126" t="s">
        <v>609</v>
      </c>
      <c r="C126" s="1">
        <v>25293.61</v>
      </c>
      <c r="F126" s="1">
        <v>25293.61</v>
      </c>
    </row>
    <row r="127" spans="1:6" x14ac:dyDescent="0.35">
      <c r="A127">
        <v>2177</v>
      </c>
      <c r="B127" t="s">
        <v>610</v>
      </c>
      <c r="C127" s="1">
        <v>71844.490000000005</v>
      </c>
      <c r="D127" s="1">
        <v>5163.1099999999997</v>
      </c>
      <c r="F127" s="1">
        <v>77007.600000000006</v>
      </c>
    </row>
    <row r="128" spans="1:6" x14ac:dyDescent="0.35">
      <c r="A128">
        <v>2198</v>
      </c>
      <c r="B128" t="s">
        <v>611</v>
      </c>
      <c r="C128" s="1">
        <v>71733</v>
      </c>
      <c r="F128" s="1">
        <v>71733</v>
      </c>
    </row>
    <row r="129" spans="1:6" x14ac:dyDescent="0.35">
      <c r="A129">
        <v>2212</v>
      </c>
      <c r="B129" t="s">
        <v>612</v>
      </c>
      <c r="C129" s="1">
        <v>40000</v>
      </c>
      <c r="E129" s="1">
        <v>13522.21</v>
      </c>
      <c r="F129" s="1">
        <v>53522.21</v>
      </c>
    </row>
    <row r="130" spans="1:6" x14ac:dyDescent="0.35">
      <c r="A130">
        <v>2217</v>
      </c>
      <c r="B130" t="s">
        <v>613</v>
      </c>
      <c r="C130" s="1">
        <v>47308.72</v>
      </c>
      <c r="F130" s="1">
        <v>47308.72</v>
      </c>
    </row>
    <row r="131" spans="1:6" x14ac:dyDescent="0.35">
      <c r="A131">
        <v>2226</v>
      </c>
      <c r="B131" t="s">
        <v>614</v>
      </c>
      <c r="C131" s="1">
        <v>148329.23000000001</v>
      </c>
      <c r="F131" s="1">
        <v>148329.23000000001</v>
      </c>
    </row>
    <row r="132" spans="1:6" x14ac:dyDescent="0.35">
      <c r="A132">
        <v>2233</v>
      </c>
      <c r="B132" t="s">
        <v>615</v>
      </c>
      <c r="C132" s="1">
        <v>29865</v>
      </c>
      <c r="E132" s="1">
        <v>31931.119999999999</v>
      </c>
      <c r="F132" s="1">
        <v>61796.119999999995</v>
      </c>
    </row>
    <row r="133" spans="1:6" x14ac:dyDescent="0.35">
      <c r="A133">
        <v>2240</v>
      </c>
      <c r="B133" t="s">
        <v>616</v>
      </c>
      <c r="C133" s="1">
        <v>61806.64</v>
      </c>
      <c r="E133" s="1">
        <v>44658.17</v>
      </c>
      <c r="F133" s="1">
        <v>106464.81</v>
      </c>
    </row>
    <row r="134" spans="1:6" x14ac:dyDescent="0.35">
      <c r="A134">
        <v>2289</v>
      </c>
      <c r="B134" t="s">
        <v>617</v>
      </c>
      <c r="C134" s="1">
        <v>2120095.5699999998</v>
      </c>
      <c r="E134" s="1">
        <v>804.19</v>
      </c>
      <c r="F134" s="1">
        <v>2120899.7599999998</v>
      </c>
    </row>
    <row r="135" spans="1:6" x14ac:dyDescent="0.35">
      <c r="A135">
        <v>2296</v>
      </c>
      <c r="B135" t="s">
        <v>618</v>
      </c>
      <c r="C135" s="1">
        <v>188201.25</v>
      </c>
      <c r="F135" s="1">
        <v>188201.25</v>
      </c>
    </row>
    <row r="136" spans="1:6" x14ac:dyDescent="0.35">
      <c r="A136">
        <v>2303</v>
      </c>
      <c r="B136" t="s">
        <v>619</v>
      </c>
      <c r="C136" s="1">
        <v>439572.82</v>
      </c>
      <c r="F136" s="1">
        <v>439572.82</v>
      </c>
    </row>
    <row r="137" spans="1:6" x14ac:dyDescent="0.35">
      <c r="A137">
        <v>2310</v>
      </c>
      <c r="B137" t="s">
        <v>620</v>
      </c>
      <c r="C137" s="1">
        <v>18000.259999999998</v>
      </c>
      <c r="F137" s="1">
        <v>18000.259999999998</v>
      </c>
    </row>
    <row r="138" spans="1:6" x14ac:dyDescent="0.35">
      <c r="A138">
        <v>2415</v>
      </c>
      <c r="B138" t="s">
        <v>621</v>
      </c>
      <c r="C138" s="1">
        <v>57772.78</v>
      </c>
      <c r="E138" s="1">
        <v>15010.76</v>
      </c>
      <c r="F138" s="1">
        <v>72783.539999999994</v>
      </c>
    </row>
    <row r="139" spans="1:6" x14ac:dyDescent="0.35">
      <c r="A139">
        <v>2420</v>
      </c>
      <c r="B139" t="s">
        <v>622</v>
      </c>
      <c r="C139" s="1">
        <v>70040.19</v>
      </c>
      <c r="F139" s="1">
        <v>70040.19</v>
      </c>
    </row>
    <row r="140" spans="1:6" x14ac:dyDescent="0.35">
      <c r="A140">
        <v>2422</v>
      </c>
      <c r="B140" t="s">
        <v>623</v>
      </c>
      <c r="C140" s="1">
        <v>40000</v>
      </c>
      <c r="F140" s="1">
        <v>40000</v>
      </c>
    </row>
    <row r="141" spans="1:6" x14ac:dyDescent="0.35">
      <c r="A141">
        <v>2436</v>
      </c>
      <c r="B141" t="s">
        <v>624</v>
      </c>
      <c r="C141" s="1">
        <v>41729.919999999998</v>
      </c>
      <c r="F141" s="1">
        <v>41729.919999999998</v>
      </c>
    </row>
    <row r="142" spans="1:6" x14ac:dyDescent="0.35">
      <c r="A142">
        <v>2443</v>
      </c>
      <c r="B142" t="s">
        <v>625</v>
      </c>
      <c r="C142" s="1">
        <v>125653.93</v>
      </c>
      <c r="F142" s="1">
        <v>125653.93</v>
      </c>
    </row>
    <row r="143" spans="1:6" x14ac:dyDescent="0.35">
      <c r="A143">
        <v>2450</v>
      </c>
      <c r="B143" t="s">
        <v>626</v>
      </c>
      <c r="C143" s="1">
        <v>40000.000000000007</v>
      </c>
      <c r="F143" s="1">
        <v>40000.000000000007</v>
      </c>
    </row>
    <row r="144" spans="1:6" x14ac:dyDescent="0.35">
      <c r="A144">
        <v>2460</v>
      </c>
      <c r="B144" t="s">
        <v>627</v>
      </c>
      <c r="C144" s="1">
        <v>12993.47</v>
      </c>
      <c r="F144" s="1">
        <v>12993.47</v>
      </c>
    </row>
    <row r="145" spans="1:6" x14ac:dyDescent="0.35">
      <c r="A145">
        <v>2478</v>
      </c>
      <c r="B145" t="s">
        <v>628</v>
      </c>
      <c r="C145" s="1">
        <v>133756.79</v>
      </c>
      <c r="E145" s="1">
        <v>1877</v>
      </c>
      <c r="F145" s="1">
        <v>135633.79</v>
      </c>
    </row>
    <row r="146" spans="1:6" x14ac:dyDescent="0.35">
      <c r="A146">
        <v>2485</v>
      </c>
      <c r="B146" t="s">
        <v>629</v>
      </c>
      <c r="C146" s="1">
        <v>42399.35</v>
      </c>
      <c r="F146" s="1">
        <v>42399.35</v>
      </c>
    </row>
    <row r="147" spans="1:6" x14ac:dyDescent="0.35">
      <c r="A147">
        <v>2527</v>
      </c>
      <c r="B147" t="s">
        <v>630</v>
      </c>
      <c r="C147" s="1">
        <v>23826.260000000002</v>
      </c>
      <c r="F147" s="1">
        <v>23826.260000000002</v>
      </c>
    </row>
    <row r="148" spans="1:6" x14ac:dyDescent="0.35">
      <c r="A148">
        <v>2534</v>
      </c>
      <c r="B148" t="s">
        <v>631</v>
      </c>
      <c r="C148" s="1">
        <v>40000</v>
      </c>
      <c r="F148" s="1">
        <v>40000</v>
      </c>
    </row>
    <row r="149" spans="1:6" x14ac:dyDescent="0.35">
      <c r="A149">
        <v>2541</v>
      </c>
      <c r="B149" t="s">
        <v>632</v>
      </c>
      <c r="C149" s="1">
        <v>116196.22</v>
      </c>
      <c r="E149" s="1">
        <v>81304</v>
      </c>
      <c r="F149" s="1">
        <v>197500.22</v>
      </c>
    </row>
    <row r="150" spans="1:6" x14ac:dyDescent="0.35">
      <c r="A150">
        <v>2562</v>
      </c>
      <c r="B150" t="s">
        <v>633</v>
      </c>
      <c r="C150" s="1">
        <v>159001.75</v>
      </c>
      <c r="F150" s="1">
        <v>159001.75</v>
      </c>
    </row>
    <row r="151" spans="1:6" x14ac:dyDescent="0.35">
      <c r="A151">
        <v>2570</v>
      </c>
      <c r="B151" t="s">
        <v>634</v>
      </c>
      <c r="C151" s="1">
        <v>36701.060000000005</v>
      </c>
      <c r="F151" s="1">
        <v>36701.060000000005</v>
      </c>
    </row>
    <row r="152" spans="1:6" x14ac:dyDescent="0.35">
      <c r="A152">
        <v>2576</v>
      </c>
      <c r="B152" t="s">
        <v>635</v>
      </c>
      <c r="C152" s="1">
        <v>24858.01</v>
      </c>
      <c r="F152" s="1">
        <v>24858.01</v>
      </c>
    </row>
    <row r="153" spans="1:6" x14ac:dyDescent="0.35">
      <c r="A153">
        <v>2583</v>
      </c>
      <c r="B153" t="s">
        <v>636</v>
      </c>
      <c r="C153" s="1">
        <v>80439.59</v>
      </c>
      <c r="F153" s="1">
        <v>80439.59</v>
      </c>
    </row>
    <row r="154" spans="1:6" x14ac:dyDescent="0.35">
      <c r="A154">
        <v>2604</v>
      </c>
      <c r="B154" t="s">
        <v>637</v>
      </c>
      <c r="C154" s="1">
        <v>296269</v>
      </c>
      <c r="F154" s="1">
        <v>296269</v>
      </c>
    </row>
    <row r="155" spans="1:6" x14ac:dyDescent="0.35">
      <c r="A155">
        <v>2605</v>
      </c>
      <c r="B155" t="s">
        <v>638</v>
      </c>
      <c r="C155" s="1">
        <v>40000</v>
      </c>
      <c r="F155" s="1">
        <v>40000</v>
      </c>
    </row>
    <row r="156" spans="1:6" x14ac:dyDescent="0.35">
      <c r="A156">
        <v>2611</v>
      </c>
      <c r="B156" t="s">
        <v>639</v>
      </c>
      <c r="C156" s="1">
        <v>121211.31</v>
      </c>
      <c r="F156" s="1">
        <v>121211.31</v>
      </c>
    </row>
    <row r="157" spans="1:6" x14ac:dyDescent="0.35">
      <c r="A157">
        <v>2618</v>
      </c>
      <c r="B157" t="s">
        <v>640</v>
      </c>
      <c r="C157" s="1">
        <v>89414.45</v>
      </c>
      <c r="F157" s="1">
        <v>89414.45</v>
      </c>
    </row>
    <row r="158" spans="1:6" x14ac:dyDescent="0.35">
      <c r="A158">
        <v>2625</v>
      </c>
      <c r="B158" t="s">
        <v>641</v>
      </c>
      <c r="C158" s="1">
        <v>40000</v>
      </c>
      <c r="F158" s="1">
        <v>40000</v>
      </c>
    </row>
    <row r="159" spans="1:6" x14ac:dyDescent="0.35">
      <c r="A159">
        <v>2632</v>
      </c>
      <c r="B159" t="s">
        <v>642</v>
      </c>
      <c r="C159" s="1">
        <v>101862.76</v>
      </c>
      <c r="F159" s="1">
        <v>101862.76</v>
      </c>
    </row>
    <row r="160" spans="1:6" x14ac:dyDescent="0.35">
      <c r="A160">
        <v>2639</v>
      </c>
      <c r="B160" t="s">
        <v>643</v>
      </c>
      <c r="C160" s="1">
        <v>64696</v>
      </c>
      <c r="F160" s="1">
        <v>64696</v>
      </c>
    </row>
    <row r="161" spans="1:6" x14ac:dyDescent="0.35">
      <c r="A161">
        <v>2646</v>
      </c>
      <c r="B161" t="s">
        <v>644</v>
      </c>
      <c r="C161" s="1">
        <v>105080</v>
      </c>
      <c r="F161" s="1">
        <v>105080</v>
      </c>
    </row>
    <row r="162" spans="1:6" x14ac:dyDescent="0.35">
      <c r="A162">
        <v>2660</v>
      </c>
      <c r="B162" t="s">
        <v>645</v>
      </c>
      <c r="C162" s="1">
        <v>39478.410000000003</v>
      </c>
      <c r="F162" s="1">
        <v>39478.410000000003</v>
      </c>
    </row>
    <row r="163" spans="1:6" x14ac:dyDescent="0.35">
      <c r="A163">
        <v>2695</v>
      </c>
      <c r="B163" t="s">
        <v>646</v>
      </c>
      <c r="C163" s="1">
        <v>1231188.78</v>
      </c>
      <c r="E163" s="1">
        <v>859681.88</v>
      </c>
      <c r="F163" s="1">
        <v>2090870.6600000001</v>
      </c>
    </row>
    <row r="164" spans="1:6" x14ac:dyDescent="0.35">
      <c r="A164">
        <v>2702</v>
      </c>
      <c r="B164" t="s">
        <v>647</v>
      </c>
      <c r="C164" s="1">
        <v>198053</v>
      </c>
      <c r="F164" s="1">
        <v>198053</v>
      </c>
    </row>
    <row r="165" spans="1:6" x14ac:dyDescent="0.35">
      <c r="A165">
        <v>2730</v>
      </c>
      <c r="B165" t="s">
        <v>648</v>
      </c>
      <c r="C165" s="1">
        <v>48754</v>
      </c>
      <c r="F165" s="1">
        <v>48754</v>
      </c>
    </row>
    <row r="166" spans="1:6" x14ac:dyDescent="0.35">
      <c r="A166">
        <v>2737</v>
      </c>
      <c r="B166" t="s">
        <v>649</v>
      </c>
      <c r="C166" s="1">
        <v>40000</v>
      </c>
      <c r="E166" s="1">
        <v>16827.14</v>
      </c>
      <c r="F166" s="1">
        <v>56827.14</v>
      </c>
    </row>
    <row r="167" spans="1:6" x14ac:dyDescent="0.35">
      <c r="A167">
        <v>2744</v>
      </c>
      <c r="B167" t="s">
        <v>650</v>
      </c>
      <c r="C167" s="1">
        <v>81377.77</v>
      </c>
      <c r="F167" s="1">
        <v>81377.77</v>
      </c>
    </row>
    <row r="168" spans="1:6" x14ac:dyDescent="0.35">
      <c r="A168">
        <v>2758</v>
      </c>
      <c r="B168" t="s">
        <v>651</v>
      </c>
      <c r="C168" s="1">
        <v>247466.83</v>
      </c>
      <c r="F168" s="1">
        <v>247466.83</v>
      </c>
    </row>
    <row r="169" spans="1:6" x14ac:dyDescent="0.35">
      <c r="A169">
        <v>2793</v>
      </c>
      <c r="B169" t="s">
        <v>652</v>
      </c>
      <c r="C169" s="1">
        <v>1740423.13</v>
      </c>
      <c r="F169" s="1">
        <v>1740423.13</v>
      </c>
    </row>
    <row r="170" spans="1:6" x14ac:dyDescent="0.35">
      <c r="A170">
        <v>2800</v>
      </c>
      <c r="B170" t="s">
        <v>653</v>
      </c>
      <c r="C170" s="1">
        <v>63582.91</v>
      </c>
      <c r="F170" s="1">
        <v>63582.91</v>
      </c>
    </row>
    <row r="171" spans="1:6" x14ac:dyDescent="0.35">
      <c r="A171">
        <v>2814</v>
      </c>
      <c r="B171" t="s">
        <v>654</v>
      </c>
      <c r="C171" s="1">
        <v>63362.5</v>
      </c>
      <c r="F171" s="1">
        <v>63362.5</v>
      </c>
    </row>
    <row r="172" spans="1:6" x14ac:dyDescent="0.35">
      <c r="A172">
        <v>2828</v>
      </c>
      <c r="B172" t="s">
        <v>655</v>
      </c>
      <c r="C172" s="1">
        <v>54082.700000000004</v>
      </c>
      <c r="F172" s="1">
        <v>54082.700000000004</v>
      </c>
    </row>
    <row r="173" spans="1:6" x14ac:dyDescent="0.35">
      <c r="A173">
        <v>2835</v>
      </c>
      <c r="B173" t="s">
        <v>656</v>
      </c>
      <c r="C173" s="1">
        <v>86589.08</v>
      </c>
      <c r="F173" s="1">
        <v>86589.08</v>
      </c>
    </row>
    <row r="174" spans="1:6" x14ac:dyDescent="0.35">
      <c r="A174">
        <v>2842</v>
      </c>
      <c r="B174" t="s">
        <v>657</v>
      </c>
      <c r="C174" s="1">
        <v>22687.4</v>
      </c>
      <c r="F174" s="1">
        <v>22687.4</v>
      </c>
    </row>
    <row r="175" spans="1:6" x14ac:dyDescent="0.35">
      <c r="A175">
        <v>2849</v>
      </c>
      <c r="B175" t="s">
        <v>658</v>
      </c>
      <c r="C175" s="1">
        <v>434712.25999999995</v>
      </c>
      <c r="F175" s="1">
        <v>434712.25999999995</v>
      </c>
    </row>
    <row r="176" spans="1:6" x14ac:dyDescent="0.35">
      <c r="A176">
        <v>2856</v>
      </c>
      <c r="B176" t="s">
        <v>659</v>
      </c>
      <c r="C176" s="1">
        <v>54011.48</v>
      </c>
      <c r="E176" s="1">
        <v>81281.41</v>
      </c>
      <c r="F176" s="1">
        <v>135292.89000000001</v>
      </c>
    </row>
    <row r="177" spans="1:6" x14ac:dyDescent="0.35">
      <c r="A177">
        <v>2863</v>
      </c>
      <c r="B177" t="s">
        <v>660</v>
      </c>
      <c r="C177" s="1">
        <v>112676.75</v>
      </c>
      <c r="E177" s="1">
        <v>21834.82</v>
      </c>
      <c r="F177" s="1">
        <v>134511.57</v>
      </c>
    </row>
    <row r="178" spans="1:6" x14ac:dyDescent="0.35">
      <c r="A178">
        <v>2884</v>
      </c>
      <c r="B178" t="s">
        <v>661</v>
      </c>
      <c r="C178" s="1">
        <v>126797.93000000001</v>
      </c>
      <c r="F178" s="1">
        <v>126797.93000000001</v>
      </c>
    </row>
    <row r="179" spans="1:6" x14ac:dyDescent="0.35">
      <c r="A179">
        <v>2885</v>
      </c>
      <c r="B179" t="s">
        <v>662</v>
      </c>
      <c r="C179" s="1">
        <v>83099.16</v>
      </c>
      <c r="F179" s="1">
        <v>83099.16</v>
      </c>
    </row>
    <row r="180" spans="1:6" x14ac:dyDescent="0.35">
      <c r="A180">
        <v>2891</v>
      </c>
      <c r="B180" t="s">
        <v>663</v>
      </c>
      <c r="C180" s="1">
        <v>103115</v>
      </c>
      <c r="E180" s="1">
        <v>44928</v>
      </c>
      <c r="F180" s="1">
        <v>148043</v>
      </c>
    </row>
    <row r="181" spans="1:6" x14ac:dyDescent="0.35">
      <c r="A181">
        <v>2898</v>
      </c>
      <c r="B181" t="s">
        <v>664</v>
      </c>
      <c r="C181" s="1">
        <v>74542.930000000008</v>
      </c>
      <c r="F181" s="1">
        <v>74542.930000000008</v>
      </c>
    </row>
    <row r="182" spans="1:6" x14ac:dyDescent="0.35">
      <c r="A182">
        <v>2912</v>
      </c>
      <c r="B182" t="s">
        <v>665</v>
      </c>
      <c r="C182" s="1">
        <v>139785</v>
      </c>
      <c r="F182" s="1">
        <v>139785</v>
      </c>
    </row>
    <row r="183" spans="1:6" x14ac:dyDescent="0.35">
      <c r="A183">
        <v>2940</v>
      </c>
      <c r="B183" t="s">
        <v>666</v>
      </c>
      <c r="C183" s="1">
        <v>32602.89</v>
      </c>
      <c r="E183" s="1">
        <v>12646.72</v>
      </c>
      <c r="F183" s="1">
        <v>45249.61</v>
      </c>
    </row>
    <row r="184" spans="1:6" x14ac:dyDescent="0.35">
      <c r="A184">
        <v>3094</v>
      </c>
      <c r="B184" t="s">
        <v>667</v>
      </c>
      <c r="C184" s="1">
        <v>39999.759999999995</v>
      </c>
      <c r="F184" s="1">
        <v>39999.759999999995</v>
      </c>
    </row>
    <row r="185" spans="1:6" x14ac:dyDescent="0.35">
      <c r="A185">
        <v>3122</v>
      </c>
      <c r="B185" t="s">
        <v>668</v>
      </c>
      <c r="C185" s="1">
        <v>40000</v>
      </c>
      <c r="F185" s="1">
        <v>40000</v>
      </c>
    </row>
    <row r="186" spans="1:6" x14ac:dyDescent="0.35">
      <c r="A186">
        <v>3129</v>
      </c>
      <c r="B186" t="s">
        <v>669</v>
      </c>
      <c r="C186" s="1">
        <v>98686.53</v>
      </c>
      <c r="F186" s="1">
        <v>98686.53</v>
      </c>
    </row>
    <row r="187" spans="1:6" x14ac:dyDescent="0.35">
      <c r="A187">
        <v>3150</v>
      </c>
      <c r="B187" t="s">
        <v>670</v>
      </c>
      <c r="C187" s="1">
        <v>83938</v>
      </c>
      <c r="F187" s="1">
        <v>83938</v>
      </c>
    </row>
    <row r="188" spans="1:6" x14ac:dyDescent="0.35">
      <c r="A188">
        <v>3171</v>
      </c>
      <c r="B188" t="s">
        <v>671</v>
      </c>
      <c r="C188" s="1">
        <v>79077.22</v>
      </c>
      <c r="F188" s="1">
        <v>79077.22</v>
      </c>
    </row>
    <row r="189" spans="1:6" x14ac:dyDescent="0.35">
      <c r="A189">
        <v>3213</v>
      </c>
      <c r="B189" t="s">
        <v>672</v>
      </c>
      <c r="C189" s="1">
        <v>55743.7</v>
      </c>
      <c r="E189" s="1">
        <v>36321.47</v>
      </c>
      <c r="F189" s="1">
        <v>92065.17</v>
      </c>
    </row>
    <row r="190" spans="1:6" x14ac:dyDescent="0.35">
      <c r="A190">
        <v>3220</v>
      </c>
      <c r="B190" t="s">
        <v>673</v>
      </c>
      <c r="C190" s="1">
        <v>126087.81</v>
      </c>
      <c r="F190" s="1">
        <v>126087.81</v>
      </c>
    </row>
    <row r="191" spans="1:6" x14ac:dyDescent="0.35">
      <c r="A191">
        <v>3269</v>
      </c>
      <c r="B191" t="s">
        <v>674</v>
      </c>
      <c r="C191" s="1">
        <v>4234477.8899999997</v>
      </c>
      <c r="E191" s="1">
        <v>1553868.02</v>
      </c>
      <c r="F191" s="1">
        <v>5788345.9100000001</v>
      </c>
    </row>
    <row r="192" spans="1:6" x14ac:dyDescent="0.35">
      <c r="A192">
        <v>3276</v>
      </c>
      <c r="B192" t="s">
        <v>675</v>
      </c>
      <c r="C192" s="1">
        <v>39093.729999999996</v>
      </c>
      <c r="E192" s="1">
        <v>36868.559999999998</v>
      </c>
      <c r="F192" s="1">
        <v>75962.289999999994</v>
      </c>
    </row>
    <row r="193" spans="1:6" x14ac:dyDescent="0.35">
      <c r="A193">
        <v>3290</v>
      </c>
      <c r="B193" t="s">
        <v>676</v>
      </c>
      <c r="C193" s="1">
        <v>479864.86</v>
      </c>
      <c r="F193" s="1">
        <v>479864.86</v>
      </c>
    </row>
    <row r="194" spans="1:6" x14ac:dyDescent="0.35">
      <c r="A194">
        <v>3297</v>
      </c>
      <c r="B194" t="s">
        <v>677</v>
      </c>
      <c r="C194" s="1">
        <v>126700</v>
      </c>
      <c r="F194" s="1">
        <v>126700</v>
      </c>
    </row>
    <row r="195" spans="1:6" x14ac:dyDescent="0.35">
      <c r="A195">
        <v>3304</v>
      </c>
      <c r="B195" t="s">
        <v>678</v>
      </c>
      <c r="C195" s="1">
        <v>37404.78</v>
      </c>
      <c r="F195" s="1">
        <v>37404.78</v>
      </c>
    </row>
    <row r="196" spans="1:6" x14ac:dyDescent="0.35">
      <c r="A196">
        <v>3311</v>
      </c>
      <c r="B196" t="s">
        <v>679</v>
      </c>
      <c r="C196" s="1">
        <v>306721.07000000007</v>
      </c>
      <c r="E196" s="1">
        <v>178391.93999999997</v>
      </c>
      <c r="F196" s="1">
        <v>485113.01</v>
      </c>
    </row>
    <row r="197" spans="1:6" x14ac:dyDescent="0.35">
      <c r="A197">
        <v>3318</v>
      </c>
      <c r="B197" t="s">
        <v>680</v>
      </c>
      <c r="C197" s="1">
        <v>135398.82999999999</v>
      </c>
      <c r="E197" s="1">
        <v>53960</v>
      </c>
      <c r="F197" s="1">
        <v>189358.83</v>
      </c>
    </row>
    <row r="198" spans="1:6" x14ac:dyDescent="0.35">
      <c r="A198">
        <v>3325</v>
      </c>
      <c r="B198" t="s">
        <v>681</v>
      </c>
      <c r="C198" s="1">
        <v>256092.99</v>
      </c>
      <c r="E198" s="1">
        <v>34455.46</v>
      </c>
      <c r="F198" s="1">
        <v>290548.45</v>
      </c>
    </row>
    <row r="199" spans="1:6" x14ac:dyDescent="0.35">
      <c r="A199">
        <v>3332</v>
      </c>
      <c r="B199" t="s">
        <v>682</v>
      </c>
      <c r="C199" s="1">
        <v>122165.95999999999</v>
      </c>
      <c r="F199" s="1">
        <v>122165.95999999999</v>
      </c>
    </row>
    <row r="200" spans="1:6" x14ac:dyDescent="0.35">
      <c r="A200">
        <v>3339</v>
      </c>
      <c r="B200" t="s">
        <v>683</v>
      </c>
      <c r="C200" s="1">
        <v>333168.39999999997</v>
      </c>
      <c r="F200" s="1">
        <v>333168.39999999997</v>
      </c>
    </row>
    <row r="201" spans="1:6" x14ac:dyDescent="0.35">
      <c r="A201">
        <v>3360</v>
      </c>
      <c r="B201" t="s">
        <v>684</v>
      </c>
      <c r="C201" s="1">
        <v>163911.95000000001</v>
      </c>
      <c r="E201" s="1">
        <v>16951.97</v>
      </c>
      <c r="F201" s="1">
        <v>180863.92</v>
      </c>
    </row>
    <row r="202" spans="1:6" x14ac:dyDescent="0.35">
      <c r="A202">
        <v>3367</v>
      </c>
      <c r="B202" t="s">
        <v>685</v>
      </c>
      <c r="C202" s="1">
        <v>105515.77</v>
      </c>
      <c r="F202" s="1">
        <v>105515.77</v>
      </c>
    </row>
    <row r="203" spans="1:6" x14ac:dyDescent="0.35">
      <c r="A203">
        <v>3381</v>
      </c>
      <c r="B203" t="s">
        <v>686</v>
      </c>
      <c r="C203" s="1">
        <v>37670.46</v>
      </c>
      <c r="F203" s="1">
        <v>37670.46</v>
      </c>
    </row>
    <row r="204" spans="1:6" x14ac:dyDescent="0.35">
      <c r="A204">
        <v>3409</v>
      </c>
      <c r="B204" t="s">
        <v>687</v>
      </c>
      <c r="C204" s="1">
        <v>202523.6</v>
      </c>
      <c r="F204" s="1">
        <v>202523.6</v>
      </c>
    </row>
    <row r="205" spans="1:6" x14ac:dyDescent="0.35">
      <c r="A205">
        <v>3427</v>
      </c>
      <c r="B205" t="s">
        <v>688</v>
      </c>
      <c r="C205" s="1">
        <v>48809.79</v>
      </c>
      <c r="E205" s="1">
        <v>20038.66</v>
      </c>
      <c r="F205" s="1">
        <v>68848.45</v>
      </c>
    </row>
    <row r="206" spans="1:6" x14ac:dyDescent="0.35">
      <c r="A206">
        <v>3428</v>
      </c>
      <c r="B206" t="s">
        <v>689</v>
      </c>
      <c r="C206" s="1">
        <v>105248.70999999999</v>
      </c>
      <c r="F206" s="1">
        <v>105248.70999999999</v>
      </c>
    </row>
    <row r="207" spans="1:6" x14ac:dyDescent="0.35">
      <c r="A207">
        <v>3430</v>
      </c>
      <c r="B207" t="s">
        <v>690</v>
      </c>
      <c r="C207" s="1">
        <v>632836.54</v>
      </c>
      <c r="E207" s="1">
        <v>3468</v>
      </c>
      <c r="F207" s="1">
        <v>636304.54</v>
      </c>
    </row>
    <row r="208" spans="1:6" x14ac:dyDescent="0.35">
      <c r="A208">
        <v>3434</v>
      </c>
      <c r="B208" t="s">
        <v>691</v>
      </c>
      <c r="C208" s="1">
        <v>179200.84</v>
      </c>
      <c r="F208" s="1">
        <v>179200.84</v>
      </c>
    </row>
    <row r="209" spans="1:6" x14ac:dyDescent="0.35">
      <c r="A209">
        <v>3437</v>
      </c>
      <c r="B209" t="s">
        <v>692</v>
      </c>
      <c r="C209" s="1">
        <v>83180.84</v>
      </c>
      <c r="F209" s="1">
        <v>83180.84</v>
      </c>
    </row>
    <row r="210" spans="1:6" x14ac:dyDescent="0.35">
      <c r="A210">
        <v>3444</v>
      </c>
      <c r="B210" t="s">
        <v>693</v>
      </c>
      <c r="C210" s="1">
        <v>320710.64</v>
      </c>
      <c r="F210" s="1">
        <v>320710.64</v>
      </c>
    </row>
    <row r="211" spans="1:6" x14ac:dyDescent="0.35">
      <c r="A211">
        <v>3479</v>
      </c>
      <c r="B211" t="s">
        <v>694</v>
      </c>
      <c r="C211" s="1">
        <v>70754.67</v>
      </c>
      <c r="F211" s="1">
        <v>70754.67</v>
      </c>
    </row>
    <row r="212" spans="1:6" x14ac:dyDescent="0.35">
      <c r="A212">
        <v>3484</v>
      </c>
      <c r="B212" t="s">
        <v>695</v>
      </c>
      <c r="C212" s="1">
        <v>40000</v>
      </c>
      <c r="E212" s="1">
        <v>8425.7000000000007</v>
      </c>
      <c r="F212" s="1">
        <v>48425.7</v>
      </c>
    </row>
    <row r="213" spans="1:6" x14ac:dyDescent="0.35">
      <c r="A213">
        <v>3500</v>
      </c>
      <c r="B213" t="s">
        <v>696</v>
      </c>
      <c r="C213" s="1">
        <v>158851.85999999999</v>
      </c>
      <c r="F213" s="1">
        <v>158851.85999999999</v>
      </c>
    </row>
    <row r="214" spans="1:6" x14ac:dyDescent="0.35">
      <c r="A214">
        <v>3510</v>
      </c>
      <c r="B214" t="s">
        <v>697</v>
      </c>
      <c r="C214" s="1">
        <v>40000</v>
      </c>
      <c r="F214" s="1">
        <v>40000</v>
      </c>
    </row>
    <row r="215" spans="1:6" x14ac:dyDescent="0.35">
      <c r="A215">
        <v>3514</v>
      </c>
      <c r="B215" t="s">
        <v>698</v>
      </c>
      <c r="C215" s="1">
        <v>40000</v>
      </c>
      <c r="F215" s="1">
        <v>40000</v>
      </c>
    </row>
    <row r="216" spans="1:6" x14ac:dyDescent="0.35">
      <c r="A216">
        <v>3528</v>
      </c>
      <c r="B216" t="s">
        <v>699</v>
      </c>
      <c r="C216" s="1">
        <v>46616</v>
      </c>
      <c r="F216" s="1">
        <v>46616</v>
      </c>
    </row>
    <row r="217" spans="1:6" x14ac:dyDescent="0.35">
      <c r="A217">
        <v>3542</v>
      </c>
      <c r="B217" t="s">
        <v>700</v>
      </c>
      <c r="C217" s="1">
        <v>46991</v>
      </c>
      <c r="F217" s="1">
        <v>46991</v>
      </c>
    </row>
    <row r="218" spans="1:6" x14ac:dyDescent="0.35">
      <c r="A218">
        <v>3549</v>
      </c>
      <c r="B218" t="s">
        <v>701</v>
      </c>
      <c r="C218" s="1">
        <v>211690.95</v>
      </c>
      <c r="F218" s="1">
        <v>211690.95</v>
      </c>
    </row>
    <row r="219" spans="1:6" x14ac:dyDescent="0.35">
      <c r="A219">
        <v>3612</v>
      </c>
      <c r="B219" t="s">
        <v>702</v>
      </c>
      <c r="C219" s="1">
        <v>52749.109999999993</v>
      </c>
      <c r="F219" s="1">
        <v>52749.109999999993</v>
      </c>
    </row>
    <row r="220" spans="1:6" x14ac:dyDescent="0.35">
      <c r="A220">
        <v>3619</v>
      </c>
      <c r="B220" t="s">
        <v>703</v>
      </c>
      <c r="C220" s="1">
        <v>28713190.84</v>
      </c>
      <c r="F220" s="1">
        <v>28713190.84</v>
      </c>
    </row>
    <row r="221" spans="1:6" x14ac:dyDescent="0.35">
      <c r="A221">
        <v>3633</v>
      </c>
      <c r="B221" t="s">
        <v>704</v>
      </c>
      <c r="C221" s="1">
        <v>67052.12</v>
      </c>
      <c r="F221" s="1">
        <v>67052.12</v>
      </c>
    </row>
    <row r="222" spans="1:6" x14ac:dyDescent="0.35">
      <c r="A222">
        <v>3640</v>
      </c>
      <c r="B222" t="s">
        <v>705</v>
      </c>
      <c r="C222" s="1">
        <v>44489.159999999996</v>
      </c>
      <c r="F222" s="1">
        <v>44489.159999999996</v>
      </c>
    </row>
    <row r="223" spans="1:6" x14ac:dyDescent="0.35">
      <c r="A223">
        <v>3647</v>
      </c>
      <c r="B223" t="s">
        <v>706</v>
      </c>
      <c r="C223" s="1">
        <v>118545</v>
      </c>
      <c r="F223" s="1">
        <v>118545</v>
      </c>
    </row>
    <row r="224" spans="1:6" x14ac:dyDescent="0.35">
      <c r="A224">
        <v>3654</v>
      </c>
      <c r="B224" t="s">
        <v>707</v>
      </c>
      <c r="C224" s="1">
        <v>62090.12</v>
      </c>
      <c r="E224" s="1">
        <v>36308.239999999998</v>
      </c>
      <c r="F224" s="1">
        <v>98398.36</v>
      </c>
    </row>
    <row r="225" spans="1:6" x14ac:dyDescent="0.35">
      <c r="A225">
        <v>3661</v>
      </c>
      <c r="B225" t="s">
        <v>708</v>
      </c>
      <c r="C225" s="1">
        <v>67578.22</v>
      </c>
      <c r="F225" s="1">
        <v>67578.22</v>
      </c>
    </row>
    <row r="226" spans="1:6" x14ac:dyDescent="0.35">
      <c r="A226">
        <v>3668</v>
      </c>
      <c r="B226" t="s">
        <v>709</v>
      </c>
      <c r="C226" s="1">
        <v>146253.64000000001</v>
      </c>
      <c r="F226" s="1">
        <v>146253.64000000001</v>
      </c>
    </row>
    <row r="227" spans="1:6" x14ac:dyDescent="0.35">
      <c r="A227">
        <v>3675</v>
      </c>
      <c r="B227" t="s">
        <v>710</v>
      </c>
      <c r="C227" s="1">
        <v>65418.33</v>
      </c>
      <c r="F227" s="1">
        <v>65418.33</v>
      </c>
    </row>
    <row r="228" spans="1:6" x14ac:dyDescent="0.35">
      <c r="A228">
        <v>3682</v>
      </c>
      <c r="B228" t="s">
        <v>711</v>
      </c>
      <c r="C228" s="1">
        <v>245033.23</v>
      </c>
      <c r="F228" s="1">
        <v>245033.23</v>
      </c>
    </row>
    <row r="229" spans="1:6" x14ac:dyDescent="0.35">
      <c r="A229">
        <v>3689</v>
      </c>
      <c r="B229" t="s">
        <v>712</v>
      </c>
      <c r="C229" s="1">
        <v>81117.02</v>
      </c>
      <c r="E229" s="1">
        <v>38430.74</v>
      </c>
      <c r="F229" s="1">
        <v>119547.76000000001</v>
      </c>
    </row>
    <row r="230" spans="1:6" x14ac:dyDescent="0.35">
      <c r="A230">
        <v>3696</v>
      </c>
      <c r="B230" t="s">
        <v>713</v>
      </c>
      <c r="C230" s="1">
        <v>40000</v>
      </c>
      <c r="F230" s="1">
        <v>40000</v>
      </c>
    </row>
    <row r="231" spans="1:6" x14ac:dyDescent="0.35">
      <c r="A231">
        <v>3787</v>
      </c>
      <c r="B231" t="s">
        <v>714</v>
      </c>
      <c r="C231" s="1">
        <v>126311.99</v>
      </c>
      <c r="F231" s="1">
        <v>126311.99</v>
      </c>
    </row>
    <row r="232" spans="1:6" x14ac:dyDescent="0.35">
      <c r="A232">
        <v>3794</v>
      </c>
      <c r="B232" t="s">
        <v>715</v>
      </c>
      <c r="C232" s="1">
        <v>13566.96</v>
      </c>
      <c r="F232" s="1">
        <v>13566.96</v>
      </c>
    </row>
    <row r="233" spans="1:6" x14ac:dyDescent="0.35">
      <c r="A233">
        <v>3822</v>
      </c>
      <c r="B233" t="s">
        <v>716</v>
      </c>
      <c r="C233" s="1">
        <v>95319.61</v>
      </c>
      <c r="F233" s="1">
        <v>95319.61</v>
      </c>
    </row>
    <row r="234" spans="1:6" x14ac:dyDescent="0.35">
      <c r="A234">
        <v>3850</v>
      </c>
      <c r="B234" t="s">
        <v>717</v>
      </c>
      <c r="C234" s="1">
        <v>151554</v>
      </c>
      <c r="E234" s="1">
        <v>43306.31</v>
      </c>
      <c r="F234" s="1">
        <v>194860.31</v>
      </c>
    </row>
    <row r="235" spans="1:6" x14ac:dyDescent="0.35">
      <c r="A235">
        <v>3862</v>
      </c>
      <c r="B235" t="s">
        <v>718</v>
      </c>
      <c r="C235" s="1">
        <v>17206.57</v>
      </c>
      <c r="F235" s="1">
        <v>17206.57</v>
      </c>
    </row>
    <row r="236" spans="1:6" x14ac:dyDescent="0.35">
      <c r="A236">
        <v>3871</v>
      </c>
      <c r="B236" t="s">
        <v>719</v>
      </c>
      <c r="C236" s="1">
        <v>92607.6</v>
      </c>
      <c r="E236" s="1">
        <v>6965.04</v>
      </c>
      <c r="F236" s="1">
        <v>99572.64</v>
      </c>
    </row>
    <row r="237" spans="1:6" x14ac:dyDescent="0.35">
      <c r="A237">
        <v>3892</v>
      </c>
      <c r="B237" t="s">
        <v>720</v>
      </c>
      <c r="C237" s="1">
        <v>437707.95999999996</v>
      </c>
      <c r="F237" s="1">
        <v>437707.95999999996</v>
      </c>
    </row>
    <row r="238" spans="1:6" x14ac:dyDescent="0.35">
      <c r="A238">
        <v>3899</v>
      </c>
      <c r="B238" t="s">
        <v>721</v>
      </c>
      <c r="E238" s="1">
        <v>43810.39</v>
      </c>
      <c r="F238" s="1">
        <v>43810.39</v>
      </c>
    </row>
    <row r="239" spans="1:6" x14ac:dyDescent="0.35">
      <c r="A239">
        <v>3906</v>
      </c>
      <c r="B239" t="s">
        <v>722</v>
      </c>
      <c r="C239" s="1">
        <v>23706.1</v>
      </c>
      <c r="F239" s="1">
        <v>23706.1</v>
      </c>
    </row>
    <row r="240" spans="1:6" x14ac:dyDescent="0.35">
      <c r="A240">
        <v>3920</v>
      </c>
      <c r="B240" t="s">
        <v>723</v>
      </c>
      <c r="C240" s="1">
        <v>40341.89</v>
      </c>
      <c r="F240" s="1">
        <v>40341.89</v>
      </c>
    </row>
    <row r="241" spans="1:6" x14ac:dyDescent="0.35">
      <c r="A241">
        <v>3925</v>
      </c>
      <c r="B241" t="s">
        <v>724</v>
      </c>
      <c r="C241" s="1">
        <v>92993.98</v>
      </c>
      <c r="F241" s="1">
        <v>92993.98</v>
      </c>
    </row>
    <row r="242" spans="1:6" x14ac:dyDescent="0.35">
      <c r="A242">
        <v>3934</v>
      </c>
      <c r="B242" t="s">
        <v>725</v>
      </c>
      <c r="C242" s="1">
        <v>40000</v>
      </c>
      <c r="F242" s="1">
        <v>40000</v>
      </c>
    </row>
    <row r="243" spans="1:6" x14ac:dyDescent="0.35">
      <c r="A243">
        <v>3941</v>
      </c>
      <c r="B243" t="s">
        <v>726</v>
      </c>
      <c r="C243" s="1">
        <v>87032.080000000016</v>
      </c>
      <c r="F243" s="1">
        <v>87032.080000000016</v>
      </c>
    </row>
    <row r="244" spans="1:6" x14ac:dyDescent="0.35">
      <c r="A244">
        <v>3948</v>
      </c>
      <c r="B244" t="s">
        <v>727</v>
      </c>
      <c r="C244" s="1">
        <v>88047.86</v>
      </c>
      <c r="E244" s="1">
        <v>42791.65</v>
      </c>
      <c r="F244" s="1">
        <v>130839.51000000001</v>
      </c>
    </row>
    <row r="245" spans="1:6" x14ac:dyDescent="0.35">
      <c r="A245">
        <v>3955</v>
      </c>
      <c r="B245" t="s">
        <v>728</v>
      </c>
      <c r="C245" s="1">
        <v>219512.19999999998</v>
      </c>
      <c r="F245" s="1">
        <v>219512.19999999998</v>
      </c>
    </row>
    <row r="246" spans="1:6" x14ac:dyDescent="0.35">
      <c r="A246">
        <v>3969</v>
      </c>
      <c r="B246" t="s">
        <v>729</v>
      </c>
      <c r="C246" s="1">
        <v>9902.4699999999993</v>
      </c>
      <c r="F246" s="1">
        <v>9902.4699999999993</v>
      </c>
    </row>
    <row r="247" spans="1:6" x14ac:dyDescent="0.35">
      <c r="A247">
        <v>3976</v>
      </c>
      <c r="B247" t="s">
        <v>730</v>
      </c>
      <c r="C247" s="1">
        <v>40000</v>
      </c>
      <c r="E247" s="1">
        <v>3623</v>
      </c>
      <c r="F247" s="1">
        <v>43623</v>
      </c>
    </row>
    <row r="248" spans="1:6" x14ac:dyDescent="0.35">
      <c r="A248">
        <v>3983</v>
      </c>
      <c r="B248" t="s">
        <v>731</v>
      </c>
      <c r="C248" s="1">
        <v>102227.47</v>
      </c>
      <c r="F248" s="1">
        <v>102227.47</v>
      </c>
    </row>
    <row r="249" spans="1:6" x14ac:dyDescent="0.35">
      <c r="A249">
        <v>3990</v>
      </c>
      <c r="B249" t="s">
        <v>732</v>
      </c>
      <c r="C249" s="1">
        <v>231251.65999999997</v>
      </c>
      <c r="E249" s="1">
        <v>84836.37</v>
      </c>
      <c r="F249" s="1">
        <v>316088.02999999997</v>
      </c>
    </row>
    <row r="250" spans="1:6" x14ac:dyDescent="0.35">
      <c r="A250">
        <v>4011</v>
      </c>
      <c r="B250" t="s">
        <v>268</v>
      </c>
      <c r="C250" s="1">
        <v>15987.2</v>
      </c>
      <c r="F250" s="1">
        <v>15987.2</v>
      </c>
    </row>
    <row r="251" spans="1:6" x14ac:dyDescent="0.35">
      <c r="A251">
        <v>4018</v>
      </c>
      <c r="B251" t="s">
        <v>733</v>
      </c>
      <c r="C251" s="1">
        <v>446931.20000000001</v>
      </c>
      <c r="F251" s="1">
        <v>446931.20000000001</v>
      </c>
    </row>
    <row r="252" spans="1:6" x14ac:dyDescent="0.35">
      <c r="A252">
        <v>4025</v>
      </c>
      <c r="B252" t="s">
        <v>734</v>
      </c>
      <c r="C252" s="1">
        <v>42802</v>
      </c>
      <c r="F252" s="1">
        <v>42802</v>
      </c>
    </row>
    <row r="253" spans="1:6" x14ac:dyDescent="0.35">
      <c r="A253">
        <v>4060</v>
      </c>
      <c r="B253" t="s">
        <v>735</v>
      </c>
      <c r="C253" s="1">
        <v>59811.29</v>
      </c>
      <c r="F253" s="1">
        <v>59811.29</v>
      </c>
    </row>
    <row r="254" spans="1:6" x14ac:dyDescent="0.35">
      <c r="A254">
        <v>4067</v>
      </c>
      <c r="B254" t="s">
        <v>736</v>
      </c>
      <c r="C254" s="1">
        <v>164116.16</v>
      </c>
      <c r="F254" s="1">
        <v>164116.16</v>
      </c>
    </row>
    <row r="255" spans="1:6" x14ac:dyDescent="0.35">
      <c r="A255">
        <v>4074</v>
      </c>
      <c r="B255" t="s">
        <v>737</v>
      </c>
      <c r="C255" s="1">
        <v>107117.42</v>
      </c>
      <c r="F255" s="1">
        <v>107117.42</v>
      </c>
    </row>
    <row r="256" spans="1:6" x14ac:dyDescent="0.35">
      <c r="A256">
        <v>4088</v>
      </c>
      <c r="B256" t="s">
        <v>738</v>
      </c>
      <c r="C256" s="1">
        <v>104133.17000000001</v>
      </c>
      <c r="F256" s="1">
        <v>104133.17000000001</v>
      </c>
    </row>
    <row r="257" spans="1:6" x14ac:dyDescent="0.35">
      <c r="A257">
        <v>4095</v>
      </c>
      <c r="B257" t="s">
        <v>739</v>
      </c>
      <c r="C257" s="1">
        <v>198524.53</v>
      </c>
      <c r="F257" s="1">
        <v>198524.53</v>
      </c>
    </row>
    <row r="258" spans="1:6" x14ac:dyDescent="0.35">
      <c r="A258">
        <v>4137</v>
      </c>
      <c r="B258" t="s">
        <v>740</v>
      </c>
      <c r="C258" s="1">
        <v>56694</v>
      </c>
      <c r="F258" s="1">
        <v>56694</v>
      </c>
    </row>
    <row r="259" spans="1:6" x14ac:dyDescent="0.35">
      <c r="A259">
        <v>4144</v>
      </c>
      <c r="B259" t="s">
        <v>741</v>
      </c>
      <c r="C259" s="1">
        <v>99375</v>
      </c>
      <c r="F259" s="1">
        <v>99375</v>
      </c>
    </row>
    <row r="260" spans="1:6" x14ac:dyDescent="0.35">
      <c r="A260">
        <v>4151</v>
      </c>
      <c r="B260" t="s">
        <v>742</v>
      </c>
      <c r="C260" s="1">
        <v>85112</v>
      </c>
      <c r="F260" s="1">
        <v>85112</v>
      </c>
    </row>
    <row r="261" spans="1:6" x14ac:dyDescent="0.35">
      <c r="A261">
        <v>4165</v>
      </c>
      <c r="B261" t="s">
        <v>743</v>
      </c>
      <c r="C261" s="1">
        <v>95707</v>
      </c>
      <c r="F261" s="1">
        <v>95707</v>
      </c>
    </row>
    <row r="262" spans="1:6" x14ac:dyDescent="0.35">
      <c r="A262">
        <v>4179</v>
      </c>
      <c r="B262" t="s">
        <v>744</v>
      </c>
      <c r="C262" s="1">
        <v>933456.9800000001</v>
      </c>
      <c r="F262" s="1">
        <v>933456.9800000001</v>
      </c>
    </row>
    <row r="263" spans="1:6" x14ac:dyDescent="0.35">
      <c r="A263">
        <v>4186</v>
      </c>
      <c r="B263" t="s">
        <v>745</v>
      </c>
      <c r="C263" s="1">
        <v>50785.54</v>
      </c>
      <c r="E263" s="1">
        <v>118985</v>
      </c>
      <c r="F263" s="1">
        <v>169770.54</v>
      </c>
    </row>
    <row r="264" spans="1:6" x14ac:dyDescent="0.35">
      <c r="A264">
        <v>4207</v>
      </c>
      <c r="B264" t="s">
        <v>746</v>
      </c>
      <c r="C264" s="1">
        <v>145865.1</v>
      </c>
      <c r="E264" s="1">
        <v>73333</v>
      </c>
      <c r="F264" s="1">
        <v>219198.1</v>
      </c>
    </row>
    <row r="265" spans="1:6" x14ac:dyDescent="0.35">
      <c r="A265">
        <v>4221</v>
      </c>
      <c r="B265" t="s">
        <v>747</v>
      </c>
      <c r="C265" s="1">
        <v>62168.800000000003</v>
      </c>
      <c r="F265" s="1">
        <v>62168.800000000003</v>
      </c>
    </row>
    <row r="266" spans="1:6" x14ac:dyDescent="0.35">
      <c r="A266">
        <v>4228</v>
      </c>
      <c r="B266" t="s">
        <v>748</v>
      </c>
      <c r="C266" s="1">
        <v>107204.65</v>
      </c>
      <c r="F266" s="1">
        <v>107204.65</v>
      </c>
    </row>
    <row r="267" spans="1:6" x14ac:dyDescent="0.35">
      <c r="A267">
        <v>4235</v>
      </c>
      <c r="B267" t="s">
        <v>749</v>
      </c>
      <c r="C267" s="1">
        <v>40000</v>
      </c>
      <c r="F267" s="1">
        <v>40000</v>
      </c>
    </row>
    <row r="268" spans="1:6" x14ac:dyDescent="0.35">
      <c r="A268">
        <v>4263</v>
      </c>
      <c r="B268" t="s">
        <v>750</v>
      </c>
      <c r="C268" s="1">
        <v>44751</v>
      </c>
      <c r="E268" s="1">
        <v>32464</v>
      </c>
      <c r="F268" s="1">
        <v>77215</v>
      </c>
    </row>
    <row r="269" spans="1:6" x14ac:dyDescent="0.35">
      <c r="A269">
        <v>4270</v>
      </c>
      <c r="B269" t="s">
        <v>751</v>
      </c>
      <c r="C269" s="1">
        <v>40000</v>
      </c>
      <c r="F269" s="1">
        <v>40000</v>
      </c>
    </row>
    <row r="270" spans="1:6" x14ac:dyDescent="0.35">
      <c r="A270">
        <v>4305</v>
      </c>
      <c r="B270" t="s">
        <v>752</v>
      </c>
      <c r="C270" s="1">
        <v>112225.74</v>
      </c>
      <c r="F270" s="1">
        <v>112225.74</v>
      </c>
    </row>
    <row r="271" spans="1:6" x14ac:dyDescent="0.35">
      <c r="A271">
        <v>4312</v>
      </c>
      <c r="B271" t="s">
        <v>753</v>
      </c>
      <c r="C271" s="1">
        <v>53903</v>
      </c>
      <c r="F271" s="1">
        <v>53903</v>
      </c>
    </row>
    <row r="272" spans="1:6" x14ac:dyDescent="0.35">
      <c r="A272">
        <v>4330</v>
      </c>
      <c r="B272" t="s">
        <v>754</v>
      </c>
      <c r="C272" s="1">
        <v>40000</v>
      </c>
      <c r="E272" s="1">
        <v>16957</v>
      </c>
      <c r="F272" s="1">
        <v>56957</v>
      </c>
    </row>
    <row r="273" spans="1:6" x14ac:dyDescent="0.35">
      <c r="A273">
        <v>4347</v>
      </c>
      <c r="B273" t="s">
        <v>755</v>
      </c>
      <c r="C273" s="1">
        <v>4794</v>
      </c>
      <c r="F273" s="1">
        <v>4794</v>
      </c>
    </row>
    <row r="274" spans="1:6" x14ac:dyDescent="0.35">
      <c r="A274">
        <v>4368</v>
      </c>
      <c r="B274" t="s">
        <v>756</v>
      </c>
      <c r="C274" s="1">
        <v>51611</v>
      </c>
      <c r="F274" s="1">
        <v>51611</v>
      </c>
    </row>
    <row r="275" spans="1:6" x14ac:dyDescent="0.35">
      <c r="A275">
        <v>4375</v>
      </c>
      <c r="B275" t="s">
        <v>757</v>
      </c>
      <c r="C275" s="1">
        <v>111683.27</v>
      </c>
      <c r="E275" s="1">
        <v>85476.13</v>
      </c>
      <c r="F275" s="1">
        <v>197159.40000000002</v>
      </c>
    </row>
    <row r="276" spans="1:6" x14ac:dyDescent="0.35">
      <c r="A276">
        <v>4389</v>
      </c>
      <c r="B276" t="s">
        <v>758</v>
      </c>
      <c r="C276" s="1">
        <v>234388.00000000003</v>
      </c>
      <c r="F276" s="1">
        <v>234388.00000000003</v>
      </c>
    </row>
    <row r="277" spans="1:6" x14ac:dyDescent="0.35">
      <c r="A277">
        <v>4459</v>
      </c>
      <c r="B277" t="s">
        <v>759</v>
      </c>
      <c r="C277" s="1">
        <v>12776.1</v>
      </c>
      <c r="E277" s="1">
        <v>5214.38</v>
      </c>
      <c r="F277" s="1">
        <v>17990.48</v>
      </c>
    </row>
    <row r="278" spans="1:6" x14ac:dyDescent="0.35">
      <c r="A278">
        <v>4473</v>
      </c>
      <c r="B278" t="s">
        <v>760</v>
      </c>
      <c r="C278" s="1">
        <v>101072</v>
      </c>
      <c r="F278" s="1">
        <v>101072</v>
      </c>
    </row>
    <row r="279" spans="1:6" x14ac:dyDescent="0.35">
      <c r="A279">
        <v>4501</v>
      </c>
      <c r="B279" t="s">
        <v>761</v>
      </c>
      <c r="C279" s="1">
        <v>262789.49</v>
      </c>
      <c r="F279" s="1">
        <v>262789.49</v>
      </c>
    </row>
    <row r="280" spans="1:6" x14ac:dyDescent="0.35">
      <c r="A280">
        <v>4508</v>
      </c>
      <c r="B280" t="s">
        <v>762</v>
      </c>
      <c r="C280" s="1">
        <v>63595</v>
      </c>
      <c r="F280" s="1">
        <v>63595</v>
      </c>
    </row>
    <row r="281" spans="1:6" x14ac:dyDescent="0.35">
      <c r="A281">
        <v>4515</v>
      </c>
      <c r="B281" t="s">
        <v>763</v>
      </c>
      <c r="C281" s="1">
        <v>152878</v>
      </c>
      <c r="F281" s="1">
        <v>152878</v>
      </c>
    </row>
    <row r="282" spans="1:6" x14ac:dyDescent="0.35">
      <c r="A282">
        <v>4529</v>
      </c>
      <c r="B282" t="s">
        <v>764</v>
      </c>
      <c r="C282" s="1">
        <v>20647.16</v>
      </c>
      <c r="F282" s="1">
        <v>20647.16</v>
      </c>
    </row>
    <row r="283" spans="1:6" x14ac:dyDescent="0.35">
      <c r="A283">
        <v>4536</v>
      </c>
      <c r="B283" t="s">
        <v>765</v>
      </c>
      <c r="C283" s="1">
        <v>54189</v>
      </c>
      <c r="F283" s="1">
        <v>54189</v>
      </c>
    </row>
    <row r="284" spans="1:6" x14ac:dyDescent="0.35">
      <c r="A284">
        <v>4543</v>
      </c>
      <c r="B284" t="s">
        <v>766</v>
      </c>
      <c r="C284" s="1">
        <v>77843.86</v>
      </c>
      <c r="F284" s="1">
        <v>77843.86</v>
      </c>
    </row>
    <row r="285" spans="1:6" x14ac:dyDescent="0.35">
      <c r="A285">
        <v>4557</v>
      </c>
      <c r="B285" t="s">
        <v>767</v>
      </c>
      <c r="C285" s="1">
        <v>41217</v>
      </c>
      <c r="F285" s="1">
        <v>41217</v>
      </c>
    </row>
    <row r="286" spans="1:6" x14ac:dyDescent="0.35">
      <c r="A286">
        <v>4571</v>
      </c>
      <c r="B286" t="s">
        <v>768</v>
      </c>
      <c r="C286" s="1">
        <v>81277</v>
      </c>
      <c r="E286" s="1">
        <v>44134</v>
      </c>
      <c r="F286" s="1">
        <v>125411</v>
      </c>
    </row>
    <row r="287" spans="1:6" x14ac:dyDescent="0.35">
      <c r="A287">
        <v>4578</v>
      </c>
      <c r="B287" t="s">
        <v>769</v>
      </c>
      <c r="C287" s="1">
        <v>41014.9</v>
      </c>
      <c r="F287" s="1">
        <v>41014.9</v>
      </c>
    </row>
    <row r="288" spans="1:6" x14ac:dyDescent="0.35">
      <c r="A288">
        <v>4606</v>
      </c>
      <c r="B288" t="s">
        <v>770</v>
      </c>
      <c r="C288" s="1">
        <v>44180</v>
      </c>
      <c r="E288" s="1">
        <v>47971</v>
      </c>
      <c r="F288" s="1">
        <v>92151</v>
      </c>
    </row>
    <row r="289" spans="1:6" x14ac:dyDescent="0.35">
      <c r="A289">
        <v>4613</v>
      </c>
      <c r="B289" t="s">
        <v>771</v>
      </c>
      <c r="C289" s="1">
        <v>121744.31</v>
      </c>
      <c r="F289" s="1">
        <v>121744.31</v>
      </c>
    </row>
    <row r="290" spans="1:6" x14ac:dyDescent="0.35">
      <c r="A290">
        <v>4620</v>
      </c>
      <c r="B290" t="s">
        <v>772</v>
      </c>
      <c r="C290" s="1">
        <v>1417767.9100000001</v>
      </c>
      <c r="E290" s="1">
        <v>1318922.8</v>
      </c>
      <c r="F290" s="1">
        <v>2736690.71</v>
      </c>
    </row>
    <row r="291" spans="1:6" x14ac:dyDescent="0.35">
      <c r="A291">
        <v>4627</v>
      </c>
      <c r="B291" t="s">
        <v>773</v>
      </c>
      <c r="C291" s="1">
        <v>22134.379999999997</v>
      </c>
      <c r="F291" s="1">
        <v>22134.379999999997</v>
      </c>
    </row>
    <row r="292" spans="1:6" x14ac:dyDescent="0.35">
      <c r="A292">
        <v>4634</v>
      </c>
      <c r="B292" t="s">
        <v>774</v>
      </c>
      <c r="C292" s="1">
        <v>65701</v>
      </c>
      <c r="F292" s="1">
        <v>65701</v>
      </c>
    </row>
    <row r="293" spans="1:6" x14ac:dyDescent="0.35">
      <c r="A293">
        <v>4641</v>
      </c>
      <c r="B293" t="s">
        <v>775</v>
      </c>
      <c r="C293" s="1">
        <v>54581.33</v>
      </c>
      <c r="F293" s="1">
        <v>54581.33</v>
      </c>
    </row>
    <row r="294" spans="1:6" x14ac:dyDescent="0.35">
      <c r="A294">
        <v>4690</v>
      </c>
      <c r="B294" t="s">
        <v>776</v>
      </c>
      <c r="C294" s="1">
        <v>40000</v>
      </c>
      <c r="F294" s="1">
        <v>40000</v>
      </c>
    </row>
    <row r="295" spans="1:6" x14ac:dyDescent="0.35">
      <c r="A295">
        <v>4753</v>
      </c>
      <c r="B295" t="s">
        <v>777</v>
      </c>
      <c r="C295" s="1">
        <v>266535.62</v>
      </c>
      <c r="F295" s="1">
        <v>266535.62</v>
      </c>
    </row>
    <row r="296" spans="1:6" x14ac:dyDescent="0.35">
      <c r="A296">
        <v>4760</v>
      </c>
      <c r="B296" t="s">
        <v>778</v>
      </c>
      <c r="C296" s="1">
        <v>35325.79</v>
      </c>
      <c r="F296" s="1">
        <v>35325.79</v>
      </c>
    </row>
    <row r="297" spans="1:6" x14ac:dyDescent="0.35">
      <c r="A297">
        <v>4781</v>
      </c>
      <c r="B297" t="s">
        <v>779</v>
      </c>
      <c r="C297" s="1">
        <v>368363.59000000008</v>
      </c>
      <c r="F297" s="1">
        <v>368363.59000000008</v>
      </c>
    </row>
    <row r="298" spans="1:6" x14ac:dyDescent="0.35">
      <c r="A298">
        <v>4795</v>
      </c>
      <c r="B298" t="s">
        <v>780</v>
      </c>
      <c r="C298" s="1">
        <v>55549.73</v>
      </c>
      <c r="F298" s="1">
        <v>55549.73</v>
      </c>
    </row>
    <row r="299" spans="1:6" x14ac:dyDescent="0.35">
      <c r="A299">
        <v>4802</v>
      </c>
      <c r="B299" t="s">
        <v>781</v>
      </c>
      <c r="C299" s="1">
        <v>272496.51</v>
      </c>
      <c r="F299" s="1">
        <v>272496.51</v>
      </c>
    </row>
    <row r="300" spans="1:6" x14ac:dyDescent="0.35">
      <c r="A300">
        <v>4851</v>
      </c>
      <c r="B300" t="s">
        <v>782</v>
      </c>
      <c r="C300" s="1">
        <v>71392.42</v>
      </c>
      <c r="E300" s="1">
        <v>67364.25</v>
      </c>
      <c r="F300" s="1">
        <v>138756.66999999998</v>
      </c>
    </row>
    <row r="301" spans="1:6" x14ac:dyDescent="0.35">
      <c r="A301">
        <v>4865</v>
      </c>
      <c r="B301" t="s">
        <v>783</v>
      </c>
      <c r="C301" s="1">
        <v>26041.919999999998</v>
      </c>
      <c r="F301" s="1">
        <v>26041.919999999998</v>
      </c>
    </row>
    <row r="302" spans="1:6" x14ac:dyDescent="0.35">
      <c r="A302">
        <v>4872</v>
      </c>
      <c r="B302" t="s">
        <v>784</v>
      </c>
      <c r="C302" s="1">
        <v>155277</v>
      </c>
      <c r="F302" s="1">
        <v>155277</v>
      </c>
    </row>
    <row r="303" spans="1:6" x14ac:dyDescent="0.35">
      <c r="A303">
        <v>4893</v>
      </c>
      <c r="B303" t="s">
        <v>785</v>
      </c>
      <c r="C303" s="1">
        <v>109203.98</v>
      </c>
      <c r="F303" s="1">
        <v>109203.98</v>
      </c>
    </row>
    <row r="304" spans="1:6" x14ac:dyDescent="0.35">
      <c r="A304">
        <v>4956</v>
      </c>
      <c r="B304" t="s">
        <v>786</v>
      </c>
      <c r="C304" s="1">
        <v>38631.240000000005</v>
      </c>
      <c r="F304" s="1">
        <v>38631.240000000005</v>
      </c>
    </row>
    <row r="305" spans="1:6" x14ac:dyDescent="0.35">
      <c r="A305">
        <v>4963</v>
      </c>
      <c r="B305" t="s">
        <v>787</v>
      </c>
      <c r="C305" s="1">
        <v>27091.69</v>
      </c>
      <c r="F305" s="1">
        <v>27091.69</v>
      </c>
    </row>
    <row r="306" spans="1:6" x14ac:dyDescent="0.35">
      <c r="A306">
        <v>4970</v>
      </c>
      <c r="B306" t="s">
        <v>788</v>
      </c>
      <c r="C306" s="1">
        <v>523353.73</v>
      </c>
      <c r="F306" s="1">
        <v>523353.73</v>
      </c>
    </row>
    <row r="307" spans="1:6" x14ac:dyDescent="0.35">
      <c r="A307">
        <v>5019</v>
      </c>
      <c r="B307" t="s">
        <v>789</v>
      </c>
      <c r="C307" s="1">
        <v>39897.1</v>
      </c>
      <c r="F307" s="1">
        <v>39897.1</v>
      </c>
    </row>
    <row r="308" spans="1:6" x14ac:dyDescent="0.35">
      <c r="A308">
        <v>5026</v>
      </c>
      <c r="B308" t="s">
        <v>790</v>
      </c>
      <c r="C308" s="1">
        <v>130583</v>
      </c>
      <c r="F308" s="1">
        <v>130583</v>
      </c>
    </row>
    <row r="309" spans="1:6" x14ac:dyDescent="0.35">
      <c r="A309">
        <v>5054</v>
      </c>
      <c r="B309" t="s">
        <v>791</v>
      </c>
      <c r="C309" s="1">
        <v>39633.31</v>
      </c>
      <c r="F309" s="1">
        <v>39633.31</v>
      </c>
    </row>
    <row r="310" spans="1:6" x14ac:dyDescent="0.35">
      <c r="A310">
        <v>5068</v>
      </c>
      <c r="B310" t="s">
        <v>792</v>
      </c>
      <c r="C310" s="1">
        <v>68480</v>
      </c>
      <c r="F310" s="1">
        <v>68480</v>
      </c>
    </row>
    <row r="311" spans="1:6" x14ac:dyDescent="0.35">
      <c r="A311">
        <v>5100</v>
      </c>
      <c r="B311" t="s">
        <v>793</v>
      </c>
      <c r="C311" s="1">
        <v>194398.34</v>
      </c>
      <c r="F311" s="1">
        <v>194398.34</v>
      </c>
    </row>
    <row r="312" spans="1:6" x14ac:dyDescent="0.35">
      <c r="A312">
        <v>5124</v>
      </c>
      <c r="B312" t="s">
        <v>794</v>
      </c>
      <c r="C312" s="1">
        <v>34650.369999999995</v>
      </c>
      <c r="F312" s="1">
        <v>34650.369999999995</v>
      </c>
    </row>
    <row r="313" spans="1:6" x14ac:dyDescent="0.35">
      <c r="A313">
        <v>5130</v>
      </c>
      <c r="B313" t="s">
        <v>795</v>
      </c>
      <c r="C313" s="1">
        <v>54208</v>
      </c>
      <c r="F313" s="1">
        <v>54208</v>
      </c>
    </row>
    <row r="314" spans="1:6" x14ac:dyDescent="0.35">
      <c r="A314">
        <v>5138</v>
      </c>
      <c r="B314" t="s">
        <v>796</v>
      </c>
      <c r="C314" s="1">
        <v>269372.69</v>
      </c>
      <c r="F314" s="1">
        <v>269372.69</v>
      </c>
    </row>
    <row r="315" spans="1:6" x14ac:dyDescent="0.35">
      <c r="A315">
        <v>5258</v>
      </c>
      <c r="B315" t="s">
        <v>797</v>
      </c>
      <c r="C315" s="1">
        <v>43635.560000000005</v>
      </c>
      <c r="D315" s="1">
        <v>142000</v>
      </c>
      <c r="E315" s="1">
        <v>29172.01</v>
      </c>
      <c r="F315" s="1">
        <v>214807.57</v>
      </c>
    </row>
    <row r="316" spans="1:6" x14ac:dyDescent="0.35">
      <c r="A316">
        <v>5264</v>
      </c>
      <c r="B316" t="s">
        <v>798</v>
      </c>
      <c r="C316" s="1">
        <v>98636.5</v>
      </c>
      <c r="F316" s="1">
        <v>98636.5</v>
      </c>
    </row>
    <row r="317" spans="1:6" x14ac:dyDescent="0.35">
      <c r="A317">
        <v>5271</v>
      </c>
      <c r="B317" t="s">
        <v>799</v>
      </c>
      <c r="C317" s="1">
        <v>1118805.6800000002</v>
      </c>
      <c r="E317" s="1">
        <v>239532.56000000003</v>
      </c>
      <c r="F317" s="1">
        <v>1358338.2400000002</v>
      </c>
    </row>
    <row r="318" spans="1:6" x14ac:dyDescent="0.35">
      <c r="A318">
        <v>5278</v>
      </c>
      <c r="B318" t="s">
        <v>800</v>
      </c>
      <c r="C318" s="1">
        <v>52505.19</v>
      </c>
      <c r="F318" s="1">
        <v>52505.19</v>
      </c>
    </row>
    <row r="319" spans="1:6" x14ac:dyDescent="0.35">
      <c r="A319">
        <v>5306</v>
      </c>
      <c r="B319" t="s">
        <v>801</v>
      </c>
      <c r="C319" s="1">
        <v>86327.17</v>
      </c>
      <c r="E319" s="1">
        <v>36028.68</v>
      </c>
      <c r="F319" s="1">
        <v>122355.85</v>
      </c>
    </row>
    <row r="320" spans="1:6" x14ac:dyDescent="0.35">
      <c r="A320">
        <v>5348</v>
      </c>
      <c r="B320" t="s">
        <v>802</v>
      </c>
      <c r="C320" s="1">
        <v>51859</v>
      </c>
      <c r="F320" s="1">
        <v>51859</v>
      </c>
    </row>
    <row r="321" spans="1:6" x14ac:dyDescent="0.35">
      <c r="A321">
        <v>5355</v>
      </c>
      <c r="B321" t="s">
        <v>803</v>
      </c>
      <c r="C321" s="1">
        <v>125653.28</v>
      </c>
      <c r="F321" s="1">
        <v>125653.28</v>
      </c>
    </row>
    <row r="322" spans="1:6" x14ac:dyDescent="0.35">
      <c r="A322">
        <v>5362</v>
      </c>
      <c r="B322" t="s">
        <v>804</v>
      </c>
      <c r="C322" s="1">
        <v>59685.22</v>
      </c>
      <c r="F322" s="1">
        <v>59685.22</v>
      </c>
    </row>
    <row r="323" spans="1:6" x14ac:dyDescent="0.35">
      <c r="A323">
        <v>5369</v>
      </c>
      <c r="B323" t="s">
        <v>805</v>
      </c>
      <c r="C323" s="1">
        <v>54734</v>
      </c>
      <c r="F323" s="1">
        <v>54734</v>
      </c>
    </row>
    <row r="324" spans="1:6" x14ac:dyDescent="0.35">
      <c r="A324">
        <v>5376</v>
      </c>
      <c r="B324" t="s">
        <v>806</v>
      </c>
      <c r="C324" s="1">
        <v>22900.82</v>
      </c>
      <c r="F324" s="1">
        <v>22900.82</v>
      </c>
    </row>
    <row r="325" spans="1:6" x14ac:dyDescent="0.35">
      <c r="A325">
        <v>5390</v>
      </c>
      <c r="B325" t="s">
        <v>807</v>
      </c>
      <c r="C325" s="1">
        <v>58490.47</v>
      </c>
      <c r="F325" s="1">
        <v>58490.47</v>
      </c>
    </row>
    <row r="326" spans="1:6" x14ac:dyDescent="0.35">
      <c r="A326">
        <v>5397</v>
      </c>
      <c r="B326" t="s">
        <v>808</v>
      </c>
      <c r="C326" s="1">
        <v>24476.65</v>
      </c>
      <c r="F326" s="1">
        <v>24476.65</v>
      </c>
    </row>
    <row r="327" spans="1:6" x14ac:dyDescent="0.35">
      <c r="A327">
        <v>5432</v>
      </c>
      <c r="B327" t="s">
        <v>809</v>
      </c>
      <c r="C327" s="1">
        <v>36462.32</v>
      </c>
      <c r="F327" s="1">
        <v>36462.32</v>
      </c>
    </row>
    <row r="328" spans="1:6" x14ac:dyDescent="0.35">
      <c r="A328">
        <v>5439</v>
      </c>
      <c r="B328" t="s">
        <v>810</v>
      </c>
      <c r="C328" s="1">
        <v>176727.79</v>
      </c>
      <c r="E328" s="1">
        <v>194645.55</v>
      </c>
      <c r="F328" s="1">
        <v>371373.33999999997</v>
      </c>
    </row>
    <row r="329" spans="1:6" x14ac:dyDescent="0.35">
      <c r="A329">
        <v>5457</v>
      </c>
      <c r="B329" t="s">
        <v>811</v>
      </c>
      <c r="C329" s="1">
        <v>101829.44</v>
      </c>
      <c r="F329" s="1">
        <v>101829.44</v>
      </c>
    </row>
    <row r="330" spans="1:6" x14ac:dyDescent="0.35">
      <c r="A330">
        <v>5460</v>
      </c>
      <c r="B330" t="s">
        <v>812</v>
      </c>
      <c r="C330" s="1">
        <v>327622.65000000002</v>
      </c>
      <c r="E330" s="1">
        <v>315854.81</v>
      </c>
      <c r="F330" s="1">
        <v>643477.46</v>
      </c>
    </row>
    <row r="331" spans="1:6" x14ac:dyDescent="0.35">
      <c r="A331">
        <v>5467</v>
      </c>
      <c r="B331" t="s">
        <v>813</v>
      </c>
      <c r="C331" s="1">
        <v>80138</v>
      </c>
      <c r="F331" s="1">
        <v>80138</v>
      </c>
    </row>
    <row r="332" spans="1:6" x14ac:dyDescent="0.35">
      <c r="A332">
        <v>5523</v>
      </c>
      <c r="B332" t="s">
        <v>814</v>
      </c>
      <c r="C332" s="1">
        <v>159582.99000000002</v>
      </c>
      <c r="F332" s="1">
        <v>159582.99000000002</v>
      </c>
    </row>
    <row r="333" spans="1:6" x14ac:dyDescent="0.35">
      <c r="A333">
        <v>5586</v>
      </c>
      <c r="B333" t="s">
        <v>815</v>
      </c>
      <c r="C333" s="1">
        <v>68371</v>
      </c>
      <c r="F333" s="1">
        <v>68371</v>
      </c>
    </row>
    <row r="334" spans="1:6" x14ac:dyDescent="0.35">
      <c r="A334">
        <v>5593</v>
      </c>
      <c r="B334" t="s">
        <v>816</v>
      </c>
      <c r="C334" s="1">
        <v>95269.36</v>
      </c>
      <c r="E334" s="1">
        <v>156298.93</v>
      </c>
      <c r="F334" s="1">
        <v>251568.28999999998</v>
      </c>
    </row>
    <row r="335" spans="1:6" x14ac:dyDescent="0.35">
      <c r="A335">
        <v>5607</v>
      </c>
      <c r="B335" t="s">
        <v>817</v>
      </c>
      <c r="C335" s="1">
        <v>701495.29999999993</v>
      </c>
      <c r="F335" s="1">
        <v>701495.29999999993</v>
      </c>
    </row>
    <row r="336" spans="1:6" x14ac:dyDescent="0.35">
      <c r="A336">
        <v>5614</v>
      </c>
      <c r="B336" t="s">
        <v>818</v>
      </c>
      <c r="C336" s="1">
        <v>24192.730000000003</v>
      </c>
      <c r="F336" s="1">
        <v>24192.730000000003</v>
      </c>
    </row>
    <row r="337" spans="1:6" x14ac:dyDescent="0.35">
      <c r="A337">
        <v>5621</v>
      </c>
      <c r="B337" t="s">
        <v>819</v>
      </c>
      <c r="C337" s="1">
        <v>251318.87</v>
      </c>
      <c r="F337" s="1">
        <v>251318.87</v>
      </c>
    </row>
    <row r="338" spans="1:6" x14ac:dyDescent="0.35">
      <c r="A338">
        <v>5628</v>
      </c>
      <c r="B338" t="s">
        <v>820</v>
      </c>
      <c r="C338" s="1">
        <v>17421</v>
      </c>
      <c r="F338" s="1">
        <v>17421</v>
      </c>
    </row>
    <row r="339" spans="1:6" x14ac:dyDescent="0.35">
      <c r="A339">
        <v>5642</v>
      </c>
      <c r="B339" t="s">
        <v>821</v>
      </c>
      <c r="C339" s="1">
        <v>110528.15</v>
      </c>
      <c r="F339" s="1">
        <v>110528.15</v>
      </c>
    </row>
    <row r="340" spans="1:6" x14ac:dyDescent="0.35">
      <c r="A340">
        <v>5656</v>
      </c>
      <c r="B340" t="s">
        <v>822</v>
      </c>
      <c r="C340" s="1">
        <v>625268.39</v>
      </c>
      <c r="F340" s="1">
        <v>625268.39</v>
      </c>
    </row>
    <row r="341" spans="1:6" x14ac:dyDescent="0.35">
      <c r="A341">
        <v>5663</v>
      </c>
      <c r="B341" t="s">
        <v>823</v>
      </c>
      <c r="C341" s="1">
        <v>249390.62999999998</v>
      </c>
      <c r="E341" s="1">
        <v>626719.17999999993</v>
      </c>
      <c r="F341" s="1">
        <v>876109.80999999994</v>
      </c>
    </row>
    <row r="342" spans="1:6" x14ac:dyDescent="0.35">
      <c r="A342">
        <v>5670</v>
      </c>
      <c r="B342" t="s">
        <v>824</v>
      </c>
      <c r="C342" s="1">
        <v>47574.67</v>
      </c>
      <c r="F342" s="1">
        <v>47574.67</v>
      </c>
    </row>
    <row r="343" spans="1:6" x14ac:dyDescent="0.35">
      <c r="A343">
        <v>5726</v>
      </c>
      <c r="B343" t="s">
        <v>825</v>
      </c>
      <c r="C343" s="1">
        <v>114631.18999999999</v>
      </c>
      <c r="E343" s="1">
        <v>78911.58</v>
      </c>
      <c r="F343" s="1">
        <v>193542.77</v>
      </c>
    </row>
    <row r="344" spans="1:6" x14ac:dyDescent="0.35">
      <c r="A344">
        <v>5733</v>
      </c>
      <c r="B344" t="s">
        <v>826</v>
      </c>
      <c r="C344" s="1">
        <v>67135.989999999991</v>
      </c>
      <c r="F344" s="1">
        <v>67135.989999999991</v>
      </c>
    </row>
    <row r="345" spans="1:6" x14ac:dyDescent="0.35">
      <c r="A345">
        <v>5740</v>
      </c>
      <c r="B345" t="s">
        <v>827</v>
      </c>
      <c r="C345" s="1">
        <v>45928.22</v>
      </c>
      <c r="F345" s="1">
        <v>45928.22</v>
      </c>
    </row>
    <row r="346" spans="1:6" x14ac:dyDescent="0.35">
      <c r="A346">
        <v>5747</v>
      </c>
      <c r="B346" t="s">
        <v>828</v>
      </c>
      <c r="C346" s="1">
        <v>276990.07</v>
      </c>
      <c r="E346" s="1">
        <v>995</v>
      </c>
      <c r="F346" s="1">
        <v>277985.07</v>
      </c>
    </row>
    <row r="347" spans="1:6" x14ac:dyDescent="0.35">
      <c r="A347">
        <v>5754</v>
      </c>
      <c r="B347" t="s">
        <v>829</v>
      </c>
      <c r="C347" s="1">
        <v>156165.75</v>
      </c>
      <c r="F347" s="1">
        <v>156165.75</v>
      </c>
    </row>
    <row r="348" spans="1:6" x14ac:dyDescent="0.35">
      <c r="A348">
        <v>5757</v>
      </c>
      <c r="B348" t="s">
        <v>830</v>
      </c>
      <c r="C348" s="1">
        <v>129724.11</v>
      </c>
      <c r="E348" s="1">
        <v>42397.8</v>
      </c>
      <c r="F348" s="1">
        <v>172121.91</v>
      </c>
    </row>
    <row r="349" spans="1:6" x14ac:dyDescent="0.35">
      <c r="A349">
        <v>5810</v>
      </c>
      <c r="B349" t="s">
        <v>831</v>
      </c>
      <c r="C349" s="1">
        <v>54334.98</v>
      </c>
      <c r="E349" s="1">
        <v>22669.63</v>
      </c>
      <c r="F349" s="1">
        <v>77004.61</v>
      </c>
    </row>
    <row r="350" spans="1:6" x14ac:dyDescent="0.35">
      <c r="A350">
        <v>5817</v>
      </c>
      <c r="B350" t="s">
        <v>832</v>
      </c>
      <c r="C350" s="1">
        <v>82809</v>
      </c>
      <c r="F350" s="1">
        <v>82809</v>
      </c>
    </row>
    <row r="351" spans="1:6" x14ac:dyDescent="0.35">
      <c r="A351">
        <v>5824</v>
      </c>
      <c r="B351" t="s">
        <v>833</v>
      </c>
      <c r="C351" s="1">
        <v>145711.04000000001</v>
      </c>
      <c r="F351" s="1">
        <v>145711.04000000001</v>
      </c>
    </row>
    <row r="352" spans="1:6" x14ac:dyDescent="0.35">
      <c r="A352">
        <v>5852</v>
      </c>
      <c r="B352" t="s">
        <v>834</v>
      </c>
      <c r="C352" s="1">
        <v>40000</v>
      </c>
      <c r="F352" s="1">
        <v>40000</v>
      </c>
    </row>
    <row r="353" spans="1:6" x14ac:dyDescent="0.35">
      <c r="A353">
        <v>5859</v>
      </c>
      <c r="B353" t="s">
        <v>835</v>
      </c>
      <c r="C353" s="1">
        <v>56735</v>
      </c>
      <c r="F353" s="1">
        <v>56735</v>
      </c>
    </row>
    <row r="354" spans="1:6" x14ac:dyDescent="0.35">
      <c r="A354">
        <v>5866</v>
      </c>
      <c r="B354" t="s">
        <v>836</v>
      </c>
      <c r="C354" s="1">
        <v>72800</v>
      </c>
      <c r="F354" s="1">
        <v>72800</v>
      </c>
    </row>
    <row r="355" spans="1:6" x14ac:dyDescent="0.35">
      <c r="A355">
        <v>5901</v>
      </c>
      <c r="B355" t="s">
        <v>837</v>
      </c>
      <c r="C355" s="1">
        <v>415786.32</v>
      </c>
      <c r="F355" s="1">
        <v>415786.32</v>
      </c>
    </row>
    <row r="356" spans="1:6" x14ac:dyDescent="0.35">
      <c r="A356">
        <v>5960</v>
      </c>
      <c r="B356" t="s">
        <v>838</v>
      </c>
      <c r="C356" s="1">
        <v>153633.86000000002</v>
      </c>
      <c r="E356" s="1">
        <v>31051.96</v>
      </c>
      <c r="F356" s="1">
        <v>184685.82</v>
      </c>
    </row>
    <row r="357" spans="1:6" x14ac:dyDescent="0.35">
      <c r="A357">
        <v>5985</v>
      </c>
      <c r="B357" t="s">
        <v>839</v>
      </c>
      <c r="C357" s="1">
        <v>315725.44</v>
      </c>
      <c r="E357" s="1">
        <v>142636</v>
      </c>
      <c r="F357" s="1">
        <v>458361.44</v>
      </c>
    </row>
    <row r="358" spans="1:6" x14ac:dyDescent="0.35">
      <c r="A358">
        <v>5992</v>
      </c>
      <c r="B358" t="s">
        <v>840</v>
      </c>
      <c r="C358" s="1">
        <v>62301.020000000004</v>
      </c>
      <c r="E358" s="1">
        <v>41710.120000000003</v>
      </c>
      <c r="F358" s="1">
        <v>104011.14000000001</v>
      </c>
    </row>
    <row r="359" spans="1:6" x14ac:dyDescent="0.35">
      <c r="A359">
        <v>6013</v>
      </c>
      <c r="B359" t="s">
        <v>841</v>
      </c>
      <c r="C359" s="1">
        <v>45637</v>
      </c>
      <c r="F359" s="1">
        <v>45637</v>
      </c>
    </row>
    <row r="360" spans="1:6" x14ac:dyDescent="0.35">
      <c r="A360">
        <v>6022</v>
      </c>
      <c r="B360" t="s">
        <v>842</v>
      </c>
      <c r="C360" s="1">
        <v>34567.67</v>
      </c>
      <c r="E360" s="1">
        <v>16864.27</v>
      </c>
      <c r="F360" s="1">
        <v>51431.94</v>
      </c>
    </row>
    <row r="361" spans="1:6" x14ac:dyDescent="0.35">
      <c r="A361">
        <v>6027</v>
      </c>
      <c r="B361" t="s">
        <v>843</v>
      </c>
      <c r="C361" s="1">
        <v>115346.84</v>
      </c>
      <c r="F361" s="1">
        <v>115346.84</v>
      </c>
    </row>
    <row r="362" spans="1:6" x14ac:dyDescent="0.35">
      <c r="A362">
        <v>6069</v>
      </c>
      <c r="B362" t="s">
        <v>844</v>
      </c>
      <c r="C362" s="1">
        <v>5648.98</v>
      </c>
      <c r="F362" s="1">
        <v>5648.98</v>
      </c>
    </row>
    <row r="363" spans="1:6" x14ac:dyDescent="0.35">
      <c r="A363">
        <v>6083</v>
      </c>
      <c r="B363" t="s">
        <v>845</v>
      </c>
      <c r="C363" s="1">
        <v>40000</v>
      </c>
      <c r="D363" s="1">
        <v>100000</v>
      </c>
      <c r="F363" s="1">
        <v>140000</v>
      </c>
    </row>
    <row r="364" spans="1:6" x14ac:dyDescent="0.35">
      <c r="A364">
        <v>6104</v>
      </c>
      <c r="B364" t="s">
        <v>846</v>
      </c>
      <c r="C364" s="1">
        <v>23742.36</v>
      </c>
      <c r="F364" s="1">
        <v>23742.36</v>
      </c>
    </row>
    <row r="365" spans="1:6" x14ac:dyDescent="0.35">
      <c r="A365">
        <v>6113</v>
      </c>
      <c r="B365" t="s">
        <v>847</v>
      </c>
      <c r="C365" s="1">
        <v>103067</v>
      </c>
      <c r="F365" s="1">
        <v>103067</v>
      </c>
    </row>
    <row r="366" spans="1:6" x14ac:dyDescent="0.35">
      <c r="A366">
        <v>6118</v>
      </c>
      <c r="B366" t="s">
        <v>848</v>
      </c>
      <c r="C366" s="1">
        <v>70220</v>
      </c>
      <c r="F366" s="1">
        <v>70220</v>
      </c>
    </row>
    <row r="367" spans="1:6" x14ac:dyDescent="0.35">
      <c r="A367">
        <v>6125</v>
      </c>
      <c r="B367" t="s">
        <v>849</v>
      </c>
      <c r="C367" s="1">
        <v>471463.64</v>
      </c>
      <c r="F367" s="1">
        <v>471463.64</v>
      </c>
    </row>
    <row r="368" spans="1:6" x14ac:dyDescent="0.35">
      <c r="A368">
        <v>6174</v>
      </c>
      <c r="B368" t="s">
        <v>850</v>
      </c>
      <c r="C368" s="1">
        <v>179586.03</v>
      </c>
      <c r="F368" s="1">
        <v>179586.03</v>
      </c>
    </row>
    <row r="369" spans="1:6" x14ac:dyDescent="0.35">
      <c r="A369">
        <v>6181</v>
      </c>
      <c r="B369" t="s">
        <v>851</v>
      </c>
      <c r="C369" s="1">
        <v>63224.000000000007</v>
      </c>
      <c r="F369" s="1">
        <v>63224.000000000007</v>
      </c>
    </row>
    <row r="370" spans="1:6" x14ac:dyDescent="0.35">
      <c r="A370">
        <v>6195</v>
      </c>
      <c r="B370" t="s">
        <v>852</v>
      </c>
      <c r="C370" s="1">
        <v>274998.39</v>
      </c>
      <c r="F370" s="1">
        <v>274998.39</v>
      </c>
    </row>
    <row r="371" spans="1:6" x14ac:dyDescent="0.35">
      <c r="A371">
        <v>6216</v>
      </c>
      <c r="B371" t="s">
        <v>853</v>
      </c>
      <c r="C371" s="1">
        <v>137038.31</v>
      </c>
      <c r="F371" s="1">
        <v>137038.31</v>
      </c>
    </row>
    <row r="372" spans="1:6" x14ac:dyDescent="0.35">
      <c r="A372">
        <v>6223</v>
      </c>
      <c r="B372" t="s">
        <v>854</v>
      </c>
      <c r="C372" s="1">
        <v>695209.06</v>
      </c>
      <c r="F372" s="1">
        <v>695209.06</v>
      </c>
    </row>
    <row r="373" spans="1:6" x14ac:dyDescent="0.35">
      <c r="A373">
        <v>6230</v>
      </c>
      <c r="B373" t="s">
        <v>855</v>
      </c>
      <c r="C373" s="1">
        <v>65659.33</v>
      </c>
      <c r="E373" s="1">
        <v>50827.7</v>
      </c>
      <c r="F373" s="1">
        <v>116487.03</v>
      </c>
    </row>
    <row r="374" spans="1:6" x14ac:dyDescent="0.35">
      <c r="A374">
        <v>6237</v>
      </c>
      <c r="B374" t="s">
        <v>856</v>
      </c>
      <c r="C374" s="1">
        <v>312236.45999999996</v>
      </c>
      <c r="F374" s="1">
        <v>312236.45999999996</v>
      </c>
    </row>
    <row r="375" spans="1:6" x14ac:dyDescent="0.35">
      <c r="A375">
        <v>6251</v>
      </c>
      <c r="B375" t="s">
        <v>857</v>
      </c>
      <c r="C375" s="1">
        <v>46923.450000000012</v>
      </c>
      <c r="E375" s="1">
        <v>32543.859999999997</v>
      </c>
      <c r="F375" s="1">
        <v>79467.310000000012</v>
      </c>
    </row>
    <row r="376" spans="1:6" x14ac:dyDescent="0.35">
      <c r="A376">
        <v>6293</v>
      </c>
      <c r="B376" t="s">
        <v>858</v>
      </c>
      <c r="C376" s="1">
        <v>81571.360000000001</v>
      </c>
      <c r="E376" s="1">
        <v>46982.16</v>
      </c>
      <c r="F376" s="1">
        <v>128553.52</v>
      </c>
    </row>
    <row r="377" spans="1:6" x14ac:dyDescent="0.35">
      <c r="A377">
        <v>6300</v>
      </c>
      <c r="B377" t="s">
        <v>859</v>
      </c>
      <c r="C377" s="1">
        <v>255867.62999999998</v>
      </c>
      <c r="E377" s="1">
        <v>360035.93</v>
      </c>
      <c r="F377" s="1">
        <v>615903.55999999994</v>
      </c>
    </row>
    <row r="378" spans="1:6" x14ac:dyDescent="0.35">
      <c r="A378">
        <v>6307</v>
      </c>
      <c r="B378" t="s">
        <v>860</v>
      </c>
      <c r="C378" s="1">
        <v>200945.80000000002</v>
      </c>
      <c r="F378" s="1">
        <v>200945.80000000002</v>
      </c>
    </row>
    <row r="379" spans="1:6" x14ac:dyDescent="0.35">
      <c r="A379">
        <v>6321</v>
      </c>
      <c r="B379" t="s">
        <v>861</v>
      </c>
      <c r="C379" s="1">
        <v>83095.360000000001</v>
      </c>
      <c r="F379" s="1">
        <v>83095.360000000001</v>
      </c>
    </row>
    <row r="380" spans="1:6" x14ac:dyDescent="0.35">
      <c r="A380">
        <v>6328</v>
      </c>
      <c r="B380" t="s">
        <v>862</v>
      </c>
      <c r="C380" s="1">
        <v>198662.47</v>
      </c>
      <c r="F380" s="1">
        <v>198662.47</v>
      </c>
    </row>
    <row r="381" spans="1:6" x14ac:dyDescent="0.35">
      <c r="A381">
        <v>6335</v>
      </c>
      <c r="B381" t="s">
        <v>863</v>
      </c>
      <c r="C381" s="1">
        <v>240261</v>
      </c>
      <c r="E381" s="1">
        <v>119168.95</v>
      </c>
      <c r="F381" s="1">
        <v>359429.95</v>
      </c>
    </row>
    <row r="382" spans="1:6" x14ac:dyDescent="0.35">
      <c r="A382">
        <v>6354</v>
      </c>
      <c r="B382" t="s">
        <v>864</v>
      </c>
      <c r="C382" s="1">
        <v>47091.8</v>
      </c>
      <c r="E382" s="1">
        <v>4803</v>
      </c>
      <c r="F382" s="1">
        <v>51894.8</v>
      </c>
    </row>
    <row r="383" spans="1:6" x14ac:dyDescent="0.35">
      <c r="A383">
        <v>6370</v>
      </c>
      <c r="B383" t="s">
        <v>865</v>
      </c>
      <c r="C383" s="1">
        <v>59671.519999999997</v>
      </c>
      <c r="F383" s="1">
        <v>59671.519999999997</v>
      </c>
    </row>
    <row r="384" spans="1:6" x14ac:dyDescent="0.35">
      <c r="A384">
        <v>6412</v>
      </c>
      <c r="B384" t="s">
        <v>866</v>
      </c>
      <c r="C384" s="1">
        <v>46455</v>
      </c>
      <c r="F384" s="1">
        <v>46455</v>
      </c>
    </row>
    <row r="385" spans="1:6" x14ac:dyDescent="0.35">
      <c r="A385">
        <v>6419</v>
      </c>
      <c r="B385" t="s">
        <v>867</v>
      </c>
      <c r="C385" s="1">
        <v>126647.84</v>
      </c>
      <c r="F385" s="1">
        <v>126647.84</v>
      </c>
    </row>
    <row r="386" spans="1:6" x14ac:dyDescent="0.35">
      <c r="A386">
        <v>6426</v>
      </c>
      <c r="B386" t="s">
        <v>868</v>
      </c>
      <c r="C386" s="1">
        <v>128718</v>
      </c>
      <c r="E386" s="1">
        <v>96615.31</v>
      </c>
      <c r="F386" s="1">
        <v>225333.31</v>
      </c>
    </row>
    <row r="387" spans="1:6" x14ac:dyDescent="0.35">
      <c r="A387">
        <v>6440</v>
      </c>
      <c r="B387" t="s">
        <v>869</v>
      </c>
      <c r="C387" s="1">
        <v>11078.68</v>
      </c>
      <c r="E387" s="1">
        <v>21521.35</v>
      </c>
      <c r="F387" s="1">
        <v>32600.03</v>
      </c>
    </row>
    <row r="388" spans="1:6" x14ac:dyDescent="0.35">
      <c r="A388">
        <v>6461</v>
      </c>
      <c r="B388" t="s">
        <v>870</v>
      </c>
      <c r="C388" s="1">
        <v>252248</v>
      </c>
      <c r="F388" s="1">
        <v>252248</v>
      </c>
    </row>
    <row r="389" spans="1:6" x14ac:dyDescent="0.35">
      <c r="A389">
        <v>6470</v>
      </c>
      <c r="B389" t="s">
        <v>871</v>
      </c>
      <c r="C389" s="1">
        <v>60988.98</v>
      </c>
      <c r="F389" s="1">
        <v>60988.98</v>
      </c>
    </row>
    <row r="390" spans="1:6" x14ac:dyDescent="0.35">
      <c r="A390">
        <v>6475</v>
      </c>
      <c r="B390" t="s">
        <v>872</v>
      </c>
      <c r="C390" s="1">
        <v>88651</v>
      </c>
      <c r="F390" s="1">
        <v>88651</v>
      </c>
    </row>
    <row r="391" spans="1:6" x14ac:dyDescent="0.35">
      <c r="A391">
        <v>6482</v>
      </c>
      <c r="B391" t="s">
        <v>873</v>
      </c>
      <c r="C391" s="1">
        <v>60932</v>
      </c>
      <c r="D391" s="1">
        <v>31667</v>
      </c>
      <c r="F391" s="1">
        <v>92599</v>
      </c>
    </row>
    <row r="392" spans="1:6" x14ac:dyDescent="0.35">
      <c r="A392">
        <v>6545</v>
      </c>
      <c r="B392" t="s">
        <v>874</v>
      </c>
      <c r="C392" s="1">
        <v>84367</v>
      </c>
      <c r="F392" s="1">
        <v>84367</v>
      </c>
    </row>
    <row r="393" spans="1:6" x14ac:dyDescent="0.35">
      <c r="A393">
        <v>6608</v>
      </c>
      <c r="B393" t="s">
        <v>875</v>
      </c>
      <c r="C393" s="1">
        <v>40000</v>
      </c>
      <c r="F393" s="1">
        <v>40000</v>
      </c>
    </row>
    <row r="394" spans="1:6" x14ac:dyDescent="0.35">
      <c r="A394">
        <v>6678</v>
      </c>
      <c r="B394" t="s">
        <v>876</v>
      </c>
      <c r="C394" s="1">
        <v>126814.45</v>
      </c>
      <c r="E394" s="1">
        <v>13362.3</v>
      </c>
      <c r="F394" s="1">
        <v>140176.75</v>
      </c>
    </row>
    <row r="395" spans="1:6" x14ac:dyDescent="0.35">
      <c r="A395">
        <v>6685</v>
      </c>
      <c r="B395" t="s">
        <v>877</v>
      </c>
      <c r="C395" s="1">
        <v>717699.24</v>
      </c>
      <c r="F395" s="1">
        <v>717699.24</v>
      </c>
    </row>
    <row r="396" spans="1:6" x14ac:dyDescent="0.35">
      <c r="A396">
        <v>6692</v>
      </c>
      <c r="B396" t="s">
        <v>878</v>
      </c>
      <c r="C396" s="1">
        <v>132174.84999999998</v>
      </c>
      <c r="F396" s="1">
        <v>132174.84999999998</v>
      </c>
    </row>
    <row r="397" spans="1:6" x14ac:dyDescent="0.35">
      <c r="A397">
        <v>6713</v>
      </c>
      <c r="B397" t="s">
        <v>879</v>
      </c>
      <c r="C397" s="1">
        <v>15158.34</v>
      </c>
      <c r="F397" s="1">
        <v>15158.34</v>
      </c>
    </row>
    <row r="398" spans="1:6" x14ac:dyDescent="0.35">
      <c r="A398">
        <v>6720</v>
      </c>
      <c r="B398" t="s">
        <v>880</v>
      </c>
      <c r="C398" s="1">
        <v>22938.35</v>
      </c>
      <c r="F398" s="1">
        <v>22938.35</v>
      </c>
    </row>
    <row r="399" spans="1:6" x14ac:dyDescent="0.35">
      <c r="A399">
        <v>6734</v>
      </c>
      <c r="B399" t="s">
        <v>881</v>
      </c>
      <c r="C399" s="1">
        <v>40059.5</v>
      </c>
      <c r="F399" s="1">
        <v>40059.5</v>
      </c>
    </row>
    <row r="400" spans="1:6" x14ac:dyDescent="0.35">
      <c r="A400">
        <v>6748</v>
      </c>
      <c r="B400" t="s">
        <v>882</v>
      </c>
      <c r="C400" s="1">
        <v>40000</v>
      </c>
      <c r="F400" s="1">
        <v>40000</v>
      </c>
    </row>
    <row r="401" spans="1:6" x14ac:dyDescent="0.35">
      <c r="A401">
        <v>7169</v>
      </c>
      <c r="B401" t="s">
        <v>883</v>
      </c>
      <c r="E401" s="1">
        <v>18400</v>
      </c>
      <c r="F401" s="1">
        <v>18400</v>
      </c>
    </row>
    <row r="402" spans="1:6" x14ac:dyDescent="0.35">
      <c r="A402">
        <v>8001</v>
      </c>
      <c r="B402" t="s">
        <v>884</v>
      </c>
      <c r="C402" s="1">
        <v>488871.70000000007</v>
      </c>
      <c r="E402" s="1">
        <v>89625</v>
      </c>
      <c r="F402" s="1">
        <v>578496.70000000007</v>
      </c>
    </row>
    <row r="403" spans="1:6" x14ac:dyDescent="0.35">
      <c r="A403">
        <v>8002</v>
      </c>
      <c r="B403" t="s">
        <v>885</v>
      </c>
      <c r="C403" s="1">
        <v>111533.84</v>
      </c>
      <c r="F403" s="1">
        <v>111533.84</v>
      </c>
    </row>
    <row r="404" spans="1:6" x14ac:dyDescent="0.35">
      <c r="A404">
        <v>8105</v>
      </c>
      <c r="B404" t="s">
        <v>886</v>
      </c>
      <c r="C404" s="1">
        <v>135255.5</v>
      </c>
      <c r="E404" s="1">
        <v>27446</v>
      </c>
      <c r="F404" s="1">
        <v>162701.5</v>
      </c>
    </row>
    <row r="405" spans="1:6" x14ac:dyDescent="0.35">
      <c r="A405">
        <v>8106</v>
      </c>
      <c r="B405" t="s">
        <v>887</v>
      </c>
      <c r="C405" s="1">
        <v>377759.03</v>
      </c>
      <c r="E405" s="1">
        <v>70053.52</v>
      </c>
      <c r="F405" s="1">
        <v>447812.55000000005</v>
      </c>
    </row>
    <row r="406" spans="1:6" x14ac:dyDescent="0.35">
      <c r="A406">
        <v>8109</v>
      </c>
      <c r="B406" t="s">
        <v>888</v>
      </c>
      <c r="C406" s="1">
        <v>91592.86</v>
      </c>
      <c r="E406" s="1">
        <v>37098.57</v>
      </c>
      <c r="F406" s="1">
        <v>128691.43</v>
      </c>
    </row>
    <row r="407" spans="1:6" x14ac:dyDescent="0.35">
      <c r="A407">
        <v>8110</v>
      </c>
      <c r="B407" t="s">
        <v>889</v>
      </c>
      <c r="C407" s="1">
        <v>154963.37</v>
      </c>
      <c r="E407" s="1">
        <v>46840.25</v>
      </c>
      <c r="F407" s="1">
        <v>201803.62</v>
      </c>
    </row>
    <row r="408" spans="1:6" x14ac:dyDescent="0.35">
      <c r="A408">
        <v>8113</v>
      </c>
      <c r="B408" t="s">
        <v>890</v>
      </c>
      <c r="C408" s="1">
        <v>40000</v>
      </c>
      <c r="F408" s="1">
        <v>40000</v>
      </c>
    </row>
    <row r="409" spans="1:6" x14ac:dyDescent="0.35">
      <c r="A409">
        <v>8123</v>
      </c>
      <c r="B409" t="s">
        <v>891</v>
      </c>
      <c r="C409" s="1">
        <v>463328.63</v>
      </c>
      <c r="E409" s="1">
        <v>74580.5</v>
      </c>
      <c r="F409" s="1">
        <v>537909.13</v>
      </c>
    </row>
    <row r="410" spans="1:6" x14ac:dyDescent="0.35">
      <c r="A410">
        <v>8127</v>
      </c>
      <c r="B410" t="s">
        <v>466</v>
      </c>
      <c r="C410" s="1">
        <v>126676.1</v>
      </c>
      <c r="E410" s="1">
        <v>19463.91</v>
      </c>
      <c r="F410" s="1">
        <v>146140.01</v>
      </c>
    </row>
    <row r="411" spans="1:6" x14ac:dyDescent="0.35">
      <c r="A411">
        <v>8128</v>
      </c>
      <c r="B411" t="s">
        <v>892</v>
      </c>
      <c r="C411" s="1">
        <v>152274.89000000001</v>
      </c>
      <c r="E411" s="1">
        <v>18272.03</v>
      </c>
      <c r="F411" s="1">
        <v>170546.92</v>
      </c>
    </row>
    <row r="412" spans="1:6" x14ac:dyDescent="0.35">
      <c r="A412">
        <v>8129</v>
      </c>
      <c r="B412" t="s">
        <v>893</v>
      </c>
      <c r="C412" s="1">
        <v>88807.98</v>
      </c>
      <c r="E412" s="1">
        <v>102464</v>
      </c>
      <c r="F412" s="1">
        <v>191271.97999999998</v>
      </c>
    </row>
    <row r="413" spans="1:6" x14ac:dyDescent="0.35">
      <c r="A413">
        <v>8131</v>
      </c>
      <c r="B413" t="s">
        <v>894</v>
      </c>
      <c r="C413" s="1">
        <v>44550</v>
      </c>
      <c r="E413" s="1">
        <v>8260.69</v>
      </c>
      <c r="F413" s="1">
        <v>52810.69</v>
      </c>
    </row>
    <row r="414" spans="1:6" x14ac:dyDescent="0.35">
      <c r="A414">
        <v>8132</v>
      </c>
      <c r="B414" t="s">
        <v>895</v>
      </c>
      <c r="C414" s="1">
        <v>60285.67</v>
      </c>
      <c r="E414" s="1">
        <v>50000</v>
      </c>
      <c r="F414" s="1">
        <v>110285.67</v>
      </c>
    </row>
    <row r="415" spans="1:6" x14ac:dyDescent="0.35">
      <c r="A415">
        <v>8135</v>
      </c>
      <c r="B415" t="s">
        <v>896</v>
      </c>
      <c r="C415" s="1">
        <v>40000</v>
      </c>
      <c r="E415" s="1">
        <v>21739</v>
      </c>
      <c r="F415" s="1">
        <v>61739</v>
      </c>
    </row>
    <row r="416" spans="1:6" x14ac:dyDescent="0.35">
      <c r="A416">
        <v>8137</v>
      </c>
      <c r="B416" t="s">
        <v>897</v>
      </c>
      <c r="C416" s="1">
        <v>57369</v>
      </c>
      <c r="E416" s="1">
        <v>19347.75</v>
      </c>
      <c r="F416" s="1">
        <v>76716.75</v>
      </c>
    </row>
    <row r="417" spans="1:6" x14ac:dyDescent="0.35">
      <c r="A417">
        <v>8138</v>
      </c>
      <c r="B417" t="s">
        <v>898</v>
      </c>
      <c r="C417" s="1">
        <v>18633.23</v>
      </c>
      <c r="F417" s="1">
        <v>18633.23</v>
      </c>
    </row>
    <row r="418" spans="1:6" x14ac:dyDescent="0.35">
      <c r="A418">
        <v>8139</v>
      </c>
      <c r="B418" t="s">
        <v>899</v>
      </c>
      <c r="C418" s="1">
        <v>40000</v>
      </c>
      <c r="E418" s="1">
        <v>16087</v>
      </c>
      <c r="F418" s="1">
        <v>56087</v>
      </c>
    </row>
    <row r="419" spans="1:6" x14ac:dyDescent="0.35">
      <c r="A419">
        <v>8141</v>
      </c>
      <c r="B419" t="s">
        <v>475</v>
      </c>
      <c r="C419" s="1">
        <v>8059.2</v>
      </c>
      <c r="F419" s="1">
        <v>8059.2</v>
      </c>
    </row>
    <row r="420" spans="1:6" x14ac:dyDescent="0.35">
      <c r="A420">
        <v>8142</v>
      </c>
      <c r="B420" t="s">
        <v>900</v>
      </c>
      <c r="C420" s="1">
        <v>40000</v>
      </c>
      <c r="F420" s="1">
        <v>40000</v>
      </c>
    </row>
    <row r="421" spans="1:6" x14ac:dyDescent="0.35">
      <c r="A421" s="14">
        <v>8144</v>
      </c>
      <c r="B421" s="14" t="s">
        <v>901</v>
      </c>
      <c r="C421" s="15">
        <v>44687.45</v>
      </c>
      <c r="D421" s="15"/>
      <c r="E421" s="15"/>
      <c r="F421" s="15">
        <v>44687.45</v>
      </c>
    </row>
    <row r="422" spans="1:6" s="5" customFormat="1" x14ac:dyDescent="0.35">
      <c r="C422" s="3">
        <v>91407880.590000033</v>
      </c>
      <c r="D422" s="3">
        <v>278830.11</v>
      </c>
      <c r="E422" s="3">
        <v>11205082.899999999</v>
      </c>
      <c r="F422" s="3">
        <v>102891793.60000002</v>
      </c>
    </row>
    <row r="423" spans="1:6" ht="14" customHeight="1" x14ac:dyDescent="0.35"/>
    <row r="424" spans="1:6" x14ac:dyDescent="0.35">
      <c r="B424" s="20" t="s">
        <v>902</v>
      </c>
      <c r="C424" s="21">
        <f>'Awards&amp;Payments_LEACode'!K457</f>
        <v>95720705.670000061</v>
      </c>
      <c r="D424" s="21"/>
      <c r="E424" s="21">
        <f>'Awards&amp;Payments_LEACode'!P457</f>
        <v>12164688.019999998</v>
      </c>
      <c r="F424" s="21">
        <f>'Awards&amp;Payments_LEACode'!Q457</f>
        <v>113915872.06000006</v>
      </c>
    </row>
    <row r="425" spans="1:6" x14ac:dyDescent="0.35">
      <c r="B425" s="20" t="s">
        <v>903</v>
      </c>
      <c r="C425" s="21">
        <f>C424-C422</f>
        <v>4312825.080000028</v>
      </c>
      <c r="D425" s="21"/>
      <c r="E425" s="21">
        <f>E424-E422</f>
        <v>959605.11999999918</v>
      </c>
      <c r="F425" s="21">
        <f>F424-F422</f>
        <v>11024078.460000038</v>
      </c>
    </row>
  </sheetData>
  <autoFilter ref="A1:K422" xr:uid="{A38BEFF0-8781-4565-A7EB-1DDAA44720C3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C7C9E-B435-481B-BDE2-E45065A60C26}">
  <dimension ref="A1:F456"/>
  <sheetViews>
    <sheetView topLeftCell="A432" workbookViewId="0">
      <selection activeCell="E450" sqref="E450"/>
    </sheetView>
  </sheetViews>
  <sheetFormatPr defaultRowHeight="12.5" x14ac:dyDescent="0.25"/>
  <cols>
    <col min="1" max="1" width="7.6328125" style="92" customWidth="1"/>
    <col min="2" max="2" width="55" style="92" customWidth="1"/>
    <col min="3" max="3" width="5.08984375" style="92" bestFit="1" customWidth="1"/>
    <col min="4" max="4" width="26.08984375" style="93" customWidth="1"/>
    <col min="5" max="5" width="15" style="93" customWidth="1"/>
    <col min="6" max="6" width="22.54296875" style="92" customWidth="1"/>
    <col min="7" max="16384" width="8.7265625" style="92"/>
  </cols>
  <sheetData>
    <row r="1" spans="1:6" s="82" customFormat="1" ht="13.5" customHeight="1" x14ac:dyDescent="0.2">
      <c r="A1" s="186" t="s">
        <v>1112</v>
      </c>
      <c r="B1" s="186"/>
      <c r="D1" s="83" t="s">
        <v>1113</v>
      </c>
      <c r="E1" s="83" t="s">
        <v>1114</v>
      </c>
      <c r="F1" s="84"/>
    </row>
    <row r="2" spans="1:6" s="82" customFormat="1" ht="12" customHeight="1" x14ac:dyDescent="0.2">
      <c r="A2" s="82" t="s">
        <v>1115</v>
      </c>
      <c r="D2" s="85">
        <v>1386706369.9218943</v>
      </c>
      <c r="E2" s="85">
        <f>E453</f>
        <v>2412400</v>
      </c>
      <c r="F2" s="85"/>
    </row>
    <row r="3" spans="1:6" s="91" customFormat="1" ht="69" x14ac:dyDescent="0.25">
      <c r="A3" s="86" t="s">
        <v>1116</v>
      </c>
      <c r="B3" s="87" t="s">
        <v>1117</v>
      </c>
      <c r="C3" s="88" t="s">
        <v>1118</v>
      </c>
      <c r="D3" s="89" t="s">
        <v>1119</v>
      </c>
      <c r="E3" s="89" t="s">
        <v>1120</v>
      </c>
      <c r="F3" s="90" t="s">
        <v>1121</v>
      </c>
    </row>
    <row r="4" spans="1:6" x14ac:dyDescent="0.25">
      <c r="A4" s="92">
        <v>7</v>
      </c>
      <c r="B4" s="92" t="s">
        <v>485</v>
      </c>
      <c r="C4" s="92">
        <v>10</v>
      </c>
      <c r="D4" s="93">
        <v>1036069</v>
      </c>
      <c r="F4" s="92" t="s">
        <v>1122</v>
      </c>
    </row>
    <row r="5" spans="1:6" x14ac:dyDescent="0.25">
      <c r="A5" s="92">
        <v>14</v>
      </c>
      <c r="B5" s="92" t="s">
        <v>930</v>
      </c>
      <c r="C5" s="92">
        <v>5</v>
      </c>
      <c r="D5" s="93">
        <v>4105831</v>
      </c>
      <c r="F5" s="92" t="s">
        <v>1122</v>
      </c>
    </row>
    <row r="6" spans="1:6" x14ac:dyDescent="0.25">
      <c r="A6" s="92">
        <v>63</v>
      </c>
      <c r="B6" s="92" t="s">
        <v>487</v>
      </c>
      <c r="C6" s="92">
        <v>2</v>
      </c>
      <c r="D6" s="93">
        <v>346277</v>
      </c>
      <c r="F6" s="92" t="s">
        <v>1122</v>
      </c>
    </row>
    <row r="7" spans="1:6" x14ac:dyDescent="0.25">
      <c r="A7" s="92">
        <v>70</v>
      </c>
      <c r="B7" s="92" t="s">
        <v>488</v>
      </c>
      <c r="C7" s="92">
        <v>7</v>
      </c>
      <c r="D7" s="93">
        <v>862593</v>
      </c>
      <c r="F7" s="92" t="s">
        <v>1122</v>
      </c>
    </row>
    <row r="8" spans="1:6" x14ac:dyDescent="0.25">
      <c r="A8" s="92">
        <v>84</v>
      </c>
      <c r="B8" s="92" t="s">
        <v>489</v>
      </c>
      <c r="C8" s="92">
        <v>4</v>
      </c>
      <c r="D8" s="93">
        <v>168460</v>
      </c>
      <c r="F8" s="92" t="s">
        <v>1124</v>
      </c>
    </row>
    <row r="9" spans="1:6" x14ac:dyDescent="0.25">
      <c r="A9" s="92">
        <v>91</v>
      </c>
      <c r="B9" s="92" t="s">
        <v>490</v>
      </c>
      <c r="C9" s="92">
        <v>4</v>
      </c>
      <c r="D9" s="93">
        <v>890487</v>
      </c>
      <c r="F9" s="92" t="s">
        <v>1122</v>
      </c>
    </row>
    <row r="10" spans="1:6" x14ac:dyDescent="0.25">
      <c r="A10" s="92">
        <v>105</v>
      </c>
      <c r="B10" s="92" t="s">
        <v>491</v>
      </c>
      <c r="C10" s="92">
        <v>5</v>
      </c>
      <c r="D10" s="93">
        <v>701712</v>
      </c>
      <c r="F10" s="92" t="s">
        <v>1122</v>
      </c>
    </row>
    <row r="11" spans="1:6" x14ac:dyDescent="0.25">
      <c r="A11" s="92">
        <v>112</v>
      </c>
      <c r="B11" s="92" t="s">
        <v>492</v>
      </c>
      <c r="C11" s="92">
        <v>10</v>
      </c>
      <c r="D11" s="93">
        <v>1498397</v>
      </c>
      <c r="F11" s="92" t="s">
        <v>1122</v>
      </c>
    </row>
    <row r="12" spans="1:6" x14ac:dyDescent="0.25">
      <c r="A12" s="92">
        <v>119</v>
      </c>
      <c r="B12" s="92" t="s">
        <v>493</v>
      </c>
      <c r="C12" s="92">
        <v>11</v>
      </c>
      <c r="D12" s="93">
        <v>1230237</v>
      </c>
      <c r="F12" s="92" t="s">
        <v>1122</v>
      </c>
    </row>
    <row r="13" spans="1:6" x14ac:dyDescent="0.25">
      <c r="A13" s="92">
        <v>126</v>
      </c>
      <c r="B13" s="92" t="s">
        <v>494</v>
      </c>
      <c r="C13" s="92">
        <v>5</v>
      </c>
      <c r="D13" s="93">
        <v>620638</v>
      </c>
      <c r="F13" s="92" t="s">
        <v>1124</v>
      </c>
    </row>
    <row r="14" spans="1:6" x14ac:dyDescent="0.25">
      <c r="A14" s="92">
        <v>140</v>
      </c>
      <c r="B14" s="92" t="s">
        <v>931</v>
      </c>
      <c r="C14" s="92">
        <v>9</v>
      </c>
      <c r="D14" s="93">
        <v>4880438</v>
      </c>
      <c r="F14" s="92" t="s">
        <v>1122</v>
      </c>
    </row>
    <row r="15" spans="1:6" x14ac:dyDescent="0.25">
      <c r="A15" s="92">
        <v>147</v>
      </c>
      <c r="B15" s="92" t="s">
        <v>496</v>
      </c>
      <c r="C15" s="92">
        <v>6</v>
      </c>
      <c r="D15" s="93">
        <v>15059279</v>
      </c>
      <c r="F15" s="92" t="s">
        <v>1122</v>
      </c>
    </row>
    <row r="16" spans="1:6" x14ac:dyDescent="0.25">
      <c r="A16" s="92">
        <v>154</v>
      </c>
      <c r="B16" s="92" t="s">
        <v>497</v>
      </c>
      <c r="C16" s="92">
        <v>4</v>
      </c>
      <c r="D16" s="93">
        <v>837774</v>
      </c>
      <c r="F16" s="92" t="s">
        <v>1124</v>
      </c>
    </row>
    <row r="17" spans="1:6" x14ac:dyDescent="0.25">
      <c r="A17" s="92">
        <v>161</v>
      </c>
      <c r="B17" s="92" t="s">
        <v>932</v>
      </c>
      <c r="C17" s="92">
        <v>3</v>
      </c>
      <c r="D17" s="93">
        <v>416157</v>
      </c>
      <c r="F17" s="92" t="s">
        <v>1122</v>
      </c>
    </row>
    <row r="18" spans="1:6" x14ac:dyDescent="0.25">
      <c r="A18" s="92">
        <v>170</v>
      </c>
      <c r="B18" s="92" t="s">
        <v>498</v>
      </c>
      <c r="C18" s="92">
        <v>12</v>
      </c>
      <c r="D18" s="93">
        <v>4265097</v>
      </c>
      <c r="F18" s="92" t="s">
        <v>1122</v>
      </c>
    </row>
    <row r="19" spans="1:6" x14ac:dyDescent="0.25">
      <c r="A19" s="92">
        <v>182</v>
      </c>
      <c r="B19" s="92" t="s">
        <v>499</v>
      </c>
      <c r="C19" s="92">
        <v>7</v>
      </c>
      <c r="D19" s="93">
        <v>1756992</v>
      </c>
      <c r="F19" s="92" t="s">
        <v>1124</v>
      </c>
    </row>
    <row r="20" spans="1:6" x14ac:dyDescent="0.25">
      <c r="A20" s="92">
        <v>196</v>
      </c>
      <c r="B20" s="92" t="s">
        <v>500</v>
      </c>
      <c r="C20" s="92">
        <v>9</v>
      </c>
      <c r="D20" s="93">
        <v>1247574</v>
      </c>
      <c r="F20" s="92" t="s">
        <v>1122</v>
      </c>
    </row>
    <row r="21" spans="1:6" x14ac:dyDescent="0.25">
      <c r="A21" s="92">
        <v>203</v>
      </c>
      <c r="B21" s="92" t="s">
        <v>501</v>
      </c>
      <c r="C21" s="92">
        <v>5</v>
      </c>
      <c r="D21" s="93">
        <v>968071</v>
      </c>
      <c r="F21" s="92" t="s">
        <v>1122</v>
      </c>
    </row>
    <row r="22" spans="1:6" x14ac:dyDescent="0.25">
      <c r="A22" s="92">
        <v>217</v>
      </c>
      <c r="B22" s="92" t="s">
        <v>502</v>
      </c>
      <c r="C22" s="92">
        <v>10</v>
      </c>
      <c r="D22" s="93">
        <v>2592365</v>
      </c>
      <c r="F22" s="92" t="s">
        <v>1122</v>
      </c>
    </row>
    <row r="23" spans="1:6" x14ac:dyDescent="0.25">
      <c r="A23" s="92">
        <v>231</v>
      </c>
      <c r="B23" s="92" t="s">
        <v>933</v>
      </c>
      <c r="C23" s="92">
        <v>11</v>
      </c>
      <c r="D23" s="93">
        <v>820815</v>
      </c>
      <c r="F23" s="92" t="s">
        <v>1124</v>
      </c>
    </row>
    <row r="24" spans="1:6" x14ac:dyDescent="0.25">
      <c r="A24" s="92">
        <v>238</v>
      </c>
      <c r="B24" s="92" t="s">
        <v>934</v>
      </c>
      <c r="C24" s="92">
        <v>11</v>
      </c>
      <c r="D24" s="93">
        <v>1389985</v>
      </c>
      <c r="F24" s="92" t="s">
        <v>1122</v>
      </c>
    </row>
    <row r="25" spans="1:6" x14ac:dyDescent="0.25">
      <c r="A25" s="92">
        <v>245</v>
      </c>
      <c r="B25" s="92" t="s">
        <v>935</v>
      </c>
      <c r="C25" s="92">
        <v>4</v>
      </c>
      <c r="D25" s="93">
        <v>982141</v>
      </c>
      <c r="F25" s="92" t="s">
        <v>1122</v>
      </c>
    </row>
    <row r="26" spans="1:6" x14ac:dyDescent="0.25">
      <c r="A26" s="92">
        <v>280</v>
      </c>
      <c r="B26" s="92" t="s">
        <v>504</v>
      </c>
      <c r="C26" s="92">
        <v>5</v>
      </c>
      <c r="D26" s="93">
        <v>3808711</v>
      </c>
      <c r="F26" s="92" t="s">
        <v>1122</v>
      </c>
    </row>
    <row r="27" spans="1:6" x14ac:dyDescent="0.25">
      <c r="A27" s="92">
        <v>287</v>
      </c>
      <c r="B27" s="92" t="s">
        <v>505</v>
      </c>
      <c r="C27" s="92">
        <v>3</v>
      </c>
      <c r="D27" s="93">
        <v>72724</v>
      </c>
      <c r="F27" s="92" t="s">
        <v>1124</v>
      </c>
    </row>
    <row r="28" spans="1:6" x14ac:dyDescent="0.25">
      <c r="A28" s="92">
        <v>308</v>
      </c>
      <c r="B28" s="92" t="s">
        <v>506</v>
      </c>
      <c r="C28" s="92">
        <v>11</v>
      </c>
      <c r="D28" s="93">
        <v>2176023</v>
      </c>
      <c r="F28" s="92" t="s">
        <v>1122</v>
      </c>
    </row>
    <row r="29" spans="1:6" x14ac:dyDescent="0.25">
      <c r="A29" s="92">
        <v>315</v>
      </c>
      <c r="B29" s="92" t="s">
        <v>507</v>
      </c>
      <c r="C29" s="92">
        <v>12</v>
      </c>
      <c r="D29" s="93">
        <v>1510310</v>
      </c>
      <c r="F29" s="92" t="s">
        <v>1122</v>
      </c>
    </row>
    <row r="30" spans="1:6" x14ac:dyDescent="0.25">
      <c r="A30" s="92">
        <v>336</v>
      </c>
      <c r="B30" s="92" t="s">
        <v>936</v>
      </c>
      <c r="C30" s="92">
        <v>6</v>
      </c>
      <c r="D30" s="93">
        <v>3281053</v>
      </c>
      <c r="F30" s="92" t="s">
        <v>1122</v>
      </c>
    </row>
    <row r="31" spans="1:6" x14ac:dyDescent="0.25">
      <c r="A31" s="92">
        <v>350</v>
      </c>
      <c r="B31" s="92" t="s">
        <v>937</v>
      </c>
      <c r="C31" s="92">
        <v>2</v>
      </c>
      <c r="D31" s="93">
        <v>321125</v>
      </c>
      <c r="F31" s="92" t="s">
        <v>1124</v>
      </c>
    </row>
    <row r="32" spans="1:6" x14ac:dyDescent="0.25">
      <c r="A32" s="92">
        <v>364</v>
      </c>
      <c r="B32" s="92" t="s">
        <v>510</v>
      </c>
      <c r="C32" s="92">
        <v>3</v>
      </c>
      <c r="D32" s="93">
        <v>689451</v>
      </c>
      <c r="F32" s="92" t="s">
        <v>1122</v>
      </c>
    </row>
    <row r="33" spans="1:6" x14ac:dyDescent="0.25">
      <c r="A33" s="92">
        <v>413</v>
      </c>
      <c r="B33" s="92" t="s">
        <v>511</v>
      </c>
      <c r="C33" s="92">
        <v>2</v>
      </c>
      <c r="D33" s="93">
        <v>18890883</v>
      </c>
      <c r="F33" s="92" t="s">
        <v>1122</v>
      </c>
    </row>
    <row r="34" spans="1:6" x14ac:dyDescent="0.25">
      <c r="A34" s="92">
        <v>422</v>
      </c>
      <c r="B34" s="92" t="s">
        <v>938</v>
      </c>
      <c r="C34" s="92">
        <v>2</v>
      </c>
      <c r="D34" s="93">
        <v>1527173</v>
      </c>
      <c r="F34" s="92" t="s">
        <v>1122</v>
      </c>
    </row>
    <row r="35" spans="1:6" x14ac:dyDescent="0.25">
      <c r="A35" s="92">
        <v>427</v>
      </c>
      <c r="B35" s="92" t="s">
        <v>513</v>
      </c>
      <c r="C35" s="92">
        <v>3</v>
      </c>
      <c r="D35" s="93">
        <v>318213</v>
      </c>
      <c r="F35" s="92" t="s">
        <v>1122</v>
      </c>
    </row>
    <row r="36" spans="1:6" x14ac:dyDescent="0.25">
      <c r="A36" s="92">
        <v>434</v>
      </c>
      <c r="B36" s="92" t="s">
        <v>514</v>
      </c>
      <c r="C36" s="92">
        <v>6</v>
      </c>
      <c r="D36" s="93">
        <v>2308306</v>
      </c>
      <c r="F36" s="92" t="s">
        <v>1122</v>
      </c>
    </row>
    <row r="37" spans="1:6" x14ac:dyDescent="0.25">
      <c r="A37" s="92">
        <v>441</v>
      </c>
      <c r="B37" s="92" t="s">
        <v>515</v>
      </c>
      <c r="C37" s="92">
        <v>11</v>
      </c>
      <c r="D37" s="93">
        <v>440946</v>
      </c>
      <c r="F37" s="92" t="s">
        <v>1122</v>
      </c>
    </row>
    <row r="38" spans="1:6" x14ac:dyDescent="0.25">
      <c r="A38" s="92">
        <v>469</v>
      </c>
      <c r="B38" s="92" t="s">
        <v>516</v>
      </c>
      <c r="C38" s="92">
        <v>2</v>
      </c>
      <c r="D38" s="93">
        <v>715381</v>
      </c>
      <c r="F38" s="92" t="s">
        <v>1122</v>
      </c>
    </row>
    <row r="39" spans="1:6" x14ac:dyDescent="0.25">
      <c r="A39" s="92">
        <v>476</v>
      </c>
      <c r="B39" s="92" t="s">
        <v>939</v>
      </c>
      <c r="C39" s="92">
        <v>4</v>
      </c>
      <c r="D39" s="93">
        <v>2791497</v>
      </c>
      <c r="F39" s="92" t="s">
        <v>1122</v>
      </c>
    </row>
    <row r="40" spans="1:6" x14ac:dyDescent="0.25">
      <c r="A40" s="92">
        <v>485</v>
      </c>
      <c r="B40" s="92" t="s">
        <v>940</v>
      </c>
      <c r="C40" s="92">
        <v>4</v>
      </c>
      <c r="D40" s="93">
        <v>1056791</v>
      </c>
      <c r="F40" s="92" t="s">
        <v>1122</v>
      </c>
    </row>
    <row r="41" spans="1:6" x14ac:dyDescent="0.25">
      <c r="A41" s="92">
        <v>490</v>
      </c>
      <c r="B41" s="92" t="s">
        <v>941</v>
      </c>
      <c r="C41" s="92">
        <v>3</v>
      </c>
      <c r="D41" s="93">
        <v>336920</v>
      </c>
      <c r="F41" s="92" t="s">
        <v>1122</v>
      </c>
    </row>
    <row r="42" spans="1:6" x14ac:dyDescent="0.25">
      <c r="A42" s="92">
        <v>497</v>
      </c>
      <c r="B42" s="92" t="s">
        <v>942</v>
      </c>
      <c r="C42" s="92">
        <v>10</v>
      </c>
      <c r="D42" s="93">
        <v>1108534</v>
      </c>
      <c r="F42" s="92" t="s">
        <v>1122</v>
      </c>
    </row>
    <row r="43" spans="1:6" x14ac:dyDescent="0.25">
      <c r="A43" s="92">
        <v>602</v>
      </c>
      <c r="B43" s="92" t="s">
        <v>943</v>
      </c>
      <c r="C43" s="92">
        <v>8</v>
      </c>
      <c r="D43" s="93">
        <v>1145792</v>
      </c>
      <c r="F43" s="92" t="s">
        <v>1122</v>
      </c>
    </row>
    <row r="44" spans="1:6" x14ac:dyDescent="0.25">
      <c r="A44" s="92">
        <v>609</v>
      </c>
      <c r="B44" s="92" t="s">
        <v>944</v>
      </c>
      <c r="C44" s="92">
        <v>3</v>
      </c>
      <c r="D44" s="93">
        <v>1486661</v>
      </c>
      <c r="F44" s="92" t="s">
        <v>1122</v>
      </c>
    </row>
    <row r="45" spans="1:6" x14ac:dyDescent="0.25">
      <c r="A45" s="92">
        <v>616</v>
      </c>
      <c r="B45" s="92" t="s">
        <v>523</v>
      </c>
      <c r="C45" s="92">
        <v>9</v>
      </c>
      <c r="D45" s="93">
        <v>228997</v>
      </c>
      <c r="F45" s="92" t="s">
        <v>1122</v>
      </c>
    </row>
    <row r="46" spans="1:6" x14ac:dyDescent="0.25">
      <c r="A46" s="92">
        <v>623</v>
      </c>
      <c r="B46" s="92" t="s">
        <v>524</v>
      </c>
      <c r="C46" s="92">
        <v>8</v>
      </c>
      <c r="D46" s="93">
        <v>849820</v>
      </c>
      <c r="F46" s="92" t="s">
        <v>1122</v>
      </c>
    </row>
    <row r="47" spans="1:6" x14ac:dyDescent="0.25">
      <c r="A47" s="92">
        <v>637</v>
      </c>
      <c r="B47" s="92" t="s">
        <v>525</v>
      </c>
      <c r="C47" s="92">
        <v>11</v>
      </c>
      <c r="D47" s="93">
        <v>869728</v>
      </c>
      <c r="F47" s="92" t="s">
        <v>1122</v>
      </c>
    </row>
    <row r="48" spans="1:6" x14ac:dyDescent="0.25">
      <c r="A48" s="92">
        <v>657</v>
      </c>
      <c r="B48" s="92" t="s">
        <v>945</v>
      </c>
      <c r="C48" s="92">
        <v>2</v>
      </c>
      <c r="D48" s="93">
        <v>121607</v>
      </c>
      <c r="F48" s="92" t="s">
        <v>1124</v>
      </c>
    </row>
    <row r="49" spans="1:6" x14ac:dyDescent="0.25">
      <c r="A49" s="92">
        <v>658</v>
      </c>
      <c r="B49" s="92" t="s">
        <v>946</v>
      </c>
      <c r="C49" s="92">
        <v>7</v>
      </c>
      <c r="D49" s="93">
        <v>522406</v>
      </c>
      <c r="F49" s="92" t="s">
        <v>1124</v>
      </c>
    </row>
    <row r="50" spans="1:6" x14ac:dyDescent="0.25">
      <c r="A50" s="92">
        <v>665</v>
      </c>
      <c r="B50" s="92" t="s">
        <v>947</v>
      </c>
      <c r="C50" s="92">
        <v>2</v>
      </c>
      <c r="D50" s="93">
        <v>363518</v>
      </c>
      <c r="F50" s="92" t="s">
        <v>1124</v>
      </c>
    </row>
    <row r="51" spans="1:6" x14ac:dyDescent="0.25">
      <c r="A51" s="92">
        <v>700</v>
      </c>
      <c r="B51" s="92" t="s">
        <v>529</v>
      </c>
      <c r="C51" s="92">
        <v>2</v>
      </c>
      <c r="D51" s="93">
        <v>1314371</v>
      </c>
      <c r="F51" s="92" t="s">
        <v>1122</v>
      </c>
    </row>
    <row r="52" spans="1:6" x14ac:dyDescent="0.25">
      <c r="A52" s="92">
        <v>714</v>
      </c>
      <c r="B52" s="92" t="s">
        <v>530</v>
      </c>
      <c r="C52" s="92">
        <v>1</v>
      </c>
      <c r="D52" s="93">
        <v>946579</v>
      </c>
      <c r="F52" s="92" t="s">
        <v>1124</v>
      </c>
    </row>
    <row r="53" spans="1:6" x14ac:dyDescent="0.25">
      <c r="A53" s="92">
        <v>721</v>
      </c>
      <c r="B53" s="92" t="s">
        <v>531</v>
      </c>
      <c r="C53" s="92">
        <v>1</v>
      </c>
      <c r="D53" s="93">
        <v>1937506</v>
      </c>
      <c r="F53" s="92" t="s">
        <v>1122</v>
      </c>
    </row>
    <row r="54" spans="1:6" x14ac:dyDescent="0.25">
      <c r="A54" s="92">
        <v>735</v>
      </c>
      <c r="B54" s="92" t="s">
        <v>948</v>
      </c>
      <c r="C54" s="92">
        <v>10</v>
      </c>
      <c r="D54" s="93">
        <v>1117706</v>
      </c>
      <c r="F54" s="92" t="s">
        <v>1122</v>
      </c>
    </row>
    <row r="55" spans="1:6" x14ac:dyDescent="0.25">
      <c r="A55" s="92">
        <v>777</v>
      </c>
      <c r="B55" s="92" t="s">
        <v>949</v>
      </c>
      <c r="C55" s="92">
        <v>2</v>
      </c>
      <c r="D55" s="93">
        <v>3445112</v>
      </c>
      <c r="F55" s="92" t="s">
        <v>1122</v>
      </c>
    </row>
    <row r="56" spans="1:6" x14ac:dyDescent="0.25">
      <c r="A56" s="92">
        <v>840</v>
      </c>
      <c r="B56" s="92" t="s">
        <v>950</v>
      </c>
      <c r="C56" s="92">
        <v>12</v>
      </c>
      <c r="D56" s="93">
        <v>290415</v>
      </c>
      <c r="F56" s="92" t="s">
        <v>1122</v>
      </c>
    </row>
    <row r="57" spans="1:6" x14ac:dyDescent="0.25">
      <c r="A57" s="92">
        <v>870</v>
      </c>
      <c r="B57" s="92" t="s">
        <v>951</v>
      </c>
      <c r="C57" s="92">
        <v>10</v>
      </c>
      <c r="D57" s="93">
        <v>1085641</v>
      </c>
      <c r="F57" s="92" t="s">
        <v>1122</v>
      </c>
    </row>
    <row r="58" spans="1:6" x14ac:dyDescent="0.25">
      <c r="A58" s="92">
        <v>882</v>
      </c>
      <c r="B58" s="92" t="s">
        <v>535</v>
      </c>
      <c r="C58" s="92">
        <v>5</v>
      </c>
      <c r="D58" s="93">
        <v>886294</v>
      </c>
      <c r="F58" s="92" t="s">
        <v>1122</v>
      </c>
    </row>
    <row r="59" spans="1:6" x14ac:dyDescent="0.25">
      <c r="A59" s="92">
        <v>896</v>
      </c>
      <c r="B59" s="92" t="s">
        <v>536</v>
      </c>
      <c r="C59" s="92">
        <v>2</v>
      </c>
      <c r="D59" s="93">
        <v>516308</v>
      </c>
      <c r="F59" s="92" t="s">
        <v>1124</v>
      </c>
    </row>
    <row r="60" spans="1:6" x14ac:dyDescent="0.25">
      <c r="A60" s="92">
        <v>903</v>
      </c>
      <c r="B60" s="92" t="s">
        <v>537</v>
      </c>
      <c r="C60" s="92">
        <v>11</v>
      </c>
      <c r="D60" s="93">
        <v>1014258</v>
      </c>
      <c r="F60" s="92" t="s">
        <v>1122</v>
      </c>
    </row>
    <row r="61" spans="1:6" x14ac:dyDescent="0.25">
      <c r="A61" s="92">
        <v>910</v>
      </c>
      <c r="B61" s="92" t="s">
        <v>538</v>
      </c>
      <c r="C61" s="92">
        <v>6</v>
      </c>
      <c r="D61" s="93">
        <v>870920</v>
      </c>
      <c r="F61" s="92" t="s">
        <v>1124</v>
      </c>
    </row>
    <row r="62" spans="1:6" x14ac:dyDescent="0.25">
      <c r="A62" s="92">
        <v>980</v>
      </c>
      <c r="B62" s="92" t="s">
        <v>539</v>
      </c>
      <c r="C62" s="92">
        <v>4</v>
      </c>
      <c r="D62" s="93">
        <v>2593136</v>
      </c>
      <c r="F62" s="92" t="s">
        <v>1122</v>
      </c>
    </row>
    <row r="63" spans="1:6" x14ac:dyDescent="0.25">
      <c r="A63" s="92">
        <v>994</v>
      </c>
      <c r="B63" s="92" t="s">
        <v>540</v>
      </c>
      <c r="C63" s="92">
        <v>3</v>
      </c>
      <c r="D63" s="93">
        <v>492822</v>
      </c>
      <c r="F63" s="92" t="s">
        <v>1122</v>
      </c>
    </row>
    <row r="64" spans="1:6" x14ac:dyDescent="0.25">
      <c r="A64" s="92">
        <v>1015</v>
      </c>
      <c r="B64" s="92" t="s">
        <v>541</v>
      </c>
      <c r="C64" s="92">
        <v>1</v>
      </c>
      <c r="D64" s="93">
        <v>476101</v>
      </c>
      <c r="F64" s="92" t="s">
        <v>1124</v>
      </c>
    </row>
    <row r="65" spans="1:6" x14ac:dyDescent="0.25">
      <c r="A65" s="92">
        <v>1029</v>
      </c>
      <c r="B65" s="92" t="s">
        <v>952</v>
      </c>
      <c r="C65" s="92">
        <v>7</v>
      </c>
      <c r="D65" s="93">
        <v>523613</v>
      </c>
      <c r="F65" s="92" t="s">
        <v>1124</v>
      </c>
    </row>
    <row r="66" spans="1:6" x14ac:dyDescent="0.25">
      <c r="A66" s="92">
        <v>1071</v>
      </c>
      <c r="B66" s="92" t="s">
        <v>543</v>
      </c>
      <c r="C66" s="92">
        <v>12</v>
      </c>
      <c r="D66" s="93">
        <v>1362150</v>
      </c>
      <c r="F66" s="92" t="s">
        <v>1122</v>
      </c>
    </row>
    <row r="67" spans="1:6" x14ac:dyDescent="0.25">
      <c r="A67" s="92">
        <v>1080</v>
      </c>
      <c r="B67" s="92" t="s">
        <v>953</v>
      </c>
      <c r="C67" s="92">
        <v>11</v>
      </c>
      <c r="D67" s="93">
        <v>1870353</v>
      </c>
      <c r="F67" s="92" t="s">
        <v>1122</v>
      </c>
    </row>
    <row r="68" spans="1:6" x14ac:dyDescent="0.25">
      <c r="A68" s="92">
        <v>1085</v>
      </c>
      <c r="B68" s="92" t="s">
        <v>545</v>
      </c>
      <c r="C68" s="92">
        <v>7</v>
      </c>
      <c r="D68" s="93">
        <v>729836</v>
      </c>
      <c r="F68" s="92" t="s">
        <v>1124</v>
      </c>
    </row>
    <row r="69" spans="1:6" x14ac:dyDescent="0.25">
      <c r="A69" s="92">
        <v>1092</v>
      </c>
      <c r="B69" s="92" t="s">
        <v>954</v>
      </c>
      <c r="C69" s="92">
        <v>10</v>
      </c>
      <c r="D69" s="93">
        <v>5274065</v>
      </c>
      <c r="F69" s="92" t="s">
        <v>1122</v>
      </c>
    </row>
    <row r="70" spans="1:6" x14ac:dyDescent="0.25">
      <c r="A70" s="92">
        <v>1120</v>
      </c>
      <c r="B70" s="92" t="s">
        <v>547</v>
      </c>
      <c r="C70" s="92">
        <v>11</v>
      </c>
      <c r="D70" s="93">
        <v>432537</v>
      </c>
      <c r="F70" s="92" t="s">
        <v>1122</v>
      </c>
    </row>
    <row r="71" spans="1:6" x14ac:dyDescent="0.25">
      <c r="A71" s="92">
        <v>1127</v>
      </c>
      <c r="B71" s="92" t="s">
        <v>548</v>
      </c>
      <c r="C71" s="92">
        <v>11</v>
      </c>
      <c r="D71" s="93">
        <v>753847</v>
      </c>
      <c r="F71" s="92" t="s">
        <v>1122</v>
      </c>
    </row>
    <row r="72" spans="1:6" x14ac:dyDescent="0.25">
      <c r="A72" s="92">
        <v>1134</v>
      </c>
      <c r="B72" s="92" t="s">
        <v>549</v>
      </c>
      <c r="C72" s="92">
        <v>2</v>
      </c>
      <c r="D72" s="93">
        <v>828579</v>
      </c>
      <c r="F72" s="92" t="s">
        <v>1124</v>
      </c>
    </row>
    <row r="73" spans="1:6" x14ac:dyDescent="0.25">
      <c r="A73" s="92">
        <v>1141</v>
      </c>
      <c r="B73" s="92" t="s">
        <v>550</v>
      </c>
      <c r="C73" s="92">
        <v>8</v>
      </c>
      <c r="D73" s="93">
        <v>2181906</v>
      </c>
      <c r="F73" s="92" t="s">
        <v>1122</v>
      </c>
    </row>
    <row r="74" spans="1:6" x14ac:dyDescent="0.25">
      <c r="A74" s="92">
        <v>1155</v>
      </c>
      <c r="B74" s="92" t="s">
        <v>551</v>
      </c>
      <c r="C74" s="92">
        <v>4</v>
      </c>
      <c r="D74" s="93">
        <v>472041</v>
      </c>
      <c r="F74" s="92" t="s">
        <v>1122</v>
      </c>
    </row>
    <row r="75" spans="1:6" x14ac:dyDescent="0.25">
      <c r="A75" s="92">
        <v>1162</v>
      </c>
      <c r="B75" s="92" t="s">
        <v>955</v>
      </c>
      <c r="C75" s="92">
        <v>10</v>
      </c>
      <c r="D75" s="93">
        <v>1864441</v>
      </c>
      <c r="F75" s="92" t="s">
        <v>1122</v>
      </c>
    </row>
    <row r="76" spans="1:6" x14ac:dyDescent="0.25">
      <c r="A76" s="92">
        <v>1169</v>
      </c>
      <c r="B76" s="92" t="s">
        <v>552</v>
      </c>
      <c r="C76" s="92">
        <v>8</v>
      </c>
      <c r="D76" s="93">
        <v>768324</v>
      </c>
      <c r="F76" s="92" t="s">
        <v>1122</v>
      </c>
    </row>
    <row r="77" spans="1:6" x14ac:dyDescent="0.25">
      <c r="A77" s="92">
        <v>1176</v>
      </c>
      <c r="B77" s="92" t="s">
        <v>553</v>
      </c>
      <c r="C77" s="92">
        <v>11</v>
      </c>
      <c r="D77" s="93">
        <v>780889</v>
      </c>
      <c r="F77" s="92" t="s">
        <v>1122</v>
      </c>
    </row>
    <row r="78" spans="1:6" x14ac:dyDescent="0.25">
      <c r="A78" s="92">
        <v>1183</v>
      </c>
      <c r="B78" s="92" t="s">
        <v>554</v>
      </c>
      <c r="C78" s="92">
        <v>5</v>
      </c>
      <c r="D78" s="93">
        <v>769613</v>
      </c>
      <c r="F78" s="92" t="s">
        <v>1124</v>
      </c>
    </row>
    <row r="79" spans="1:6" x14ac:dyDescent="0.25">
      <c r="A79" s="92">
        <v>1204</v>
      </c>
      <c r="B79" s="92" t="s">
        <v>555</v>
      </c>
      <c r="C79" s="92">
        <v>10</v>
      </c>
      <c r="D79" s="93">
        <v>953595</v>
      </c>
      <c r="F79" s="92" t="s">
        <v>1122</v>
      </c>
    </row>
    <row r="80" spans="1:6" x14ac:dyDescent="0.25">
      <c r="A80" s="92">
        <v>1218</v>
      </c>
      <c r="B80" s="92" t="s">
        <v>556</v>
      </c>
      <c r="C80" s="92">
        <v>8</v>
      </c>
      <c r="D80" s="93">
        <v>1640986</v>
      </c>
      <c r="F80" s="92" t="s">
        <v>1122</v>
      </c>
    </row>
    <row r="81" spans="1:6" x14ac:dyDescent="0.25">
      <c r="A81" s="92">
        <v>1232</v>
      </c>
      <c r="B81" s="92" t="s">
        <v>557</v>
      </c>
      <c r="C81" s="92">
        <v>8</v>
      </c>
      <c r="D81" s="93">
        <v>1127537</v>
      </c>
      <c r="F81" s="92" t="s">
        <v>1122</v>
      </c>
    </row>
    <row r="82" spans="1:6" x14ac:dyDescent="0.25">
      <c r="A82" s="92">
        <v>1246</v>
      </c>
      <c r="B82" s="92" t="s">
        <v>956</v>
      </c>
      <c r="C82" s="92">
        <v>3</v>
      </c>
      <c r="D82" s="93">
        <v>501165</v>
      </c>
      <c r="F82" s="92" t="s">
        <v>1124</v>
      </c>
    </row>
    <row r="83" spans="1:6" x14ac:dyDescent="0.25">
      <c r="A83" s="92">
        <v>1253</v>
      </c>
      <c r="B83" s="92" t="s">
        <v>559</v>
      </c>
      <c r="C83" s="92">
        <v>1</v>
      </c>
      <c r="D83" s="93">
        <v>4762528</v>
      </c>
      <c r="F83" s="92" t="s">
        <v>1122</v>
      </c>
    </row>
    <row r="84" spans="1:6" x14ac:dyDescent="0.25">
      <c r="A84" s="92">
        <v>1260</v>
      </c>
      <c r="B84" s="92" t="s">
        <v>560</v>
      </c>
      <c r="C84" s="92">
        <v>11</v>
      </c>
      <c r="D84" s="93">
        <v>1550354</v>
      </c>
      <c r="F84" s="92" t="s">
        <v>1122</v>
      </c>
    </row>
    <row r="85" spans="1:6" x14ac:dyDescent="0.25">
      <c r="A85" s="92">
        <v>1295</v>
      </c>
      <c r="B85" s="92" t="s">
        <v>561</v>
      </c>
      <c r="C85" s="92">
        <v>3</v>
      </c>
      <c r="D85" s="93">
        <v>1321595</v>
      </c>
      <c r="F85" s="92" t="s">
        <v>1122</v>
      </c>
    </row>
    <row r="86" spans="1:6" x14ac:dyDescent="0.25">
      <c r="A86" s="92">
        <v>1309</v>
      </c>
      <c r="B86" s="92" t="s">
        <v>562</v>
      </c>
      <c r="C86" s="92">
        <v>2</v>
      </c>
      <c r="D86" s="93">
        <v>185937</v>
      </c>
      <c r="F86" s="92" t="s">
        <v>1124</v>
      </c>
    </row>
    <row r="87" spans="1:6" x14ac:dyDescent="0.25">
      <c r="A87" s="92">
        <v>1316</v>
      </c>
      <c r="B87" s="92" t="s">
        <v>957</v>
      </c>
      <c r="C87" s="92">
        <v>2</v>
      </c>
      <c r="D87" s="93">
        <v>1260309</v>
      </c>
      <c r="F87" s="92" t="s">
        <v>1124</v>
      </c>
    </row>
    <row r="88" spans="1:6" x14ac:dyDescent="0.25">
      <c r="A88" s="92">
        <v>1376</v>
      </c>
      <c r="B88" s="92" t="s">
        <v>564</v>
      </c>
      <c r="C88" s="92">
        <v>1</v>
      </c>
      <c r="D88" s="93">
        <v>622090</v>
      </c>
      <c r="F88" s="92" t="s">
        <v>1124</v>
      </c>
    </row>
    <row r="89" spans="1:6" x14ac:dyDescent="0.25">
      <c r="A89" s="92">
        <v>1380</v>
      </c>
      <c r="B89" s="92" t="s">
        <v>565</v>
      </c>
      <c r="C89" s="92">
        <v>2</v>
      </c>
      <c r="D89" s="93">
        <v>3291818</v>
      </c>
      <c r="F89" s="92" t="s">
        <v>1122</v>
      </c>
    </row>
    <row r="90" spans="1:6" x14ac:dyDescent="0.25">
      <c r="A90" s="92">
        <v>1407</v>
      </c>
      <c r="B90" s="92" t="s">
        <v>958</v>
      </c>
      <c r="C90" s="92">
        <v>7</v>
      </c>
      <c r="D90" s="93">
        <v>841826</v>
      </c>
      <c r="F90" s="92" t="s">
        <v>1124</v>
      </c>
    </row>
    <row r="91" spans="1:6" x14ac:dyDescent="0.25">
      <c r="A91" s="92">
        <v>1414</v>
      </c>
      <c r="B91" s="92" t="s">
        <v>959</v>
      </c>
      <c r="C91" s="92">
        <v>7</v>
      </c>
      <c r="D91" s="93">
        <v>891680</v>
      </c>
      <c r="F91" s="92" t="s">
        <v>1124</v>
      </c>
    </row>
    <row r="92" spans="1:6" x14ac:dyDescent="0.25">
      <c r="A92" s="92">
        <v>1421</v>
      </c>
      <c r="B92" s="92" t="s">
        <v>960</v>
      </c>
      <c r="C92" s="92">
        <v>4</v>
      </c>
      <c r="D92" s="93">
        <v>1325336</v>
      </c>
      <c r="F92" s="92" t="s">
        <v>1122</v>
      </c>
    </row>
    <row r="93" spans="1:6" x14ac:dyDescent="0.25">
      <c r="A93" s="92">
        <v>1428</v>
      </c>
      <c r="B93" s="92" t="s">
        <v>961</v>
      </c>
      <c r="C93" s="92">
        <v>3</v>
      </c>
      <c r="D93" s="93">
        <v>1021511</v>
      </c>
      <c r="F93" s="92" t="s">
        <v>1122</v>
      </c>
    </row>
    <row r="94" spans="1:6" x14ac:dyDescent="0.25">
      <c r="A94" s="92">
        <v>1449</v>
      </c>
      <c r="B94" s="92" t="s">
        <v>962</v>
      </c>
      <c r="C94" s="92">
        <v>2</v>
      </c>
      <c r="D94" s="93">
        <v>0</v>
      </c>
      <c r="F94" s="92" t="s">
        <v>1124</v>
      </c>
    </row>
    <row r="95" spans="1:6" x14ac:dyDescent="0.25">
      <c r="A95" s="92">
        <v>1491</v>
      </c>
      <c r="B95" s="92" t="s">
        <v>571</v>
      </c>
      <c r="C95" s="92">
        <v>12</v>
      </c>
      <c r="D95" s="93">
        <v>772584</v>
      </c>
      <c r="F95" s="92" t="s">
        <v>1122</v>
      </c>
    </row>
    <row r="96" spans="1:6" x14ac:dyDescent="0.25">
      <c r="A96" s="92">
        <v>1499</v>
      </c>
      <c r="B96" s="92" t="s">
        <v>963</v>
      </c>
      <c r="C96" s="92">
        <v>11</v>
      </c>
      <c r="D96" s="93">
        <v>1541301</v>
      </c>
      <c r="F96" s="92" t="s">
        <v>1122</v>
      </c>
    </row>
    <row r="97" spans="1:6" x14ac:dyDescent="0.25">
      <c r="A97" s="92">
        <v>1526</v>
      </c>
      <c r="B97" s="92" t="s">
        <v>573</v>
      </c>
      <c r="C97" s="92">
        <v>9</v>
      </c>
      <c r="D97" s="93">
        <v>1899084</v>
      </c>
      <c r="F97" s="92" t="s">
        <v>1122</v>
      </c>
    </row>
    <row r="98" spans="1:6" x14ac:dyDescent="0.25">
      <c r="A98" s="92">
        <v>1540</v>
      </c>
      <c r="B98" s="92" t="s">
        <v>964</v>
      </c>
      <c r="C98" s="92">
        <v>2</v>
      </c>
      <c r="D98" s="93">
        <v>1689076</v>
      </c>
      <c r="F98" s="92" t="s">
        <v>1122</v>
      </c>
    </row>
    <row r="99" spans="1:6" x14ac:dyDescent="0.25">
      <c r="A99" s="92">
        <v>1554</v>
      </c>
      <c r="B99" s="92" t="s">
        <v>575</v>
      </c>
      <c r="C99" s="92">
        <v>10</v>
      </c>
      <c r="D99" s="93">
        <v>12739793</v>
      </c>
      <c r="F99" s="92" t="s">
        <v>1122</v>
      </c>
    </row>
    <row r="100" spans="1:6" x14ac:dyDescent="0.25">
      <c r="A100" s="92">
        <v>1561</v>
      </c>
      <c r="B100" s="92" t="s">
        <v>576</v>
      </c>
      <c r="C100" s="92">
        <v>9</v>
      </c>
      <c r="D100" s="93">
        <v>692377</v>
      </c>
      <c r="F100" s="92" t="s">
        <v>1122</v>
      </c>
    </row>
    <row r="101" spans="1:6" x14ac:dyDescent="0.25">
      <c r="A101" s="92">
        <v>1568</v>
      </c>
      <c r="B101" s="92" t="s">
        <v>965</v>
      </c>
      <c r="C101" s="92">
        <v>2</v>
      </c>
      <c r="D101" s="93">
        <v>1809179</v>
      </c>
      <c r="F101" s="92" t="s">
        <v>1122</v>
      </c>
    </row>
    <row r="102" spans="1:6" x14ac:dyDescent="0.25">
      <c r="A102" s="92">
        <v>1582</v>
      </c>
      <c r="B102" s="92" t="s">
        <v>578</v>
      </c>
      <c r="C102" s="92">
        <v>9</v>
      </c>
      <c r="D102" s="93">
        <v>382884</v>
      </c>
      <c r="F102" s="92" t="s">
        <v>1122</v>
      </c>
    </row>
    <row r="103" spans="1:6" x14ac:dyDescent="0.25">
      <c r="A103" s="92">
        <v>1600</v>
      </c>
      <c r="B103" s="92" t="s">
        <v>966</v>
      </c>
      <c r="C103" s="92">
        <v>10</v>
      </c>
      <c r="D103" s="93">
        <v>579720</v>
      </c>
      <c r="F103" s="92" t="s">
        <v>1122</v>
      </c>
    </row>
    <row r="104" spans="1:6" x14ac:dyDescent="0.25">
      <c r="A104" s="92">
        <v>1631</v>
      </c>
      <c r="B104" s="92" t="s">
        <v>967</v>
      </c>
      <c r="C104" s="92">
        <v>7</v>
      </c>
      <c r="D104" s="93">
        <v>174595</v>
      </c>
      <c r="F104" s="92" t="s">
        <v>1124</v>
      </c>
    </row>
    <row r="105" spans="1:6" x14ac:dyDescent="0.25">
      <c r="A105" s="92">
        <v>1638</v>
      </c>
      <c r="B105" s="92" t="s">
        <v>581</v>
      </c>
      <c r="C105" s="92">
        <v>2</v>
      </c>
      <c r="D105" s="93">
        <v>2127696</v>
      </c>
      <c r="F105" s="92" t="s">
        <v>1124</v>
      </c>
    </row>
    <row r="106" spans="1:6" x14ac:dyDescent="0.25">
      <c r="A106" s="92">
        <v>1645</v>
      </c>
      <c r="B106" s="92" t="s">
        <v>582</v>
      </c>
      <c r="C106" s="92">
        <v>11</v>
      </c>
      <c r="D106" s="93">
        <v>846849</v>
      </c>
      <c r="F106" s="92" t="s">
        <v>1124</v>
      </c>
    </row>
    <row r="107" spans="1:6" x14ac:dyDescent="0.25">
      <c r="A107" s="92">
        <v>1659</v>
      </c>
      <c r="B107" s="92" t="s">
        <v>583</v>
      </c>
      <c r="C107" s="92">
        <v>11</v>
      </c>
      <c r="D107" s="93">
        <v>899681</v>
      </c>
      <c r="F107" s="92" t="s">
        <v>1124</v>
      </c>
    </row>
    <row r="108" spans="1:6" x14ac:dyDescent="0.25">
      <c r="A108" s="92">
        <v>1666</v>
      </c>
      <c r="B108" s="92" t="s">
        <v>584</v>
      </c>
      <c r="C108" s="92">
        <v>11</v>
      </c>
      <c r="D108" s="93">
        <v>277146</v>
      </c>
      <c r="F108" s="92" t="s">
        <v>1122</v>
      </c>
    </row>
    <row r="109" spans="1:6" x14ac:dyDescent="0.25">
      <c r="A109" s="92">
        <v>1673</v>
      </c>
      <c r="B109" s="92" t="s">
        <v>968</v>
      </c>
      <c r="C109" s="92">
        <v>4</v>
      </c>
      <c r="D109" s="93">
        <v>1780744</v>
      </c>
      <c r="F109" s="92" t="s">
        <v>1122</v>
      </c>
    </row>
    <row r="110" spans="1:6" x14ac:dyDescent="0.25">
      <c r="A110" s="92">
        <v>1687</v>
      </c>
      <c r="B110" s="92" t="s">
        <v>969</v>
      </c>
      <c r="C110" s="92">
        <v>6</v>
      </c>
      <c r="D110" s="93">
        <v>0</v>
      </c>
      <c r="F110" s="92" t="s">
        <v>1124</v>
      </c>
    </row>
    <row r="111" spans="1:6" x14ac:dyDescent="0.25">
      <c r="A111" s="92">
        <v>1694</v>
      </c>
      <c r="B111" s="92" t="s">
        <v>586</v>
      </c>
      <c r="C111" s="92">
        <v>2</v>
      </c>
      <c r="D111" s="93">
        <v>962811</v>
      </c>
      <c r="F111" s="92" t="s">
        <v>1124</v>
      </c>
    </row>
    <row r="112" spans="1:6" x14ac:dyDescent="0.25">
      <c r="A112" s="92">
        <v>1729</v>
      </c>
      <c r="B112" s="92" t="s">
        <v>587</v>
      </c>
      <c r="C112" s="92">
        <v>10</v>
      </c>
      <c r="D112" s="93">
        <v>602665</v>
      </c>
      <c r="F112" s="92" t="s">
        <v>1124</v>
      </c>
    </row>
    <row r="113" spans="1:6" x14ac:dyDescent="0.25">
      <c r="A113" s="92">
        <v>1736</v>
      </c>
      <c r="B113" s="92" t="s">
        <v>588</v>
      </c>
      <c r="C113" s="92">
        <v>5</v>
      </c>
      <c r="D113" s="93">
        <v>358294</v>
      </c>
      <c r="F113" s="92" t="s">
        <v>1124</v>
      </c>
    </row>
    <row r="114" spans="1:6" x14ac:dyDescent="0.25">
      <c r="A114" s="92">
        <v>1813</v>
      </c>
      <c r="B114" s="92" t="s">
        <v>970</v>
      </c>
      <c r="C114" s="92">
        <v>3</v>
      </c>
      <c r="D114" s="93">
        <v>1804267</v>
      </c>
      <c r="F114" s="92" t="s">
        <v>1122</v>
      </c>
    </row>
    <row r="115" spans="1:6" x14ac:dyDescent="0.25">
      <c r="A115" s="92">
        <v>1848</v>
      </c>
      <c r="B115" s="92" t="s">
        <v>971</v>
      </c>
      <c r="C115" s="92">
        <v>9</v>
      </c>
      <c r="D115" s="93">
        <v>2769738</v>
      </c>
      <c r="F115" s="92" t="s">
        <v>1122</v>
      </c>
    </row>
    <row r="116" spans="1:6" x14ac:dyDescent="0.25">
      <c r="A116" s="92">
        <v>1855</v>
      </c>
      <c r="B116" s="92" t="s">
        <v>591</v>
      </c>
      <c r="C116" s="92">
        <v>8</v>
      </c>
      <c r="D116" s="93">
        <v>794973</v>
      </c>
      <c r="F116" s="92" t="s">
        <v>1122</v>
      </c>
    </row>
    <row r="117" spans="1:6" x14ac:dyDescent="0.25">
      <c r="A117" s="92">
        <v>1862</v>
      </c>
      <c r="B117" s="92" t="s">
        <v>972</v>
      </c>
      <c r="C117" s="92">
        <v>6</v>
      </c>
      <c r="D117" s="93">
        <v>10239141</v>
      </c>
      <c r="F117" s="92" t="s">
        <v>1122</v>
      </c>
    </row>
    <row r="118" spans="1:6" x14ac:dyDescent="0.25">
      <c r="A118" s="92">
        <v>1870</v>
      </c>
      <c r="B118" s="92" t="s">
        <v>973</v>
      </c>
      <c r="C118" s="92">
        <v>2</v>
      </c>
      <c r="D118" s="93">
        <v>182966</v>
      </c>
      <c r="F118" s="92" t="s">
        <v>1122</v>
      </c>
    </row>
    <row r="119" spans="1:6" x14ac:dyDescent="0.25">
      <c r="A119" s="92">
        <v>1883</v>
      </c>
      <c r="B119" s="92" t="s">
        <v>974</v>
      </c>
      <c r="C119" s="92">
        <v>2</v>
      </c>
      <c r="D119" s="93">
        <v>2154493</v>
      </c>
      <c r="F119" s="92" t="s">
        <v>1122</v>
      </c>
    </row>
    <row r="120" spans="1:6" x14ac:dyDescent="0.25">
      <c r="A120" s="92">
        <v>1890</v>
      </c>
      <c r="B120" s="92" t="s">
        <v>975</v>
      </c>
      <c r="C120" s="92">
        <v>1</v>
      </c>
      <c r="D120" s="93">
        <v>670973</v>
      </c>
      <c r="F120" s="92" t="s">
        <v>1122</v>
      </c>
    </row>
    <row r="121" spans="1:6" x14ac:dyDescent="0.25">
      <c r="A121" s="92">
        <v>1897</v>
      </c>
      <c r="B121" s="92" t="s">
        <v>976</v>
      </c>
      <c r="C121" s="92">
        <v>1</v>
      </c>
      <c r="D121" s="93">
        <v>278184</v>
      </c>
      <c r="F121" s="92" t="s">
        <v>1124</v>
      </c>
    </row>
    <row r="122" spans="1:6" x14ac:dyDescent="0.25">
      <c r="A122" s="92">
        <v>1900</v>
      </c>
      <c r="B122" s="92" t="s">
        <v>597</v>
      </c>
      <c r="C122" s="92">
        <v>1</v>
      </c>
      <c r="D122" s="93">
        <v>2266469</v>
      </c>
      <c r="F122" s="92" t="s">
        <v>1124</v>
      </c>
    </row>
    <row r="123" spans="1:6" x14ac:dyDescent="0.25">
      <c r="A123" s="92">
        <v>1939</v>
      </c>
      <c r="B123" s="92" t="s">
        <v>598</v>
      </c>
      <c r="C123" s="92">
        <v>11</v>
      </c>
      <c r="D123" s="93">
        <v>1288144</v>
      </c>
      <c r="F123" s="92" t="s">
        <v>1122</v>
      </c>
    </row>
    <row r="124" spans="1:6" x14ac:dyDescent="0.25">
      <c r="A124" s="92">
        <v>1945</v>
      </c>
      <c r="B124" s="92" t="s">
        <v>599</v>
      </c>
      <c r="C124" s="92">
        <v>1</v>
      </c>
      <c r="D124" s="93">
        <v>281710</v>
      </c>
      <c r="F124" s="92" t="s">
        <v>1124</v>
      </c>
    </row>
    <row r="125" spans="1:6" x14ac:dyDescent="0.25">
      <c r="A125" s="92">
        <v>1953</v>
      </c>
      <c r="B125" s="92" t="s">
        <v>600</v>
      </c>
      <c r="C125" s="92">
        <v>6</v>
      </c>
      <c r="D125" s="93">
        <v>386707</v>
      </c>
      <c r="F125" s="92" t="s">
        <v>1124</v>
      </c>
    </row>
    <row r="126" spans="1:6" x14ac:dyDescent="0.25">
      <c r="A126" s="92">
        <v>2009</v>
      </c>
      <c r="B126" s="92" t="s">
        <v>977</v>
      </c>
      <c r="C126" s="92">
        <v>4</v>
      </c>
      <c r="D126" s="93">
        <v>895488</v>
      </c>
      <c r="F126" s="92" t="s">
        <v>1124</v>
      </c>
    </row>
    <row r="127" spans="1:6" x14ac:dyDescent="0.25">
      <c r="A127" s="92">
        <v>2016</v>
      </c>
      <c r="B127" s="92" t="s">
        <v>602</v>
      </c>
      <c r="C127" s="92">
        <v>3</v>
      </c>
      <c r="D127" s="93">
        <v>1031942</v>
      </c>
      <c r="F127" s="92" t="s">
        <v>1122</v>
      </c>
    </row>
    <row r="128" spans="1:6" x14ac:dyDescent="0.25">
      <c r="A128" s="92">
        <v>2044</v>
      </c>
      <c r="B128" s="92" t="s">
        <v>978</v>
      </c>
      <c r="C128" s="92">
        <v>2</v>
      </c>
      <c r="D128" s="93">
        <v>125682</v>
      </c>
      <c r="F128" s="92" t="s">
        <v>1124</v>
      </c>
    </row>
    <row r="129" spans="1:6" x14ac:dyDescent="0.25">
      <c r="A129" s="92">
        <v>2051</v>
      </c>
      <c r="B129" s="92" t="s">
        <v>979</v>
      </c>
      <c r="C129" s="92">
        <v>2</v>
      </c>
      <c r="D129" s="93">
        <v>551885</v>
      </c>
      <c r="F129" s="92" t="s">
        <v>1122</v>
      </c>
    </row>
    <row r="130" spans="1:6" x14ac:dyDescent="0.25">
      <c r="A130" s="92">
        <v>2058</v>
      </c>
      <c r="B130" s="92" t="s">
        <v>605</v>
      </c>
      <c r="C130" s="92">
        <v>1</v>
      </c>
      <c r="D130" s="93">
        <v>665009</v>
      </c>
      <c r="F130" s="92" t="s">
        <v>1124</v>
      </c>
    </row>
    <row r="131" spans="1:6" x14ac:dyDescent="0.25">
      <c r="A131" s="92">
        <v>2114</v>
      </c>
      <c r="B131" s="92" t="s">
        <v>980</v>
      </c>
      <c r="C131" s="92">
        <v>7</v>
      </c>
      <c r="D131" s="93">
        <v>497638</v>
      </c>
      <c r="F131" s="92" t="s">
        <v>1122</v>
      </c>
    </row>
    <row r="132" spans="1:6" x14ac:dyDescent="0.25">
      <c r="A132" s="92">
        <v>2128</v>
      </c>
      <c r="B132" s="92" t="s">
        <v>607</v>
      </c>
      <c r="C132" s="92">
        <v>8</v>
      </c>
      <c r="D132" s="93">
        <v>1078640</v>
      </c>
      <c r="F132" s="92" t="s">
        <v>1122</v>
      </c>
    </row>
    <row r="133" spans="1:6" x14ac:dyDescent="0.25">
      <c r="A133" s="92">
        <v>2135</v>
      </c>
      <c r="B133" s="92" t="s">
        <v>981</v>
      </c>
      <c r="C133" s="92">
        <v>10</v>
      </c>
      <c r="D133" s="93">
        <v>1547465</v>
      </c>
      <c r="F133" s="92" t="s">
        <v>1122</v>
      </c>
    </row>
    <row r="134" spans="1:6" x14ac:dyDescent="0.25">
      <c r="A134" s="92">
        <v>2142</v>
      </c>
      <c r="B134" s="92" t="s">
        <v>609</v>
      </c>
      <c r="C134" s="92">
        <v>10</v>
      </c>
      <c r="D134" s="93">
        <v>321436</v>
      </c>
      <c r="F134" s="92" t="s">
        <v>1122</v>
      </c>
    </row>
    <row r="135" spans="1:6" x14ac:dyDescent="0.25">
      <c r="A135" s="92">
        <v>2177</v>
      </c>
      <c r="B135" s="92" t="s">
        <v>982</v>
      </c>
      <c r="C135" s="92">
        <v>1</v>
      </c>
      <c r="D135" s="93">
        <v>688976</v>
      </c>
      <c r="F135" s="92" t="s">
        <v>1124</v>
      </c>
    </row>
    <row r="136" spans="1:6" x14ac:dyDescent="0.25">
      <c r="A136" s="92">
        <v>2184</v>
      </c>
      <c r="B136" s="92" t="s">
        <v>983</v>
      </c>
      <c r="C136" s="92">
        <v>1</v>
      </c>
      <c r="D136" s="93">
        <v>880648</v>
      </c>
      <c r="F136" s="92" t="s">
        <v>1122</v>
      </c>
    </row>
    <row r="137" spans="1:6" x14ac:dyDescent="0.25">
      <c r="A137" s="92">
        <v>2198</v>
      </c>
      <c r="B137" s="92" t="s">
        <v>984</v>
      </c>
      <c r="C137" s="92">
        <v>11</v>
      </c>
      <c r="D137" s="93">
        <v>643524</v>
      </c>
      <c r="F137" s="92" t="s">
        <v>1122</v>
      </c>
    </row>
    <row r="138" spans="1:6" x14ac:dyDescent="0.25">
      <c r="A138" s="92">
        <v>2212</v>
      </c>
      <c r="B138" s="92" t="s">
        <v>985</v>
      </c>
      <c r="C138" s="92">
        <v>8</v>
      </c>
      <c r="D138" s="93">
        <v>338698</v>
      </c>
      <c r="F138" s="92" t="s">
        <v>1122</v>
      </c>
    </row>
    <row r="139" spans="1:6" x14ac:dyDescent="0.25">
      <c r="A139" s="92">
        <v>2217</v>
      </c>
      <c r="B139" s="92" t="s">
        <v>986</v>
      </c>
      <c r="C139" s="92">
        <v>1</v>
      </c>
      <c r="D139" s="93">
        <v>419261</v>
      </c>
      <c r="F139" s="92" t="s">
        <v>1124</v>
      </c>
    </row>
    <row r="140" spans="1:6" x14ac:dyDescent="0.25">
      <c r="A140" s="92">
        <v>2226</v>
      </c>
      <c r="B140" s="92" t="s">
        <v>614</v>
      </c>
      <c r="C140" s="92">
        <v>10</v>
      </c>
      <c r="D140" s="93">
        <v>2008630</v>
      </c>
      <c r="F140" s="92" t="s">
        <v>1122</v>
      </c>
    </row>
    <row r="141" spans="1:6" x14ac:dyDescent="0.25">
      <c r="A141" s="92">
        <v>2233</v>
      </c>
      <c r="B141" s="92" t="s">
        <v>615</v>
      </c>
      <c r="C141" s="92">
        <v>11</v>
      </c>
      <c r="D141" s="93">
        <v>1318305</v>
      </c>
      <c r="F141" s="92" t="s">
        <v>1124</v>
      </c>
    </row>
    <row r="142" spans="1:6" x14ac:dyDescent="0.25">
      <c r="A142" s="92">
        <v>2240</v>
      </c>
      <c r="B142" s="92" t="s">
        <v>987</v>
      </c>
      <c r="C142" s="92">
        <v>3</v>
      </c>
      <c r="D142" s="93">
        <v>596004</v>
      </c>
      <c r="F142" s="92" t="s">
        <v>1122</v>
      </c>
    </row>
    <row r="143" spans="1:6" x14ac:dyDescent="0.25">
      <c r="A143" s="92">
        <v>2289</v>
      </c>
      <c r="B143" s="92" t="s">
        <v>988</v>
      </c>
      <c r="C143" s="92">
        <v>7</v>
      </c>
      <c r="D143" s="93">
        <v>44698462</v>
      </c>
      <c r="F143" s="92" t="s">
        <v>1122</v>
      </c>
    </row>
    <row r="144" spans="1:6" x14ac:dyDescent="0.25">
      <c r="A144" s="92">
        <v>2296</v>
      </c>
      <c r="B144" s="92" t="s">
        <v>618</v>
      </c>
      <c r="C144" s="92">
        <v>1</v>
      </c>
      <c r="D144" s="93">
        <v>2437374</v>
      </c>
      <c r="F144" s="92" t="s">
        <v>1122</v>
      </c>
    </row>
    <row r="145" spans="1:6" x14ac:dyDescent="0.25">
      <c r="A145" s="92">
        <v>2303</v>
      </c>
      <c r="B145" s="92" t="s">
        <v>619</v>
      </c>
      <c r="C145" s="92">
        <v>1</v>
      </c>
      <c r="D145" s="93">
        <v>3949114</v>
      </c>
      <c r="F145" s="92" t="s">
        <v>1122</v>
      </c>
    </row>
    <row r="146" spans="1:6" x14ac:dyDescent="0.25">
      <c r="A146" s="92">
        <v>2310</v>
      </c>
      <c r="B146" s="92" t="s">
        <v>620</v>
      </c>
      <c r="C146" s="92">
        <v>6</v>
      </c>
      <c r="D146" s="93">
        <v>209053</v>
      </c>
      <c r="F146" s="92" t="s">
        <v>1124</v>
      </c>
    </row>
    <row r="147" spans="1:6" x14ac:dyDescent="0.25">
      <c r="A147" s="92">
        <v>2394</v>
      </c>
      <c r="B147" s="92" t="s">
        <v>989</v>
      </c>
      <c r="C147" s="92">
        <v>10</v>
      </c>
      <c r="D147" s="93">
        <v>1613610</v>
      </c>
      <c r="F147" s="92" t="s">
        <v>1122</v>
      </c>
    </row>
    <row r="148" spans="1:6" x14ac:dyDescent="0.25">
      <c r="A148" s="92">
        <v>2415</v>
      </c>
      <c r="B148" s="92" t="s">
        <v>621</v>
      </c>
      <c r="C148" s="92">
        <v>8</v>
      </c>
      <c r="D148" s="93">
        <v>606013</v>
      </c>
      <c r="F148" s="92" t="s">
        <v>1122</v>
      </c>
    </row>
    <row r="149" spans="1:6" x14ac:dyDescent="0.25">
      <c r="A149" s="92">
        <v>2420</v>
      </c>
      <c r="B149" s="92" t="s">
        <v>622</v>
      </c>
      <c r="C149" s="92">
        <v>1</v>
      </c>
      <c r="D149" s="93">
        <v>731895</v>
      </c>
      <c r="F149" s="92" t="s">
        <v>1124</v>
      </c>
    </row>
    <row r="150" spans="1:6" x14ac:dyDescent="0.25">
      <c r="A150" s="92">
        <v>2422</v>
      </c>
      <c r="B150" s="92" t="s">
        <v>990</v>
      </c>
      <c r="C150" s="92">
        <v>11</v>
      </c>
      <c r="D150" s="93">
        <v>306352</v>
      </c>
      <c r="F150" s="92" t="s">
        <v>1124</v>
      </c>
    </row>
    <row r="151" spans="1:6" x14ac:dyDescent="0.25">
      <c r="A151" s="92">
        <v>2436</v>
      </c>
      <c r="B151" s="92" t="s">
        <v>624</v>
      </c>
      <c r="C151" s="92">
        <v>6</v>
      </c>
      <c r="D151" s="93">
        <v>346529</v>
      </c>
      <c r="F151" s="92" t="s">
        <v>1124</v>
      </c>
    </row>
    <row r="152" spans="1:6" x14ac:dyDescent="0.25">
      <c r="A152" s="92">
        <v>2443</v>
      </c>
      <c r="B152" s="92" t="s">
        <v>991</v>
      </c>
      <c r="C152" s="92">
        <v>6</v>
      </c>
      <c r="D152" s="93">
        <v>1309778</v>
      </c>
      <c r="F152" s="92" t="s">
        <v>1122</v>
      </c>
    </row>
    <row r="153" spans="1:6" x14ac:dyDescent="0.25">
      <c r="A153" s="92">
        <v>2450</v>
      </c>
      <c r="B153" s="92" t="s">
        <v>992</v>
      </c>
      <c r="C153" s="92">
        <v>1</v>
      </c>
      <c r="D153" s="93">
        <v>236043</v>
      </c>
      <c r="F153" s="92" t="s">
        <v>1124</v>
      </c>
    </row>
    <row r="154" spans="1:6" x14ac:dyDescent="0.25">
      <c r="A154" s="92">
        <v>2460</v>
      </c>
      <c r="B154" s="92" t="s">
        <v>993</v>
      </c>
      <c r="C154" s="92">
        <v>1</v>
      </c>
      <c r="D154" s="93">
        <v>308782</v>
      </c>
      <c r="F154" s="92" t="s">
        <v>1124</v>
      </c>
    </row>
    <row r="155" spans="1:6" x14ac:dyDescent="0.25">
      <c r="A155" s="92">
        <v>2478</v>
      </c>
      <c r="B155" s="92" t="s">
        <v>628</v>
      </c>
      <c r="C155" s="92">
        <v>12</v>
      </c>
      <c r="D155" s="93">
        <v>4975026</v>
      </c>
      <c r="F155" s="92" t="s">
        <v>1122</v>
      </c>
    </row>
    <row r="156" spans="1:6" x14ac:dyDescent="0.25">
      <c r="A156" s="92">
        <v>2485</v>
      </c>
      <c r="B156" s="92" t="s">
        <v>994</v>
      </c>
      <c r="C156" s="92">
        <v>3</v>
      </c>
      <c r="D156" s="93">
        <v>354649</v>
      </c>
      <c r="F156" s="92" t="s">
        <v>1124</v>
      </c>
    </row>
    <row r="157" spans="1:6" x14ac:dyDescent="0.25">
      <c r="A157" s="92">
        <v>2525</v>
      </c>
      <c r="B157" s="92" t="s">
        <v>995</v>
      </c>
      <c r="C157" s="92">
        <v>6</v>
      </c>
      <c r="D157" s="93">
        <v>351753</v>
      </c>
      <c r="F157" s="92" t="s">
        <v>1122</v>
      </c>
    </row>
    <row r="158" spans="1:6" x14ac:dyDescent="0.25">
      <c r="A158" s="92">
        <v>2527</v>
      </c>
      <c r="B158" s="92" t="s">
        <v>630</v>
      </c>
      <c r="C158" s="92">
        <v>3</v>
      </c>
      <c r="D158" s="93">
        <v>228634</v>
      </c>
      <c r="F158" s="92" t="s">
        <v>1124</v>
      </c>
    </row>
    <row r="159" spans="1:6" x14ac:dyDescent="0.25">
      <c r="A159" s="92">
        <v>2534</v>
      </c>
      <c r="B159" s="92" t="s">
        <v>631</v>
      </c>
      <c r="C159" s="92">
        <v>7</v>
      </c>
      <c r="D159" s="93">
        <v>289519</v>
      </c>
      <c r="F159" s="92" t="s">
        <v>1124</v>
      </c>
    </row>
    <row r="160" spans="1:6" x14ac:dyDescent="0.25">
      <c r="A160" s="92">
        <v>2541</v>
      </c>
      <c r="B160" s="92" t="s">
        <v>632</v>
      </c>
      <c r="C160" s="92">
        <v>4</v>
      </c>
      <c r="D160" s="93">
        <v>3516006</v>
      </c>
      <c r="F160" s="92" t="s">
        <v>1122</v>
      </c>
    </row>
    <row r="161" spans="1:6" x14ac:dyDescent="0.25">
      <c r="A161" s="92">
        <v>2562</v>
      </c>
      <c r="B161" s="92" t="s">
        <v>996</v>
      </c>
      <c r="C161" s="92">
        <v>4</v>
      </c>
      <c r="D161" s="93">
        <v>900089</v>
      </c>
      <c r="F161" s="92" t="s">
        <v>1124</v>
      </c>
    </row>
    <row r="162" spans="1:6" x14ac:dyDescent="0.25">
      <c r="A162" s="92">
        <v>2570</v>
      </c>
      <c r="B162" s="92" t="s">
        <v>997</v>
      </c>
      <c r="C162" s="92">
        <v>6</v>
      </c>
      <c r="D162" s="93">
        <v>0</v>
      </c>
      <c r="F162" s="92" t="s">
        <v>1124</v>
      </c>
    </row>
    <row r="163" spans="1:6" x14ac:dyDescent="0.25">
      <c r="A163" s="92">
        <v>2576</v>
      </c>
      <c r="B163" s="92" t="s">
        <v>998</v>
      </c>
      <c r="C163" s="92">
        <v>6</v>
      </c>
      <c r="D163" s="93">
        <v>612000</v>
      </c>
      <c r="F163" s="92" t="s">
        <v>1122</v>
      </c>
    </row>
    <row r="164" spans="1:6" x14ac:dyDescent="0.25">
      <c r="A164" s="92">
        <v>2583</v>
      </c>
      <c r="B164" s="92" t="s">
        <v>636</v>
      </c>
      <c r="C164" s="92">
        <v>6</v>
      </c>
      <c r="D164" s="93">
        <v>750143</v>
      </c>
      <c r="F164" s="92" t="s">
        <v>1124</v>
      </c>
    </row>
    <row r="165" spans="1:6" x14ac:dyDescent="0.25">
      <c r="A165" s="92">
        <v>2604</v>
      </c>
      <c r="B165" s="92" t="s">
        <v>637</v>
      </c>
      <c r="C165" s="92">
        <v>7</v>
      </c>
      <c r="D165" s="93">
        <v>2637573</v>
      </c>
      <c r="F165" s="92" t="s">
        <v>1124</v>
      </c>
    </row>
    <row r="166" spans="1:6" x14ac:dyDescent="0.25">
      <c r="A166" s="92">
        <v>2605</v>
      </c>
      <c r="B166" s="92" t="s">
        <v>638</v>
      </c>
      <c r="C166" s="92">
        <v>7</v>
      </c>
      <c r="D166" s="93">
        <v>200888</v>
      </c>
      <c r="F166" s="92" t="s">
        <v>1124</v>
      </c>
    </row>
    <row r="167" spans="1:6" x14ac:dyDescent="0.25">
      <c r="A167" s="92">
        <v>2611</v>
      </c>
      <c r="B167" s="92" t="s">
        <v>639</v>
      </c>
      <c r="C167" s="92">
        <v>11</v>
      </c>
      <c r="D167" s="93">
        <v>1024511</v>
      </c>
      <c r="F167" s="92" t="s">
        <v>1124</v>
      </c>
    </row>
    <row r="168" spans="1:6" x14ac:dyDescent="0.25">
      <c r="A168" s="92">
        <v>2618</v>
      </c>
      <c r="B168" s="92" t="s">
        <v>640</v>
      </c>
      <c r="C168" s="92">
        <v>12</v>
      </c>
      <c r="D168" s="93">
        <v>1010790</v>
      </c>
      <c r="F168" s="92" t="s">
        <v>1122</v>
      </c>
    </row>
    <row r="169" spans="1:6" x14ac:dyDescent="0.25">
      <c r="A169" s="92">
        <v>2625</v>
      </c>
      <c r="B169" s="92" t="s">
        <v>641</v>
      </c>
      <c r="C169" s="92">
        <v>6</v>
      </c>
      <c r="D169" s="93">
        <v>319184</v>
      </c>
      <c r="F169" s="92" t="s">
        <v>1122</v>
      </c>
    </row>
    <row r="170" spans="1:6" x14ac:dyDescent="0.25">
      <c r="A170" s="92">
        <v>2632</v>
      </c>
      <c r="B170" s="92" t="s">
        <v>642</v>
      </c>
      <c r="C170" s="92">
        <v>4</v>
      </c>
      <c r="D170" s="93">
        <v>852628</v>
      </c>
      <c r="F170" s="92" t="s">
        <v>1122</v>
      </c>
    </row>
    <row r="171" spans="1:6" x14ac:dyDescent="0.25">
      <c r="A171" s="92">
        <v>2639</v>
      </c>
      <c r="B171" s="92" t="s">
        <v>643</v>
      </c>
      <c r="C171" s="92">
        <v>5</v>
      </c>
      <c r="D171" s="93">
        <v>582298</v>
      </c>
      <c r="F171" s="92" t="s">
        <v>1122</v>
      </c>
    </row>
    <row r="172" spans="1:6" x14ac:dyDescent="0.25">
      <c r="A172" s="92">
        <v>2646</v>
      </c>
      <c r="B172" s="92" t="s">
        <v>644</v>
      </c>
      <c r="C172" s="92">
        <v>3</v>
      </c>
      <c r="D172" s="93">
        <v>868890</v>
      </c>
      <c r="F172" s="92" t="s">
        <v>1122</v>
      </c>
    </row>
    <row r="173" spans="1:6" x14ac:dyDescent="0.25">
      <c r="A173" s="92">
        <v>2660</v>
      </c>
      <c r="B173" s="92" t="s">
        <v>645</v>
      </c>
      <c r="C173" s="92">
        <v>3</v>
      </c>
      <c r="D173" s="93">
        <v>375631</v>
      </c>
      <c r="F173" s="92" t="s">
        <v>1122</v>
      </c>
    </row>
    <row r="174" spans="1:6" x14ac:dyDescent="0.25">
      <c r="A174" s="92">
        <v>2695</v>
      </c>
      <c r="B174" s="92" t="s">
        <v>646</v>
      </c>
      <c r="C174" s="92">
        <v>2</v>
      </c>
      <c r="D174" s="93">
        <v>16665748</v>
      </c>
      <c r="F174" s="92" t="s">
        <v>1122</v>
      </c>
    </row>
    <row r="175" spans="1:6" x14ac:dyDescent="0.25">
      <c r="A175" s="92">
        <v>2702</v>
      </c>
      <c r="B175" s="92" t="s">
        <v>647</v>
      </c>
      <c r="C175" s="92">
        <v>2</v>
      </c>
      <c r="D175" s="93">
        <v>1761489</v>
      </c>
      <c r="F175" s="92" t="s">
        <v>1122</v>
      </c>
    </row>
    <row r="176" spans="1:6" x14ac:dyDescent="0.25">
      <c r="A176" s="92">
        <v>2730</v>
      </c>
      <c r="B176" s="92" t="s">
        <v>648</v>
      </c>
      <c r="C176" s="92">
        <v>2</v>
      </c>
      <c r="D176" s="93">
        <v>390115</v>
      </c>
      <c r="F176" s="92" t="s">
        <v>1124</v>
      </c>
    </row>
    <row r="177" spans="1:6" x14ac:dyDescent="0.25">
      <c r="A177" s="92">
        <v>2737</v>
      </c>
      <c r="B177" s="92" t="s">
        <v>649</v>
      </c>
      <c r="C177" s="92">
        <v>2</v>
      </c>
      <c r="D177" s="93">
        <v>240184</v>
      </c>
      <c r="F177" s="92" t="s">
        <v>1122</v>
      </c>
    </row>
    <row r="178" spans="1:6" x14ac:dyDescent="0.25">
      <c r="A178" s="92">
        <v>2744</v>
      </c>
      <c r="B178" s="92" t="s">
        <v>650</v>
      </c>
      <c r="C178" s="92">
        <v>6</v>
      </c>
      <c r="D178" s="93">
        <v>759937</v>
      </c>
      <c r="F178" s="92" t="s">
        <v>1122</v>
      </c>
    </row>
    <row r="179" spans="1:6" x14ac:dyDescent="0.25">
      <c r="A179" s="92">
        <v>2758</v>
      </c>
      <c r="B179" s="92" t="s">
        <v>651</v>
      </c>
      <c r="C179" s="92">
        <v>6</v>
      </c>
      <c r="D179" s="93">
        <v>2471462</v>
      </c>
      <c r="F179" s="92" t="s">
        <v>1124</v>
      </c>
    </row>
    <row r="180" spans="1:6" x14ac:dyDescent="0.25">
      <c r="A180" s="92">
        <v>2793</v>
      </c>
      <c r="B180" s="92" t="s">
        <v>999</v>
      </c>
      <c r="C180" s="92">
        <v>1</v>
      </c>
      <c r="D180" s="93">
        <v>44860899</v>
      </c>
      <c r="F180" s="92" t="s">
        <v>1122</v>
      </c>
    </row>
    <row r="181" spans="1:6" x14ac:dyDescent="0.25">
      <c r="A181" s="92">
        <v>2800</v>
      </c>
      <c r="B181" s="92" t="s">
        <v>653</v>
      </c>
      <c r="C181" s="92">
        <v>6</v>
      </c>
      <c r="D181" s="93">
        <v>512256</v>
      </c>
      <c r="F181" s="92" t="s">
        <v>1124</v>
      </c>
    </row>
    <row r="182" spans="1:6" x14ac:dyDescent="0.25">
      <c r="A182" s="92">
        <v>2814</v>
      </c>
      <c r="B182" s="92" t="s">
        <v>654</v>
      </c>
      <c r="C182" s="92">
        <v>7</v>
      </c>
      <c r="D182" s="93">
        <v>670062</v>
      </c>
      <c r="F182" s="92" t="s">
        <v>1124</v>
      </c>
    </row>
    <row r="183" spans="1:6" x14ac:dyDescent="0.25">
      <c r="A183" s="92">
        <v>2828</v>
      </c>
      <c r="B183" s="92" t="s">
        <v>655</v>
      </c>
      <c r="C183" s="92">
        <v>7</v>
      </c>
      <c r="D183" s="93">
        <v>663639</v>
      </c>
      <c r="F183" s="92" t="s">
        <v>1124</v>
      </c>
    </row>
    <row r="184" spans="1:6" x14ac:dyDescent="0.25">
      <c r="A184" s="92">
        <v>2835</v>
      </c>
      <c r="B184" s="92" t="s">
        <v>656</v>
      </c>
      <c r="C184" s="92">
        <v>6</v>
      </c>
      <c r="D184" s="93">
        <v>791499</v>
      </c>
      <c r="F184" s="92" t="s">
        <v>1124</v>
      </c>
    </row>
    <row r="185" spans="1:6" x14ac:dyDescent="0.25">
      <c r="A185" s="92">
        <v>2842</v>
      </c>
      <c r="B185" s="92" t="s">
        <v>657</v>
      </c>
      <c r="C185" s="92">
        <v>7</v>
      </c>
      <c r="D185" s="93">
        <v>62063</v>
      </c>
      <c r="F185" s="92" t="s">
        <v>1124</v>
      </c>
    </row>
    <row r="186" spans="1:6" x14ac:dyDescent="0.25">
      <c r="A186" s="92">
        <v>2849</v>
      </c>
      <c r="B186" s="92" t="s">
        <v>1000</v>
      </c>
      <c r="C186" s="92">
        <v>4</v>
      </c>
      <c r="D186" s="93">
        <v>8742826</v>
      </c>
      <c r="F186" s="92" t="s">
        <v>1122</v>
      </c>
    </row>
    <row r="187" spans="1:6" x14ac:dyDescent="0.25">
      <c r="A187" s="92">
        <v>2856</v>
      </c>
      <c r="B187" s="92" t="s">
        <v>1001</v>
      </c>
      <c r="C187" s="92">
        <v>10</v>
      </c>
      <c r="D187" s="93">
        <v>1592044</v>
      </c>
      <c r="F187" s="92" t="s">
        <v>1122</v>
      </c>
    </row>
    <row r="188" spans="1:6" x14ac:dyDescent="0.25">
      <c r="A188" s="92">
        <v>2863</v>
      </c>
      <c r="B188" s="92" t="s">
        <v>1002</v>
      </c>
      <c r="C188" s="92">
        <v>4</v>
      </c>
      <c r="D188" s="93">
        <v>1244951</v>
      </c>
      <c r="F188" s="92" t="s">
        <v>1122</v>
      </c>
    </row>
    <row r="189" spans="1:6" x14ac:dyDescent="0.25">
      <c r="A189" s="92">
        <v>2884</v>
      </c>
      <c r="B189" s="92" t="s">
        <v>1003</v>
      </c>
      <c r="C189" s="92">
        <v>2</v>
      </c>
      <c r="D189" s="93">
        <v>1144170</v>
      </c>
      <c r="F189" s="92" t="s">
        <v>1122</v>
      </c>
    </row>
    <row r="190" spans="1:6" x14ac:dyDescent="0.25">
      <c r="A190" s="92">
        <v>2885</v>
      </c>
      <c r="B190" s="92" t="s">
        <v>1004</v>
      </c>
      <c r="C190" s="92">
        <v>2</v>
      </c>
      <c r="D190" s="93">
        <v>1963874</v>
      </c>
      <c r="F190" s="92" t="s">
        <v>1122</v>
      </c>
    </row>
    <row r="191" spans="1:6" x14ac:dyDescent="0.25">
      <c r="A191" s="92">
        <v>2891</v>
      </c>
      <c r="B191" s="92" t="s">
        <v>663</v>
      </c>
      <c r="C191" s="92">
        <v>10</v>
      </c>
      <c r="D191" s="93">
        <v>780267</v>
      </c>
      <c r="F191" s="92" t="s">
        <v>1122</v>
      </c>
    </row>
    <row r="192" spans="1:6" x14ac:dyDescent="0.25">
      <c r="A192" s="92">
        <v>2898</v>
      </c>
      <c r="B192" s="92" t="s">
        <v>664</v>
      </c>
      <c r="C192" s="92">
        <v>2</v>
      </c>
      <c r="D192" s="93">
        <v>715159</v>
      </c>
      <c r="F192" s="92" t="s">
        <v>1124</v>
      </c>
    </row>
    <row r="193" spans="1:6" x14ac:dyDescent="0.25">
      <c r="A193" s="92">
        <v>2912</v>
      </c>
      <c r="B193" s="92" t="s">
        <v>665</v>
      </c>
      <c r="C193" s="92">
        <v>3</v>
      </c>
      <c r="D193" s="93">
        <v>1277772</v>
      </c>
      <c r="F193" s="92" t="s">
        <v>1122</v>
      </c>
    </row>
    <row r="194" spans="1:6" x14ac:dyDescent="0.25">
      <c r="A194" s="92">
        <v>2940</v>
      </c>
      <c r="B194" s="92" t="s">
        <v>666</v>
      </c>
      <c r="C194" s="92">
        <v>8</v>
      </c>
      <c r="D194" s="93">
        <v>350612</v>
      </c>
      <c r="F194" s="92" t="s">
        <v>1122</v>
      </c>
    </row>
    <row r="195" spans="1:6" x14ac:dyDescent="0.25">
      <c r="A195" s="92">
        <v>2961</v>
      </c>
      <c r="B195" s="92" t="s">
        <v>1005</v>
      </c>
      <c r="C195" s="92">
        <v>8</v>
      </c>
      <c r="D195" s="93">
        <v>354805</v>
      </c>
      <c r="F195" s="92" t="s">
        <v>1122</v>
      </c>
    </row>
    <row r="196" spans="1:6" x14ac:dyDescent="0.25">
      <c r="A196" s="92">
        <v>3087</v>
      </c>
      <c r="B196" s="92" t="s">
        <v>1006</v>
      </c>
      <c r="C196" s="92">
        <v>2</v>
      </c>
      <c r="D196" s="93">
        <v>97529</v>
      </c>
      <c r="F196" s="92" t="s">
        <v>1122</v>
      </c>
    </row>
    <row r="197" spans="1:6" x14ac:dyDescent="0.25">
      <c r="A197" s="92">
        <v>3094</v>
      </c>
      <c r="B197" s="92" t="s">
        <v>1007</v>
      </c>
      <c r="C197" s="92">
        <v>2</v>
      </c>
      <c r="D197" s="93">
        <v>11321</v>
      </c>
      <c r="F197" s="92" t="s">
        <v>1124</v>
      </c>
    </row>
    <row r="198" spans="1:6" x14ac:dyDescent="0.25">
      <c r="A198" s="92">
        <v>3122</v>
      </c>
      <c r="B198" s="92" t="s">
        <v>668</v>
      </c>
      <c r="C198" s="92">
        <v>1</v>
      </c>
      <c r="D198" s="93">
        <v>0</v>
      </c>
      <c r="F198" s="92" t="s">
        <v>1124</v>
      </c>
    </row>
    <row r="199" spans="1:6" x14ac:dyDescent="0.25">
      <c r="A199" s="92">
        <v>3129</v>
      </c>
      <c r="B199" s="92" t="s">
        <v>669</v>
      </c>
      <c r="C199" s="92">
        <v>6</v>
      </c>
      <c r="D199" s="93">
        <v>1274890</v>
      </c>
      <c r="F199" s="92" t="s">
        <v>1122</v>
      </c>
    </row>
    <row r="200" spans="1:6" x14ac:dyDescent="0.25">
      <c r="A200" s="92">
        <v>3150</v>
      </c>
      <c r="B200" s="92" t="s">
        <v>670</v>
      </c>
      <c r="C200" s="92">
        <v>5</v>
      </c>
      <c r="D200" s="93">
        <v>863971</v>
      </c>
      <c r="F200" s="92" t="s">
        <v>1124</v>
      </c>
    </row>
    <row r="201" spans="1:6" x14ac:dyDescent="0.25">
      <c r="A201" s="92">
        <v>3171</v>
      </c>
      <c r="B201" s="92" t="s">
        <v>1008</v>
      </c>
      <c r="C201" s="92">
        <v>6</v>
      </c>
      <c r="D201" s="93">
        <v>776933</v>
      </c>
      <c r="F201" s="92" t="s">
        <v>1124</v>
      </c>
    </row>
    <row r="202" spans="1:6" x14ac:dyDescent="0.25">
      <c r="A202" s="92">
        <v>3206</v>
      </c>
      <c r="B202" s="92" t="s">
        <v>1009</v>
      </c>
      <c r="C202" s="92">
        <v>10</v>
      </c>
      <c r="D202" s="93">
        <v>1896980</v>
      </c>
      <c r="F202" s="92" t="s">
        <v>1122</v>
      </c>
    </row>
    <row r="203" spans="1:6" x14ac:dyDescent="0.25">
      <c r="A203" s="92">
        <v>3213</v>
      </c>
      <c r="B203" s="92" t="s">
        <v>1010</v>
      </c>
      <c r="C203" s="92">
        <v>11</v>
      </c>
      <c r="D203" s="93">
        <v>683309</v>
      </c>
      <c r="F203" s="92" t="s">
        <v>1122</v>
      </c>
    </row>
    <row r="204" spans="1:6" x14ac:dyDescent="0.25">
      <c r="A204" s="92">
        <v>3220</v>
      </c>
      <c r="B204" s="92" t="s">
        <v>673</v>
      </c>
      <c r="C204" s="92">
        <v>7</v>
      </c>
      <c r="D204" s="93">
        <v>1063948</v>
      </c>
      <c r="F204" s="92" t="s">
        <v>1124</v>
      </c>
    </row>
    <row r="205" spans="1:6" x14ac:dyDescent="0.25">
      <c r="A205" s="92">
        <v>3269</v>
      </c>
      <c r="B205" s="92" t="s">
        <v>1011</v>
      </c>
      <c r="C205" s="92">
        <v>2</v>
      </c>
      <c r="D205" s="93">
        <v>42555593</v>
      </c>
      <c r="F205" s="92" t="s">
        <v>1122</v>
      </c>
    </row>
    <row r="206" spans="1:6" x14ac:dyDescent="0.25">
      <c r="A206" s="92">
        <v>3276</v>
      </c>
      <c r="B206" s="92" t="s">
        <v>675</v>
      </c>
      <c r="C206" s="92">
        <v>6</v>
      </c>
      <c r="D206" s="93">
        <v>811502</v>
      </c>
      <c r="F206" s="92" t="s">
        <v>1122</v>
      </c>
    </row>
    <row r="207" spans="1:6" x14ac:dyDescent="0.25">
      <c r="A207" s="92">
        <v>3290</v>
      </c>
      <c r="B207" s="92" t="s">
        <v>1012</v>
      </c>
      <c r="C207" s="92">
        <v>7</v>
      </c>
      <c r="D207" s="93">
        <v>7521590</v>
      </c>
      <c r="F207" s="92" t="s">
        <v>1122</v>
      </c>
    </row>
    <row r="208" spans="1:6" x14ac:dyDescent="0.25">
      <c r="A208" s="92">
        <v>3297</v>
      </c>
      <c r="B208" s="92" t="s">
        <v>677</v>
      </c>
      <c r="C208" s="92">
        <v>12</v>
      </c>
      <c r="D208" s="93">
        <v>1151705</v>
      </c>
      <c r="F208" s="92" t="s">
        <v>1122</v>
      </c>
    </row>
    <row r="209" spans="1:6" x14ac:dyDescent="0.25">
      <c r="A209" s="92">
        <v>3304</v>
      </c>
      <c r="B209" s="92" t="s">
        <v>1013</v>
      </c>
      <c r="C209" s="92">
        <v>9</v>
      </c>
      <c r="D209" s="93">
        <v>155687</v>
      </c>
      <c r="F209" s="92" t="s">
        <v>1124</v>
      </c>
    </row>
    <row r="210" spans="1:6" x14ac:dyDescent="0.25">
      <c r="A210" s="92">
        <v>3311</v>
      </c>
      <c r="B210" s="92" t="s">
        <v>679</v>
      </c>
      <c r="C210" s="92">
        <v>8</v>
      </c>
      <c r="D210" s="93">
        <v>3563652</v>
      </c>
      <c r="F210" s="92" t="s">
        <v>1122</v>
      </c>
    </row>
    <row r="211" spans="1:6" x14ac:dyDescent="0.25">
      <c r="A211" s="92">
        <v>3318</v>
      </c>
      <c r="B211" s="92" t="s">
        <v>680</v>
      </c>
      <c r="C211" s="92">
        <v>8</v>
      </c>
      <c r="D211" s="93">
        <v>1508725</v>
      </c>
      <c r="F211" s="92" t="s">
        <v>1122</v>
      </c>
    </row>
    <row r="212" spans="1:6" x14ac:dyDescent="0.25">
      <c r="A212" s="92">
        <v>3325</v>
      </c>
      <c r="B212" s="92" t="s">
        <v>681</v>
      </c>
      <c r="C212" s="92">
        <v>6</v>
      </c>
      <c r="D212" s="93">
        <v>2285962</v>
      </c>
      <c r="F212" s="92" t="s">
        <v>1122</v>
      </c>
    </row>
    <row r="213" spans="1:6" x14ac:dyDescent="0.25">
      <c r="A213" s="92">
        <v>3332</v>
      </c>
      <c r="B213" s="92" t="s">
        <v>682</v>
      </c>
      <c r="C213" s="92">
        <v>2</v>
      </c>
      <c r="D213" s="93">
        <v>1867101</v>
      </c>
      <c r="F213" s="92" t="s">
        <v>1122</v>
      </c>
    </row>
    <row r="214" spans="1:6" x14ac:dyDescent="0.25">
      <c r="A214" s="92">
        <v>3339</v>
      </c>
      <c r="B214" s="92" t="s">
        <v>1014</v>
      </c>
      <c r="C214" s="92">
        <v>5</v>
      </c>
      <c r="D214" s="93">
        <v>3322505</v>
      </c>
      <c r="F214" s="92" t="s">
        <v>1122</v>
      </c>
    </row>
    <row r="215" spans="1:6" x14ac:dyDescent="0.25">
      <c r="A215" s="92">
        <v>3360</v>
      </c>
      <c r="B215" s="92" t="s">
        <v>684</v>
      </c>
      <c r="C215" s="92">
        <v>5</v>
      </c>
      <c r="D215" s="93">
        <v>2403412</v>
      </c>
      <c r="F215" s="92" t="s">
        <v>1122</v>
      </c>
    </row>
    <row r="216" spans="1:6" x14ac:dyDescent="0.25">
      <c r="A216" s="92">
        <v>3367</v>
      </c>
      <c r="B216" s="92" t="s">
        <v>685</v>
      </c>
      <c r="C216" s="92">
        <v>6</v>
      </c>
      <c r="D216" s="93">
        <v>814340</v>
      </c>
      <c r="F216" s="92" t="s">
        <v>1122</v>
      </c>
    </row>
    <row r="217" spans="1:6" x14ac:dyDescent="0.25">
      <c r="A217" s="92">
        <v>3381</v>
      </c>
      <c r="B217" s="92" t="s">
        <v>1015</v>
      </c>
      <c r="C217" s="92">
        <v>2</v>
      </c>
      <c r="D217" s="93">
        <v>420202</v>
      </c>
      <c r="F217" s="92" t="s">
        <v>1124</v>
      </c>
    </row>
    <row r="218" spans="1:6" x14ac:dyDescent="0.25">
      <c r="A218" s="92">
        <v>3409</v>
      </c>
      <c r="B218" s="92" t="s">
        <v>687</v>
      </c>
      <c r="C218" s="92">
        <v>10</v>
      </c>
      <c r="D218" s="93">
        <v>2420482</v>
      </c>
      <c r="F218" s="92" t="s">
        <v>1122</v>
      </c>
    </row>
    <row r="219" spans="1:6" x14ac:dyDescent="0.25">
      <c r="A219" s="92">
        <v>3427</v>
      </c>
      <c r="B219" s="92" t="s">
        <v>688</v>
      </c>
      <c r="C219" s="92">
        <v>12</v>
      </c>
      <c r="D219" s="93">
        <v>730184</v>
      </c>
      <c r="F219" s="92" t="s">
        <v>1122</v>
      </c>
    </row>
    <row r="220" spans="1:6" x14ac:dyDescent="0.25">
      <c r="A220" s="92">
        <v>3428</v>
      </c>
      <c r="B220" s="92" t="s">
        <v>1016</v>
      </c>
      <c r="C220" s="92">
        <v>4</v>
      </c>
      <c r="D220" s="93">
        <v>1027919</v>
      </c>
      <c r="F220" s="92" t="s">
        <v>1122</v>
      </c>
    </row>
    <row r="221" spans="1:6" x14ac:dyDescent="0.25">
      <c r="A221" s="92">
        <v>3430</v>
      </c>
      <c r="B221" s="92" t="s">
        <v>690</v>
      </c>
      <c r="C221" s="92">
        <v>6</v>
      </c>
      <c r="D221" s="93">
        <v>5967946</v>
      </c>
      <c r="F221" s="92" t="s">
        <v>1122</v>
      </c>
    </row>
    <row r="222" spans="1:6" x14ac:dyDescent="0.25">
      <c r="A222" s="92">
        <v>3434</v>
      </c>
      <c r="B222" s="92" t="s">
        <v>691</v>
      </c>
      <c r="C222" s="92">
        <v>8</v>
      </c>
      <c r="D222" s="93">
        <v>6838385</v>
      </c>
      <c r="F222" s="92" t="s">
        <v>1122</v>
      </c>
    </row>
    <row r="223" spans="1:6" x14ac:dyDescent="0.25">
      <c r="A223" s="92">
        <v>3437</v>
      </c>
      <c r="B223" s="92" t="s">
        <v>692</v>
      </c>
      <c r="C223" s="92">
        <v>1</v>
      </c>
      <c r="D223" s="93">
        <v>779245</v>
      </c>
      <c r="F223" s="92" t="s">
        <v>1124</v>
      </c>
    </row>
    <row r="224" spans="1:6" x14ac:dyDescent="0.25">
      <c r="A224" s="92">
        <v>3444</v>
      </c>
      <c r="B224" s="92" t="s">
        <v>1017</v>
      </c>
      <c r="C224" s="92">
        <v>11</v>
      </c>
      <c r="D224" s="93">
        <v>3877568</v>
      </c>
      <c r="F224" s="92" t="s">
        <v>1122</v>
      </c>
    </row>
    <row r="225" spans="1:6" x14ac:dyDescent="0.25">
      <c r="A225" s="92">
        <v>3479</v>
      </c>
      <c r="B225" s="92" t="s">
        <v>694</v>
      </c>
      <c r="C225" s="92">
        <v>1</v>
      </c>
      <c r="D225" s="93">
        <v>607680</v>
      </c>
      <c r="F225" s="92" t="s">
        <v>1124</v>
      </c>
    </row>
    <row r="226" spans="1:6" x14ac:dyDescent="0.25">
      <c r="A226" s="92">
        <v>3484</v>
      </c>
      <c r="B226" s="92" t="s">
        <v>695</v>
      </c>
      <c r="C226" s="92">
        <v>12</v>
      </c>
      <c r="D226" s="93">
        <v>227308</v>
      </c>
      <c r="F226" s="92" t="s">
        <v>1122</v>
      </c>
    </row>
    <row r="227" spans="1:6" x14ac:dyDescent="0.25">
      <c r="A227" s="92">
        <v>3500</v>
      </c>
      <c r="B227" s="92" t="s">
        <v>1018</v>
      </c>
      <c r="C227" s="92">
        <v>9</v>
      </c>
      <c r="D227" s="93">
        <v>2858643</v>
      </c>
      <c r="F227" s="92" t="s">
        <v>1122</v>
      </c>
    </row>
    <row r="228" spans="1:6" x14ac:dyDescent="0.25">
      <c r="A228" s="92">
        <v>3510</v>
      </c>
      <c r="B228" s="92" t="s">
        <v>697</v>
      </c>
      <c r="C228" s="92">
        <v>1</v>
      </c>
      <c r="D228" s="93">
        <v>0</v>
      </c>
      <c r="F228" s="92" t="s">
        <v>1124</v>
      </c>
    </row>
    <row r="229" spans="1:6" x14ac:dyDescent="0.25">
      <c r="A229" s="92">
        <v>3514</v>
      </c>
      <c r="B229" s="92" t="s">
        <v>698</v>
      </c>
      <c r="C229" s="92">
        <v>1</v>
      </c>
      <c r="D229" s="93">
        <v>0</v>
      </c>
      <c r="F229" s="92" t="s">
        <v>1124</v>
      </c>
    </row>
    <row r="230" spans="1:6" x14ac:dyDescent="0.25">
      <c r="A230" s="92">
        <v>3528</v>
      </c>
      <c r="B230" s="92" t="s">
        <v>699</v>
      </c>
      <c r="C230" s="92">
        <v>1</v>
      </c>
      <c r="D230" s="93">
        <v>270449</v>
      </c>
      <c r="F230" s="92" t="s">
        <v>1124</v>
      </c>
    </row>
    <row r="231" spans="1:6" x14ac:dyDescent="0.25">
      <c r="A231" s="92">
        <v>3542</v>
      </c>
      <c r="B231" s="92" t="s">
        <v>700</v>
      </c>
      <c r="C231" s="92">
        <v>1</v>
      </c>
      <c r="D231" s="93">
        <v>355583</v>
      </c>
      <c r="F231" s="92" t="s">
        <v>1122</v>
      </c>
    </row>
    <row r="232" spans="1:6" x14ac:dyDescent="0.25">
      <c r="A232" s="92">
        <v>3549</v>
      </c>
      <c r="B232" s="92" t="s">
        <v>701</v>
      </c>
      <c r="C232" s="92">
        <v>2</v>
      </c>
      <c r="D232" s="93">
        <v>1613047</v>
      </c>
      <c r="F232" s="92" t="s">
        <v>1124</v>
      </c>
    </row>
    <row r="233" spans="1:6" x14ac:dyDescent="0.25">
      <c r="A233" s="92">
        <v>3612</v>
      </c>
      <c r="B233" s="92" t="s">
        <v>1019</v>
      </c>
      <c r="C233" s="92">
        <v>2</v>
      </c>
      <c r="D233" s="93">
        <v>1977172</v>
      </c>
      <c r="F233" s="92" t="s">
        <v>1124</v>
      </c>
    </row>
    <row r="234" spans="1:6" x14ac:dyDescent="0.25">
      <c r="A234" s="92">
        <v>3619</v>
      </c>
      <c r="B234" s="92" t="s">
        <v>1020</v>
      </c>
      <c r="C234" s="92">
        <v>1</v>
      </c>
      <c r="D234" s="93">
        <v>505767416</v>
      </c>
      <c r="F234" s="92" t="s">
        <v>1122</v>
      </c>
    </row>
    <row r="235" spans="1:6" x14ac:dyDescent="0.25">
      <c r="A235" s="92">
        <v>3633</v>
      </c>
      <c r="B235" s="92" t="s">
        <v>704</v>
      </c>
      <c r="C235" s="92">
        <v>3</v>
      </c>
      <c r="D235" s="93">
        <v>577993</v>
      </c>
      <c r="F235" s="92" t="s">
        <v>1124</v>
      </c>
    </row>
    <row r="236" spans="1:6" x14ac:dyDescent="0.25">
      <c r="A236" s="92">
        <v>3640</v>
      </c>
      <c r="B236" s="92" t="s">
        <v>1021</v>
      </c>
      <c r="C236" s="92">
        <v>9</v>
      </c>
      <c r="D236" s="93">
        <v>487140</v>
      </c>
      <c r="F236" s="92" t="s">
        <v>1122</v>
      </c>
    </row>
    <row r="237" spans="1:6" x14ac:dyDescent="0.25">
      <c r="A237" s="92">
        <v>3647</v>
      </c>
      <c r="B237" s="92" t="s">
        <v>706</v>
      </c>
      <c r="C237" s="92">
        <v>9</v>
      </c>
      <c r="D237" s="93">
        <v>1061451</v>
      </c>
      <c r="F237" s="92" t="s">
        <v>1122</v>
      </c>
    </row>
    <row r="238" spans="1:6" x14ac:dyDescent="0.25">
      <c r="A238" s="92">
        <v>3654</v>
      </c>
      <c r="B238" s="92" t="s">
        <v>707</v>
      </c>
      <c r="C238" s="92">
        <v>12</v>
      </c>
      <c r="D238" s="93">
        <v>706935</v>
      </c>
      <c r="F238" s="92" t="s">
        <v>1122</v>
      </c>
    </row>
    <row r="239" spans="1:6" x14ac:dyDescent="0.25">
      <c r="A239" s="92">
        <v>3661</v>
      </c>
      <c r="B239" s="92" t="s">
        <v>708</v>
      </c>
      <c r="C239" s="92">
        <v>7</v>
      </c>
      <c r="D239" s="93">
        <v>651859</v>
      </c>
      <c r="F239" s="92" t="s">
        <v>1124</v>
      </c>
    </row>
    <row r="240" spans="1:6" x14ac:dyDescent="0.25">
      <c r="A240" s="92">
        <v>3668</v>
      </c>
      <c r="B240" s="92" t="s">
        <v>709</v>
      </c>
      <c r="C240" s="92">
        <v>10</v>
      </c>
      <c r="D240" s="93">
        <v>1286655</v>
      </c>
      <c r="F240" s="92" t="s">
        <v>1122</v>
      </c>
    </row>
    <row r="241" spans="1:6" x14ac:dyDescent="0.25">
      <c r="A241" s="92">
        <v>3675</v>
      </c>
      <c r="B241" s="92" t="s">
        <v>710</v>
      </c>
      <c r="C241" s="92">
        <v>2</v>
      </c>
      <c r="D241" s="93">
        <v>659075</v>
      </c>
      <c r="F241" s="92" t="s">
        <v>1124</v>
      </c>
    </row>
    <row r="242" spans="1:6" x14ac:dyDescent="0.25">
      <c r="A242" s="92">
        <v>3682</v>
      </c>
      <c r="B242" s="92" t="s">
        <v>711</v>
      </c>
      <c r="C242" s="92">
        <v>2</v>
      </c>
      <c r="D242" s="93">
        <v>2136164</v>
      </c>
      <c r="F242" s="92" t="s">
        <v>1122</v>
      </c>
    </row>
    <row r="243" spans="1:6" x14ac:dyDescent="0.25">
      <c r="A243" s="92">
        <v>3689</v>
      </c>
      <c r="B243" s="92" t="s">
        <v>712</v>
      </c>
      <c r="C243" s="92">
        <v>5</v>
      </c>
      <c r="D243" s="93">
        <v>1552866</v>
      </c>
      <c r="F243" s="92" t="s">
        <v>1122</v>
      </c>
    </row>
    <row r="244" spans="1:6" x14ac:dyDescent="0.25">
      <c r="A244" s="92">
        <v>3696</v>
      </c>
      <c r="B244" s="92" t="s">
        <v>713</v>
      </c>
      <c r="C244" s="92">
        <v>2</v>
      </c>
      <c r="D244" s="93">
        <v>184130</v>
      </c>
      <c r="F244" s="92" t="s">
        <v>1124</v>
      </c>
    </row>
    <row r="245" spans="1:6" x14ac:dyDescent="0.25">
      <c r="A245" s="92">
        <v>3787</v>
      </c>
      <c r="B245" s="92" t="s">
        <v>714</v>
      </c>
      <c r="C245" s="92">
        <v>9</v>
      </c>
      <c r="D245" s="93">
        <v>1089404</v>
      </c>
      <c r="F245" s="92" t="s">
        <v>1124</v>
      </c>
    </row>
    <row r="246" spans="1:6" x14ac:dyDescent="0.25">
      <c r="A246" s="92">
        <v>3794</v>
      </c>
      <c r="B246" s="92" t="s">
        <v>715</v>
      </c>
      <c r="C246" s="92">
        <v>2</v>
      </c>
      <c r="D246" s="93">
        <v>616608</v>
      </c>
      <c r="F246" s="92" t="s">
        <v>1124</v>
      </c>
    </row>
    <row r="247" spans="1:6" x14ac:dyDescent="0.25">
      <c r="A247" s="92">
        <v>3822</v>
      </c>
      <c r="B247" s="92" t="s">
        <v>716</v>
      </c>
      <c r="C247" s="92">
        <v>1</v>
      </c>
      <c r="D247" s="93">
        <v>886894</v>
      </c>
      <c r="F247" s="92" t="s">
        <v>1124</v>
      </c>
    </row>
    <row r="248" spans="1:6" x14ac:dyDescent="0.25">
      <c r="A248" s="92">
        <v>3850</v>
      </c>
      <c r="B248" s="92" t="s">
        <v>717</v>
      </c>
      <c r="C248" s="92">
        <v>3</v>
      </c>
      <c r="D248" s="93">
        <v>1377345</v>
      </c>
      <c r="F248" s="92" t="s">
        <v>1122</v>
      </c>
    </row>
    <row r="249" spans="1:6" x14ac:dyDescent="0.25">
      <c r="A249" s="92">
        <v>3857</v>
      </c>
      <c r="B249" s="92" t="s">
        <v>1022</v>
      </c>
      <c r="C249" s="92">
        <v>1</v>
      </c>
      <c r="D249" s="93">
        <v>1009346</v>
      </c>
      <c r="F249" s="92" t="s">
        <v>1124</v>
      </c>
    </row>
    <row r="250" spans="1:6" x14ac:dyDescent="0.25">
      <c r="A250" s="92">
        <v>3862</v>
      </c>
      <c r="B250" s="92" t="s">
        <v>718</v>
      </c>
      <c r="C250" s="92">
        <v>1</v>
      </c>
      <c r="D250" s="93">
        <v>172668</v>
      </c>
      <c r="F250" s="92" t="s">
        <v>1124</v>
      </c>
    </row>
    <row r="251" spans="1:6" x14ac:dyDescent="0.25">
      <c r="A251" s="92">
        <v>3871</v>
      </c>
      <c r="B251" s="92" t="s">
        <v>719</v>
      </c>
      <c r="C251" s="92">
        <v>5</v>
      </c>
      <c r="D251" s="93">
        <v>1992471</v>
      </c>
      <c r="F251" s="92" t="s">
        <v>1122</v>
      </c>
    </row>
    <row r="252" spans="1:6" x14ac:dyDescent="0.25">
      <c r="A252" s="92">
        <v>3892</v>
      </c>
      <c r="B252" s="92" t="s">
        <v>1023</v>
      </c>
      <c r="C252" s="92">
        <v>6</v>
      </c>
      <c r="D252" s="93">
        <v>5106953</v>
      </c>
      <c r="F252" s="92" t="s">
        <v>1124</v>
      </c>
    </row>
    <row r="253" spans="1:6" x14ac:dyDescent="0.25">
      <c r="A253" s="92">
        <v>3899</v>
      </c>
      <c r="B253" s="92" t="s">
        <v>1024</v>
      </c>
      <c r="C253" s="92">
        <v>10</v>
      </c>
      <c r="D253" s="93">
        <v>1472007</v>
      </c>
      <c r="F253" s="92" t="s">
        <v>1122</v>
      </c>
    </row>
    <row r="254" spans="1:6" x14ac:dyDescent="0.25">
      <c r="A254" s="92">
        <v>3906</v>
      </c>
      <c r="B254" s="92" t="s">
        <v>1025</v>
      </c>
      <c r="C254" s="92">
        <v>5</v>
      </c>
      <c r="D254" s="93">
        <v>1685431</v>
      </c>
      <c r="F254" s="92" t="s">
        <v>1122</v>
      </c>
    </row>
    <row r="255" spans="1:6" x14ac:dyDescent="0.25">
      <c r="A255" s="92">
        <v>3920</v>
      </c>
      <c r="B255" s="92" t="s">
        <v>723</v>
      </c>
      <c r="C255" s="92">
        <v>10</v>
      </c>
      <c r="D255" s="93">
        <v>598671</v>
      </c>
      <c r="F255" s="92" t="s">
        <v>1122</v>
      </c>
    </row>
    <row r="256" spans="1:6" x14ac:dyDescent="0.25">
      <c r="A256" s="92">
        <v>3925</v>
      </c>
      <c r="B256" s="92" t="s">
        <v>1026</v>
      </c>
      <c r="C256" s="92">
        <v>1</v>
      </c>
      <c r="D256" s="93">
        <v>775392</v>
      </c>
      <c r="F256" s="92" t="s">
        <v>1124</v>
      </c>
    </row>
    <row r="257" spans="1:6" x14ac:dyDescent="0.25">
      <c r="A257" s="92">
        <v>3934</v>
      </c>
      <c r="B257" s="92" t="s">
        <v>725</v>
      </c>
      <c r="C257" s="92">
        <v>2</v>
      </c>
      <c r="D257" s="93">
        <v>185819</v>
      </c>
      <c r="F257" s="92" t="s">
        <v>1124</v>
      </c>
    </row>
    <row r="258" spans="1:6" x14ac:dyDescent="0.25">
      <c r="A258" s="92">
        <v>3941</v>
      </c>
      <c r="B258" s="92" t="s">
        <v>726</v>
      </c>
      <c r="C258" s="92">
        <v>7</v>
      </c>
      <c r="D258" s="93">
        <v>821289</v>
      </c>
      <c r="F258" s="92" t="s">
        <v>1122</v>
      </c>
    </row>
    <row r="259" spans="1:6" x14ac:dyDescent="0.25">
      <c r="A259" s="92">
        <v>3948</v>
      </c>
      <c r="B259" s="92" t="s">
        <v>727</v>
      </c>
      <c r="C259" s="92">
        <v>5</v>
      </c>
      <c r="D259" s="93">
        <v>1005508</v>
      </c>
      <c r="F259" s="92" t="s">
        <v>1122</v>
      </c>
    </row>
    <row r="260" spans="1:6" x14ac:dyDescent="0.25">
      <c r="A260" s="92">
        <v>3955</v>
      </c>
      <c r="B260" s="92" t="s">
        <v>1027</v>
      </c>
      <c r="C260" s="92">
        <v>6</v>
      </c>
      <c r="D260" s="93">
        <v>1915109</v>
      </c>
      <c r="F260" s="92" t="s">
        <v>1122</v>
      </c>
    </row>
    <row r="261" spans="1:6" x14ac:dyDescent="0.25">
      <c r="A261" s="92">
        <v>3962</v>
      </c>
      <c r="B261" s="92" t="s">
        <v>1028</v>
      </c>
      <c r="C261" s="92">
        <v>11</v>
      </c>
      <c r="D261" s="93">
        <v>1538738</v>
      </c>
      <c r="F261" s="92" t="s">
        <v>1124</v>
      </c>
    </row>
    <row r="262" spans="1:6" x14ac:dyDescent="0.25">
      <c r="A262" s="92">
        <v>3969</v>
      </c>
      <c r="B262" s="92" t="s">
        <v>729</v>
      </c>
      <c r="C262" s="92">
        <v>8</v>
      </c>
      <c r="D262" s="93">
        <v>702979</v>
      </c>
      <c r="F262" s="92" t="s">
        <v>1122</v>
      </c>
    </row>
    <row r="263" spans="1:6" x14ac:dyDescent="0.25">
      <c r="A263" s="92">
        <v>3976</v>
      </c>
      <c r="B263" s="92" t="s">
        <v>1029</v>
      </c>
      <c r="C263" s="92">
        <v>1</v>
      </c>
      <c r="D263" s="93">
        <v>0</v>
      </c>
      <c r="F263" s="92" t="s">
        <v>1124</v>
      </c>
    </row>
    <row r="264" spans="1:6" x14ac:dyDescent="0.25">
      <c r="A264" s="92">
        <v>3983</v>
      </c>
      <c r="B264" s="92" t="s">
        <v>1030</v>
      </c>
      <c r="C264" s="92">
        <v>6</v>
      </c>
      <c r="D264" s="93">
        <v>1059429</v>
      </c>
      <c r="F264" s="92" t="s">
        <v>1124</v>
      </c>
    </row>
    <row r="265" spans="1:6" x14ac:dyDescent="0.25">
      <c r="A265" s="92">
        <v>3990</v>
      </c>
      <c r="B265" s="92" t="s">
        <v>732</v>
      </c>
      <c r="C265" s="92">
        <v>4</v>
      </c>
      <c r="D265" s="93">
        <v>3056153</v>
      </c>
      <c r="F265" s="92" t="s">
        <v>1122</v>
      </c>
    </row>
    <row r="266" spans="1:6" x14ac:dyDescent="0.25">
      <c r="A266" s="92">
        <v>4011</v>
      </c>
      <c r="B266" s="92" t="s">
        <v>1031</v>
      </c>
      <c r="C266" s="92">
        <v>2</v>
      </c>
      <c r="D266" s="93">
        <v>0</v>
      </c>
      <c r="F266" s="92" t="s">
        <v>1124</v>
      </c>
    </row>
    <row r="267" spans="1:6" x14ac:dyDescent="0.25">
      <c r="A267" s="92">
        <v>4018</v>
      </c>
      <c r="B267" s="92" t="s">
        <v>1032</v>
      </c>
      <c r="C267" s="92">
        <v>1</v>
      </c>
      <c r="D267" s="93">
        <v>4055022</v>
      </c>
      <c r="F267" s="92" t="s">
        <v>1124</v>
      </c>
    </row>
    <row r="268" spans="1:6" x14ac:dyDescent="0.25">
      <c r="A268" s="92">
        <v>4025</v>
      </c>
      <c r="B268" s="92" t="s">
        <v>734</v>
      </c>
      <c r="C268" s="92">
        <v>6</v>
      </c>
      <c r="D268" s="93">
        <v>386159</v>
      </c>
      <c r="F268" s="92" t="s">
        <v>1124</v>
      </c>
    </row>
    <row r="269" spans="1:6" x14ac:dyDescent="0.25">
      <c r="A269" s="92">
        <v>4060</v>
      </c>
      <c r="B269" s="92" t="s">
        <v>735</v>
      </c>
      <c r="C269" s="92">
        <v>1</v>
      </c>
      <c r="D269" s="93">
        <v>2335496</v>
      </c>
      <c r="F269" s="92" t="s">
        <v>1124</v>
      </c>
    </row>
    <row r="270" spans="1:6" x14ac:dyDescent="0.25">
      <c r="A270" s="92">
        <v>4067</v>
      </c>
      <c r="B270" s="92" t="s">
        <v>1033</v>
      </c>
      <c r="C270" s="92">
        <v>8</v>
      </c>
      <c r="D270" s="93">
        <v>1547124</v>
      </c>
      <c r="F270" s="92" t="s">
        <v>1122</v>
      </c>
    </row>
    <row r="271" spans="1:6" x14ac:dyDescent="0.25">
      <c r="A271" s="92">
        <v>4074</v>
      </c>
      <c r="B271" s="92" t="s">
        <v>1034</v>
      </c>
      <c r="C271" s="92">
        <v>8</v>
      </c>
      <c r="D271" s="93">
        <v>1284781</v>
      </c>
      <c r="F271" s="92" t="s">
        <v>1122</v>
      </c>
    </row>
    <row r="272" spans="1:6" x14ac:dyDescent="0.25">
      <c r="A272" s="92">
        <v>4088</v>
      </c>
      <c r="B272" s="92" t="s">
        <v>738</v>
      </c>
      <c r="C272" s="92">
        <v>6</v>
      </c>
      <c r="D272" s="93">
        <v>1171271</v>
      </c>
      <c r="F272" s="92" t="s">
        <v>1122</v>
      </c>
    </row>
    <row r="273" spans="1:6" x14ac:dyDescent="0.25">
      <c r="A273" s="92">
        <v>4095</v>
      </c>
      <c r="B273" s="92" t="s">
        <v>739</v>
      </c>
      <c r="C273" s="92">
        <v>4</v>
      </c>
      <c r="D273" s="93">
        <v>1696314</v>
      </c>
      <c r="F273" s="92" t="s">
        <v>1124</v>
      </c>
    </row>
    <row r="274" spans="1:6" x14ac:dyDescent="0.25">
      <c r="A274" s="92">
        <v>4137</v>
      </c>
      <c r="B274" s="92" t="s">
        <v>740</v>
      </c>
      <c r="C274" s="92">
        <v>7</v>
      </c>
      <c r="D274" s="93">
        <v>502654</v>
      </c>
      <c r="F274" s="92" t="s">
        <v>1124</v>
      </c>
    </row>
    <row r="275" spans="1:6" x14ac:dyDescent="0.25">
      <c r="A275" s="92">
        <v>4144</v>
      </c>
      <c r="B275" s="92" t="s">
        <v>741</v>
      </c>
      <c r="C275" s="92">
        <v>2</v>
      </c>
      <c r="D275" s="93">
        <v>1043678</v>
      </c>
      <c r="F275" s="92" t="s">
        <v>1124</v>
      </c>
    </row>
    <row r="276" spans="1:6" x14ac:dyDescent="0.25">
      <c r="A276" s="92">
        <v>4151</v>
      </c>
      <c r="B276" s="92" t="s">
        <v>742</v>
      </c>
      <c r="C276" s="92">
        <v>2</v>
      </c>
      <c r="D276" s="93">
        <v>645895</v>
      </c>
      <c r="F276" s="92" t="s">
        <v>1122</v>
      </c>
    </row>
    <row r="277" spans="1:6" x14ac:dyDescent="0.25">
      <c r="A277" s="92">
        <v>4165</v>
      </c>
      <c r="B277" s="92" t="s">
        <v>1035</v>
      </c>
      <c r="C277" s="92">
        <v>11</v>
      </c>
      <c r="D277" s="93">
        <v>865016</v>
      </c>
      <c r="F277" s="92" t="s">
        <v>1124</v>
      </c>
    </row>
    <row r="278" spans="1:6" x14ac:dyDescent="0.25">
      <c r="A278" s="92">
        <v>4179</v>
      </c>
      <c r="B278" s="92" t="s">
        <v>744</v>
      </c>
      <c r="C278" s="92">
        <v>6</v>
      </c>
      <c r="D278" s="93">
        <v>13411396</v>
      </c>
      <c r="F278" s="92" t="s">
        <v>1122</v>
      </c>
    </row>
    <row r="279" spans="1:6" x14ac:dyDescent="0.25">
      <c r="A279" s="92">
        <v>4186</v>
      </c>
      <c r="B279" s="92" t="s">
        <v>745</v>
      </c>
      <c r="C279" s="92">
        <v>10</v>
      </c>
      <c r="D279" s="93">
        <v>1553933</v>
      </c>
      <c r="F279" s="92" t="s">
        <v>1122</v>
      </c>
    </row>
    <row r="280" spans="1:6" x14ac:dyDescent="0.25">
      <c r="A280" s="92">
        <v>4207</v>
      </c>
      <c r="B280" s="92" t="s">
        <v>746</v>
      </c>
      <c r="C280" s="92">
        <v>10</v>
      </c>
      <c r="D280" s="93">
        <v>1779596</v>
      </c>
      <c r="F280" s="92" t="s">
        <v>1122</v>
      </c>
    </row>
    <row r="281" spans="1:6" x14ac:dyDescent="0.25">
      <c r="A281" s="92">
        <v>4221</v>
      </c>
      <c r="B281" s="92" t="s">
        <v>1036</v>
      </c>
      <c r="C281" s="92">
        <v>2</v>
      </c>
      <c r="D281" s="93">
        <v>813280</v>
      </c>
      <c r="F281" s="92" t="s">
        <v>1122</v>
      </c>
    </row>
    <row r="282" spans="1:6" x14ac:dyDescent="0.25">
      <c r="A282" s="92">
        <v>4228</v>
      </c>
      <c r="B282" s="92" t="s">
        <v>1037</v>
      </c>
      <c r="C282" s="92">
        <v>5</v>
      </c>
      <c r="D282" s="93">
        <v>988053</v>
      </c>
      <c r="F282" s="92" t="s">
        <v>1122</v>
      </c>
    </row>
    <row r="283" spans="1:6" x14ac:dyDescent="0.25">
      <c r="A283" s="92">
        <v>4235</v>
      </c>
      <c r="B283" s="92" t="s">
        <v>1038</v>
      </c>
      <c r="C283" s="92">
        <v>2</v>
      </c>
      <c r="D283" s="93">
        <v>229397</v>
      </c>
      <c r="F283" s="92" t="s">
        <v>1122</v>
      </c>
    </row>
    <row r="284" spans="1:6" x14ac:dyDescent="0.25">
      <c r="A284" s="92">
        <v>4263</v>
      </c>
      <c r="B284" s="92" t="s">
        <v>750</v>
      </c>
      <c r="C284" s="92">
        <v>8</v>
      </c>
      <c r="D284" s="93">
        <v>388507</v>
      </c>
      <c r="F284" s="92" t="s">
        <v>1122</v>
      </c>
    </row>
    <row r="285" spans="1:6" x14ac:dyDescent="0.25">
      <c r="A285" s="92">
        <v>4270</v>
      </c>
      <c r="B285" s="92" t="s">
        <v>751</v>
      </c>
      <c r="C285" s="92">
        <v>11</v>
      </c>
      <c r="D285" s="93">
        <v>305685</v>
      </c>
      <c r="F285" s="92" t="s">
        <v>1122</v>
      </c>
    </row>
    <row r="286" spans="1:6" x14ac:dyDescent="0.25">
      <c r="A286" s="92">
        <v>4305</v>
      </c>
      <c r="B286" s="92" t="s">
        <v>752</v>
      </c>
      <c r="C286" s="92">
        <v>8</v>
      </c>
      <c r="D286" s="93">
        <v>1048071</v>
      </c>
      <c r="F286" s="92" t="s">
        <v>1122</v>
      </c>
    </row>
    <row r="287" spans="1:6" x14ac:dyDescent="0.25">
      <c r="A287" s="92">
        <v>4312</v>
      </c>
      <c r="B287" s="92" t="s">
        <v>753</v>
      </c>
      <c r="C287" s="92">
        <v>1</v>
      </c>
      <c r="D287" s="93">
        <v>418535</v>
      </c>
      <c r="F287" s="92" t="s">
        <v>1124</v>
      </c>
    </row>
    <row r="288" spans="1:6" x14ac:dyDescent="0.25">
      <c r="A288" s="92">
        <v>4330</v>
      </c>
      <c r="B288" s="92" t="s">
        <v>754</v>
      </c>
      <c r="C288" s="92">
        <v>9</v>
      </c>
      <c r="D288" s="93">
        <v>220499</v>
      </c>
      <c r="F288" s="92" t="s">
        <v>1122</v>
      </c>
    </row>
    <row r="289" spans="1:6" x14ac:dyDescent="0.25">
      <c r="A289" s="92">
        <v>4347</v>
      </c>
      <c r="B289" s="92" t="s">
        <v>755</v>
      </c>
      <c r="C289" s="92">
        <v>12</v>
      </c>
      <c r="D289" s="93">
        <v>1128419</v>
      </c>
      <c r="F289" s="92" t="s">
        <v>1122</v>
      </c>
    </row>
    <row r="290" spans="1:6" x14ac:dyDescent="0.25">
      <c r="A290" s="92">
        <v>4368</v>
      </c>
      <c r="B290" s="92" t="s">
        <v>1039</v>
      </c>
      <c r="C290" s="92">
        <v>5</v>
      </c>
      <c r="D290" s="93">
        <v>480768</v>
      </c>
      <c r="F290" s="92" t="s">
        <v>1122</v>
      </c>
    </row>
    <row r="291" spans="1:6" x14ac:dyDescent="0.25">
      <c r="A291" s="92">
        <v>4375</v>
      </c>
      <c r="B291" s="92" t="s">
        <v>757</v>
      </c>
      <c r="C291" s="92">
        <v>5</v>
      </c>
      <c r="D291" s="93">
        <v>1286818</v>
      </c>
      <c r="F291" s="92" t="s">
        <v>1122</v>
      </c>
    </row>
    <row r="292" spans="1:6" x14ac:dyDescent="0.25">
      <c r="A292" s="92">
        <v>4389</v>
      </c>
      <c r="B292" s="92" t="s">
        <v>758</v>
      </c>
      <c r="C292" s="92">
        <v>3</v>
      </c>
      <c r="D292" s="93">
        <v>2087689</v>
      </c>
      <c r="F292" s="92" t="s">
        <v>1122</v>
      </c>
    </row>
    <row r="293" spans="1:6" x14ac:dyDescent="0.25">
      <c r="A293" s="92">
        <v>4459</v>
      </c>
      <c r="B293" s="92" t="s">
        <v>1040</v>
      </c>
      <c r="C293" s="92">
        <v>11</v>
      </c>
      <c r="D293" s="93">
        <v>197606</v>
      </c>
      <c r="F293" s="92" t="s">
        <v>1124</v>
      </c>
    </row>
    <row r="294" spans="1:6" x14ac:dyDescent="0.25">
      <c r="A294" s="92">
        <v>4473</v>
      </c>
      <c r="B294" s="92" t="s">
        <v>1041</v>
      </c>
      <c r="C294" s="92">
        <v>7</v>
      </c>
      <c r="D294" s="93">
        <v>1547228</v>
      </c>
      <c r="F294" s="92" t="s">
        <v>1124</v>
      </c>
    </row>
    <row r="295" spans="1:6" x14ac:dyDescent="0.25">
      <c r="A295" s="92">
        <v>4501</v>
      </c>
      <c r="B295" s="92" t="s">
        <v>761</v>
      </c>
      <c r="C295" s="92">
        <v>5</v>
      </c>
      <c r="D295" s="93">
        <v>2252022</v>
      </c>
      <c r="F295" s="92" t="s">
        <v>1122</v>
      </c>
    </row>
    <row r="296" spans="1:6" x14ac:dyDescent="0.25">
      <c r="A296" s="92">
        <v>4508</v>
      </c>
      <c r="B296" s="92" t="s">
        <v>762</v>
      </c>
      <c r="C296" s="92">
        <v>5</v>
      </c>
      <c r="D296" s="93">
        <v>566777</v>
      </c>
      <c r="F296" s="92" t="s">
        <v>1122</v>
      </c>
    </row>
    <row r="297" spans="1:6" x14ac:dyDescent="0.25">
      <c r="A297" s="92">
        <v>4515</v>
      </c>
      <c r="B297" s="92" t="s">
        <v>1042</v>
      </c>
      <c r="C297" s="92">
        <v>1</v>
      </c>
      <c r="D297" s="93">
        <v>1303339</v>
      </c>
      <c r="F297" s="92" t="s">
        <v>1124</v>
      </c>
    </row>
    <row r="298" spans="1:6" x14ac:dyDescent="0.25">
      <c r="A298" s="92">
        <v>4522</v>
      </c>
      <c r="B298" s="92" t="s">
        <v>1043</v>
      </c>
      <c r="C298" s="92">
        <v>12</v>
      </c>
      <c r="D298" s="93">
        <v>336994</v>
      </c>
      <c r="F298" s="92" t="s">
        <v>1122</v>
      </c>
    </row>
    <row r="299" spans="1:6" x14ac:dyDescent="0.25">
      <c r="A299" s="92">
        <v>4529</v>
      </c>
      <c r="B299" s="92" t="s">
        <v>764</v>
      </c>
      <c r="C299" s="92">
        <v>3</v>
      </c>
      <c r="D299" s="93">
        <v>430293</v>
      </c>
      <c r="F299" s="92" t="s">
        <v>1122</v>
      </c>
    </row>
    <row r="300" spans="1:6" x14ac:dyDescent="0.25">
      <c r="A300" s="92">
        <v>4536</v>
      </c>
      <c r="B300" s="92" t="s">
        <v>1044</v>
      </c>
      <c r="C300" s="92">
        <v>5</v>
      </c>
      <c r="D300" s="93">
        <v>482991</v>
      </c>
      <c r="F300" s="92" t="s">
        <v>1124</v>
      </c>
    </row>
    <row r="301" spans="1:6" x14ac:dyDescent="0.25">
      <c r="A301" s="92">
        <v>4543</v>
      </c>
      <c r="B301" s="92" t="s">
        <v>1045</v>
      </c>
      <c r="C301" s="92">
        <v>3</v>
      </c>
      <c r="D301" s="93">
        <v>1740833</v>
      </c>
      <c r="F301" s="92" t="s">
        <v>1122</v>
      </c>
    </row>
    <row r="302" spans="1:6" x14ac:dyDescent="0.25">
      <c r="A302" s="92">
        <v>4557</v>
      </c>
      <c r="B302" s="92" t="s">
        <v>767</v>
      </c>
      <c r="C302" s="92">
        <v>11</v>
      </c>
      <c r="D302" s="93">
        <v>373090</v>
      </c>
      <c r="F302" s="92" t="s">
        <v>1122</v>
      </c>
    </row>
    <row r="303" spans="1:6" x14ac:dyDescent="0.25">
      <c r="A303" s="92">
        <v>4571</v>
      </c>
      <c r="B303" s="92" t="s">
        <v>768</v>
      </c>
      <c r="C303" s="92">
        <v>9</v>
      </c>
      <c r="D303" s="93">
        <v>701060</v>
      </c>
      <c r="F303" s="92" t="s">
        <v>1122</v>
      </c>
    </row>
    <row r="304" spans="1:6" x14ac:dyDescent="0.25">
      <c r="A304" s="92">
        <v>4578</v>
      </c>
      <c r="B304" s="92" t="s">
        <v>1046</v>
      </c>
      <c r="C304" s="92">
        <v>11</v>
      </c>
      <c r="D304" s="93">
        <v>316931</v>
      </c>
      <c r="F304" s="92" t="s">
        <v>1124</v>
      </c>
    </row>
    <row r="305" spans="1:6" x14ac:dyDescent="0.25">
      <c r="A305" s="92">
        <v>4606</v>
      </c>
      <c r="B305" s="92" t="s">
        <v>770</v>
      </c>
      <c r="C305" s="92">
        <v>5</v>
      </c>
      <c r="D305" s="93">
        <v>399546</v>
      </c>
      <c r="F305" s="92" t="s">
        <v>1122</v>
      </c>
    </row>
    <row r="306" spans="1:6" x14ac:dyDescent="0.25">
      <c r="A306" s="92">
        <v>4613</v>
      </c>
      <c r="B306" s="92" t="s">
        <v>771</v>
      </c>
      <c r="C306" s="92">
        <v>7</v>
      </c>
      <c r="D306" s="93">
        <v>1942774</v>
      </c>
      <c r="F306" s="92" t="s">
        <v>1124</v>
      </c>
    </row>
    <row r="307" spans="1:6" x14ac:dyDescent="0.25">
      <c r="A307" s="92">
        <v>4620</v>
      </c>
      <c r="B307" s="92" t="s">
        <v>1047</v>
      </c>
      <c r="C307" s="92">
        <v>1</v>
      </c>
      <c r="D307" s="93">
        <v>53080097</v>
      </c>
      <c r="F307" s="92" t="s">
        <v>1122</v>
      </c>
    </row>
    <row r="308" spans="1:6" x14ac:dyDescent="0.25">
      <c r="A308" s="92">
        <v>4627</v>
      </c>
      <c r="B308" s="92" t="s">
        <v>1048</v>
      </c>
      <c r="C308" s="92">
        <v>2</v>
      </c>
      <c r="D308" s="93">
        <v>546506</v>
      </c>
      <c r="F308" s="92" t="s">
        <v>1122</v>
      </c>
    </row>
    <row r="309" spans="1:6" x14ac:dyDescent="0.25">
      <c r="A309" s="92">
        <v>4634</v>
      </c>
      <c r="B309" s="92" t="s">
        <v>774</v>
      </c>
      <c r="C309" s="92">
        <v>5</v>
      </c>
      <c r="D309" s="93">
        <v>588692</v>
      </c>
      <c r="F309" s="92" t="s">
        <v>1122</v>
      </c>
    </row>
    <row r="310" spans="1:6" x14ac:dyDescent="0.25">
      <c r="A310" s="92">
        <v>4641</v>
      </c>
      <c r="B310" s="92" t="s">
        <v>775</v>
      </c>
      <c r="C310" s="92">
        <v>7</v>
      </c>
      <c r="D310" s="93">
        <v>523695</v>
      </c>
      <c r="F310" s="92" t="s">
        <v>1124</v>
      </c>
    </row>
    <row r="311" spans="1:6" x14ac:dyDescent="0.25">
      <c r="A311" s="92">
        <v>4686</v>
      </c>
      <c r="B311" s="92" t="s">
        <v>1049</v>
      </c>
      <c r="C311" s="92">
        <v>2</v>
      </c>
      <c r="D311" s="93">
        <v>125667</v>
      </c>
      <c r="F311" s="92" t="s">
        <v>1124</v>
      </c>
    </row>
    <row r="312" spans="1:6" x14ac:dyDescent="0.25">
      <c r="A312" s="92">
        <v>4690</v>
      </c>
      <c r="B312" s="92" t="s">
        <v>1050</v>
      </c>
      <c r="C312" s="92">
        <v>2</v>
      </c>
      <c r="D312" s="93">
        <v>31339</v>
      </c>
      <c r="F312" s="92" t="s">
        <v>1124</v>
      </c>
    </row>
    <row r="313" spans="1:6" x14ac:dyDescent="0.25">
      <c r="A313" s="92">
        <v>4753</v>
      </c>
      <c r="B313" s="92" t="s">
        <v>777</v>
      </c>
      <c r="C313" s="92">
        <v>5</v>
      </c>
      <c r="D313" s="93">
        <v>3240660</v>
      </c>
      <c r="F313" s="92" t="s">
        <v>1122</v>
      </c>
    </row>
    <row r="314" spans="1:6" x14ac:dyDescent="0.25">
      <c r="A314" s="92">
        <v>4760</v>
      </c>
      <c r="B314" s="92" t="s">
        <v>1051</v>
      </c>
      <c r="C314" s="92">
        <v>7</v>
      </c>
      <c r="D314" s="93">
        <v>797959</v>
      </c>
      <c r="F314" s="92" t="s">
        <v>1122</v>
      </c>
    </row>
    <row r="315" spans="1:6" x14ac:dyDescent="0.25">
      <c r="A315" s="92">
        <v>4781</v>
      </c>
      <c r="B315" s="92" t="s">
        <v>1052</v>
      </c>
      <c r="C315" s="92">
        <v>9</v>
      </c>
      <c r="D315" s="93">
        <v>3449928</v>
      </c>
      <c r="F315" s="92" t="s">
        <v>1122</v>
      </c>
    </row>
    <row r="316" spans="1:6" x14ac:dyDescent="0.25">
      <c r="A316" s="92">
        <v>4795</v>
      </c>
      <c r="B316" s="92" t="s">
        <v>780</v>
      </c>
      <c r="C316" s="92">
        <v>9</v>
      </c>
      <c r="D316" s="93">
        <v>664520</v>
      </c>
      <c r="F316" s="92" t="s">
        <v>1122</v>
      </c>
    </row>
    <row r="317" spans="1:6" x14ac:dyDescent="0.25">
      <c r="A317" s="92">
        <v>4802</v>
      </c>
      <c r="B317" s="92" t="s">
        <v>781</v>
      </c>
      <c r="C317" s="92">
        <v>11</v>
      </c>
      <c r="D317" s="93">
        <v>3125417</v>
      </c>
      <c r="F317" s="92" t="s">
        <v>1122</v>
      </c>
    </row>
    <row r="318" spans="1:6" x14ac:dyDescent="0.25">
      <c r="A318" s="92">
        <v>4851</v>
      </c>
      <c r="B318" s="92" t="s">
        <v>782</v>
      </c>
      <c r="C318" s="92">
        <v>3</v>
      </c>
      <c r="D318" s="93">
        <v>3098242</v>
      </c>
      <c r="F318" s="92" t="s">
        <v>1122</v>
      </c>
    </row>
    <row r="319" spans="1:6" x14ac:dyDescent="0.25">
      <c r="A319" s="92">
        <v>4865</v>
      </c>
      <c r="B319" s="92" t="s">
        <v>783</v>
      </c>
      <c r="C319" s="92">
        <v>5</v>
      </c>
      <c r="D319" s="93">
        <v>308841</v>
      </c>
      <c r="F319" s="92" t="s">
        <v>1122</v>
      </c>
    </row>
    <row r="320" spans="1:6" x14ac:dyDescent="0.25">
      <c r="A320" s="92">
        <v>4872</v>
      </c>
      <c r="B320" s="92" t="s">
        <v>784</v>
      </c>
      <c r="C320" s="92">
        <v>6</v>
      </c>
      <c r="D320" s="93">
        <v>1372048</v>
      </c>
      <c r="F320" s="92" t="s">
        <v>1124</v>
      </c>
    </row>
    <row r="321" spans="1:6" x14ac:dyDescent="0.25">
      <c r="A321" s="92">
        <v>4893</v>
      </c>
      <c r="B321" s="92" t="s">
        <v>785</v>
      </c>
      <c r="C321" s="92">
        <v>11</v>
      </c>
      <c r="D321" s="93">
        <v>1536819</v>
      </c>
      <c r="F321" s="92" t="s">
        <v>1124</v>
      </c>
    </row>
    <row r="322" spans="1:6" x14ac:dyDescent="0.25">
      <c r="A322" s="92">
        <v>4904</v>
      </c>
      <c r="B322" s="92" t="s">
        <v>1053</v>
      </c>
      <c r="C322" s="92">
        <v>3</v>
      </c>
      <c r="D322" s="93">
        <v>1293434</v>
      </c>
      <c r="F322" s="92" t="s">
        <v>1122</v>
      </c>
    </row>
    <row r="323" spans="1:6" x14ac:dyDescent="0.25">
      <c r="A323" s="92">
        <v>4956</v>
      </c>
      <c r="B323" s="92" t="s">
        <v>786</v>
      </c>
      <c r="C323" s="92">
        <v>6</v>
      </c>
      <c r="D323" s="93">
        <v>239925</v>
      </c>
      <c r="F323" s="92" t="s">
        <v>1124</v>
      </c>
    </row>
    <row r="324" spans="1:6" x14ac:dyDescent="0.25">
      <c r="A324" s="92">
        <v>4963</v>
      </c>
      <c r="B324" s="92" t="s">
        <v>787</v>
      </c>
      <c r="C324" s="92">
        <v>5</v>
      </c>
      <c r="D324" s="93">
        <v>364407</v>
      </c>
      <c r="F324" s="92" t="s">
        <v>1124</v>
      </c>
    </row>
    <row r="325" spans="1:6" x14ac:dyDescent="0.25">
      <c r="A325" s="92">
        <v>4970</v>
      </c>
      <c r="B325" s="92" t="s">
        <v>1054</v>
      </c>
      <c r="C325" s="92">
        <v>9</v>
      </c>
      <c r="D325" s="93">
        <v>4623236</v>
      </c>
      <c r="F325" s="92" t="s">
        <v>1124</v>
      </c>
    </row>
    <row r="326" spans="1:6" x14ac:dyDescent="0.25">
      <c r="A326" s="92">
        <v>5019</v>
      </c>
      <c r="B326" s="92" t="s">
        <v>789</v>
      </c>
      <c r="C326" s="92">
        <v>11</v>
      </c>
      <c r="D326" s="93">
        <v>851354</v>
      </c>
      <c r="F326" s="92" t="s">
        <v>1122</v>
      </c>
    </row>
    <row r="327" spans="1:6" x14ac:dyDescent="0.25">
      <c r="A327" s="92">
        <v>5026</v>
      </c>
      <c r="B327" s="92" t="s">
        <v>790</v>
      </c>
      <c r="C327" s="92">
        <v>1</v>
      </c>
      <c r="D327" s="93">
        <v>993713</v>
      </c>
      <c r="F327" s="92" t="s">
        <v>1122</v>
      </c>
    </row>
    <row r="328" spans="1:6" x14ac:dyDescent="0.25">
      <c r="A328" s="92">
        <v>5054</v>
      </c>
      <c r="B328" s="92" t="s">
        <v>791</v>
      </c>
      <c r="C328" s="92">
        <v>2</v>
      </c>
      <c r="D328" s="93">
        <v>638812</v>
      </c>
      <c r="F328" s="92" t="s">
        <v>1124</v>
      </c>
    </row>
    <row r="329" spans="1:6" x14ac:dyDescent="0.25">
      <c r="A329" s="92">
        <v>5068</v>
      </c>
      <c r="B329" s="92" t="s">
        <v>792</v>
      </c>
      <c r="C329" s="92">
        <v>2</v>
      </c>
      <c r="D329" s="93">
        <v>981889</v>
      </c>
      <c r="F329" s="92" t="s">
        <v>1122</v>
      </c>
    </row>
    <row r="330" spans="1:6" x14ac:dyDescent="0.25">
      <c r="A330" s="92">
        <v>5100</v>
      </c>
      <c r="B330" s="92" t="s">
        <v>793</v>
      </c>
      <c r="C330" s="92">
        <v>5</v>
      </c>
      <c r="D330" s="93">
        <v>2067500</v>
      </c>
      <c r="F330" s="92" t="s">
        <v>1124</v>
      </c>
    </row>
    <row r="331" spans="1:6" x14ac:dyDescent="0.25">
      <c r="A331" s="92">
        <v>5124</v>
      </c>
      <c r="B331" s="92" t="s">
        <v>1055</v>
      </c>
      <c r="C331" s="92">
        <v>3</v>
      </c>
      <c r="D331" s="93">
        <v>609155</v>
      </c>
      <c r="F331" s="92" t="s">
        <v>1122</v>
      </c>
    </row>
    <row r="332" spans="1:6" x14ac:dyDescent="0.25">
      <c r="A332" s="92">
        <v>5130</v>
      </c>
      <c r="B332" s="92" t="s">
        <v>1056</v>
      </c>
      <c r="C332" s="92">
        <v>7</v>
      </c>
      <c r="D332" s="93">
        <v>446622</v>
      </c>
      <c r="F332" s="92" t="s">
        <v>1124</v>
      </c>
    </row>
    <row r="333" spans="1:6" x14ac:dyDescent="0.25">
      <c r="A333" s="92">
        <v>5138</v>
      </c>
      <c r="B333" s="92" t="s">
        <v>796</v>
      </c>
      <c r="C333" s="92">
        <v>7</v>
      </c>
      <c r="D333" s="93">
        <v>2358115</v>
      </c>
      <c r="F333" s="92" t="s">
        <v>1122</v>
      </c>
    </row>
    <row r="334" spans="1:6" x14ac:dyDescent="0.25">
      <c r="A334" s="92">
        <v>5258</v>
      </c>
      <c r="B334" s="92" t="s">
        <v>1057</v>
      </c>
      <c r="C334" s="92">
        <v>2</v>
      </c>
      <c r="D334" s="93">
        <v>505136</v>
      </c>
      <c r="F334" s="92" t="s">
        <v>1122</v>
      </c>
    </row>
    <row r="335" spans="1:6" x14ac:dyDescent="0.25">
      <c r="A335" s="92">
        <v>5264</v>
      </c>
      <c r="B335" s="92" t="s">
        <v>798</v>
      </c>
      <c r="C335" s="92">
        <v>8</v>
      </c>
      <c r="D335" s="93">
        <v>3428716</v>
      </c>
      <c r="F335" s="92" t="s">
        <v>1122</v>
      </c>
    </row>
    <row r="336" spans="1:6" x14ac:dyDescent="0.25">
      <c r="A336" s="92">
        <v>5271</v>
      </c>
      <c r="B336" s="92" t="s">
        <v>799</v>
      </c>
      <c r="C336" s="92">
        <v>7</v>
      </c>
      <c r="D336" s="93">
        <v>12943660</v>
      </c>
      <c r="F336" s="92" t="s">
        <v>1122</v>
      </c>
    </row>
    <row r="337" spans="1:6" x14ac:dyDescent="0.25">
      <c r="A337" s="92">
        <v>5278</v>
      </c>
      <c r="B337" s="92" t="s">
        <v>1058</v>
      </c>
      <c r="C337" s="92">
        <v>7</v>
      </c>
      <c r="D337" s="93">
        <v>876166</v>
      </c>
      <c r="F337" s="92" t="s">
        <v>1124</v>
      </c>
    </row>
    <row r="338" spans="1:6" x14ac:dyDescent="0.25">
      <c r="A338" s="92">
        <v>5306</v>
      </c>
      <c r="B338" s="92" t="s">
        <v>801</v>
      </c>
      <c r="C338" s="92">
        <v>11</v>
      </c>
      <c r="D338" s="93">
        <v>930968</v>
      </c>
      <c r="F338" s="92" t="s">
        <v>1122</v>
      </c>
    </row>
    <row r="339" spans="1:6" x14ac:dyDescent="0.25">
      <c r="A339" s="92">
        <v>5348</v>
      </c>
      <c r="B339" s="92" t="s">
        <v>802</v>
      </c>
      <c r="C339" s="92">
        <v>6</v>
      </c>
      <c r="D339" s="93">
        <v>421424</v>
      </c>
      <c r="F339" s="92" t="s">
        <v>1124</v>
      </c>
    </row>
    <row r="340" spans="1:6" x14ac:dyDescent="0.25">
      <c r="A340" s="92">
        <v>5355</v>
      </c>
      <c r="B340" s="92" t="s">
        <v>803</v>
      </c>
      <c r="C340" s="92">
        <v>1</v>
      </c>
      <c r="D340" s="93">
        <v>1322069</v>
      </c>
      <c r="F340" s="92" t="s">
        <v>1124</v>
      </c>
    </row>
    <row r="341" spans="1:6" x14ac:dyDescent="0.25">
      <c r="A341" s="92">
        <v>5362</v>
      </c>
      <c r="B341" s="92" t="s">
        <v>804</v>
      </c>
      <c r="C341" s="92">
        <v>3</v>
      </c>
      <c r="D341" s="93">
        <v>510537</v>
      </c>
      <c r="F341" s="92" t="s">
        <v>1122</v>
      </c>
    </row>
    <row r="342" spans="1:6" x14ac:dyDescent="0.25">
      <c r="A342" s="92">
        <v>5369</v>
      </c>
      <c r="B342" s="92" t="s">
        <v>1059</v>
      </c>
      <c r="C342" s="92">
        <v>2</v>
      </c>
      <c r="D342" s="93">
        <v>369222</v>
      </c>
      <c r="F342" s="92" t="s">
        <v>1122</v>
      </c>
    </row>
    <row r="343" spans="1:6" x14ac:dyDescent="0.25">
      <c r="A343" s="92">
        <v>5376</v>
      </c>
      <c r="B343" s="92" t="s">
        <v>1060</v>
      </c>
      <c r="C343" s="92">
        <v>11</v>
      </c>
      <c r="D343" s="93">
        <v>875995</v>
      </c>
      <c r="F343" s="92" t="s">
        <v>1122</v>
      </c>
    </row>
    <row r="344" spans="1:6" x14ac:dyDescent="0.25">
      <c r="A344" s="92">
        <v>5390</v>
      </c>
      <c r="B344" s="92" t="s">
        <v>1061</v>
      </c>
      <c r="C344" s="92">
        <v>6</v>
      </c>
      <c r="D344" s="93">
        <v>477101</v>
      </c>
      <c r="F344" s="92" t="s">
        <v>1124</v>
      </c>
    </row>
    <row r="345" spans="1:6" x14ac:dyDescent="0.25">
      <c r="A345" s="92">
        <v>5397</v>
      </c>
      <c r="B345" s="92" t="s">
        <v>808</v>
      </c>
      <c r="C345" s="92">
        <v>12</v>
      </c>
      <c r="D345" s="93">
        <v>337483</v>
      </c>
      <c r="F345" s="92" t="s">
        <v>1122</v>
      </c>
    </row>
    <row r="346" spans="1:6" x14ac:dyDescent="0.25">
      <c r="A346" s="92">
        <v>5432</v>
      </c>
      <c r="B346" s="92" t="s">
        <v>809</v>
      </c>
      <c r="C346" s="92">
        <v>11</v>
      </c>
      <c r="D346" s="93">
        <v>321414</v>
      </c>
      <c r="F346" s="92" t="s">
        <v>1124</v>
      </c>
    </row>
    <row r="347" spans="1:6" x14ac:dyDescent="0.25">
      <c r="A347" s="92">
        <v>5439</v>
      </c>
      <c r="B347" s="92" t="s">
        <v>810</v>
      </c>
      <c r="C347" s="92">
        <v>1</v>
      </c>
      <c r="D347" s="93">
        <v>5594078</v>
      </c>
      <c r="F347" s="92" t="s">
        <v>1122</v>
      </c>
    </row>
    <row r="348" spans="1:6" x14ac:dyDescent="0.25">
      <c r="A348" s="92">
        <v>5457</v>
      </c>
      <c r="B348" s="92" t="s">
        <v>1062</v>
      </c>
      <c r="C348" s="92">
        <v>7</v>
      </c>
      <c r="D348" s="93">
        <v>942689</v>
      </c>
      <c r="F348" s="92" t="s">
        <v>1122</v>
      </c>
    </row>
    <row r="349" spans="1:6" x14ac:dyDescent="0.25">
      <c r="A349" s="92">
        <v>5460</v>
      </c>
      <c r="B349" s="92" t="s">
        <v>812</v>
      </c>
      <c r="C349" s="92">
        <v>4</v>
      </c>
      <c r="D349" s="93">
        <v>4453168</v>
      </c>
      <c r="F349" s="92" t="s">
        <v>1122</v>
      </c>
    </row>
    <row r="350" spans="1:6" x14ac:dyDescent="0.25">
      <c r="A350" s="92">
        <v>5467</v>
      </c>
      <c r="B350" s="92" t="s">
        <v>813</v>
      </c>
      <c r="C350" s="92">
        <v>10</v>
      </c>
      <c r="D350" s="93">
        <v>609244</v>
      </c>
      <c r="F350" s="92" t="s">
        <v>1122</v>
      </c>
    </row>
    <row r="351" spans="1:6" x14ac:dyDescent="0.25">
      <c r="A351" s="92">
        <v>5474</v>
      </c>
      <c r="B351" s="92" t="s">
        <v>1063</v>
      </c>
      <c r="C351" s="92">
        <v>11</v>
      </c>
      <c r="D351" s="93">
        <v>2200591</v>
      </c>
      <c r="F351" s="92" t="s">
        <v>1122</v>
      </c>
    </row>
    <row r="352" spans="1:6" x14ac:dyDescent="0.25">
      <c r="A352" s="92">
        <v>5523</v>
      </c>
      <c r="B352" s="92" t="s">
        <v>814</v>
      </c>
      <c r="C352" s="92">
        <v>3</v>
      </c>
      <c r="D352" s="93">
        <v>1280750</v>
      </c>
      <c r="F352" s="92" t="s">
        <v>1122</v>
      </c>
    </row>
    <row r="353" spans="1:6" x14ac:dyDescent="0.25">
      <c r="A353" s="92">
        <v>5586</v>
      </c>
      <c r="B353" s="92" t="s">
        <v>815</v>
      </c>
      <c r="C353" s="92">
        <v>11</v>
      </c>
      <c r="D353" s="93">
        <v>580446</v>
      </c>
      <c r="F353" s="92" t="s">
        <v>1122</v>
      </c>
    </row>
    <row r="354" spans="1:6" x14ac:dyDescent="0.25">
      <c r="A354" s="92">
        <v>5593</v>
      </c>
      <c r="B354" s="92" t="s">
        <v>1064</v>
      </c>
      <c r="C354" s="92">
        <v>10</v>
      </c>
      <c r="D354" s="93">
        <v>1735907</v>
      </c>
      <c r="F354" s="92" t="s">
        <v>1122</v>
      </c>
    </row>
    <row r="355" spans="1:6" x14ac:dyDescent="0.25">
      <c r="A355" s="92">
        <v>5607</v>
      </c>
      <c r="B355" s="92" t="s">
        <v>1065</v>
      </c>
      <c r="C355" s="92">
        <v>5</v>
      </c>
      <c r="D355" s="93">
        <v>6202551</v>
      </c>
      <c r="F355" s="92" t="s">
        <v>1122</v>
      </c>
    </row>
    <row r="356" spans="1:6" x14ac:dyDescent="0.25">
      <c r="A356" s="92">
        <v>5614</v>
      </c>
      <c r="B356" s="92" t="s">
        <v>818</v>
      </c>
      <c r="C356" s="92">
        <v>7</v>
      </c>
      <c r="D356" s="93">
        <v>81392</v>
      </c>
      <c r="F356" s="92" t="s">
        <v>1124</v>
      </c>
    </row>
    <row r="357" spans="1:6" x14ac:dyDescent="0.25">
      <c r="A357" s="92">
        <v>5621</v>
      </c>
      <c r="B357" s="92" t="s">
        <v>819</v>
      </c>
      <c r="C357" s="92">
        <v>2</v>
      </c>
      <c r="D357" s="93">
        <v>2290829</v>
      </c>
      <c r="F357" s="92" t="s">
        <v>1122</v>
      </c>
    </row>
    <row r="358" spans="1:6" x14ac:dyDescent="0.25">
      <c r="A358" s="92">
        <v>5628</v>
      </c>
      <c r="B358" s="92" t="s">
        <v>820</v>
      </c>
      <c r="C358" s="92">
        <v>9</v>
      </c>
      <c r="D358" s="93">
        <v>576304</v>
      </c>
      <c r="F358" s="92" t="s">
        <v>1124</v>
      </c>
    </row>
    <row r="359" spans="1:6" x14ac:dyDescent="0.25">
      <c r="A359" s="92">
        <v>5642</v>
      </c>
      <c r="B359" s="92" t="s">
        <v>1066</v>
      </c>
      <c r="C359" s="92">
        <v>7</v>
      </c>
      <c r="D359" s="93">
        <v>1343280</v>
      </c>
      <c r="F359" s="92" t="s">
        <v>1122</v>
      </c>
    </row>
    <row r="360" spans="1:6" x14ac:dyDescent="0.25">
      <c r="A360" s="92">
        <v>5656</v>
      </c>
      <c r="B360" s="92" t="s">
        <v>822</v>
      </c>
      <c r="C360" s="92">
        <v>2</v>
      </c>
      <c r="D360" s="93">
        <v>5019841</v>
      </c>
      <c r="F360" s="92" t="s">
        <v>1124</v>
      </c>
    </row>
    <row r="361" spans="1:6" x14ac:dyDescent="0.25">
      <c r="A361" s="92">
        <v>5663</v>
      </c>
      <c r="B361" s="92" t="s">
        <v>823</v>
      </c>
      <c r="C361" s="92">
        <v>12</v>
      </c>
      <c r="D361" s="93">
        <v>7001933</v>
      </c>
      <c r="F361" s="92" t="s">
        <v>1122</v>
      </c>
    </row>
    <row r="362" spans="1:6" x14ac:dyDescent="0.25">
      <c r="A362" s="92">
        <v>5670</v>
      </c>
      <c r="B362" s="92" t="s">
        <v>1067</v>
      </c>
      <c r="C362" s="92">
        <v>8</v>
      </c>
      <c r="D362" s="93">
        <v>773258</v>
      </c>
      <c r="F362" s="92" t="s">
        <v>1122</v>
      </c>
    </row>
    <row r="363" spans="1:6" x14ac:dyDescent="0.25">
      <c r="A363" s="92">
        <v>5726</v>
      </c>
      <c r="B363" s="92" t="s">
        <v>825</v>
      </c>
      <c r="C363" s="92">
        <v>10</v>
      </c>
      <c r="D363" s="93">
        <v>1707094</v>
      </c>
      <c r="F363" s="92" t="s">
        <v>1122</v>
      </c>
    </row>
    <row r="364" spans="1:6" x14ac:dyDescent="0.25">
      <c r="A364" s="92">
        <v>5733</v>
      </c>
      <c r="B364" s="92" t="s">
        <v>826</v>
      </c>
      <c r="C364" s="92">
        <v>9</v>
      </c>
      <c r="D364" s="93">
        <v>649006</v>
      </c>
      <c r="F364" s="92" t="s">
        <v>1122</v>
      </c>
    </row>
    <row r="365" spans="1:6" x14ac:dyDescent="0.25">
      <c r="A365" s="92">
        <v>5740</v>
      </c>
      <c r="B365" s="92" t="s">
        <v>827</v>
      </c>
      <c r="C365" s="92">
        <v>8</v>
      </c>
      <c r="D365" s="93">
        <v>505588</v>
      </c>
      <c r="F365" s="92" t="s">
        <v>1122</v>
      </c>
    </row>
    <row r="366" spans="1:6" x14ac:dyDescent="0.25">
      <c r="A366" s="92">
        <v>5747</v>
      </c>
      <c r="B366" s="92" t="s">
        <v>828</v>
      </c>
      <c r="C366" s="92">
        <v>4</v>
      </c>
      <c r="D366" s="93">
        <v>4898041</v>
      </c>
      <c r="F366" s="92" t="s">
        <v>1122</v>
      </c>
    </row>
    <row r="367" spans="1:6" x14ac:dyDescent="0.25">
      <c r="A367" s="92">
        <v>5754</v>
      </c>
      <c r="B367" s="92" t="s">
        <v>829</v>
      </c>
      <c r="C367" s="92">
        <v>9</v>
      </c>
      <c r="D367" s="93">
        <v>1223814</v>
      </c>
      <c r="F367" s="92" t="s">
        <v>1122</v>
      </c>
    </row>
    <row r="368" spans="1:6" x14ac:dyDescent="0.25">
      <c r="A368" s="92">
        <v>5757</v>
      </c>
      <c r="B368" s="92" t="s">
        <v>830</v>
      </c>
      <c r="C368" s="92">
        <v>10</v>
      </c>
      <c r="D368" s="93">
        <v>1807771</v>
      </c>
      <c r="F368" s="92" t="s">
        <v>1122</v>
      </c>
    </row>
    <row r="369" spans="1:6" x14ac:dyDescent="0.25">
      <c r="A369" s="92">
        <v>5780</v>
      </c>
      <c r="B369" s="92" t="s">
        <v>1068</v>
      </c>
      <c r="C369" s="92">
        <v>2</v>
      </c>
      <c r="D369" s="93">
        <v>452408</v>
      </c>
      <c r="F369" s="92" t="s">
        <v>1122</v>
      </c>
    </row>
    <row r="370" spans="1:6" x14ac:dyDescent="0.25">
      <c r="A370" s="92">
        <v>5810</v>
      </c>
      <c r="B370" s="92" t="s">
        <v>831</v>
      </c>
      <c r="C370" s="92">
        <v>11</v>
      </c>
      <c r="D370" s="93">
        <v>665254</v>
      </c>
      <c r="F370" s="92" t="s">
        <v>1122</v>
      </c>
    </row>
    <row r="371" spans="1:6" x14ac:dyDescent="0.25">
      <c r="A371" s="92">
        <v>5817</v>
      </c>
      <c r="B371" s="92" t="s">
        <v>1069</v>
      </c>
      <c r="C371" s="92">
        <v>2</v>
      </c>
      <c r="D371" s="93">
        <v>738156</v>
      </c>
      <c r="F371" s="92" t="s">
        <v>1122</v>
      </c>
    </row>
    <row r="372" spans="1:6" x14ac:dyDescent="0.25">
      <c r="A372" s="92">
        <v>5824</v>
      </c>
      <c r="B372" s="92" t="s">
        <v>833</v>
      </c>
      <c r="C372" s="92">
        <v>7</v>
      </c>
      <c r="D372" s="93">
        <v>2264410</v>
      </c>
      <c r="F372" s="92" t="s">
        <v>1122</v>
      </c>
    </row>
    <row r="373" spans="1:6" x14ac:dyDescent="0.25">
      <c r="A373" s="92">
        <v>5852</v>
      </c>
      <c r="B373" s="92" t="s">
        <v>1070</v>
      </c>
      <c r="C373" s="92">
        <v>2</v>
      </c>
      <c r="D373" s="93">
        <v>246689</v>
      </c>
      <c r="F373" s="92" t="s">
        <v>1124</v>
      </c>
    </row>
    <row r="374" spans="1:6" x14ac:dyDescent="0.25">
      <c r="A374" s="92">
        <v>5859</v>
      </c>
      <c r="B374" s="92" t="s">
        <v>1071</v>
      </c>
      <c r="C374" s="92">
        <v>2</v>
      </c>
      <c r="D374" s="93">
        <v>540498</v>
      </c>
      <c r="F374" s="92" t="s">
        <v>1124</v>
      </c>
    </row>
    <row r="375" spans="1:6" x14ac:dyDescent="0.25">
      <c r="A375" s="92">
        <v>5866</v>
      </c>
      <c r="B375" s="92" t="s">
        <v>836</v>
      </c>
      <c r="C375" s="92">
        <v>7</v>
      </c>
      <c r="D375" s="93">
        <v>697289</v>
      </c>
      <c r="F375" s="92" t="s">
        <v>1124</v>
      </c>
    </row>
    <row r="376" spans="1:6" x14ac:dyDescent="0.25">
      <c r="A376" s="92">
        <v>5901</v>
      </c>
      <c r="B376" s="92" t="s">
        <v>837</v>
      </c>
      <c r="C376" s="92">
        <v>2</v>
      </c>
      <c r="D376" s="93">
        <v>3171840</v>
      </c>
      <c r="F376" s="92" t="s">
        <v>1124</v>
      </c>
    </row>
    <row r="377" spans="1:6" x14ac:dyDescent="0.25">
      <c r="A377" s="92">
        <v>5960</v>
      </c>
      <c r="B377" s="92" t="s">
        <v>838</v>
      </c>
      <c r="C377" s="92">
        <v>3</v>
      </c>
      <c r="D377" s="93">
        <v>1628998</v>
      </c>
      <c r="F377" s="92" t="s">
        <v>1122</v>
      </c>
    </row>
    <row r="378" spans="1:6" x14ac:dyDescent="0.25">
      <c r="A378" s="92">
        <v>5985</v>
      </c>
      <c r="B378" s="92" t="s">
        <v>839</v>
      </c>
      <c r="C378" s="92">
        <v>4</v>
      </c>
      <c r="D378" s="93">
        <v>3357792</v>
      </c>
      <c r="F378" s="92" t="s">
        <v>1122</v>
      </c>
    </row>
    <row r="379" spans="1:6" x14ac:dyDescent="0.25">
      <c r="A379" s="92">
        <v>5992</v>
      </c>
      <c r="B379" s="92" t="s">
        <v>1072</v>
      </c>
      <c r="C379" s="92">
        <v>8</v>
      </c>
      <c r="D379" s="93">
        <v>597960</v>
      </c>
      <c r="F379" s="92" t="s">
        <v>1122</v>
      </c>
    </row>
    <row r="380" spans="1:6" x14ac:dyDescent="0.25">
      <c r="A380" s="92">
        <v>6013</v>
      </c>
      <c r="B380" s="92" t="s">
        <v>1073</v>
      </c>
      <c r="C380" s="92">
        <v>2</v>
      </c>
      <c r="D380" s="93">
        <v>348893</v>
      </c>
      <c r="F380" s="92" t="s">
        <v>1124</v>
      </c>
    </row>
    <row r="381" spans="1:6" x14ac:dyDescent="0.25">
      <c r="A381" s="92">
        <v>6022</v>
      </c>
      <c r="B381" s="92" t="s">
        <v>1074</v>
      </c>
      <c r="C381" s="92">
        <v>2</v>
      </c>
      <c r="D381" s="93">
        <v>800330</v>
      </c>
      <c r="F381" s="92" t="s">
        <v>1122</v>
      </c>
    </row>
    <row r="382" spans="1:6" x14ac:dyDescent="0.25">
      <c r="A382" s="92">
        <v>6027</v>
      </c>
      <c r="B382" s="92" t="s">
        <v>843</v>
      </c>
      <c r="C382" s="92">
        <v>12</v>
      </c>
      <c r="D382" s="93">
        <v>1063555</v>
      </c>
      <c r="F382" s="92" t="s">
        <v>1122</v>
      </c>
    </row>
    <row r="383" spans="1:6" x14ac:dyDescent="0.25">
      <c r="A383" s="92">
        <v>6069</v>
      </c>
      <c r="B383" s="92" t="s">
        <v>1075</v>
      </c>
      <c r="C383" s="92">
        <v>7</v>
      </c>
      <c r="D383" s="93">
        <v>140818</v>
      </c>
      <c r="F383" s="92" t="s">
        <v>1122</v>
      </c>
    </row>
    <row r="384" spans="1:6" x14ac:dyDescent="0.25">
      <c r="A384" s="92">
        <v>6083</v>
      </c>
      <c r="B384" s="92" t="s">
        <v>1076</v>
      </c>
      <c r="C384" s="92">
        <v>2</v>
      </c>
      <c r="D384" s="93">
        <v>190842</v>
      </c>
      <c r="F384" s="92" t="s">
        <v>1124</v>
      </c>
    </row>
    <row r="385" spans="1:6" x14ac:dyDescent="0.25">
      <c r="A385" s="92">
        <v>6104</v>
      </c>
      <c r="B385" s="92" t="s">
        <v>1077</v>
      </c>
      <c r="C385" s="92">
        <v>2</v>
      </c>
      <c r="D385" s="93">
        <v>0</v>
      </c>
      <c r="F385" s="92" t="s">
        <v>1124</v>
      </c>
    </row>
    <row r="386" spans="1:6" x14ac:dyDescent="0.25">
      <c r="A386" s="92">
        <v>6113</v>
      </c>
      <c r="B386" s="92" t="s">
        <v>1078</v>
      </c>
      <c r="C386" s="92">
        <v>2</v>
      </c>
      <c r="D386" s="93">
        <v>815696</v>
      </c>
      <c r="F386" s="92" t="s">
        <v>1124</v>
      </c>
    </row>
    <row r="387" spans="1:6" x14ac:dyDescent="0.25">
      <c r="A387" s="92">
        <v>6118</v>
      </c>
      <c r="B387" s="92" t="s">
        <v>848</v>
      </c>
      <c r="C387" s="92">
        <v>2</v>
      </c>
      <c r="D387" s="93">
        <v>627743</v>
      </c>
      <c r="F387" s="92" t="s">
        <v>1122</v>
      </c>
    </row>
    <row r="388" spans="1:6" x14ac:dyDescent="0.25">
      <c r="A388" s="92">
        <v>6125</v>
      </c>
      <c r="B388" s="92" t="s">
        <v>1079</v>
      </c>
      <c r="C388" s="92">
        <v>2</v>
      </c>
      <c r="D388" s="93">
        <v>4730285</v>
      </c>
      <c r="F388" s="92" t="s">
        <v>1122</v>
      </c>
    </row>
    <row r="389" spans="1:6" x14ac:dyDescent="0.25">
      <c r="A389" s="92">
        <v>6174</v>
      </c>
      <c r="B389" s="92" t="s">
        <v>850</v>
      </c>
      <c r="C389" s="92">
        <v>1</v>
      </c>
      <c r="D389" s="93">
        <v>10796064</v>
      </c>
      <c r="F389" s="92" t="s">
        <v>1122</v>
      </c>
    </row>
    <row r="390" spans="1:6" x14ac:dyDescent="0.25">
      <c r="A390" s="92">
        <v>6181</v>
      </c>
      <c r="B390" s="92" t="s">
        <v>851</v>
      </c>
      <c r="C390" s="92">
        <v>2</v>
      </c>
      <c r="D390" s="93">
        <v>558390</v>
      </c>
      <c r="F390" s="92" t="s">
        <v>1124</v>
      </c>
    </row>
    <row r="391" spans="1:6" x14ac:dyDescent="0.25">
      <c r="A391" s="92">
        <v>6195</v>
      </c>
      <c r="B391" s="92" t="s">
        <v>852</v>
      </c>
      <c r="C391" s="92">
        <v>5</v>
      </c>
      <c r="D391" s="93">
        <v>2403894</v>
      </c>
      <c r="F391" s="92" t="s">
        <v>1122</v>
      </c>
    </row>
    <row r="392" spans="1:6" x14ac:dyDescent="0.25">
      <c r="A392" s="92">
        <v>6216</v>
      </c>
      <c r="B392" s="92" t="s">
        <v>1080</v>
      </c>
      <c r="C392" s="92">
        <v>6</v>
      </c>
      <c r="D392" s="93">
        <v>1509851</v>
      </c>
      <c r="F392" s="92" t="s">
        <v>1122</v>
      </c>
    </row>
    <row r="393" spans="1:6" x14ac:dyDescent="0.25">
      <c r="A393" s="92">
        <v>6223</v>
      </c>
      <c r="B393" s="92" t="s">
        <v>854</v>
      </c>
      <c r="C393" s="92">
        <v>9</v>
      </c>
      <c r="D393" s="93">
        <v>10543166</v>
      </c>
      <c r="F393" s="92" t="s">
        <v>1122</v>
      </c>
    </row>
    <row r="394" spans="1:6" x14ac:dyDescent="0.25">
      <c r="A394" s="92">
        <v>6230</v>
      </c>
      <c r="B394" s="92" t="s">
        <v>855</v>
      </c>
      <c r="C394" s="92">
        <v>8</v>
      </c>
      <c r="D394" s="93">
        <v>947060</v>
      </c>
      <c r="F394" s="92" t="s">
        <v>1122</v>
      </c>
    </row>
    <row r="395" spans="1:6" x14ac:dyDescent="0.25">
      <c r="A395" s="92">
        <v>6237</v>
      </c>
      <c r="B395" s="92" t="s">
        <v>856</v>
      </c>
      <c r="C395" s="92">
        <v>5</v>
      </c>
      <c r="D395" s="93">
        <v>2706438</v>
      </c>
      <c r="F395" s="92" t="s">
        <v>1122</v>
      </c>
    </row>
    <row r="396" spans="1:6" x14ac:dyDescent="0.25">
      <c r="A396" s="92">
        <v>6244</v>
      </c>
      <c r="B396" s="92" t="s">
        <v>1081</v>
      </c>
      <c r="C396" s="92">
        <v>1</v>
      </c>
      <c r="D396" s="93">
        <v>3034660</v>
      </c>
      <c r="F396" s="92" t="s">
        <v>1124</v>
      </c>
    </row>
    <row r="397" spans="1:6" x14ac:dyDescent="0.25">
      <c r="A397" s="92">
        <v>6251</v>
      </c>
      <c r="B397" s="92" t="s">
        <v>1082</v>
      </c>
      <c r="C397" s="92">
        <v>3</v>
      </c>
      <c r="D397" s="93">
        <v>403251</v>
      </c>
      <c r="F397" s="92" t="s">
        <v>1122</v>
      </c>
    </row>
    <row r="398" spans="1:6" x14ac:dyDescent="0.25">
      <c r="A398" s="92">
        <v>6293</v>
      </c>
      <c r="B398" s="92" t="s">
        <v>858</v>
      </c>
      <c r="C398" s="92">
        <v>11</v>
      </c>
      <c r="D398" s="93">
        <v>1142910</v>
      </c>
      <c r="F398" s="92" t="s">
        <v>1122</v>
      </c>
    </row>
    <row r="399" spans="1:6" x14ac:dyDescent="0.25">
      <c r="A399" s="92">
        <v>6300</v>
      </c>
      <c r="B399" s="92" t="s">
        <v>859</v>
      </c>
      <c r="C399" s="92">
        <v>1</v>
      </c>
      <c r="D399" s="93">
        <v>14863185</v>
      </c>
      <c r="F399" s="92" t="s">
        <v>1122</v>
      </c>
    </row>
    <row r="400" spans="1:6" x14ac:dyDescent="0.25">
      <c r="A400" s="92">
        <v>6307</v>
      </c>
      <c r="B400" s="92" t="s">
        <v>860</v>
      </c>
      <c r="C400" s="92">
        <v>6</v>
      </c>
      <c r="D400" s="93">
        <v>4078471</v>
      </c>
      <c r="F400" s="92" t="s">
        <v>1124</v>
      </c>
    </row>
    <row r="401" spans="1:6" x14ac:dyDescent="0.25">
      <c r="A401" s="92">
        <v>6321</v>
      </c>
      <c r="B401" s="92" t="s">
        <v>861</v>
      </c>
      <c r="C401" s="92">
        <v>4</v>
      </c>
      <c r="D401" s="93">
        <v>2892834</v>
      </c>
      <c r="F401" s="92" t="s">
        <v>1122</v>
      </c>
    </row>
    <row r="402" spans="1:6" x14ac:dyDescent="0.25">
      <c r="A402" s="92">
        <v>6328</v>
      </c>
      <c r="B402" s="92" t="s">
        <v>1083</v>
      </c>
      <c r="C402" s="92">
        <v>7</v>
      </c>
      <c r="D402" s="93">
        <v>1711184</v>
      </c>
      <c r="F402" s="92" t="s">
        <v>1124</v>
      </c>
    </row>
    <row r="403" spans="1:6" x14ac:dyDescent="0.25">
      <c r="A403" s="92">
        <v>6335</v>
      </c>
      <c r="B403" s="92" t="s">
        <v>863</v>
      </c>
      <c r="C403" s="92">
        <v>5</v>
      </c>
      <c r="D403" s="93">
        <v>2154753</v>
      </c>
      <c r="F403" s="92" t="s">
        <v>1122</v>
      </c>
    </row>
    <row r="404" spans="1:6" x14ac:dyDescent="0.25">
      <c r="A404" s="92">
        <v>6354</v>
      </c>
      <c r="B404" s="92" t="s">
        <v>864</v>
      </c>
      <c r="C404" s="92">
        <v>3</v>
      </c>
      <c r="D404" s="93">
        <v>977569</v>
      </c>
      <c r="F404" s="92" t="s">
        <v>1122</v>
      </c>
    </row>
    <row r="405" spans="1:6" x14ac:dyDescent="0.25">
      <c r="A405" s="92">
        <v>6370</v>
      </c>
      <c r="B405" s="92" t="s">
        <v>865</v>
      </c>
      <c r="C405" s="92">
        <v>4</v>
      </c>
      <c r="D405" s="93">
        <v>528221</v>
      </c>
      <c r="F405" s="92" t="s">
        <v>1124</v>
      </c>
    </row>
    <row r="406" spans="1:6" x14ac:dyDescent="0.25">
      <c r="A406" s="92">
        <v>6384</v>
      </c>
      <c r="B406" s="92" t="s">
        <v>1084</v>
      </c>
      <c r="C406" s="92">
        <v>6</v>
      </c>
      <c r="D406" s="93">
        <v>870920</v>
      </c>
      <c r="F406" s="92" t="s">
        <v>1122</v>
      </c>
    </row>
    <row r="407" spans="1:6" x14ac:dyDescent="0.25">
      <c r="A407" s="92">
        <v>6412</v>
      </c>
      <c r="B407" s="92" t="s">
        <v>1085</v>
      </c>
      <c r="C407" s="92">
        <v>2</v>
      </c>
      <c r="D407" s="93">
        <v>381247</v>
      </c>
      <c r="F407" s="92" t="s">
        <v>1124</v>
      </c>
    </row>
    <row r="408" spans="1:6" x14ac:dyDescent="0.25">
      <c r="A408" s="92">
        <v>6419</v>
      </c>
      <c r="B408" s="92" t="s">
        <v>867</v>
      </c>
      <c r="C408" s="92">
        <v>1</v>
      </c>
      <c r="D408" s="93">
        <v>1575641</v>
      </c>
      <c r="F408" s="92" t="s">
        <v>1124</v>
      </c>
    </row>
    <row r="409" spans="1:6" x14ac:dyDescent="0.25">
      <c r="A409" s="92">
        <v>6426</v>
      </c>
      <c r="B409" s="92" t="s">
        <v>868</v>
      </c>
      <c r="C409" s="92">
        <v>4</v>
      </c>
      <c r="D409" s="93">
        <v>1112149</v>
      </c>
      <c r="F409" s="92" t="s">
        <v>1122</v>
      </c>
    </row>
    <row r="410" spans="1:6" x14ac:dyDescent="0.25">
      <c r="A410" s="92">
        <v>6440</v>
      </c>
      <c r="B410" s="92" t="s">
        <v>869</v>
      </c>
      <c r="C410" s="92">
        <v>8</v>
      </c>
      <c r="D410" s="93">
        <v>454052</v>
      </c>
      <c r="F410" s="92" t="s">
        <v>1122</v>
      </c>
    </row>
    <row r="411" spans="1:6" x14ac:dyDescent="0.25">
      <c r="A411" s="92">
        <v>6461</v>
      </c>
      <c r="B411" s="92" t="s">
        <v>1086</v>
      </c>
      <c r="C411" s="92">
        <v>2</v>
      </c>
      <c r="D411" s="93">
        <v>2068048</v>
      </c>
      <c r="F411" s="92" t="s">
        <v>1122</v>
      </c>
    </row>
    <row r="412" spans="1:6" x14ac:dyDescent="0.25">
      <c r="A412" s="92">
        <v>6470</v>
      </c>
      <c r="B412" s="92" t="s">
        <v>871</v>
      </c>
      <c r="C412" s="92">
        <v>1</v>
      </c>
      <c r="D412" s="93">
        <v>1598734</v>
      </c>
      <c r="F412" s="92" t="s">
        <v>1124</v>
      </c>
    </row>
    <row r="413" spans="1:6" x14ac:dyDescent="0.25">
      <c r="A413" s="92">
        <v>6475</v>
      </c>
      <c r="B413" s="92" t="s">
        <v>872</v>
      </c>
      <c r="C413" s="92">
        <v>5</v>
      </c>
      <c r="D413" s="93">
        <v>670810</v>
      </c>
      <c r="F413" s="92" t="s">
        <v>1122</v>
      </c>
    </row>
    <row r="414" spans="1:6" x14ac:dyDescent="0.25">
      <c r="A414" s="92">
        <v>6482</v>
      </c>
      <c r="B414" s="92" t="s">
        <v>873</v>
      </c>
      <c r="C414" s="92">
        <v>2</v>
      </c>
      <c r="D414" s="93">
        <v>469959</v>
      </c>
      <c r="F414" s="92" t="s">
        <v>1124</v>
      </c>
    </row>
    <row r="415" spans="1:6" x14ac:dyDescent="0.25">
      <c r="A415" s="92">
        <v>6545</v>
      </c>
      <c r="B415" s="92" t="s">
        <v>874</v>
      </c>
      <c r="C415" s="92">
        <v>2</v>
      </c>
      <c r="D415" s="93">
        <v>799737</v>
      </c>
      <c r="F415" s="92" t="s">
        <v>1122</v>
      </c>
    </row>
    <row r="416" spans="1:6" x14ac:dyDescent="0.25">
      <c r="A416" s="92">
        <v>6608</v>
      </c>
      <c r="B416" s="92" t="s">
        <v>875</v>
      </c>
      <c r="C416" s="92">
        <v>6</v>
      </c>
      <c r="D416" s="93">
        <v>350626</v>
      </c>
      <c r="F416" s="92" t="s">
        <v>1124</v>
      </c>
    </row>
    <row r="417" spans="1:6" x14ac:dyDescent="0.25">
      <c r="A417" s="92">
        <v>6615</v>
      </c>
      <c r="B417" s="92" t="s">
        <v>1087</v>
      </c>
      <c r="C417" s="92">
        <v>12</v>
      </c>
      <c r="D417" s="93">
        <v>1062162</v>
      </c>
      <c r="F417" s="92" t="s">
        <v>1122</v>
      </c>
    </row>
    <row r="418" spans="1:6" x14ac:dyDescent="0.25">
      <c r="A418" s="92">
        <v>6678</v>
      </c>
      <c r="B418" s="92" t="s">
        <v>1088</v>
      </c>
      <c r="C418" s="92">
        <v>5</v>
      </c>
      <c r="D418" s="93">
        <v>2211926</v>
      </c>
      <c r="F418" s="92" t="s">
        <v>1122</v>
      </c>
    </row>
    <row r="419" spans="1:6" x14ac:dyDescent="0.25">
      <c r="A419" s="92">
        <v>6685</v>
      </c>
      <c r="B419" s="92" t="s">
        <v>1089</v>
      </c>
      <c r="C419" s="92">
        <v>5</v>
      </c>
      <c r="D419" s="93">
        <v>7085882</v>
      </c>
      <c r="F419" s="92" t="s">
        <v>1122</v>
      </c>
    </row>
    <row r="420" spans="1:6" x14ac:dyDescent="0.25">
      <c r="A420" s="92">
        <v>6692</v>
      </c>
      <c r="B420" s="92" t="s">
        <v>878</v>
      </c>
      <c r="C420" s="92">
        <v>8</v>
      </c>
      <c r="D420" s="93">
        <v>1400890</v>
      </c>
      <c r="F420" s="92" t="s">
        <v>1122</v>
      </c>
    </row>
    <row r="421" spans="1:6" x14ac:dyDescent="0.25">
      <c r="A421" s="92">
        <v>6713</v>
      </c>
      <c r="B421" s="92" t="s">
        <v>1090</v>
      </c>
      <c r="C421" s="92">
        <v>4</v>
      </c>
      <c r="D421" s="93">
        <v>765724</v>
      </c>
      <c r="F421" s="92" t="s">
        <v>1122</v>
      </c>
    </row>
    <row r="422" spans="1:6" x14ac:dyDescent="0.25">
      <c r="A422" s="92">
        <v>6720</v>
      </c>
      <c r="B422" s="92" t="s">
        <v>1091</v>
      </c>
      <c r="C422" s="92">
        <v>9</v>
      </c>
      <c r="D422" s="93">
        <v>588647</v>
      </c>
      <c r="F422" s="92" t="s">
        <v>1122</v>
      </c>
    </row>
    <row r="423" spans="1:6" x14ac:dyDescent="0.25">
      <c r="A423" s="92">
        <v>6734</v>
      </c>
      <c r="B423" s="92" t="s">
        <v>881</v>
      </c>
      <c r="C423" s="92">
        <v>7</v>
      </c>
      <c r="D423" s="93">
        <v>351545</v>
      </c>
      <c r="F423" s="92" t="s">
        <v>1124</v>
      </c>
    </row>
    <row r="424" spans="1:6" x14ac:dyDescent="0.25">
      <c r="A424" s="92">
        <v>6748</v>
      </c>
      <c r="B424" s="92" t="s">
        <v>1092</v>
      </c>
      <c r="C424" s="92">
        <v>2</v>
      </c>
      <c r="D424" s="93">
        <v>153354</v>
      </c>
      <c r="F424" s="92" t="s">
        <v>1124</v>
      </c>
    </row>
    <row r="425" spans="1:6" x14ac:dyDescent="0.25">
      <c r="A425" s="92">
        <v>8001</v>
      </c>
      <c r="B425" s="92" t="s">
        <v>457</v>
      </c>
      <c r="C425" s="92">
        <v>1</v>
      </c>
      <c r="D425" s="93">
        <v>4873000</v>
      </c>
      <c r="F425" s="92" t="s">
        <v>1122</v>
      </c>
    </row>
    <row r="426" spans="1:6" x14ac:dyDescent="0.25">
      <c r="A426" s="92">
        <v>8002</v>
      </c>
      <c r="B426" s="92" t="s">
        <v>458</v>
      </c>
      <c r="C426" s="92">
        <v>1</v>
      </c>
      <c r="D426" s="93">
        <v>2338645</v>
      </c>
      <c r="F426" s="92" t="s">
        <v>1122</v>
      </c>
    </row>
    <row r="427" spans="1:6" x14ac:dyDescent="0.25">
      <c r="A427" s="92">
        <v>8101</v>
      </c>
      <c r="B427" s="92" t="s">
        <v>459</v>
      </c>
      <c r="C427" s="92">
        <v>1</v>
      </c>
      <c r="D427" s="93">
        <v>226204</v>
      </c>
      <c r="F427" s="92" t="s">
        <v>1122</v>
      </c>
    </row>
    <row r="428" spans="1:6" x14ac:dyDescent="0.25">
      <c r="A428" s="92">
        <v>8105</v>
      </c>
      <c r="B428" s="92" t="s">
        <v>460</v>
      </c>
      <c r="C428" s="92">
        <v>1</v>
      </c>
      <c r="D428" s="93">
        <v>2085970</v>
      </c>
      <c r="F428" s="92" t="s">
        <v>1122</v>
      </c>
    </row>
    <row r="429" spans="1:6" x14ac:dyDescent="0.25">
      <c r="A429" s="92">
        <v>8106</v>
      </c>
      <c r="B429" s="92" t="s">
        <v>461</v>
      </c>
      <c r="C429" s="92">
        <v>1</v>
      </c>
      <c r="D429" s="93">
        <v>5293024</v>
      </c>
      <c r="F429" s="92" t="s">
        <v>1122</v>
      </c>
    </row>
    <row r="430" spans="1:6" x14ac:dyDescent="0.25">
      <c r="A430" s="92">
        <v>8109</v>
      </c>
      <c r="B430" s="92" t="s">
        <v>462</v>
      </c>
      <c r="C430" s="92">
        <v>1</v>
      </c>
      <c r="D430" s="93">
        <v>1336871</v>
      </c>
      <c r="F430" s="92" t="s">
        <v>1122</v>
      </c>
    </row>
    <row r="431" spans="1:6" x14ac:dyDescent="0.25">
      <c r="A431" s="92">
        <v>8110</v>
      </c>
      <c r="B431" s="92" t="s">
        <v>463</v>
      </c>
      <c r="C431" s="92">
        <v>1</v>
      </c>
      <c r="D431" s="93">
        <v>1561764</v>
      </c>
      <c r="F431" s="92" t="s">
        <v>1122</v>
      </c>
    </row>
    <row r="432" spans="1:6" x14ac:dyDescent="0.25">
      <c r="A432" s="92">
        <v>8113</v>
      </c>
      <c r="B432" s="92" t="s">
        <v>464</v>
      </c>
      <c r="C432" s="92">
        <v>1</v>
      </c>
      <c r="D432" s="93">
        <v>284748</v>
      </c>
      <c r="F432" s="92" t="s">
        <v>1122</v>
      </c>
    </row>
    <row r="433" spans="1:6" x14ac:dyDescent="0.25">
      <c r="A433" s="92">
        <v>8123</v>
      </c>
      <c r="B433" s="92" t="s">
        <v>465</v>
      </c>
      <c r="C433" s="92">
        <v>1</v>
      </c>
      <c r="D433" s="93">
        <v>4914770</v>
      </c>
      <c r="F433" s="92" t="s">
        <v>1122</v>
      </c>
    </row>
    <row r="434" spans="1:6" x14ac:dyDescent="0.25">
      <c r="A434" s="92">
        <v>8127</v>
      </c>
      <c r="B434" s="92" t="s">
        <v>1125</v>
      </c>
      <c r="C434" s="92">
        <v>1</v>
      </c>
      <c r="D434" s="93">
        <v>1545035</v>
      </c>
      <c r="F434" s="92" t="s">
        <v>1122</v>
      </c>
    </row>
    <row r="435" spans="1:6" x14ac:dyDescent="0.25">
      <c r="A435" s="92">
        <v>8128</v>
      </c>
      <c r="B435" s="92" t="s">
        <v>436</v>
      </c>
      <c r="C435" s="92">
        <v>1</v>
      </c>
      <c r="D435" s="93">
        <v>1610165</v>
      </c>
      <c r="F435" s="92" t="s">
        <v>1122</v>
      </c>
    </row>
    <row r="436" spans="1:6" x14ac:dyDescent="0.25">
      <c r="A436" s="92">
        <v>8129</v>
      </c>
      <c r="B436" s="92" t="s">
        <v>467</v>
      </c>
      <c r="C436" s="92">
        <v>1</v>
      </c>
      <c r="D436" s="93">
        <v>3129744</v>
      </c>
      <c r="F436" s="92" t="s">
        <v>1122</v>
      </c>
    </row>
    <row r="437" spans="1:6" x14ac:dyDescent="0.25">
      <c r="A437" s="92">
        <v>8131</v>
      </c>
      <c r="B437" s="92" t="s">
        <v>468</v>
      </c>
      <c r="C437" s="92">
        <v>1</v>
      </c>
      <c r="D437" s="93">
        <v>515619</v>
      </c>
      <c r="F437" s="92" t="s">
        <v>1122</v>
      </c>
    </row>
    <row r="438" spans="1:6" x14ac:dyDescent="0.25">
      <c r="A438" s="92">
        <v>8132</v>
      </c>
      <c r="B438" s="92" t="s">
        <v>469</v>
      </c>
      <c r="C438" s="92">
        <v>1</v>
      </c>
      <c r="D438" s="93">
        <v>782045</v>
      </c>
      <c r="F438" s="92" t="s">
        <v>1122</v>
      </c>
    </row>
    <row r="439" spans="1:6" x14ac:dyDescent="0.25">
      <c r="A439" s="92">
        <v>8135</v>
      </c>
      <c r="B439" s="92" t="s">
        <v>470</v>
      </c>
      <c r="C439" s="92">
        <v>1</v>
      </c>
      <c r="D439" s="93">
        <v>226071</v>
      </c>
      <c r="F439" s="92" t="s">
        <v>1122</v>
      </c>
    </row>
    <row r="440" spans="1:6" x14ac:dyDescent="0.25">
      <c r="A440" s="92">
        <v>8136</v>
      </c>
      <c r="B440" s="92" t="s">
        <v>471</v>
      </c>
      <c r="C440" s="92">
        <v>1</v>
      </c>
      <c r="D440" s="93">
        <v>649718</v>
      </c>
      <c r="F440" s="92" t="s">
        <v>1122</v>
      </c>
    </row>
    <row r="441" spans="1:6" x14ac:dyDescent="0.25">
      <c r="A441" s="92">
        <v>8137</v>
      </c>
      <c r="B441" s="92" t="s">
        <v>472</v>
      </c>
      <c r="C441" s="92">
        <v>1</v>
      </c>
      <c r="D441" s="93">
        <v>538964</v>
      </c>
      <c r="F441" s="92" t="s">
        <v>1122</v>
      </c>
    </row>
    <row r="442" spans="1:6" x14ac:dyDescent="0.25">
      <c r="A442" s="92">
        <v>8138</v>
      </c>
      <c r="B442" s="92" t="s">
        <v>473</v>
      </c>
      <c r="C442" s="92">
        <v>1</v>
      </c>
      <c r="D442" s="93">
        <v>223796</v>
      </c>
      <c r="F442" s="92" t="s">
        <v>1122</v>
      </c>
    </row>
    <row r="443" spans="1:6" x14ac:dyDescent="0.25">
      <c r="A443" s="92">
        <v>8139</v>
      </c>
      <c r="B443" s="92" t="s">
        <v>474</v>
      </c>
      <c r="C443" s="92">
        <v>1</v>
      </c>
      <c r="D443" s="93">
        <v>346352</v>
      </c>
      <c r="F443" s="92" t="s">
        <v>1122</v>
      </c>
    </row>
    <row r="444" spans="1:6" x14ac:dyDescent="0.25">
      <c r="A444" s="92">
        <v>8141</v>
      </c>
      <c r="B444" s="92" t="s">
        <v>475</v>
      </c>
      <c r="C444" s="92">
        <v>2</v>
      </c>
      <c r="D444" s="93">
        <v>107553</v>
      </c>
      <c r="F444" s="92" t="s">
        <v>1124</v>
      </c>
    </row>
    <row r="445" spans="1:6" x14ac:dyDescent="0.25">
      <c r="A445" s="92">
        <v>8142</v>
      </c>
      <c r="B445" s="92" t="s">
        <v>476</v>
      </c>
      <c r="C445" s="92">
        <v>2</v>
      </c>
      <c r="D445" s="93">
        <v>48816</v>
      </c>
      <c r="F445" s="92" t="s">
        <v>1124</v>
      </c>
    </row>
    <row r="446" spans="1:6" x14ac:dyDescent="0.25">
      <c r="A446" s="92">
        <v>8145</v>
      </c>
      <c r="B446" s="92" t="s">
        <v>1126</v>
      </c>
      <c r="C446" s="92">
        <v>2</v>
      </c>
      <c r="D446" s="93">
        <v>0</v>
      </c>
      <c r="F446" s="92" t="s">
        <v>1124</v>
      </c>
    </row>
    <row r="447" spans="1:6" x14ac:dyDescent="0.25">
      <c r="A447" s="92">
        <v>8146</v>
      </c>
      <c r="B447" s="92" t="s">
        <v>1123</v>
      </c>
      <c r="C447" s="92">
        <v>12</v>
      </c>
      <c r="D447" s="93">
        <v>0</v>
      </c>
      <c r="F447" s="92" t="s">
        <v>1124</v>
      </c>
    </row>
    <row r="448" spans="1:6" x14ac:dyDescent="0.25">
      <c r="B448" s="92" t="s">
        <v>453</v>
      </c>
      <c r="E448" s="93">
        <v>700000</v>
      </c>
    </row>
    <row r="449" spans="2:6" x14ac:dyDescent="0.25">
      <c r="B449" s="92" t="s">
        <v>452</v>
      </c>
      <c r="E449" s="93">
        <v>700000</v>
      </c>
    </row>
    <row r="450" spans="2:6" x14ac:dyDescent="0.25">
      <c r="B450" s="92" t="s">
        <v>1127</v>
      </c>
      <c r="E450" s="93">
        <v>312400</v>
      </c>
    </row>
    <row r="451" spans="2:6" x14ac:dyDescent="0.25">
      <c r="B451" s="92" t="s">
        <v>1128</v>
      </c>
      <c r="E451" s="93">
        <v>300000</v>
      </c>
    </row>
    <row r="452" spans="2:6" x14ac:dyDescent="0.25">
      <c r="B452" s="92" t="s">
        <v>1129</v>
      </c>
      <c r="E452" s="93">
        <v>400000</v>
      </c>
    </row>
    <row r="453" spans="2:6" s="94" customFormat="1" ht="13" thickBot="1" x14ac:dyDescent="0.3">
      <c r="D453" s="95">
        <v>1386706362</v>
      </c>
      <c r="E453" s="95">
        <v>2412400</v>
      </c>
      <c r="F453" s="94">
        <v>153</v>
      </c>
    </row>
    <row r="454" spans="2:6" s="82" customFormat="1" ht="10" x14ac:dyDescent="0.2">
      <c r="D454" s="96"/>
      <c r="E454" s="96"/>
    </row>
    <row r="455" spans="2:6" s="82" customFormat="1" ht="10" x14ac:dyDescent="0.2">
      <c r="B455" s="82" t="s">
        <v>1130</v>
      </c>
      <c r="D455" s="96"/>
      <c r="E455" s="96"/>
    </row>
    <row r="456" spans="2:6" s="82" customFormat="1" ht="10" x14ac:dyDescent="0.2">
      <c r="B456" s="82" t="s">
        <v>1131</v>
      </c>
      <c r="D456" s="96"/>
      <c r="E456" s="96"/>
    </row>
  </sheetData>
  <sortState xmlns:xlrd2="http://schemas.microsoft.com/office/spreadsheetml/2017/richdata2" ref="A4:F452">
    <sortCondition ref="A4:A452"/>
  </sortState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FBB69-1A98-4B84-A994-58E4FD3F7647}">
  <dimension ref="A1:AU463"/>
  <sheetViews>
    <sheetView topLeftCell="A439" workbookViewId="0">
      <selection activeCell="C457" sqref="C457"/>
    </sheetView>
  </sheetViews>
  <sheetFormatPr defaultRowHeight="14" x14ac:dyDescent="0.3"/>
  <cols>
    <col min="1" max="1" width="11.26953125" style="70" customWidth="1"/>
    <col min="2" max="2" width="46.453125" style="33" customWidth="1"/>
    <col min="3" max="3" width="16.7265625" style="31" bestFit="1" customWidth="1"/>
    <col min="4" max="4" width="15.08984375" style="31" bestFit="1" customWidth="1"/>
    <col min="5" max="5" width="16.7265625" style="31" bestFit="1" customWidth="1"/>
    <col min="6" max="6" width="15" style="31" hidden="1" customWidth="1"/>
    <col min="7" max="7" width="9.81640625" style="32" hidden="1" customWidth="1"/>
    <col min="8" max="16384" width="8.7265625" style="33"/>
  </cols>
  <sheetData>
    <row r="1" spans="1:47" x14ac:dyDescent="0.3">
      <c r="A1" s="29" t="s">
        <v>922</v>
      </c>
      <c r="B1" s="30"/>
      <c r="C1" s="188" t="s">
        <v>1136</v>
      </c>
      <c r="D1" s="188"/>
      <c r="E1" s="188"/>
    </row>
    <row r="2" spans="1:47" x14ac:dyDescent="0.3">
      <c r="A2" s="33" t="s">
        <v>923</v>
      </c>
      <c r="D2" s="34"/>
      <c r="E2" s="35"/>
    </row>
    <row r="3" spans="1:47" x14ac:dyDescent="0.3">
      <c r="A3" s="33"/>
      <c r="D3" s="34"/>
      <c r="E3" s="35"/>
    </row>
    <row r="4" spans="1:47" s="41" customFormat="1" ht="53.5" customHeight="1" x14ac:dyDescent="0.3">
      <c r="A4" s="36" t="s">
        <v>0</v>
      </c>
      <c r="B4" s="37" t="s">
        <v>924</v>
      </c>
      <c r="C4" s="38" t="s">
        <v>925</v>
      </c>
      <c r="D4" s="38" t="s">
        <v>926</v>
      </c>
      <c r="E4" s="38" t="s">
        <v>927</v>
      </c>
      <c r="F4" s="39" t="s">
        <v>928</v>
      </c>
      <c r="G4" s="40" t="s">
        <v>929</v>
      </c>
      <c r="H4" s="76" t="s">
        <v>454</v>
      </c>
    </row>
    <row r="5" spans="1:47" x14ac:dyDescent="0.3">
      <c r="A5" s="42">
        <v>7</v>
      </c>
      <c r="B5" s="43" t="s">
        <v>485</v>
      </c>
      <c r="C5" s="44">
        <v>1036068.8703103223</v>
      </c>
      <c r="D5" s="44">
        <v>0</v>
      </c>
      <c r="E5" s="44">
        <v>1036069</v>
      </c>
      <c r="F5" s="31">
        <v>1386.9730526242602</v>
      </c>
      <c r="G5" s="32">
        <v>747</v>
      </c>
      <c r="H5" s="33">
        <f>A5-'Awards&amp;Payments_LEACode'!A4</f>
        <v>0</v>
      </c>
    </row>
    <row r="6" spans="1:47" x14ac:dyDescent="0.3">
      <c r="A6" s="42">
        <v>14</v>
      </c>
      <c r="B6" s="45" t="s">
        <v>930</v>
      </c>
      <c r="C6" s="44">
        <v>4105831.49102333</v>
      </c>
      <c r="D6" s="44">
        <v>0</v>
      </c>
      <c r="E6" s="44">
        <v>4105831</v>
      </c>
      <c r="F6" s="31">
        <v>2861.20661395354</v>
      </c>
      <c r="G6" s="32">
        <v>1435</v>
      </c>
      <c r="H6" s="33">
        <f>A6-'Awards&amp;Payments_LEACode'!A5</f>
        <v>0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</row>
    <row r="7" spans="1:47" x14ac:dyDescent="0.3">
      <c r="A7" s="42">
        <v>63</v>
      </c>
      <c r="B7" s="45" t="s">
        <v>487</v>
      </c>
      <c r="C7" s="44">
        <v>346277.44436253363</v>
      </c>
      <c r="D7" s="44">
        <v>253722.55563746637</v>
      </c>
      <c r="E7" s="44">
        <v>600000</v>
      </c>
      <c r="F7" s="31">
        <v>1775.1479289940828</v>
      </c>
      <c r="G7" s="32">
        <v>338</v>
      </c>
      <c r="H7" s="33">
        <f>A7-'Awards&amp;Payments_LEACode'!A6</f>
        <v>0</v>
      </c>
    </row>
    <row r="8" spans="1:47" x14ac:dyDescent="0.3">
      <c r="A8" s="42">
        <v>70</v>
      </c>
      <c r="B8" s="45" t="s">
        <v>488</v>
      </c>
      <c r="C8" s="44">
        <v>862593.05012271181</v>
      </c>
      <c r="D8" s="44">
        <v>0</v>
      </c>
      <c r="E8" s="44">
        <v>862593</v>
      </c>
      <c r="F8" s="31">
        <v>1225.2742189243065</v>
      </c>
      <c r="G8" s="32">
        <v>704</v>
      </c>
      <c r="H8" s="33">
        <f>A8-'Awards&amp;Payments_LEACode'!A7</f>
        <v>0</v>
      </c>
    </row>
    <row r="9" spans="1:47" x14ac:dyDescent="0.3">
      <c r="A9" s="42">
        <v>84</v>
      </c>
      <c r="B9" s="45" t="s">
        <v>489</v>
      </c>
      <c r="C9" s="44">
        <v>168460.09820311281</v>
      </c>
      <c r="D9" s="44">
        <v>431539.90179688716</v>
      </c>
      <c r="E9" s="44">
        <v>600000</v>
      </c>
      <c r="F9" s="31">
        <v>1489.1086689869965</v>
      </c>
      <c r="G9" s="32">
        <v>598</v>
      </c>
      <c r="H9" s="33">
        <f>A9-'Awards&amp;Payments_LEACode'!A8</f>
        <v>0</v>
      </c>
    </row>
    <row r="10" spans="1:47" x14ac:dyDescent="0.3">
      <c r="A10" s="42">
        <v>91</v>
      </c>
      <c r="B10" s="45" t="s">
        <v>490</v>
      </c>
      <c r="C10" s="44">
        <v>890486.98405422387</v>
      </c>
      <c r="D10" s="44">
        <v>0</v>
      </c>
      <c r="E10" s="44">
        <v>890487</v>
      </c>
      <c r="F10" s="31">
        <v>2489.6265560165975</v>
      </c>
      <c r="G10" s="32">
        <v>241</v>
      </c>
      <c r="H10" s="33">
        <f>A10-'Awards&amp;Payments_LEACode'!A9</f>
        <v>0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</row>
    <row r="11" spans="1:47" x14ac:dyDescent="0.3">
      <c r="A11" s="42">
        <v>105</v>
      </c>
      <c r="B11" s="45" t="s">
        <v>491</v>
      </c>
      <c r="C11" s="44">
        <v>701712.1005017868</v>
      </c>
      <c r="D11" s="44">
        <v>0</v>
      </c>
      <c r="E11" s="44">
        <v>701712</v>
      </c>
      <c r="F11" s="31">
        <v>1861.3053063707873</v>
      </c>
      <c r="G11" s="32">
        <v>377</v>
      </c>
      <c r="H11" s="33">
        <f>A11-'Awards&amp;Payments_LEACode'!A10</f>
        <v>0</v>
      </c>
    </row>
    <row r="12" spans="1:47" x14ac:dyDescent="0.3">
      <c r="A12" s="42">
        <v>112</v>
      </c>
      <c r="B12" s="45" t="s">
        <v>492</v>
      </c>
      <c r="C12" s="44">
        <v>1498396.9338237732</v>
      </c>
      <c r="D12" s="44">
        <v>0</v>
      </c>
      <c r="E12" s="44">
        <v>1498397</v>
      </c>
      <c r="F12" s="31">
        <v>880.37422668846841</v>
      </c>
      <c r="G12" s="32">
        <v>1702</v>
      </c>
      <c r="H12" s="33">
        <f>A12-'Awards&amp;Payments_LEACode'!A11</f>
        <v>0</v>
      </c>
    </row>
    <row r="13" spans="1:47" x14ac:dyDescent="0.3">
      <c r="A13" s="42">
        <v>119</v>
      </c>
      <c r="B13" s="45" t="s">
        <v>493</v>
      </c>
      <c r="C13" s="44">
        <v>1230237.3219642576</v>
      </c>
      <c r="D13" s="44">
        <v>0</v>
      </c>
      <c r="E13" s="44">
        <v>1230237</v>
      </c>
      <c r="F13" s="31">
        <v>812.5741888799588</v>
      </c>
      <c r="G13" s="32">
        <v>1514</v>
      </c>
      <c r="H13" s="33">
        <f>A13-'Awards&amp;Payments_LEACode'!A12</f>
        <v>0</v>
      </c>
    </row>
    <row r="14" spans="1:47" x14ac:dyDescent="0.3">
      <c r="A14" s="42">
        <v>126</v>
      </c>
      <c r="B14" s="45" t="s">
        <v>494</v>
      </c>
      <c r="C14" s="44">
        <v>620638.17778929381</v>
      </c>
      <c r="D14" s="44">
        <v>0</v>
      </c>
      <c r="E14" s="44">
        <v>620638</v>
      </c>
      <c r="F14" s="31">
        <v>2296.6768268784263</v>
      </c>
      <c r="G14" s="32">
        <v>2125</v>
      </c>
      <c r="H14" s="33">
        <f>A14-'Awards&amp;Payments_LEACode'!A13</f>
        <v>0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</row>
    <row r="15" spans="1:47" x14ac:dyDescent="0.3">
      <c r="A15" s="42">
        <v>140</v>
      </c>
      <c r="B15" s="45" t="s">
        <v>931</v>
      </c>
      <c r="C15" s="44">
        <v>4880438.2571166558</v>
      </c>
      <c r="D15" s="44">
        <v>0</v>
      </c>
      <c r="E15" s="44">
        <v>4880438</v>
      </c>
      <c r="F15" s="31">
        <v>936.46410394124246</v>
      </c>
      <c r="G15" s="32">
        <v>16081</v>
      </c>
      <c r="H15" s="33">
        <f>A15-'Awards&amp;Payments_LEACode'!A14</f>
        <v>0</v>
      </c>
    </row>
    <row r="16" spans="1:47" x14ac:dyDescent="0.3">
      <c r="A16" s="42">
        <v>147</v>
      </c>
      <c r="B16" s="45" t="s">
        <v>496</v>
      </c>
      <c r="C16" s="44">
        <v>15059279.25547912</v>
      </c>
      <c r="D16" s="44">
        <v>0</v>
      </c>
      <c r="E16" s="44">
        <v>15059279</v>
      </c>
      <c r="F16" s="31">
        <v>657.59320750310007</v>
      </c>
      <c r="G16" s="32">
        <v>1274</v>
      </c>
      <c r="H16" s="33">
        <f>A16-'Awards&amp;Payments_LEACode'!A15</f>
        <v>0</v>
      </c>
    </row>
    <row r="17" spans="1:47" x14ac:dyDescent="0.3">
      <c r="A17" s="42">
        <v>154</v>
      </c>
      <c r="B17" s="45" t="s">
        <v>497</v>
      </c>
      <c r="C17" s="44">
        <v>837773.74635894946</v>
      </c>
      <c r="D17" s="44">
        <v>0</v>
      </c>
      <c r="E17" s="44">
        <v>837774</v>
      </c>
      <c r="F17" s="31">
        <v>2083.3333333333335</v>
      </c>
      <c r="G17" s="32">
        <v>288</v>
      </c>
      <c r="H17" s="33">
        <f>A17-'Awards&amp;Payments_LEACode'!A16</f>
        <v>0</v>
      </c>
    </row>
    <row r="18" spans="1:47" x14ac:dyDescent="0.3">
      <c r="A18" s="42">
        <v>161</v>
      </c>
      <c r="B18" s="45" t="s">
        <v>932</v>
      </c>
      <c r="C18" s="44">
        <v>416156.7497654609</v>
      </c>
      <c r="D18" s="44">
        <v>183843.2502345391</v>
      </c>
      <c r="E18" s="44">
        <v>600000</v>
      </c>
      <c r="F18" s="31">
        <v>284.09090909090907</v>
      </c>
      <c r="G18" s="32">
        <v>2112</v>
      </c>
      <c r="H18" s="33">
        <f>A18-'Awards&amp;Payments_LEACode'!A17</f>
        <v>0</v>
      </c>
    </row>
    <row r="19" spans="1:47" x14ac:dyDescent="0.3">
      <c r="A19" s="42">
        <v>170</v>
      </c>
      <c r="B19" s="45" t="s">
        <v>498</v>
      </c>
      <c r="C19" s="44">
        <v>4265097.3337127632</v>
      </c>
      <c r="D19" s="44">
        <v>0</v>
      </c>
      <c r="E19" s="44">
        <v>4265097</v>
      </c>
      <c r="F19" s="31">
        <v>2035.8459826791232</v>
      </c>
      <c r="G19" s="32">
        <v>2095</v>
      </c>
      <c r="H19" s="33">
        <f>A19-'Awards&amp;Payments_LEACode'!A18</f>
        <v>0</v>
      </c>
    </row>
    <row r="20" spans="1:47" x14ac:dyDescent="0.3">
      <c r="A20" s="42">
        <v>182</v>
      </c>
      <c r="B20" s="45" t="s">
        <v>499</v>
      </c>
      <c r="C20" s="44">
        <v>1756991.8528000002</v>
      </c>
      <c r="D20" s="44">
        <v>0</v>
      </c>
      <c r="E20" s="44">
        <v>1756992</v>
      </c>
      <c r="F20" s="31">
        <v>536.64992449602937</v>
      </c>
      <c r="G20" s="32">
        <v>3274</v>
      </c>
      <c r="H20" s="33">
        <f>A20-'Awards&amp;Payments_LEACode'!A19</f>
        <v>0</v>
      </c>
    </row>
    <row r="21" spans="1:47" x14ac:dyDescent="0.3">
      <c r="A21" s="42">
        <v>196</v>
      </c>
      <c r="B21" s="45" t="s">
        <v>500</v>
      </c>
      <c r="C21" s="44">
        <v>1247573.7908619305</v>
      </c>
      <c r="D21" s="44">
        <v>0</v>
      </c>
      <c r="E21" s="44">
        <v>1247574</v>
      </c>
      <c r="F21" s="31">
        <v>3065.2918694396326</v>
      </c>
      <c r="G21" s="32">
        <v>407</v>
      </c>
      <c r="H21" s="33">
        <f>A21-'Awards&amp;Payments_LEACode'!A20</f>
        <v>0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</row>
    <row r="22" spans="1:47" x14ac:dyDescent="0.3">
      <c r="A22" s="42">
        <v>203</v>
      </c>
      <c r="B22" s="45" t="s">
        <v>501</v>
      </c>
      <c r="C22" s="44">
        <v>968071.38674500561</v>
      </c>
      <c r="D22" s="44">
        <v>0</v>
      </c>
      <c r="E22" s="44">
        <v>968071</v>
      </c>
      <c r="F22" s="31">
        <v>1186.3619935600559</v>
      </c>
      <c r="G22" s="32">
        <v>816</v>
      </c>
      <c r="H22" s="33">
        <f>A22-'Awards&amp;Payments_LEACode'!A21</f>
        <v>0</v>
      </c>
    </row>
    <row r="23" spans="1:47" x14ac:dyDescent="0.3">
      <c r="A23" s="42">
        <v>217</v>
      </c>
      <c r="B23" s="45" t="s">
        <v>502</v>
      </c>
      <c r="C23" s="44">
        <v>2592365.1650038874</v>
      </c>
      <c r="D23" s="44">
        <v>0</v>
      </c>
      <c r="E23" s="44">
        <v>2592365</v>
      </c>
      <c r="F23" s="31">
        <v>4134.553692191208</v>
      </c>
      <c r="G23" s="32">
        <v>627</v>
      </c>
      <c r="H23" s="33">
        <f>A23-'Awards&amp;Payments_LEACode'!A22</f>
        <v>0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</row>
    <row r="24" spans="1:47" x14ac:dyDescent="0.3">
      <c r="A24" s="42">
        <v>231</v>
      </c>
      <c r="B24" s="45" t="s">
        <v>933</v>
      </c>
      <c r="C24" s="44">
        <v>820815.1235782773</v>
      </c>
      <c r="D24" s="44">
        <v>0</v>
      </c>
      <c r="E24" s="44">
        <v>820815</v>
      </c>
      <c r="F24" s="31">
        <v>478.88863686013843</v>
      </c>
      <c r="G24" s="32">
        <v>1714</v>
      </c>
      <c r="H24" s="33">
        <f>A24-'Awards&amp;Payments_LEACode'!A23</f>
        <v>0</v>
      </c>
    </row>
    <row r="25" spans="1:47" x14ac:dyDescent="0.3">
      <c r="A25" s="42">
        <v>238</v>
      </c>
      <c r="B25" s="45" t="s">
        <v>934</v>
      </c>
      <c r="C25" s="44">
        <v>1389984.7332341811</v>
      </c>
      <c r="D25" s="44">
        <v>0</v>
      </c>
      <c r="E25" s="44">
        <v>1389985</v>
      </c>
      <c r="F25" s="31">
        <v>1634.177367791568</v>
      </c>
      <c r="G25" s="32">
        <v>601</v>
      </c>
      <c r="H25" s="33">
        <f>A25-'Awards&amp;Payments_LEACode'!A24</f>
        <v>0</v>
      </c>
    </row>
    <row r="26" spans="1:47" x14ac:dyDescent="0.3">
      <c r="A26" s="42">
        <v>245</v>
      </c>
      <c r="B26" s="45" t="s">
        <v>935</v>
      </c>
      <c r="C26" s="44">
        <v>982140.59804273234</v>
      </c>
      <c r="D26" s="44">
        <v>0</v>
      </c>
      <c r="E26" s="44">
        <v>982141</v>
      </c>
      <c r="F26" s="31">
        <v>1306.1423476021364</v>
      </c>
      <c r="G26" s="32">
        <v>2916</v>
      </c>
      <c r="H26" s="33">
        <f>A26-'Awards&amp;Payments_LEACode'!A25</f>
        <v>0</v>
      </c>
    </row>
    <row r="27" spans="1:47" x14ac:dyDescent="0.3">
      <c r="A27" s="42">
        <v>280</v>
      </c>
      <c r="B27" s="45" t="s">
        <v>504</v>
      </c>
      <c r="C27" s="44">
        <v>3808711.08560783</v>
      </c>
      <c r="D27" s="44">
        <v>0</v>
      </c>
      <c r="E27" s="44">
        <v>3808711</v>
      </c>
      <c r="F27" s="31">
        <v>1327.4336283185842</v>
      </c>
      <c r="G27" s="32">
        <v>452</v>
      </c>
      <c r="H27" s="33">
        <f>A27-'Awards&amp;Payments_LEACode'!A26</f>
        <v>0</v>
      </c>
    </row>
    <row r="28" spans="1:47" x14ac:dyDescent="0.3">
      <c r="A28" s="42">
        <v>287</v>
      </c>
      <c r="B28" s="45" t="s">
        <v>505</v>
      </c>
      <c r="C28" s="44">
        <v>72724.264401519715</v>
      </c>
      <c r="D28" s="44">
        <v>527275.73559848033</v>
      </c>
      <c r="E28" s="44">
        <v>600000</v>
      </c>
      <c r="F28" s="31">
        <v>1801.3437057563099</v>
      </c>
      <c r="G28" s="32">
        <v>1208</v>
      </c>
      <c r="H28" s="33">
        <f>A28-'Awards&amp;Payments_LEACode'!A27</f>
        <v>0</v>
      </c>
    </row>
    <row r="29" spans="1:47" x14ac:dyDescent="0.3">
      <c r="A29" s="42">
        <v>308</v>
      </c>
      <c r="B29" s="45" t="s">
        <v>506</v>
      </c>
      <c r="C29" s="44">
        <v>2176023.1965536224</v>
      </c>
      <c r="D29" s="44">
        <v>0</v>
      </c>
      <c r="E29" s="44">
        <v>2176023</v>
      </c>
      <c r="F29" s="31">
        <v>3747.6679891572685</v>
      </c>
      <c r="G29" s="32">
        <v>403</v>
      </c>
      <c r="H29" s="33">
        <f>A29-'Awards&amp;Payments_LEACode'!A28</f>
        <v>0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</row>
    <row r="30" spans="1:47" x14ac:dyDescent="0.3">
      <c r="A30" s="42">
        <v>315</v>
      </c>
      <c r="B30" s="45" t="s">
        <v>507</v>
      </c>
      <c r="C30" s="44">
        <v>1510310.1996303792</v>
      </c>
      <c r="D30" s="44">
        <v>0</v>
      </c>
      <c r="E30" s="44">
        <v>1510310</v>
      </c>
      <c r="F30" s="31">
        <v>946.63955210335916</v>
      </c>
      <c r="G30" s="32">
        <v>3466</v>
      </c>
      <c r="H30" s="33">
        <f>A30-'Awards&amp;Payments_LEACode'!A29</f>
        <v>0</v>
      </c>
    </row>
    <row r="31" spans="1:47" x14ac:dyDescent="0.3">
      <c r="A31" s="42">
        <v>336</v>
      </c>
      <c r="B31" s="45" t="s">
        <v>936</v>
      </c>
      <c r="C31" s="44">
        <v>3281052.6875902428</v>
      </c>
      <c r="D31" s="44">
        <v>0</v>
      </c>
      <c r="E31" s="44">
        <v>3281053</v>
      </c>
      <c r="F31" s="31">
        <v>2678.5714285714284</v>
      </c>
      <c r="G31" s="32">
        <v>224</v>
      </c>
      <c r="H31" s="33">
        <f>A31-'Awards&amp;Payments_LEACode'!A30</f>
        <v>0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</row>
    <row r="32" spans="1:47" x14ac:dyDescent="0.3">
      <c r="A32" s="42">
        <v>350</v>
      </c>
      <c r="B32" s="45" t="s">
        <v>937</v>
      </c>
      <c r="C32" s="44">
        <v>321124.7469661237</v>
      </c>
      <c r="D32" s="44">
        <v>278875.2530338763</v>
      </c>
      <c r="E32" s="44">
        <v>600000</v>
      </c>
      <c r="F32" s="31">
        <v>655.73770491803282</v>
      </c>
      <c r="G32" s="32">
        <v>915</v>
      </c>
      <c r="H32" s="33">
        <f>A32-'Awards&amp;Payments_LEACode'!A31</f>
        <v>0</v>
      </c>
    </row>
    <row r="33" spans="1:47" x14ac:dyDescent="0.3">
      <c r="A33" s="42">
        <v>364</v>
      </c>
      <c r="B33" s="45" t="s">
        <v>510</v>
      </c>
      <c r="C33" s="44">
        <v>689450.62356774893</v>
      </c>
      <c r="D33" s="44">
        <v>0</v>
      </c>
      <c r="E33" s="44">
        <v>689451</v>
      </c>
      <c r="F33" s="31">
        <v>1814.3437462309182</v>
      </c>
      <c r="G33" s="32">
        <v>380</v>
      </c>
      <c r="H33" s="33">
        <f>A33-'Awards&amp;Payments_LEACode'!A32</f>
        <v>0</v>
      </c>
    </row>
    <row r="34" spans="1:47" x14ac:dyDescent="0.3">
      <c r="A34" s="42">
        <v>413</v>
      </c>
      <c r="B34" s="45" t="s">
        <v>511</v>
      </c>
      <c r="C34" s="44">
        <v>18890883.37052875</v>
      </c>
      <c r="D34" s="44">
        <v>0</v>
      </c>
      <c r="E34" s="44">
        <v>18890883</v>
      </c>
      <c r="F34" s="31">
        <v>2976.3484119314244</v>
      </c>
      <c r="G34" s="32">
        <v>6347</v>
      </c>
      <c r="H34" s="33">
        <f>A34-'Awards&amp;Payments_LEACode'!A33</f>
        <v>0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</row>
    <row r="35" spans="1:47" x14ac:dyDescent="0.3">
      <c r="A35" s="42">
        <v>422</v>
      </c>
      <c r="B35" s="45" t="s">
        <v>938</v>
      </c>
      <c r="C35" s="44">
        <v>1527172.5086949531</v>
      </c>
      <c r="D35" s="44">
        <v>0</v>
      </c>
      <c r="E35" s="44">
        <v>1527173</v>
      </c>
      <c r="F35" s="31">
        <v>957.47492708147524</v>
      </c>
      <c r="G35" s="32">
        <v>1595</v>
      </c>
      <c r="H35" s="33">
        <f>A35-'Awards&amp;Payments_LEACode'!A34</f>
        <v>0</v>
      </c>
    </row>
    <row r="36" spans="1:47" x14ac:dyDescent="0.3">
      <c r="A36" s="42">
        <v>427</v>
      </c>
      <c r="B36" s="45" t="s">
        <v>513</v>
      </c>
      <c r="C36" s="44">
        <v>318213.10924100177</v>
      </c>
      <c r="D36" s="44">
        <v>281786.89075899823</v>
      </c>
      <c r="E36" s="44">
        <v>600000</v>
      </c>
      <c r="F36" s="31">
        <v>2912.6213592233012</v>
      </c>
      <c r="G36" s="32">
        <v>206</v>
      </c>
      <c r="H36" s="33">
        <f>A36-'Awards&amp;Payments_LEACode'!A35</f>
        <v>0</v>
      </c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</row>
    <row r="37" spans="1:47" x14ac:dyDescent="0.3">
      <c r="A37" s="42">
        <v>434</v>
      </c>
      <c r="B37" s="45" t="s">
        <v>514</v>
      </c>
      <c r="C37" s="44">
        <v>2308306.3812407791</v>
      </c>
      <c r="D37" s="44">
        <v>0</v>
      </c>
      <c r="E37" s="44">
        <v>2308306</v>
      </c>
      <c r="F37" s="31">
        <v>1473.0736319341283</v>
      </c>
      <c r="G37" s="32">
        <v>1567</v>
      </c>
      <c r="H37" s="33">
        <f>A37-'Awards&amp;Payments_LEACode'!A36</f>
        <v>0</v>
      </c>
    </row>
    <row r="38" spans="1:47" x14ac:dyDescent="0.3">
      <c r="A38" s="42">
        <v>441</v>
      </c>
      <c r="B38" s="45" t="s">
        <v>515</v>
      </c>
      <c r="C38" s="44">
        <v>440946.41853965452</v>
      </c>
      <c r="D38" s="44">
        <v>159053.58146034548</v>
      </c>
      <c r="E38" s="44">
        <v>600000</v>
      </c>
      <c r="F38" s="31">
        <v>1234.5679012345679</v>
      </c>
      <c r="G38" s="32">
        <v>486</v>
      </c>
      <c r="H38" s="33">
        <f>A38-'Awards&amp;Payments_LEACode'!A37</f>
        <v>0</v>
      </c>
    </row>
    <row r="39" spans="1:47" x14ac:dyDescent="0.3">
      <c r="A39" s="42">
        <v>469</v>
      </c>
      <c r="B39" s="45" t="s">
        <v>516</v>
      </c>
      <c r="C39" s="44">
        <v>715381.23944033636</v>
      </c>
      <c r="D39" s="44">
        <v>0</v>
      </c>
      <c r="E39" s="44">
        <v>715381</v>
      </c>
      <c r="F39" s="31">
        <v>2000</v>
      </c>
      <c r="G39" s="32">
        <v>300</v>
      </c>
      <c r="H39" s="33">
        <f>A39-'Awards&amp;Payments_LEACode'!A38</f>
        <v>0</v>
      </c>
    </row>
    <row r="40" spans="1:47" x14ac:dyDescent="0.3">
      <c r="A40" s="42">
        <v>476</v>
      </c>
      <c r="B40" s="45" t="s">
        <v>939</v>
      </c>
      <c r="C40" s="44">
        <v>2791497.4774105749</v>
      </c>
      <c r="D40" s="44">
        <v>0</v>
      </c>
      <c r="E40" s="44">
        <v>2791497</v>
      </c>
      <c r="F40" s="31">
        <v>1600</v>
      </c>
      <c r="G40" s="32">
        <v>375</v>
      </c>
      <c r="H40" s="33">
        <f>A40-'Awards&amp;Payments_LEACode'!A39</f>
        <v>0</v>
      </c>
    </row>
    <row r="41" spans="1:47" x14ac:dyDescent="0.3">
      <c r="A41" s="42">
        <v>485</v>
      </c>
      <c r="B41" s="45" t="s">
        <v>940</v>
      </c>
      <c r="C41" s="44">
        <v>1056791.1367662158</v>
      </c>
      <c r="D41" s="44">
        <v>0</v>
      </c>
      <c r="E41" s="44">
        <v>1056791</v>
      </c>
      <c r="F41" s="31">
        <v>1628.6449693177217</v>
      </c>
      <c r="G41" s="32">
        <v>1714</v>
      </c>
      <c r="H41" s="33">
        <f>A41-'Awards&amp;Payments_LEACode'!A40</f>
        <v>0</v>
      </c>
    </row>
    <row r="42" spans="1:47" x14ac:dyDescent="0.3">
      <c r="A42" s="42">
        <v>490</v>
      </c>
      <c r="B42" s="45" t="s">
        <v>941</v>
      </c>
      <c r="C42" s="44">
        <v>336920.19640622562</v>
      </c>
      <c r="D42" s="44">
        <v>263079.80359377438</v>
      </c>
      <c r="E42" s="44">
        <v>600000</v>
      </c>
      <c r="F42" s="31">
        <v>1640.9800260344966</v>
      </c>
      <c r="G42" s="32">
        <v>644</v>
      </c>
      <c r="H42" s="33">
        <f>A42-'Awards&amp;Payments_LEACode'!A41</f>
        <v>0</v>
      </c>
    </row>
    <row r="43" spans="1:47" x14ac:dyDescent="0.3">
      <c r="A43" s="42">
        <v>497</v>
      </c>
      <c r="B43" s="45" t="s">
        <v>942</v>
      </c>
      <c r="C43" s="44">
        <v>1108533.8285531162</v>
      </c>
      <c r="D43" s="44">
        <v>0</v>
      </c>
      <c r="E43" s="44">
        <v>1108534</v>
      </c>
      <c r="F43" s="31">
        <v>854.03222538760872</v>
      </c>
      <c r="G43" s="32">
        <v>1298</v>
      </c>
      <c r="H43" s="33">
        <f>A43-'Awards&amp;Payments_LEACode'!A42</f>
        <v>0</v>
      </c>
    </row>
    <row r="44" spans="1:47" x14ac:dyDescent="0.3">
      <c r="A44" s="42">
        <v>602</v>
      </c>
      <c r="B44" s="45" t="s">
        <v>943</v>
      </c>
      <c r="C44" s="44">
        <v>1145792.4191883283</v>
      </c>
      <c r="D44" s="44">
        <v>0</v>
      </c>
      <c r="E44" s="44">
        <v>1145792</v>
      </c>
      <c r="F44" s="31">
        <v>1556.7831782450114</v>
      </c>
      <c r="G44" s="32">
        <v>736</v>
      </c>
      <c r="H44" s="33">
        <f>A44-'Awards&amp;Payments_LEACode'!A43</f>
        <v>0</v>
      </c>
    </row>
    <row r="45" spans="1:47" x14ac:dyDescent="0.3">
      <c r="A45" s="42">
        <v>609</v>
      </c>
      <c r="B45" s="45" t="s">
        <v>944</v>
      </c>
      <c r="C45" s="44">
        <v>1486661.4779545793</v>
      </c>
      <c r="D45" s="44">
        <v>0</v>
      </c>
      <c r="E45" s="44">
        <v>1486661</v>
      </c>
      <c r="F45" s="31">
        <v>1923.2360646242939</v>
      </c>
      <c r="G45" s="32">
        <v>773</v>
      </c>
      <c r="H45" s="33">
        <f>A45-'Awards&amp;Payments_LEACode'!A44</f>
        <v>0</v>
      </c>
    </row>
    <row r="46" spans="1:47" x14ac:dyDescent="0.3">
      <c r="A46" s="42">
        <v>616</v>
      </c>
      <c r="B46" s="45" t="s">
        <v>523</v>
      </c>
      <c r="C46" s="44">
        <v>228996.97314451641</v>
      </c>
      <c r="D46" s="44">
        <v>371003.02685548359</v>
      </c>
      <c r="E46" s="44">
        <v>600000</v>
      </c>
      <c r="F46" s="31">
        <v>2414.2624136892455</v>
      </c>
      <c r="G46" s="32">
        <v>352</v>
      </c>
      <c r="H46" s="33">
        <f>A46-'Awards&amp;Payments_LEACode'!A45</f>
        <v>0</v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</row>
    <row r="47" spans="1:47" x14ac:dyDescent="0.3">
      <c r="A47" s="42">
        <v>623</v>
      </c>
      <c r="B47" s="45" t="s">
        <v>524</v>
      </c>
      <c r="C47" s="44">
        <v>849820.36961861444</v>
      </c>
      <c r="D47" s="44">
        <v>0</v>
      </c>
      <c r="E47" s="44">
        <v>849820</v>
      </c>
      <c r="F47" s="31">
        <v>1204.6089665669938</v>
      </c>
      <c r="G47" s="32">
        <v>722</v>
      </c>
      <c r="H47" s="33">
        <f>A47-'Awards&amp;Payments_LEACode'!A46</f>
        <v>0</v>
      </c>
    </row>
    <row r="48" spans="1:47" x14ac:dyDescent="0.3">
      <c r="A48" s="42">
        <v>637</v>
      </c>
      <c r="B48" s="45" t="s">
        <v>525</v>
      </c>
      <c r="C48" s="44">
        <v>869727.67386136949</v>
      </c>
      <c r="D48" s="44">
        <v>0</v>
      </c>
      <c r="E48" s="44">
        <v>869728</v>
      </c>
      <c r="F48" s="31">
        <v>2884.6153846153848</v>
      </c>
      <c r="G48" s="32">
        <v>208</v>
      </c>
      <c r="H48" s="33">
        <f>A48-'Awards&amp;Payments_LEACode'!A47</f>
        <v>0</v>
      </c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</row>
    <row r="49" spans="1:47" x14ac:dyDescent="0.3">
      <c r="A49" s="42">
        <v>657</v>
      </c>
      <c r="B49" s="45" t="s">
        <v>945</v>
      </c>
      <c r="C49" s="44">
        <v>121607.17969504326</v>
      </c>
      <c r="D49" s="44">
        <v>478392.82030495675</v>
      </c>
      <c r="E49" s="44">
        <v>600000</v>
      </c>
      <c r="F49" s="31">
        <v>627.61506276150624</v>
      </c>
      <c r="G49" s="32">
        <v>956</v>
      </c>
      <c r="H49" s="33">
        <f>A49-'Awards&amp;Payments_LEACode'!A48</f>
        <v>0</v>
      </c>
    </row>
    <row r="50" spans="1:47" x14ac:dyDescent="0.3">
      <c r="A50" s="42">
        <v>658</v>
      </c>
      <c r="B50" s="45" t="s">
        <v>946</v>
      </c>
      <c r="C50" s="44">
        <v>522405.59611654014</v>
      </c>
      <c r="D50" s="44">
        <v>77594.403883459861</v>
      </c>
      <c r="E50" s="44">
        <v>600000</v>
      </c>
      <c r="F50" s="31">
        <v>705.05287896592245</v>
      </c>
      <c r="G50" s="32">
        <v>851</v>
      </c>
      <c r="H50" s="33">
        <f>A50-'Awards&amp;Payments_LEACode'!A49</f>
        <v>0</v>
      </c>
    </row>
    <row r="51" spans="1:47" x14ac:dyDescent="0.3">
      <c r="A51" s="42">
        <v>665</v>
      </c>
      <c r="B51" s="45" t="s">
        <v>947</v>
      </c>
      <c r="C51" s="44">
        <v>363517.59954410826</v>
      </c>
      <c r="D51" s="44">
        <v>236482.40045589174</v>
      </c>
      <c r="E51" s="44">
        <v>600000</v>
      </c>
      <c r="F51" s="31">
        <v>1291.1307046657325</v>
      </c>
      <c r="G51" s="32">
        <v>1018</v>
      </c>
      <c r="H51" s="33">
        <f>A51-'Awards&amp;Payments_LEACode'!A50</f>
        <v>0</v>
      </c>
    </row>
    <row r="52" spans="1:47" x14ac:dyDescent="0.3">
      <c r="A52" s="42">
        <v>700</v>
      </c>
      <c r="B52" s="45" t="s">
        <v>529</v>
      </c>
      <c r="C52" s="44">
        <v>1314371.0573497156</v>
      </c>
      <c r="D52" s="44">
        <v>0</v>
      </c>
      <c r="E52" s="44">
        <v>1314371</v>
      </c>
      <c r="F52" s="31">
        <v>1248.3930302900583</v>
      </c>
      <c r="G52" s="32">
        <v>1552</v>
      </c>
      <c r="H52" s="33">
        <f>A52-'Awards&amp;Payments_LEACode'!A51</f>
        <v>0</v>
      </c>
    </row>
    <row r="53" spans="1:47" x14ac:dyDescent="0.3">
      <c r="A53" s="42">
        <v>714</v>
      </c>
      <c r="B53" s="45" t="s">
        <v>530</v>
      </c>
      <c r="C53" s="44">
        <v>946578.6105603266</v>
      </c>
      <c r="D53" s="44">
        <v>0</v>
      </c>
      <c r="E53" s="44">
        <v>946579</v>
      </c>
      <c r="F53" s="31">
        <v>2511.6985569092581</v>
      </c>
      <c r="G53" s="32">
        <v>445</v>
      </c>
      <c r="H53" s="33">
        <f>A53-'Awards&amp;Payments_LEACode'!A52</f>
        <v>0</v>
      </c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</row>
    <row r="54" spans="1:47" x14ac:dyDescent="0.3">
      <c r="A54" s="42">
        <v>721</v>
      </c>
      <c r="B54" s="45" t="s">
        <v>531</v>
      </c>
      <c r="C54" s="44">
        <v>1937505.9830101703</v>
      </c>
      <c r="D54" s="44">
        <v>0</v>
      </c>
      <c r="E54" s="44">
        <v>1937506</v>
      </c>
      <c r="F54" s="31">
        <v>1102.4358367495706</v>
      </c>
      <c r="G54" s="32">
        <v>3125</v>
      </c>
      <c r="H54" s="33">
        <f>A54-'Awards&amp;Payments_LEACode'!A53</f>
        <v>0</v>
      </c>
    </row>
    <row r="55" spans="1:47" x14ac:dyDescent="0.3">
      <c r="A55" s="42">
        <v>735</v>
      </c>
      <c r="B55" s="45" t="s">
        <v>948</v>
      </c>
      <c r="C55" s="44">
        <v>1117705.8578246199</v>
      </c>
      <c r="D55" s="44">
        <v>0</v>
      </c>
      <c r="E55" s="44">
        <v>1117706</v>
      </c>
      <c r="F55" s="31">
        <v>3351.9553072625699</v>
      </c>
      <c r="G55" s="32">
        <v>179</v>
      </c>
      <c r="H55" s="33">
        <f>A55-'Awards&amp;Payments_LEACode'!A54</f>
        <v>0</v>
      </c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</row>
    <row r="56" spans="1:47" x14ac:dyDescent="0.3">
      <c r="A56" s="42">
        <v>777</v>
      </c>
      <c r="B56" s="45" t="s">
        <v>949</v>
      </c>
      <c r="C56" s="44">
        <v>3445111.9898424079</v>
      </c>
      <c r="D56" s="44">
        <v>0</v>
      </c>
      <c r="E56" s="44">
        <v>3445112</v>
      </c>
      <c r="F56" s="31">
        <v>1304.8567297011027</v>
      </c>
      <c r="G56" s="32">
        <v>832</v>
      </c>
      <c r="H56" s="33">
        <f>A56-'Awards&amp;Payments_LEACode'!A55</f>
        <v>0</v>
      </c>
    </row>
    <row r="57" spans="1:47" x14ac:dyDescent="0.3">
      <c r="A57" s="42">
        <v>840</v>
      </c>
      <c r="B57" s="45" t="s">
        <v>950</v>
      </c>
      <c r="C57" s="44">
        <v>290415.48902558797</v>
      </c>
      <c r="D57" s="44">
        <v>309584.51097441203</v>
      </c>
      <c r="E57" s="44">
        <v>600000</v>
      </c>
      <c r="F57" s="31">
        <v>2441.5802562816993</v>
      </c>
      <c r="G57" s="32">
        <v>363</v>
      </c>
      <c r="H57" s="33">
        <f>A57-'Awards&amp;Payments_LEACode'!A56</f>
        <v>0</v>
      </c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</row>
    <row r="58" spans="1:47" x14ac:dyDescent="0.3">
      <c r="A58" s="42">
        <v>870</v>
      </c>
      <c r="B58" s="45" t="s">
        <v>951</v>
      </c>
      <c r="C58" s="44">
        <v>1085640.7991113174</v>
      </c>
      <c r="D58" s="44">
        <v>0</v>
      </c>
      <c r="E58" s="44">
        <v>1085641</v>
      </c>
      <c r="F58" s="31">
        <v>646.55172413793105</v>
      </c>
      <c r="G58" s="32">
        <v>928</v>
      </c>
      <c r="H58" s="33">
        <f>A58-'Awards&amp;Payments_LEACode'!A57</f>
        <v>0</v>
      </c>
    </row>
    <row r="59" spans="1:47" x14ac:dyDescent="0.3">
      <c r="A59" s="42">
        <v>882</v>
      </c>
      <c r="B59" s="45" t="s">
        <v>535</v>
      </c>
      <c r="C59" s="44">
        <v>886293.63303025684</v>
      </c>
      <c r="D59" s="44">
        <v>0</v>
      </c>
      <c r="E59" s="44">
        <v>886294</v>
      </c>
      <c r="F59" s="31">
        <v>895.98720670298599</v>
      </c>
      <c r="G59" s="32">
        <v>1132</v>
      </c>
      <c r="H59" s="33">
        <f>A59-'Awards&amp;Payments_LEACode'!A58</f>
        <v>0</v>
      </c>
    </row>
    <row r="60" spans="1:47" x14ac:dyDescent="0.3">
      <c r="A60" s="42">
        <v>896</v>
      </c>
      <c r="B60" s="45" t="s">
        <v>536</v>
      </c>
      <c r="C60" s="44">
        <v>516308.19701278605</v>
      </c>
      <c r="D60" s="44">
        <v>83691.802987213945</v>
      </c>
      <c r="E60" s="44">
        <v>600000</v>
      </c>
      <c r="F60" s="31">
        <v>659.28878288532053</v>
      </c>
      <c r="G60" s="32">
        <v>1321</v>
      </c>
      <c r="H60" s="33">
        <f>A60-'Awards&amp;Payments_LEACode'!A59</f>
        <v>0</v>
      </c>
    </row>
    <row r="61" spans="1:47" x14ac:dyDescent="0.3">
      <c r="A61" s="42">
        <v>903</v>
      </c>
      <c r="B61" s="45" t="s">
        <v>537</v>
      </c>
      <c r="C61" s="44">
        <v>1014257.5179877802</v>
      </c>
      <c r="D61" s="44">
        <v>0</v>
      </c>
      <c r="E61" s="44">
        <v>1014258</v>
      </c>
      <c r="F61" s="31">
        <v>4169.0284159689272</v>
      </c>
      <c r="G61" s="32">
        <v>622</v>
      </c>
      <c r="H61" s="33">
        <f>A61-'Awards&amp;Payments_LEACode'!A60</f>
        <v>0</v>
      </c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</row>
    <row r="62" spans="1:47" x14ac:dyDescent="0.3">
      <c r="A62" s="42">
        <v>910</v>
      </c>
      <c r="B62" s="45" t="s">
        <v>538</v>
      </c>
      <c r="C62" s="44">
        <v>870920.4821915084</v>
      </c>
      <c r="D62" s="44">
        <v>0</v>
      </c>
      <c r="E62" s="44">
        <v>870920</v>
      </c>
      <c r="F62" s="31">
        <v>2941.1764705882351</v>
      </c>
      <c r="G62" s="32">
        <v>204</v>
      </c>
      <c r="H62" s="33">
        <f>A62-'Awards&amp;Payments_LEACode'!A61</f>
        <v>0</v>
      </c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</row>
    <row r="63" spans="1:47" x14ac:dyDescent="0.3">
      <c r="A63" s="42">
        <v>980</v>
      </c>
      <c r="B63" s="45" t="s">
        <v>539</v>
      </c>
      <c r="C63" s="44">
        <v>2593135.6747326725</v>
      </c>
      <c r="D63" s="44">
        <v>0</v>
      </c>
      <c r="E63" s="44">
        <v>2593136</v>
      </c>
      <c r="F63" s="31">
        <v>626.30480167014616</v>
      </c>
      <c r="G63" s="32">
        <v>958</v>
      </c>
      <c r="H63" s="33">
        <f>A63-'Awards&amp;Payments_LEACode'!A62</f>
        <v>0</v>
      </c>
    </row>
    <row r="64" spans="1:47" x14ac:dyDescent="0.3">
      <c r="A64" s="42">
        <v>994</v>
      </c>
      <c r="B64" s="45" t="s">
        <v>540</v>
      </c>
      <c r="C64" s="44">
        <v>492822.46777961391</v>
      </c>
      <c r="D64" s="44">
        <v>107177.53222038609</v>
      </c>
      <c r="E64" s="44">
        <v>600000</v>
      </c>
      <c r="F64" s="31">
        <v>189.45374171139881</v>
      </c>
      <c r="G64" s="32">
        <v>3167</v>
      </c>
      <c r="H64" s="33">
        <f>A64-'Awards&amp;Payments_LEACode'!A63</f>
        <v>0</v>
      </c>
    </row>
    <row r="65" spans="1:47" x14ac:dyDescent="0.3">
      <c r="A65" s="42">
        <v>1015</v>
      </c>
      <c r="B65" s="45" t="s">
        <v>541</v>
      </c>
      <c r="C65" s="44">
        <v>476100.92491549102</v>
      </c>
      <c r="D65" s="44">
        <v>123899.07508450898</v>
      </c>
      <c r="E65" s="44">
        <v>600000</v>
      </c>
      <c r="F65" s="31">
        <v>1894.5063550511909</v>
      </c>
      <c r="G65" s="32">
        <v>719</v>
      </c>
      <c r="H65" s="33">
        <f>A65-'Awards&amp;Payments_LEACode'!A64</f>
        <v>0</v>
      </c>
    </row>
    <row r="66" spans="1:47" x14ac:dyDescent="0.3">
      <c r="A66" s="42">
        <v>1029</v>
      </c>
      <c r="B66" s="45" t="s">
        <v>952</v>
      </c>
      <c r="C66" s="44">
        <v>523613.22194146353</v>
      </c>
      <c r="D66" s="44">
        <v>76386.778058536467</v>
      </c>
      <c r="E66" s="44">
        <v>600000</v>
      </c>
      <c r="F66" s="31">
        <v>1906.5780801708058</v>
      </c>
      <c r="G66" s="32">
        <v>981</v>
      </c>
      <c r="H66" s="33">
        <f>A66-'Awards&amp;Payments_LEACode'!A65</f>
        <v>0</v>
      </c>
    </row>
    <row r="67" spans="1:47" x14ac:dyDescent="0.3">
      <c r="A67" s="47">
        <v>1071</v>
      </c>
      <c r="B67" s="45" t="s">
        <v>543</v>
      </c>
      <c r="C67" s="44">
        <v>1362150.0692818062</v>
      </c>
      <c r="D67" s="44">
        <v>0</v>
      </c>
      <c r="E67" s="44">
        <v>1362150</v>
      </c>
      <c r="F67" s="31">
        <v>646.44438051590419</v>
      </c>
      <c r="G67" s="32">
        <v>1129</v>
      </c>
      <c r="H67" s="33">
        <f>A67-'Awards&amp;Payments_LEACode'!A66</f>
        <v>0</v>
      </c>
    </row>
    <row r="68" spans="1:47" x14ac:dyDescent="0.3">
      <c r="A68" s="42">
        <v>1080</v>
      </c>
      <c r="B68" s="45" t="s">
        <v>953</v>
      </c>
      <c r="C68" s="44">
        <v>1870353.0966475606</v>
      </c>
      <c r="D68" s="44">
        <v>0</v>
      </c>
      <c r="E68" s="44">
        <v>1870353</v>
      </c>
      <c r="F68" s="31">
        <v>1057.5626641392689</v>
      </c>
      <c r="G68" s="32">
        <v>4987</v>
      </c>
      <c r="H68" s="33">
        <f>A68-'Awards&amp;Payments_LEACode'!A67</f>
        <v>0</v>
      </c>
    </row>
    <row r="69" spans="1:47" x14ac:dyDescent="0.3">
      <c r="A69" s="42">
        <v>1085</v>
      </c>
      <c r="B69" s="45" t="s">
        <v>545</v>
      </c>
      <c r="C69" s="44">
        <v>729835.70560245588</v>
      </c>
      <c r="D69" s="44">
        <v>0</v>
      </c>
      <c r="E69" s="44">
        <v>729836</v>
      </c>
      <c r="F69" s="31">
        <v>1834.8623853211009</v>
      </c>
      <c r="G69" s="32">
        <v>327</v>
      </c>
      <c r="H69" s="33">
        <f>A69-'Awards&amp;Payments_LEACode'!A68</f>
        <v>0</v>
      </c>
    </row>
    <row r="70" spans="1:47" x14ac:dyDescent="0.3">
      <c r="A70" s="42">
        <v>1092</v>
      </c>
      <c r="B70" s="45" t="s">
        <v>954</v>
      </c>
      <c r="C70" s="44">
        <v>5274065.0060625346</v>
      </c>
      <c r="D70" s="44">
        <v>0</v>
      </c>
      <c r="E70" s="44">
        <v>5274065</v>
      </c>
      <c r="F70" s="31">
        <v>1254.3218900174243</v>
      </c>
      <c r="G70" s="32">
        <v>601</v>
      </c>
      <c r="H70" s="33">
        <f>A70-'Awards&amp;Payments_LEACode'!A69</f>
        <v>0</v>
      </c>
    </row>
    <row r="71" spans="1:47" x14ac:dyDescent="0.3">
      <c r="A71" s="42">
        <v>1120</v>
      </c>
      <c r="B71" s="45" t="s">
        <v>547</v>
      </c>
      <c r="C71" s="44">
        <v>432537.49024954403</v>
      </c>
      <c r="D71" s="44">
        <v>167462.50975045597</v>
      </c>
      <c r="E71" s="44">
        <v>600000</v>
      </c>
      <c r="F71" s="31">
        <v>722.38839655210916</v>
      </c>
      <c r="G71" s="32">
        <v>1147</v>
      </c>
      <c r="H71" s="33">
        <f>A71-'Awards&amp;Payments_LEACode'!A70</f>
        <v>0</v>
      </c>
    </row>
    <row r="72" spans="1:47" x14ac:dyDescent="0.3">
      <c r="A72" s="42">
        <v>1127</v>
      </c>
      <c r="B72" s="45" t="s">
        <v>548</v>
      </c>
      <c r="C72" s="44">
        <v>753847.45590047201</v>
      </c>
      <c r="D72" s="44">
        <v>0</v>
      </c>
      <c r="E72" s="44">
        <v>753847</v>
      </c>
      <c r="F72" s="31">
        <v>1765.2959077532391</v>
      </c>
      <c r="G72" s="32">
        <v>1236</v>
      </c>
      <c r="H72" s="33">
        <f>A72-'Awards&amp;Payments_LEACode'!A71</f>
        <v>0</v>
      </c>
    </row>
    <row r="73" spans="1:47" x14ac:dyDescent="0.3">
      <c r="A73" s="42">
        <v>1134</v>
      </c>
      <c r="B73" s="45" t="s">
        <v>549</v>
      </c>
      <c r="C73" s="44">
        <v>828579.49084526917</v>
      </c>
      <c r="D73" s="44">
        <v>0</v>
      </c>
      <c r="E73" s="44">
        <v>828579</v>
      </c>
      <c r="F73" s="31">
        <v>988.46787479406919</v>
      </c>
      <c r="G73" s="32">
        <v>607</v>
      </c>
      <c r="H73" s="33">
        <f>A73-'Awards&amp;Payments_LEACode'!A72</f>
        <v>0</v>
      </c>
    </row>
    <row r="74" spans="1:47" x14ac:dyDescent="0.3">
      <c r="A74" s="42">
        <v>1141</v>
      </c>
      <c r="B74" s="45" t="s">
        <v>550</v>
      </c>
      <c r="C74" s="44">
        <v>2181905.7419830034</v>
      </c>
      <c r="D74" s="44">
        <v>0</v>
      </c>
      <c r="E74" s="44">
        <v>2181906</v>
      </c>
      <c r="F74" s="31">
        <v>1946.1804971071094</v>
      </c>
      <c r="G74" s="32">
        <v>958</v>
      </c>
      <c r="H74" s="33">
        <f>A74-'Awards&amp;Payments_LEACode'!A73</f>
        <v>0</v>
      </c>
    </row>
    <row r="75" spans="1:47" x14ac:dyDescent="0.3">
      <c r="A75" s="42">
        <v>1155</v>
      </c>
      <c r="B75" s="45" t="s">
        <v>551</v>
      </c>
      <c r="C75" s="44">
        <v>472040.93134458305</v>
      </c>
      <c r="D75" s="44">
        <v>127959.06865541695</v>
      </c>
      <c r="E75" s="44">
        <v>600000</v>
      </c>
      <c r="F75" s="31">
        <v>1056.8420196764346</v>
      </c>
      <c r="G75" s="32">
        <v>727</v>
      </c>
      <c r="H75" s="33">
        <f>A75-'Awards&amp;Payments_LEACode'!A74</f>
        <v>0</v>
      </c>
    </row>
    <row r="76" spans="1:47" x14ac:dyDescent="0.3">
      <c r="A76" s="42">
        <v>1162</v>
      </c>
      <c r="B76" s="45" t="s">
        <v>955</v>
      </c>
      <c r="C76" s="44">
        <v>1864440.9162286108</v>
      </c>
      <c r="D76" s="44">
        <v>0</v>
      </c>
      <c r="E76" s="44">
        <v>1864441</v>
      </c>
      <c r="F76" s="31">
        <v>988.4675745340312</v>
      </c>
      <c r="G76" s="32">
        <v>790</v>
      </c>
      <c r="H76" s="33">
        <f>A76-'Awards&amp;Payments_LEACode'!A75</f>
        <v>0</v>
      </c>
    </row>
    <row r="77" spans="1:47" x14ac:dyDescent="0.3">
      <c r="A77" s="42">
        <v>1169</v>
      </c>
      <c r="B77" s="45" t="s">
        <v>552</v>
      </c>
      <c r="C77" s="44">
        <v>768324.14830476791</v>
      </c>
      <c r="D77" s="44">
        <v>0</v>
      </c>
      <c r="E77" s="44">
        <v>768324</v>
      </c>
      <c r="F77" s="31">
        <v>593.37954537471478</v>
      </c>
      <c r="G77" s="32">
        <v>1297</v>
      </c>
      <c r="H77" s="33">
        <f>A77-'Awards&amp;Payments_LEACode'!A76</f>
        <v>0</v>
      </c>
    </row>
    <row r="78" spans="1:47" x14ac:dyDescent="0.3">
      <c r="A78" s="42">
        <v>1176</v>
      </c>
      <c r="B78" s="45" t="s">
        <v>553</v>
      </c>
      <c r="C78" s="44">
        <v>780889.38388188463</v>
      </c>
      <c r="D78" s="44">
        <v>0</v>
      </c>
      <c r="E78" s="44">
        <v>780889</v>
      </c>
      <c r="F78" s="31">
        <v>2366.2399363293043</v>
      </c>
      <c r="G78" s="32">
        <v>403</v>
      </c>
      <c r="H78" s="33">
        <f>A78-'Awards&amp;Payments_LEACode'!A77</f>
        <v>0</v>
      </c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</row>
    <row r="79" spans="1:47" x14ac:dyDescent="0.3">
      <c r="A79" s="42">
        <v>1183</v>
      </c>
      <c r="B79" s="45" t="s">
        <v>554</v>
      </c>
      <c r="C79" s="44">
        <v>769613.27035100514</v>
      </c>
      <c r="D79" s="44">
        <v>0</v>
      </c>
      <c r="E79" s="44">
        <v>769613</v>
      </c>
      <c r="F79" s="31">
        <v>1937.4093106652135</v>
      </c>
      <c r="G79" s="32">
        <v>847</v>
      </c>
      <c r="H79" s="33">
        <f>A79-'Awards&amp;Payments_LEACode'!A78</f>
        <v>0</v>
      </c>
    </row>
    <row r="80" spans="1:47" x14ac:dyDescent="0.3">
      <c r="A80" s="42">
        <v>1204</v>
      </c>
      <c r="B80" s="45" t="s">
        <v>555</v>
      </c>
      <c r="C80" s="44">
        <v>953594.69434070971</v>
      </c>
      <c r="D80" s="44">
        <v>0</v>
      </c>
      <c r="E80" s="44">
        <v>953595</v>
      </c>
      <c r="F80" s="31">
        <v>1434.5257832239524</v>
      </c>
      <c r="G80" s="32">
        <v>786</v>
      </c>
      <c r="H80" s="33">
        <f>A80-'Awards&amp;Payments_LEACode'!A79</f>
        <v>0</v>
      </c>
    </row>
    <row r="81" spans="1:47" x14ac:dyDescent="0.3">
      <c r="A81" s="42">
        <v>1218</v>
      </c>
      <c r="B81" s="45" t="s">
        <v>556</v>
      </c>
      <c r="C81" s="44">
        <v>1640985.6861334359</v>
      </c>
      <c r="D81" s="44">
        <v>0</v>
      </c>
      <c r="E81" s="44">
        <v>1640986</v>
      </c>
      <c r="F81" s="31">
        <v>918.83614088820832</v>
      </c>
      <c r="G81" s="32">
        <v>653</v>
      </c>
      <c r="H81" s="33">
        <f>A81-'Awards&amp;Payments_LEACode'!A80</f>
        <v>0</v>
      </c>
    </row>
    <row r="82" spans="1:47" x14ac:dyDescent="0.3">
      <c r="A82" s="42">
        <v>1232</v>
      </c>
      <c r="B82" s="45" t="s">
        <v>557</v>
      </c>
      <c r="C82" s="44">
        <v>1127537.2656140267</v>
      </c>
      <c r="D82" s="44">
        <v>0</v>
      </c>
      <c r="E82" s="44">
        <v>1127537</v>
      </c>
      <c r="F82" s="31">
        <v>2074.2717954574496</v>
      </c>
      <c r="G82" s="32">
        <v>2296</v>
      </c>
      <c r="H82" s="33">
        <f>A82-'Awards&amp;Payments_LEACode'!A81</f>
        <v>0</v>
      </c>
    </row>
    <row r="83" spans="1:47" x14ac:dyDescent="0.3">
      <c r="A83" s="42">
        <v>1246</v>
      </c>
      <c r="B83" s="45" t="s">
        <v>956</v>
      </c>
      <c r="C83" s="44">
        <v>501164.71734319488</v>
      </c>
      <c r="D83" s="44">
        <v>98835.282656805124</v>
      </c>
      <c r="E83" s="44">
        <v>600000</v>
      </c>
      <c r="F83" s="31">
        <v>1541.1078322912983</v>
      </c>
      <c r="G83" s="32">
        <v>1006</v>
      </c>
      <c r="H83" s="33">
        <f>A83-'Awards&amp;Payments_LEACode'!A82</f>
        <v>0</v>
      </c>
    </row>
    <row r="84" spans="1:47" x14ac:dyDescent="0.3">
      <c r="A84" s="42">
        <v>1253</v>
      </c>
      <c r="B84" s="45" t="s">
        <v>559</v>
      </c>
      <c r="C84" s="44">
        <v>4762528.0423703045</v>
      </c>
      <c r="D84" s="44">
        <v>0</v>
      </c>
      <c r="E84" s="44">
        <v>4762528</v>
      </c>
      <c r="F84" s="31">
        <v>768.36233715309243</v>
      </c>
      <c r="G84" s="32">
        <v>6017</v>
      </c>
      <c r="H84" s="33">
        <f>A84-'Awards&amp;Payments_LEACode'!A83</f>
        <v>0</v>
      </c>
    </row>
    <row r="85" spans="1:47" x14ac:dyDescent="0.3">
      <c r="A85" s="42">
        <v>1260</v>
      </c>
      <c r="B85" s="45" t="s">
        <v>560</v>
      </c>
      <c r="C85" s="44">
        <v>1550354.4792850462</v>
      </c>
      <c r="D85" s="44">
        <v>0</v>
      </c>
      <c r="E85" s="44">
        <v>1550354</v>
      </c>
      <c r="F85" s="31">
        <v>1551.1673545270885</v>
      </c>
      <c r="G85" s="32">
        <v>852</v>
      </c>
      <c r="H85" s="33">
        <f>A85-'Awards&amp;Payments_LEACode'!A84</f>
        <v>0</v>
      </c>
    </row>
    <row r="86" spans="1:47" x14ac:dyDescent="0.3">
      <c r="A86" s="42">
        <v>1295</v>
      </c>
      <c r="B86" s="45" t="s">
        <v>561</v>
      </c>
      <c r="C86" s="44">
        <v>1321594.5860570795</v>
      </c>
      <c r="D86" s="44">
        <v>0</v>
      </c>
      <c r="E86" s="44">
        <v>1321595</v>
      </c>
      <c r="F86" s="31">
        <v>195.84445253335446</v>
      </c>
      <c r="G86" s="32">
        <v>4553</v>
      </c>
      <c r="H86" s="33">
        <f>A86-'Awards&amp;Payments_LEACode'!A85</f>
        <v>0</v>
      </c>
    </row>
    <row r="87" spans="1:47" x14ac:dyDescent="0.3">
      <c r="A87" s="42">
        <v>1309</v>
      </c>
      <c r="B87" s="45" t="s">
        <v>562</v>
      </c>
      <c r="C87" s="44">
        <v>185937.33330123679</v>
      </c>
      <c r="D87" s="44">
        <v>414062.66669876321</v>
      </c>
      <c r="E87" s="44">
        <v>600000</v>
      </c>
      <c r="F87" s="31">
        <v>2608.9291407285909</v>
      </c>
      <c r="G87" s="32">
        <v>508</v>
      </c>
      <c r="H87" s="33">
        <f>A87-'Awards&amp;Payments_LEACode'!A86</f>
        <v>0</v>
      </c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</row>
    <row r="88" spans="1:47" x14ac:dyDescent="0.3">
      <c r="A88" s="42">
        <v>1316</v>
      </c>
      <c r="B88" s="45" t="s">
        <v>957</v>
      </c>
      <c r="C88" s="44">
        <v>1260309.4276290669</v>
      </c>
      <c r="D88" s="44">
        <v>0</v>
      </c>
      <c r="E88" s="44">
        <v>1260309</v>
      </c>
      <c r="F88" s="31">
        <v>788.43626806833117</v>
      </c>
      <c r="G88" s="32">
        <v>761</v>
      </c>
      <c r="H88" s="33">
        <f>A88-'Awards&amp;Payments_LEACode'!A87</f>
        <v>0</v>
      </c>
    </row>
    <row r="89" spans="1:47" x14ac:dyDescent="0.3">
      <c r="A89" s="42">
        <v>1376</v>
      </c>
      <c r="B89" s="45" t="s">
        <v>564</v>
      </c>
      <c r="C89" s="44">
        <v>622090.29227815871</v>
      </c>
      <c r="D89" s="44">
        <v>0</v>
      </c>
      <c r="E89" s="44">
        <v>622090</v>
      </c>
      <c r="F89" s="31">
        <v>318.98492220426903</v>
      </c>
      <c r="G89" s="32">
        <v>3951</v>
      </c>
      <c r="H89" s="33">
        <f>A89-'Awards&amp;Payments_LEACode'!A88</f>
        <v>0</v>
      </c>
    </row>
    <row r="90" spans="1:47" x14ac:dyDescent="0.3">
      <c r="A90" s="42">
        <v>1380</v>
      </c>
      <c r="B90" s="45" t="s">
        <v>565</v>
      </c>
      <c r="C90" s="44">
        <v>3291817.5975510632</v>
      </c>
      <c r="D90" s="44">
        <v>0</v>
      </c>
      <c r="E90" s="44">
        <v>3291818</v>
      </c>
      <c r="F90" s="31">
        <v>1665.8995939023598</v>
      </c>
      <c r="G90" s="32">
        <v>1976</v>
      </c>
      <c r="H90" s="33">
        <f>A90-'Awards&amp;Payments_LEACode'!A89</f>
        <v>0</v>
      </c>
    </row>
    <row r="91" spans="1:47" x14ac:dyDescent="0.3">
      <c r="A91" s="42">
        <v>1407</v>
      </c>
      <c r="B91" s="45" t="s">
        <v>958</v>
      </c>
      <c r="C91" s="44">
        <v>841826.33118246531</v>
      </c>
      <c r="D91" s="44">
        <v>0</v>
      </c>
      <c r="E91" s="44">
        <v>841826</v>
      </c>
      <c r="F91" s="31">
        <v>534.49290868727951</v>
      </c>
      <c r="G91" s="32">
        <v>1575</v>
      </c>
      <c r="H91" s="33">
        <f>A91-'Awards&amp;Payments_LEACode'!A90</f>
        <v>0</v>
      </c>
    </row>
    <row r="92" spans="1:47" x14ac:dyDescent="0.3">
      <c r="A92" s="42">
        <v>1414</v>
      </c>
      <c r="B92" s="45" t="s">
        <v>959</v>
      </c>
      <c r="C92" s="44">
        <v>891679.79238436278</v>
      </c>
      <c r="D92" s="44">
        <v>0</v>
      </c>
      <c r="E92" s="44">
        <v>891680</v>
      </c>
      <c r="F92" s="31">
        <v>1013.2499283424452</v>
      </c>
      <c r="G92" s="32">
        <v>750</v>
      </c>
      <c r="H92" s="33">
        <f>A92-'Awards&amp;Payments_LEACode'!A91</f>
        <v>0</v>
      </c>
    </row>
    <row r="93" spans="1:47" x14ac:dyDescent="0.3">
      <c r="A93" s="42">
        <v>1421</v>
      </c>
      <c r="B93" s="45" t="s">
        <v>960</v>
      </c>
      <c r="C93" s="44">
        <v>1325336.0034901241</v>
      </c>
      <c r="D93" s="44">
        <v>0</v>
      </c>
      <c r="E93" s="44">
        <v>1325336</v>
      </c>
      <c r="F93" s="31">
        <v>839.36785676640295</v>
      </c>
      <c r="G93" s="32">
        <v>1217</v>
      </c>
      <c r="H93" s="33">
        <f>A93-'Awards&amp;Payments_LEACode'!A92</f>
        <v>0</v>
      </c>
    </row>
    <row r="94" spans="1:47" x14ac:dyDescent="0.3">
      <c r="A94" s="42">
        <v>1428</v>
      </c>
      <c r="B94" s="45" t="s">
        <v>961</v>
      </c>
      <c r="C94" s="44">
        <v>1021510.6816847124</v>
      </c>
      <c r="D94" s="44">
        <v>0</v>
      </c>
      <c r="E94" s="44">
        <v>1021511</v>
      </c>
      <c r="F94" s="31">
        <v>6521.739130434783</v>
      </c>
      <c r="G94" s="32">
        <v>92</v>
      </c>
      <c r="H94" s="33">
        <f>A94-'Awards&amp;Payments_LEACode'!A93</f>
        <v>0</v>
      </c>
    </row>
    <row r="95" spans="1:47" x14ac:dyDescent="0.3">
      <c r="A95" s="42">
        <v>1449</v>
      </c>
      <c r="B95" s="45" t="s">
        <v>962</v>
      </c>
      <c r="C95" s="44">
        <v>0</v>
      </c>
      <c r="D95" s="44">
        <v>600000</v>
      </c>
      <c r="E95" s="44">
        <v>600000</v>
      </c>
      <c r="F95" s="31">
        <v>2213.7082465766894</v>
      </c>
      <c r="G95" s="32">
        <v>349</v>
      </c>
      <c r="H95" s="33">
        <f>A95-'Awards&amp;Payments_LEACode'!A94</f>
        <v>0</v>
      </c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</row>
    <row r="96" spans="1:47" x14ac:dyDescent="0.3">
      <c r="A96" s="42">
        <v>1491</v>
      </c>
      <c r="B96" s="45" t="s">
        <v>571</v>
      </c>
      <c r="C96" s="44">
        <v>772584.17805526452</v>
      </c>
      <c r="D96" s="44">
        <v>0</v>
      </c>
      <c r="E96" s="44">
        <v>772584</v>
      </c>
      <c r="F96" s="31">
        <v>1631.0063385945157</v>
      </c>
      <c r="G96" s="32">
        <v>945</v>
      </c>
      <c r="H96" s="33">
        <f>A96-'Awards&amp;Payments_LEACode'!A95</f>
        <v>0</v>
      </c>
    </row>
    <row r="97" spans="1:47" x14ac:dyDescent="0.3">
      <c r="A97" s="42">
        <v>1499</v>
      </c>
      <c r="B97" s="45" t="s">
        <v>963</v>
      </c>
      <c r="C97" s="44">
        <v>1541300.9899718172</v>
      </c>
      <c r="D97" s="44">
        <v>0</v>
      </c>
      <c r="E97" s="44">
        <v>1541301</v>
      </c>
      <c r="F97" s="31">
        <v>1062.311865066665</v>
      </c>
      <c r="G97" s="32">
        <v>1590</v>
      </c>
      <c r="H97" s="33">
        <f>A97-'Awards&amp;Payments_LEACode'!A96</f>
        <v>0</v>
      </c>
    </row>
    <row r="98" spans="1:47" x14ac:dyDescent="0.3">
      <c r="A98" s="42">
        <v>1526</v>
      </c>
      <c r="B98" s="45" t="s">
        <v>573</v>
      </c>
      <c r="C98" s="44">
        <v>1899084.2190343877</v>
      </c>
      <c r="D98" s="44">
        <v>0</v>
      </c>
      <c r="E98" s="44">
        <v>1899084</v>
      </c>
      <c r="F98" s="31">
        <v>1102.4396914523675</v>
      </c>
      <c r="G98" s="32">
        <v>11556</v>
      </c>
      <c r="H98" s="33">
        <f>A98-'Awards&amp;Payments_LEACode'!A97</f>
        <v>0</v>
      </c>
    </row>
    <row r="99" spans="1:47" x14ac:dyDescent="0.3">
      <c r="A99" s="42">
        <v>1540</v>
      </c>
      <c r="B99" s="45" t="s">
        <v>964</v>
      </c>
      <c r="C99" s="44">
        <v>1689075.8654559974</v>
      </c>
      <c r="D99" s="44">
        <v>0</v>
      </c>
      <c r="E99" s="44">
        <v>1689076</v>
      </c>
      <c r="F99" s="31">
        <v>1152.0417284320386</v>
      </c>
      <c r="G99" s="32">
        <v>601</v>
      </c>
      <c r="H99" s="33">
        <f>A99-'Awards&amp;Payments_LEACode'!A98</f>
        <v>0</v>
      </c>
    </row>
    <row r="100" spans="1:47" x14ac:dyDescent="0.3">
      <c r="A100" s="42">
        <v>1554</v>
      </c>
      <c r="B100" s="45" t="s">
        <v>575</v>
      </c>
      <c r="C100" s="44">
        <v>12739793.074423559</v>
      </c>
      <c r="D100" s="44">
        <v>0</v>
      </c>
      <c r="E100" s="44">
        <v>12739793</v>
      </c>
      <c r="F100" s="31">
        <v>963.86737849250437</v>
      </c>
      <c r="G100" s="32">
        <v>1877</v>
      </c>
      <c r="H100" s="33">
        <f>A100-'Awards&amp;Payments_LEACode'!A99</f>
        <v>0</v>
      </c>
    </row>
    <row r="101" spans="1:47" x14ac:dyDescent="0.3">
      <c r="A101" s="42">
        <v>1561</v>
      </c>
      <c r="B101" s="45" t="s">
        <v>576</v>
      </c>
      <c r="C101" s="44">
        <v>692377.07878765522</v>
      </c>
      <c r="D101" s="44">
        <v>0</v>
      </c>
      <c r="E101" s="44">
        <v>692377</v>
      </c>
      <c r="F101" s="31">
        <v>2197.802197802198</v>
      </c>
      <c r="G101" s="32">
        <v>273</v>
      </c>
      <c r="H101" s="33">
        <f>A101-'Awards&amp;Payments_LEACode'!A100</f>
        <v>0</v>
      </c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</row>
    <row r="102" spans="1:47" x14ac:dyDescent="0.3">
      <c r="A102" s="42">
        <v>1568</v>
      </c>
      <c r="B102" s="45" t="s">
        <v>965</v>
      </c>
      <c r="C102" s="44">
        <v>1809179.0694304307</v>
      </c>
      <c r="D102" s="44">
        <v>0</v>
      </c>
      <c r="E102" s="44">
        <v>1809179</v>
      </c>
      <c r="F102" s="31">
        <v>914.63414634146341</v>
      </c>
      <c r="G102" s="32">
        <v>656</v>
      </c>
      <c r="H102" s="33">
        <f>A102-'Awards&amp;Payments_LEACode'!A101</f>
        <v>0</v>
      </c>
    </row>
    <row r="103" spans="1:47" x14ac:dyDescent="0.3">
      <c r="A103" s="42">
        <v>1582</v>
      </c>
      <c r="B103" s="45" t="s">
        <v>578</v>
      </c>
      <c r="C103" s="44">
        <v>382884.06522723503</v>
      </c>
      <c r="D103" s="44">
        <v>217115.93477276497</v>
      </c>
      <c r="E103" s="44">
        <v>600000</v>
      </c>
      <c r="F103" s="31">
        <v>715.24447796820539</v>
      </c>
      <c r="G103" s="32">
        <v>1184</v>
      </c>
      <c r="H103" s="33">
        <f>A103-'Awards&amp;Payments_LEACode'!A102</f>
        <v>0</v>
      </c>
    </row>
    <row r="104" spans="1:47" x14ac:dyDescent="0.3">
      <c r="A104" s="42">
        <v>1600</v>
      </c>
      <c r="B104" s="45" t="s">
        <v>966</v>
      </c>
      <c r="C104" s="44">
        <v>579719.66594235075</v>
      </c>
      <c r="D104" s="44">
        <v>20280.334057649248</v>
      </c>
      <c r="E104" s="44">
        <v>600000</v>
      </c>
      <c r="F104" s="31">
        <v>1310.0436681222707</v>
      </c>
      <c r="G104" s="32">
        <v>458</v>
      </c>
      <c r="H104" s="33">
        <f>A104-'Awards&amp;Payments_LEACode'!A103</f>
        <v>0</v>
      </c>
    </row>
    <row r="105" spans="1:47" x14ac:dyDescent="0.3">
      <c r="A105" s="42">
        <v>1631</v>
      </c>
      <c r="B105" s="45" t="s">
        <v>967</v>
      </c>
      <c r="C105" s="44">
        <v>174594.54104382778</v>
      </c>
      <c r="D105" s="44">
        <v>425405.45895617222</v>
      </c>
      <c r="E105" s="44">
        <v>600000</v>
      </c>
      <c r="F105" s="31">
        <v>596.49451564746596</v>
      </c>
      <c r="G105" s="32">
        <v>3567</v>
      </c>
      <c r="H105" s="33">
        <f>A105-'Awards&amp;Payments_LEACode'!A104</f>
        <v>0</v>
      </c>
    </row>
    <row r="106" spans="1:47" x14ac:dyDescent="0.3">
      <c r="A106" s="42">
        <v>1638</v>
      </c>
      <c r="B106" s="45" t="s">
        <v>581</v>
      </c>
      <c r="C106" s="44">
        <v>2127695.9373145113</v>
      </c>
      <c r="D106" s="44">
        <v>0</v>
      </c>
      <c r="E106" s="44">
        <v>2127696</v>
      </c>
      <c r="F106" s="31">
        <v>545.26135731388126</v>
      </c>
      <c r="G106" s="32">
        <v>1650</v>
      </c>
      <c r="H106" s="33">
        <f>A106-'Awards&amp;Payments_LEACode'!A105</f>
        <v>0</v>
      </c>
    </row>
    <row r="107" spans="1:47" x14ac:dyDescent="0.3">
      <c r="A107" s="42">
        <v>1645</v>
      </c>
      <c r="B107" s="45" t="s">
        <v>582</v>
      </c>
      <c r="C107" s="44">
        <v>846849.46191435517</v>
      </c>
      <c r="D107" s="44">
        <v>0</v>
      </c>
      <c r="E107" s="44">
        <v>846849</v>
      </c>
      <c r="F107" s="31">
        <v>127.89874483993063</v>
      </c>
      <c r="G107" s="32">
        <v>7401</v>
      </c>
      <c r="H107" s="33">
        <f>A107-'Awards&amp;Payments_LEACode'!A106</f>
        <v>0</v>
      </c>
    </row>
    <row r="108" spans="1:47" x14ac:dyDescent="0.3">
      <c r="A108" s="42">
        <v>1659</v>
      </c>
      <c r="B108" s="45" t="s">
        <v>583</v>
      </c>
      <c r="C108" s="44">
        <v>899681.23956790403</v>
      </c>
      <c r="D108" s="44">
        <v>0</v>
      </c>
      <c r="E108" s="44">
        <v>899681</v>
      </c>
      <c r="F108" s="31">
        <v>1904.7619047619048</v>
      </c>
      <c r="G108" s="32">
        <v>315</v>
      </c>
      <c r="H108" s="33">
        <f>A108-'Awards&amp;Payments_LEACode'!A107</f>
        <v>0</v>
      </c>
    </row>
    <row r="109" spans="1:47" x14ac:dyDescent="0.3">
      <c r="A109" s="42">
        <v>1666</v>
      </c>
      <c r="B109" s="45" t="s">
        <v>584</v>
      </c>
      <c r="C109" s="44">
        <v>277146.42244621529</v>
      </c>
      <c r="D109" s="44">
        <v>322853.57755378471</v>
      </c>
      <c r="E109" s="44">
        <v>600000</v>
      </c>
      <c r="F109" s="31">
        <v>1415.0943396226414</v>
      </c>
      <c r="G109" s="32">
        <v>424</v>
      </c>
      <c r="H109" s="33">
        <f>A109-'Awards&amp;Payments_LEACode'!A108</f>
        <v>0</v>
      </c>
    </row>
    <row r="110" spans="1:47" x14ac:dyDescent="0.3">
      <c r="A110" s="42">
        <v>1673</v>
      </c>
      <c r="B110" s="45" t="s">
        <v>968</v>
      </c>
      <c r="C110" s="44">
        <v>1780744.2969392904</v>
      </c>
      <c r="D110" s="44">
        <v>0</v>
      </c>
      <c r="E110" s="44">
        <v>1780744</v>
      </c>
      <c r="F110" s="31">
        <v>532.82300835449166</v>
      </c>
      <c r="G110" s="32">
        <v>1807</v>
      </c>
      <c r="H110" s="33">
        <f>A110-'Awards&amp;Payments_LEACode'!A109</f>
        <v>0</v>
      </c>
    </row>
    <row r="111" spans="1:47" x14ac:dyDescent="0.3">
      <c r="A111" s="42">
        <v>1687</v>
      </c>
      <c r="B111" s="45" t="s">
        <v>969</v>
      </c>
      <c r="C111" s="44">
        <v>0</v>
      </c>
      <c r="D111" s="44">
        <v>600000</v>
      </c>
      <c r="E111" s="44">
        <v>600000</v>
      </c>
      <c r="F111" s="31">
        <v>721.7539600190355</v>
      </c>
      <c r="G111" s="32">
        <v>835</v>
      </c>
      <c r="H111" s="33">
        <f>A111-'Awards&amp;Payments_LEACode'!A110</f>
        <v>0</v>
      </c>
    </row>
    <row r="112" spans="1:47" x14ac:dyDescent="0.3">
      <c r="A112" s="42">
        <v>1694</v>
      </c>
      <c r="B112" s="45" t="s">
        <v>586</v>
      </c>
      <c r="C112" s="44">
        <v>962811.17609656649</v>
      </c>
      <c r="D112" s="44">
        <v>0</v>
      </c>
      <c r="E112" s="44">
        <v>962811</v>
      </c>
      <c r="F112" s="31">
        <v>1265.8227848101267</v>
      </c>
      <c r="G112" s="32">
        <v>474</v>
      </c>
      <c r="H112" s="33">
        <f>A112-'Awards&amp;Payments_LEACode'!A111</f>
        <v>0</v>
      </c>
    </row>
    <row r="113" spans="1:47" x14ac:dyDescent="0.3">
      <c r="A113" s="42">
        <v>1729</v>
      </c>
      <c r="B113" s="45" t="s">
        <v>587</v>
      </c>
      <c r="C113" s="44">
        <v>602664.55661589466</v>
      </c>
      <c r="D113" s="44">
        <v>0</v>
      </c>
      <c r="E113" s="44">
        <v>602665</v>
      </c>
      <c r="F113" s="31">
        <v>2238.5447517486641</v>
      </c>
      <c r="G113" s="32">
        <v>806</v>
      </c>
      <c r="H113" s="33">
        <f>A113-'Awards&amp;Payments_LEACode'!A112</f>
        <v>0</v>
      </c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</row>
    <row r="114" spans="1:47" x14ac:dyDescent="0.3">
      <c r="A114" s="42">
        <v>1736</v>
      </c>
      <c r="B114" s="45" t="s">
        <v>588</v>
      </c>
      <c r="C114" s="44">
        <v>358294.43263262993</v>
      </c>
      <c r="D114" s="44">
        <v>241705.56736737007</v>
      </c>
      <c r="E114" s="44">
        <v>600000</v>
      </c>
      <c r="F114" s="31">
        <v>3366.4272019104628</v>
      </c>
      <c r="G114" s="32">
        <v>537</v>
      </c>
      <c r="H114" s="33">
        <f>A114-'Awards&amp;Payments_LEACode'!A113</f>
        <v>0</v>
      </c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</row>
    <row r="115" spans="1:47" x14ac:dyDescent="0.3">
      <c r="A115" s="42">
        <v>1813</v>
      </c>
      <c r="B115" s="45" t="s">
        <v>970</v>
      </c>
      <c r="C115" s="44">
        <v>1804267.0699094234</v>
      </c>
      <c r="D115" s="44">
        <v>0</v>
      </c>
      <c r="E115" s="44">
        <v>1804267</v>
      </c>
      <c r="F115" s="31">
        <v>2027.993399679581</v>
      </c>
      <c r="G115" s="32">
        <v>392</v>
      </c>
      <c r="H115" s="33">
        <f>A115-'Awards&amp;Payments_LEACode'!A114</f>
        <v>0</v>
      </c>
    </row>
    <row r="116" spans="1:47" x14ac:dyDescent="0.3">
      <c r="A116" s="42">
        <v>1848</v>
      </c>
      <c r="B116" s="45" t="s">
        <v>971</v>
      </c>
      <c r="C116" s="44">
        <v>2769737.986319778</v>
      </c>
      <c r="D116" s="44">
        <v>0</v>
      </c>
      <c r="E116" s="44">
        <v>2769738</v>
      </c>
      <c r="F116" s="31">
        <v>1452.3603962251511</v>
      </c>
      <c r="G116" s="32">
        <v>7050</v>
      </c>
      <c r="H116" s="33">
        <f>A116-'Awards&amp;Payments_LEACode'!A115</f>
        <v>0</v>
      </c>
    </row>
    <row r="117" spans="1:47" x14ac:dyDescent="0.3">
      <c r="A117" s="42">
        <v>1855</v>
      </c>
      <c r="B117" s="45" t="s">
        <v>591</v>
      </c>
      <c r="C117" s="44">
        <v>794973.41267439572</v>
      </c>
      <c r="D117" s="44">
        <v>0</v>
      </c>
      <c r="E117" s="44">
        <v>794973</v>
      </c>
      <c r="F117" s="31">
        <v>3061.2244897959185</v>
      </c>
      <c r="G117" s="32">
        <v>196</v>
      </c>
      <c r="H117" s="33">
        <f>A117-'Awards&amp;Payments_LEACode'!A116</f>
        <v>0</v>
      </c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</row>
    <row r="118" spans="1:47" x14ac:dyDescent="0.3">
      <c r="A118" s="42">
        <v>1862</v>
      </c>
      <c r="B118" s="45" t="s">
        <v>972</v>
      </c>
      <c r="C118" s="44">
        <v>10239140.793387316</v>
      </c>
      <c r="D118" s="44">
        <v>0</v>
      </c>
      <c r="E118" s="44">
        <v>10239141</v>
      </c>
      <c r="F118" s="31">
        <v>778.35743375432878</v>
      </c>
      <c r="G118" s="32">
        <v>2768</v>
      </c>
      <c r="H118" s="33">
        <f>A118-'Awards&amp;Payments_LEACode'!A117</f>
        <v>0</v>
      </c>
    </row>
    <row r="119" spans="1:47" x14ac:dyDescent="0.3">
      <c r="A119" s="42">
        <v>1870</v>
      </c>
      <c r="B119" s="45" t="s">
        <v>973</v>
      </c>
      <c r="C119" s="44">
        <v>182966.42559697747</v>
      </c>
      <c r="D119" s="44">
        <v>417033.57440302253</v>
      </c>
      <c r="E119" s="44">
        <v>600000</v>
      </c>
      <c r="F119" s="31">
        <v>830.41238560851764</v>
      </c>
      <c r="G119" s="32">
        <v>808</v>
      </c>
      <c r="H119" s="33">
        <f>A119-'Awards&amp;Payments_LEACode'!A118</f>
        <v>0</v>
      </c>
    </row>
    <row r="120" spans="1:47" x14ac:dyDescent="0.3">
      <c r="A120" s="42">
        <v>1883</v>
      </c>
      <c r="B120" s="45" t="s">
        <v>974</v>
      </c>
      <c r="C120" s="44">
        <v>2154493.3766319822</v>
      </c>
      <c r="D120" s="44">
        <v>0</v>
      </c>
      <c r="E120" s="44">
        <v>2154493</v>
      </c>
      <c r="F120" s="31">
        <v>473.95842424031946</v>
      </c>
      <c r="G120" s="32">
        <v>4782</v>
      </c>
      <c r="H120" s="33">
        <f>A120-'Awards&amp;Payments_LEACode'!A119</f>
        <v>0</v>
      </c>
    </row>
    <row r="121" spans="1:47" x14ac:dyDescent="0.3">
      <c r="A121" s="42">
        <v>1890</v>
      </c>
      <c r="B121" s="45" t="s">
        <v>975</v>
      </c>
      <c r="C121" s="44">
        <v>670973.20757168229</v>
      </c>
      <c r="D121" s="44">
        <v>0</v>
      </c>
      <c r="E121" s="44">
        <v>670973</v>
      </c>
      <c r="F121" s="31">
        <v>2927.6002081396396</v>
      </c>
      <c r="G121" s="32">
        <v>440</v>
      </c>
      <c r="H121" s="33">
        <f>A121-'Awards&amp;Payments_LEACode'!A120</f>
        <v>0</v>
      </c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</row>
    <row r="122" spans="1:47" x14ac:dyDescent="0.3">
      <c r="A122" s="42">
        <v>1897</v>
      </c>
      <c r="B122" s="45" t="s">
        <v>976</v>
      </c>
      <c r="C122" s="44">
        <v>278183.64708111883</v>
      </c>
      <c r="D122" s="44">
        <v>321816.35291888117</v>
      </c>
      <c r="E122" s="44">
        <v>600000</v>
      </c>
      <c r="F122" s="31">
        <v>380.46924540266326</v>
      </c>
      <c r="G122" s="32">
        <v>1577</v>
      </c>
      <c r="H122" s="33">
        <f>A122-'Awards&amp;Payments_LEACode'!A121</f>
        <v>0</v>
      </c>
    </row>
    <row r="123" spans="1:47" x14ac:dyDescent="0.3">
      <c r="A123" s="42">
        <v>1900</v>
      </c>
      <c r="B123" s="45" t="s">
        <v>597</v>
      </c>
      <c r="C123" s="44">
        <v>2266469.1847172077</v>
      </c>
      <c r="D123" s="44">
        <v>0</v>
      </c>
      <c r="E123" s="44">
        <v>2266469</v>
      </c>
      <c r="F123" s="31">
        <v>627.97187134918454</v>
      </c>
      <c r="G123" s="32">
        <v>1426</v>
      </c>
      <c r="H123" s="33">
        <f>A123-'Awards&amp;Payments_LEACode'!A122</f>
        <v>0</v>
      </c>
    </row>
    <row r="124" spans="1:47" x14ac:dyDescent="0.3">
      <c r="A124" s="42">
        <v>1939</v>
      </c>
      <c r="B124" s="45" t="s">
        <v>598</v>
      </c>
      <c r="C124" s="44">
        <v>1288144.0915814415</v>
      </c>
      <c r="D124" s="44">
        <v>0</v>
      </c>
      <c r="E124" s="44">
        <v>1288144</v>
      </c>
      <c r="F124" s="31">
        <v>3409.090909090909</v>
      </c>
      <c r="G124" s="32">
        <v>176</v>
      </c>
      <c r="H124" s="33">
        <f>A124-'Awards&amp;Payments_LEACode'!A123</f>
        <v>0</v>
      </c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</row>
    <row r="125" spans="1:47" x14ac:dyDescent="0.3">
      <c r="A125" s="42">
        <v>1945</v>
      </c>
      <c r="B125" s="45" t="s">
        <v>599</v>
      </c>
      <c r="C125" s="44">
        <v>281710.2108397907</v>
      </c>
      <c r="D125" s="44">
        <v>318289.7891602093</v>
      </c>
      <c r="E125" s="44">
        <v>600000</v>
      </c>
      <c r="F125" s="31">
        <v>1207.2434607645876</v>
      </c>
      <c r="G125" s="32">
        <v>497</v>
      </c>
      <c r="H125" s="33">
        <f>A125-'Awards&amp;Payments_LEACode'!A124</f>
        <v>0</v>
      </c>
    </row>
    <row r="126" spans="1:47" x14ac:dyDescent="0.3">
      <c r="A126" s="42">
        <v>1953</v>
      </c>
      <c r="B126" s="45" t="s">
        <v>600</v>
      </c>
      <c r="C126" s="44">
        <v>386706.97888159362</v>
      </c>
      <c r="D126" s="44">
        <v>213293.02111840638</v>
      </c>
      <c r="E126" s="44">
        <v>600000</v>
      </c>
      <c r="F126" s="31">
        <v>169.64519538800693</v>
      </c>
      <c r="G126" s="32">
        <v>3920</v>
      </c>
      <c r="H126" s="33">
        <f>A126-'Awards&amp;Payments_LEACode'!A125</f>
        <v>0</v>
      </c>
    </row>
    <row r="127" spans="1:47" x14ac:dyDescent="0.3">
      <c r="A127" s="42">
        <v>2009</v>
      </c>
      <c r="B127" s="45" t="s">
        <v>977</v>
      </c>
      <c r="C127" s="44">
        <v>895487.88854393712</v>
      </c>
      <c r="D127" s="44">
        <v>0</v>
      </c>
      <c r="E127" s="44">
        <v>895488</v>
      </c>
      <c r="F127" s="31">
        <v>1088.9292196007259</v>
      </c>
      <c r="G127" s="32">
        <v>551</v>
      </c>
      <c r="H127" s="33">
        <f>A127-'Awards&amp;Payments_LEACode'!A126</f>
        <v>0</v>
      </c>
    </row>
    <row r="128" spans="1:47" x14ac:dyDescent="0.3">
      <c r="A128" s="42">
        <v>2016</v>
      </c>
      <c r="B128" s="45" t="s">
        <v>602</v>
      </c>
      <c r="C128" s="44">
        <v>1031942.1980128848</v>
      </c>
      <c r="D128" s="44">
        <v>0</v>
      </c>
      <c r="E128" s="44">
        <v>1031942</v>
      </c>
      <c r="F128" s="31">
        <v>2090.3866915227109</v>
      </c>
      <c r="G128" s="32">
        <v>516</v>
      </c>
      <c r="H128" s="33">
        <f>A128-'Awards&amp;Payments_LEACode'!A127</f>
        <v>0</v>
      </c>
    </row>
    <row r="129" spans="1:47" x14ac:dyDescent="0.3">
      <c r="A129" s="42">
        <v>2044</v>
      </c>
      <c r="B129" s="45" t="s">
        <v>978</v>
      </c>
      <c r="C129" s="44">
        <v>125681.99076073557</v>
      </c>
      <c r="D129" s="44">
        <v>474318.00923926441</v>
      </c>
      <c r="E129" s="44">
        <v>600000</v>
      </c>
      <c r="F129" s="31">
        <v>4975.7719221932502</v>
      </c>
      <c r="G129" s="32">
        <v>311</v>
      </c>
      <c r="H129" s="33">
        <f>A129-'Awards&amp;Payments_LEACode'!A128</f>
        <v>0</v>
      </c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</row>
    <row r="130" spans="1:47" x14ac:dyDescent="0.3">
      <c r="A130" s="42">
        <v>2051</v>
      </c>
      <c r="B130" s="45" t="s">
        <v>979</v>
      </c>
      <c r="C130" s="44">
        <v>551885.00198997604</v>
      </c>
      <c r="D130" s="44">
        <v>48114.998010023963</v>
      </c>
      <c r="E130" s="44">
        <v>600000</v>
      </c>
      <c r="F130" s="31">
        <v>3773.5849056603774</v>
      </c>
      <c r="G130" s="32">
        <v>159</v>
      </c>
      <c r="H130" s="33">
        <f>A130-'Awards&amp;Payments_LEACode'!A129</f>
        <v>0</v>
      </c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</row>
    <row r="131" spans="1:47" x14ac:dyDescent="0.3">
      <c r="A131" s="42">
        <v>2058</v>
      </c>
      <c r="B131" s="45" t="s">
        <v>605</v>
      </c>
      <c r="C131" s="44">
        <v>665009.16592098714</v>
      </c>
      <c r="D131" s="44">
        <v>0</v>
      </c>
      <c r="E131" s="44">
        <v>665009</v>
      </c>
      <c r="F131" s="31">
        <v>848.40863922680614</v>
      </c>
      <c r="G131" s="32">
        <v>1038</v>
      </c>
      <c r="H131" s="33">
        <f>A131-'Awards&amp;Payments_LEACode'!A130</f>
        <v>0</v>
      </c>
    </row>
    <row r="132" spans="1:47" x14ac:dyDescent="0.3">
      <c r="A132" s="42">
        <v>2114</v>
      </c>
      <c r="B132" s="45" t="s">
        <v>980</v>
      </c>
      <c r="C132" s="44">
        <v>497638.15358452307</v>
      </c>
      <c r="D132" s="44">
        <v>102361.84641547693</v>
      </c>
      <c r="E132" s="44">
        <v>600000</v>
      </c>
      <c r="F132" s="31">
        <v>961.91898129103197</v>
      </c>
      <c r="G132" s="32">
        <v>669</v>
      </c>
      <c r="H132" s="33">
        <f>A132-'Awards&amp;Payments_LEACode'!A131</f>
        <v>0</v>
      </c>
    </row>
    <row r="133" spans="1:47" x14ac:dyDescent="0.3">
      <c r="A133" s="42">
        <v>2128</v>
      </c>
      <c r="B133" s="45" t="s">
        <v>607</v>
      </c>
      <c r="C133" s="44">
        <v>1078639.5328257189</v>
      </c>
      <c r="D133" s="44">
        <v>0</v>
      </c>
      <c r="E133" s="44">
        <v>1078640</v>
      </c>
      <c r="F133" s="31">
        <v>5940.5940594059402</v>
      </c>
      <c r="G133" s="32">
        <v>101</v>
      </c>
      <c r="H133" s="33">
        <f>A133-'Awards&amp;Payments_LEACode'!A132</f>
        <v>0</v>
      </c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</row>
    <row r="134" spans="1:47" x14ac:dyDescent="0.3">
      <c r="A134" s="42">
        <v>2135</v>
      </c>
      <c r="B134" s="45" t="s">
        <v>981</v>
      </c>
      <c r="C134" s="44">
        <v>1547465.0678021009</v>
      </c>
      <c r="D134" s="44">
        <v>0</v>
      </c>
      <c r="E134" s="44">
        <v>1547465</v>
      </c>
      <c r="F134" s="31">
        <v>293.11187103077674</v>
      </c>
      <c r="G134" s="32">
        <v>2047</v>
      </c>
      <c r="H134" s="33">
        <f>A134-'Awards&amp;Payments_LEACode'!A133</f>
        <v>0</v>
      </c>
    </row>
    <row r="135" spans="1:47" x14ac:dyDescent="0.3">
      <c r="A135" s="42">
        <v>2142</v>
      </c>
      <c r="B135" s="45" t="s">
        <v>609</v>
      </c>
      <c r="C135" s="44">
        <v>321435.91435659479</v>
      </c>
      <c r="D135" s="44">
        <v>278564.08564340521</v>
      </c>
      <c r="E135" s="44">
        <v>600000</v>
      </c>
      <c r="F135" s="31">
        <v>8887.7431768804508</v>
      </c>
      <c r="G135" s="32">
        <v>226</v>
      </c>
      <c r="H135" s="33">
        <f>A135-'Awards&amp;Payments_LEACode'!A134</f>
        <v>0</v>
      </c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</row>
    <row r="136" spans="1:47" x14ac:dyDescent="0.3">
      <c r="A136" s="42">
        <v>2177</v>
      </c>
      <c r="B136" s="45" t="s">
        <v>982</v>
      </c>
      <c r="C136" s="44">
        <v>688976.46373465017</v>
      </c>
      <c r="D136" s="44">
        <v>0</v>
      </c>
      <c r="E136" s="44">
        <v>688976</v>
      </c>
      <c r="F136" s="31">
        <v>855.48676328030945</v>
      </c>
      <c r="G136" s="32">
        <v>1541</v>
      </c>
      <c r="H136" s="33">
        <f>A136-'Awards&amp;Payments_LEACode'!A135</f>
        <v>0</v>
      </c>
    </row>
    <row r="137" spans="1:47" x14ac:dyDescent="0.3">
      <c r="A137" s="42">
        <v>2184</v>
      </c>
      <c r="B137" s="45" t="s">
        <v>983</v>
      </c>
      <c r="C137" s="44">
        <v>880648.16751742479</v>
      </c>
      <c r="D137" s="44">
        <v>0</v>
      </c>
      <c r="E137" s="44">
        <v>880648</v>
      </c>
      <c r="F137" s="31">
        <v>2207.5494950204725</v>
      </c>
      <c r="G137" s="32">
        <v>20248</v>
      </c>
      <c r="H137" s="33">
        <f>A137-'Awards&amp;Payments_LEACode'!A136</f>
        <v>0</v>
      </c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</row>
    <row r="138" spans="1:47" x14ac:dyDescent="0.3">
      <c r="A138" s="42">
        <v>2198</v>
      </c>
      <c r="B138" s="45" t="s">
        <v>984</v>
      </c>
      <c r="C138" s="44">
        <v>643523.79848370038</v>
      </c>
      <c r="D138" s="44">
        <v>0</v>
      </c>
      <c r="E138" s="44">
        <v>643524</v>
      </c>
      <c r="F138" s="31">
        <v>1941.7475728155339</v>
      </c>
      <c r="G138" s="32">
        <v>309</v>
      </c>
      <c r="H138" s="33">
        <f>A138-'Awards&amp;Payments_LEACode'!A137</f>
        <v>0</v>
      </c>
    </row>
    <row r="139" spans="1:47" x14ac:dyDescent="0.3">
      <c r="A139" s="42">
        <v>2212</v>
      </c>
      <c r="B139" s="45" t="s">
        <v>985</v>
      </c>
      <c r="C139" s="44">
        <v>338698.29578034591</v>
      </c>
      <c r="D139" s="44">
        <v>261301.70421965409</v>
      </c>
      <c r="E139" s="44">
        <v>600000</v>
      </c>
      <c r="F139" s="31">
        <v>889.22808083171685</v>
      </c>
      <c r="G139" s="32">
        <v>2741</v>
      </c>
      <c r="H139" s="33">
        <f>A139-'Awards&amp;Payments_LEACode'!A138</f>
        <v>0</v>
      </c>
    </row>
    <row r="140" spans="1:47" x14ac:dyDescent="0.3">
      <c r="A140" s="42">
        <v>2217</v>
      </c>
      <c r="B140" s="45" t="s">
        <v>986</v>
      </c>
      <c r="C140" s="44">
        <v>419261.01492277923</v>
      </c>
      <c r="D140" s="44">
        <v>180738.98507722077</v>
      </c>
      <c r="E140" s="44">
        <v>600000</v>
      </c>
      <c r="F140" s="31">
        <v>1111.8001850891901</v>
      </c>
      <c r="G140" s="32">
        <v>3552</v>
      </c>
      <c r="H140" s="33">
        <f>A140-'Awards&amp;Payments_LEACode'!A139</f>
        <v>0</v>
      </c>
    </row>
    <row r="141" spans="1:47" x14ac:dyDescent="0.3">
      <c r="A141" s="42">
        <v>2226</v>
      </c>
      <c r="B141" s="45" t="s">
        <v>614</v>
      </c>
      <c r="C141" s="44">
        <v>2008629.9579749817</v>
      </c>
      <c r="D141" s="44">
        <v>0</v>
      </c>
      <c r="E141" s="44">
        <v>2008630</v>
      </c>
      <c r="F141" s="31">
        <v>4507.2915210038427</v>
      </c>
      <c r="G141" s="32">
        <v>358</v>
      </c>
      <c r="H141" s="33">
        <f>A141-'Awards&amp;Payments_LEACode'!A140</f>
        <v>0</v>
      </c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</row>
    <row r="142" spans="1:47" x14ac:dyDescent="0.3">
      <c r="A142" s="42">
        <v>2233</v>
      </c>
      <c r="B142" s="45" t="s">
        <v>615</v>
      </c>
      <c r="C142" s="44">
        <v>1318305.1022149569</v>
      </c>
      <c r="D142" s="44">
        <v>0</v>
      </c>
      <c r="E142" s="44">
        <v>1318305</v>
      </c>
      <c r="F142" s="31">
        <v>2244.4937423598312</v>
      </c>
      <c r="G142" s="32">
        <v>270</v>
      </c>
      <c r="H142" s="33">
        <f>A142-'Awards&amp;Payments_LEACode'!A141</f>
        <v>0</v>
      </c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</row>
    <row r="143" spans="1:47" x14ac:dyDescent="0.3">
      <c r="A143" s="42">
        <v>2240</v>
      </c>
      <c r="B143" s="45" t="s">
        <v>987</v>
      </c>
      <c r="C143" s="44">
        <v>596004.09271033562</v>
      </c>
      <c r="D143" s="44">
        <v>3995.9072896643775</v>
      </c>
      <c r="E143" s="44">
        <v>600000</v>
      </c>
      <c r="F143" s="31">
        <v>149.09255192044787</v>
      </c>
      <c r="G143" s="32">
        <v>4909</v>
      </c>
      <c r="H143" s="33">
        <f>A143-'Awards&amp;Payments_LEACode'!A142</f>
        <v>0</v>
      </c>
    </row>
    <row r="144" spans="1:47" x14ac:dyDescent="0.3">
      <c r="A144" s="42">
        <v>2289</v>
      </c>
      <c r="B144" s="45" t="s">
        <v>988</v>
      </c>
      <c r="C144" s="44">
        <v>44698462.175174527</v>
      </c>
      <c r="D144" s="44">
        <v>0</v>
      </c>
      <c r="E144" s="44">
        <v>44698462</v>
      </c>
      <c r="F144" s="31">
        <v>789.02267106419981</v>
      </c>
      <c r="G144" s="32">
        <v>1660</v>
      </c>
      <c r="H144" s="33">
        <f>A144-'Awards&amp;Payments_LEACode'!A143</f>
        <v>0</v>
      </c>
    </row>
    <row r="145" spans="1:47" x14ac:dyDescent="0.3">
      <c r="A145" s="42">
        <v>2296</v>
      </c>
      <c r="B145" s="45" t="s">
        <v>618</v>
      </c>
      <c r="C145" s="44">
        <v>2437374.1695597358</v>
      </c>
      <c r="D145" s="44">
        <v>0</v>
      </c>
      <c r="E145" s="44">
        <v>2437374</v>
      </c>
      <c r="F145" s="31">
        <v>450.11252813203299</v>
      </c>
      <c r="G145" s="32">
        <v>1333</v>
      </c>
      <c r="H145" s="33">
        <f>A145-'Awards&amp;Payments_LEACode'!A144</f>
        <v>0</v>
      </c>
    </row>
    <row r="146" spans="1:47" x14ac:dyDescent="0.3">
      <c r="A146" s="42">
        <v>2303</v>
      </c>
      <c r="B146" s="45" t="s">
        <v>619</v>
      </c>
      <c r="C146" s="44">
        <v>3949114.2574368035</v>
      </c>
      <c r="D146" s="44">
        <v>0</v>
      </c>
      <c r="E146" s="44">
        <v>3949114</v>
      </c>
      <c r="F146" s="31">
        <v>503.3557046979866</v>
      </c>
      <c r="G146" s="32">
        <v>1192</v>
      </c>
      <c r="H146" s="33">
        <f>A146-'Awards&amp;Payments_LEACode'!A145</f>
        <v>0</v>
      </c>
    </row>
    <row r="147" spans="1:47" x14ac:dyDescent="0.3">
      <c r="A147" s="42">
        <v>2310</v>
      </c>
      <c r="B147" s="45" t="s">
        <v>620</v>
      </c>
      <c r="C147" s="44">
        <v>209052.6251648005</v>
      </c>
      <c r="D147" s="44">
        <v>390947.3748351995</v>
      </c>
      <c r="E147" s="44">
        <v>600000</v>
      </c>
      <c r="F147" s="31">
        <v>2409.2134310278275</v>
      </c>
      <c r="G147" s="32">
        <v>2065</v>
      </c>
      <c r="H147" s="33">
        <f>A147-'Awards&amp;Payments_LEACode'!A146</f>
        <v>0</v>
      </c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</row>
    <row r="148" spans="1:47" x14ac:dyDescent="0.3">
      <c r="A148" s="42">
        <v>2394</v>
      </c>
      <c r="B148" s="45" t="s">
        <v>989</v>
      </c>
      <c r="C148" s="44">
        <v>1613610.3645193758</v>
      </c>
      <c r="D148" s="44">
        <v>0</v>
      </c>
      <c r="E148" s="44">
        <v>1613610</v>
      </c>
      <c r="F148" s="31">
        <v>1818.1818181818182</v>
      </c>
      <c r="G148" s="32">
        <v>330</v>
      </c>
      <c r="H148" s="33">
        <f>A148-'Awards&amp;Payments_LEACode'!A147</f>
        <v>0</v>
      </c>
    </row>
    <row r="149" spans="1:47" x14ac:dyDescent="0.3">
      <c r="A149" s="42">
        <v>2415</v>
      </c>
      <c r="B149" s="45" t="s">
        <v>621</v>
      </c>
      <c r="C149" s="44">
        <v>606013.31043715449</v>
      </c>
      <c r="D149" s="44">
        <v>0</v>
      </c>
      <c r="E149" s="44">
        <v>606013</v>
      </c>
      <c r="F149" s="31">
        <v>1986.7549668874171</v>
      </c>
      <c r="G149" s="32">
        <v>302</v>
      </c>
      <c r="H149" s="33">
        <f>A149-'Awards&amp;Payments_LEACode'!A148</f>
        <v>0</v>
      </c>
    </row>
    <row r="150" spans="1:47" x14ac:dyDescent="0.3">
      <c r="A150" s="42">
        <v>2420</v>
      </c>
      <c r="B150" s="45" t="s">
        <v>622</v>
      </c>
      <c r="C150" s="44">
        <v>731895.3373774786</v>
      </c>
      <c r="D150" s="44">
        <v>0</v>
      </c>
      <c r="E150" s="44">
        <v>731895</v>
      </c>
      <c r="F150" s="31">
        <v>1268.4989429175475</v>
      </c>
      <c r="G150" s="32">
        <v>473</v>
      </c>
      <c r="H150" s="33">
        <f>A150-'Awards&amp;Payments_LEACode'!A149</f>
        <v>0</v>
      </c>
    </row>
    <row r="151" spans="1:47" x14ac:dyDescent="0.3">
      <c r="A151" s="42">
        <v>2422</v>
      </c>
      <c r="B151" s="45" t="s">
        <v>990</v>
      </c>
      <c r="C151" s="44">
        <v>306351.70466614101</v>
      </c>
      <c r="D151" s="44">
        <v>293648.29533385899</v>
      </c>
      <c r="E151" s="44">
        <v>600000</v>
      </c>
      <c r="F151" s="31">
        <v>6267.3908977505562</v>
      </c>
      <c r="G151" s="32">
        <v>561</v>
      </c>
      <c r="H151" s="33">
        <f>A151-'Awards&amp;Payments_LEACode'!A150</f>
        <v>0</v>
      </c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</row>
    <row r="152" spans="1:47" x14ac:dyDescent="0.3">
      <c r="A152" s="42">
        <v>2436</v>
      </c>
      <c r="B152" s="45" t="s">
        <v>624</v>
      </c>
      <c r="C152" s="44">
        <v>346529.34177386732</v>
      </c>
      <c r="D152" s="44">
        <v>253470.65822613268</v>
      </c>
      <c r="E152" s="44">
        <v>600000</v>
      </c>
      <c r="F152" s="31">
        <v>229.84900936528945</v>
      </c>
      <c r="G152" s="32">
        <v>3916</v>
      </c>
      <c r="H152" s="33">
        <f>A152-'Awards&amp;Payments_LEACode'!A151</f>
        <v>0</v>
      </c>
    </row>
    <row r="153" spans="1:47" x14ac:dyDescent="0.3">
      <c r="A153" s="42">
        <v>2443</v>
      </c>
      <c r="B153" s="45" t="s">
        <v>991</v>
      </c>
      <c r="C153" s="44">
        <v>1309777.6339665717</v>
      </c>
      <c r="D153" s="44">
        <v>0</v>
      </c>
      <c r="E153" s="44">
        <v>1309778</v>
      </c>
      <c r="F153" s="31">
        <v>1084.9909584086799</v>
      </c>
      <c r="G153" s="32">
        <v>553</v>
      </c>
      <c r="H153" s="33">
        <f>A153-'Awards&amp;Payments_LEACode'!A152</f>
        <v>0</v>
      </c>
    </row>
    <row r="154" spans="1:47" x14ac:dyDescent="0.3">
      <c r="A154" s="42">
        <v>2450</v>
      </c>
      <c r="B154" s="45" t="s">
        <v>992</v>
      </c>
      <c r="C154" s="44">
        <v>236042.69191446804</v>
      </c>
      <c r="D154" s="44">
        <v>363957.30808553193</v>
      </c>
      <c r="E154" s="44">
        <v>600000</v>
      </c>
      <c r="F154" s="31">
        <v>852.36710073819791</v>
      </c>
      <c r="G154" s="32">
        <v>718</v>
      </c>
      <c r="H154" s="33">
        <f>A154-'Awards&amp;Payments_LEACode'!A153</f>
        <v>0</v>
      </c>
    </row>
    <row r="155" spans="1:47" x14ac:dyDescent="0.3">
      <c r="A155" s="42">
        <v>2460</v>
      </c>
      <c r="B155" s="45" t="s">
        <v>993</v>
      </c>
      <c r="C155" s="44">
        <v>308781.77381077211</v>
      </c>
      <c r="D155" s="44">
        <v>291218.22618922789</v>
      </c>
      <c r="E155" s="44">
        <v>600000</v>
      </c>
      <c r="F155" s="31">
        <v>180.93176126492716</v>
      </c>
      <c r="G155" s="32">
        <v>4146</v>
      </c>
      <c r="H155" s="33">
        <f>A155-'Awards&amp;Payments_LEACode'!A154</f>
        <v>0</v>
      </c>
    </row>
    <row r="156" spans="1:47" x14ac:dyDescent="0.3">
      <c r="A156" s="42">
        <v>2478</v>
      </c>
      <c r="B156" s="45" t="s">
        <v>628</v>
      </c>
      <c r="C156" s="44">
        <v>4975025.7350724638</v>
      </c>
      <c r="D156" s="44">
        <v>0</v>
      </c>
      <c r="E156" s="44">
        <v>4975026</v>
      </c>
      <c r="F156" s="31">
        <v>662.25165562913912</v>
      </c>
      <c r="G156" s="32">
        <v>906</v>
      </c>
      <c r="H156" s="33">
        <f>A156-'Awards&amp;Payments_LEACode'!A155</f>
        <v>0</v>
      </c>
    </row>
    <row r="157" spans="1:47" x14ac:dyDescent="0.3">
      <c r="A157" s="42">
        <v>2485</v>
      </c>
      <c r="B157" s="45" t="s">
        <v>994</v>
      </c>
      <c r="C157" s="44">
        <v>354649.32891568332</v>
      </c>
      <c r="D157" s="44">
        <v>245350.67108431668</v>
      </c>
      <c r="E157" s="44">
        <v>600000</v>
      </c>
      <c r="F157" s="31">
        <v>432.31820055579345</v>
      </c>
      <c r="G157" s="32">
        <v>6101</v>
      </c>
      <c r="H157" s="33">
        <f>A157-'Awards&amp;Payments_LEACode'!A156</f>
        <v>0</v>
      </c>
    </row>
    <row r="158" spans="1:47" x14ac:dyDescent="0.3">
      <c r="A158" s="42">
        <v>2525</v>
      </c>
      <c r="B158" s="45" t="s">
        <v>995</v>
      </c>
      <c r="C158" s="44">
        <v>351752.50868534565</v>
      </c>
      <c r="D158" s="44">
        <v>248247.49131465435</v>
      </c>
      <c r="E158" s="44">
        <v>600000</v>
      </c>
      <c r="F158" s="31">
        <v>182.65488043832062</v>
      </c>
      <c r="G158" s="32">
        <v>5609</v>
      </c>
      <c r="H158" s="33">
        <f>A158-'Awards&amp;Payments_LEACode'!A157</f>
        <v>0</v>
      </c>
    </row>
    <row r="159" spans="1:47" x14ac:dyDescent="0.3">
      <c r="A159" s="42">
        <v>2527</v>
      </c>
      <c r="B159" s="45" t="s">
        <v>630</v>
      </c>
      <c r="C159" s="44">
        <v>228633.94452230018</v>
      </c>
      <c r="D159" s="44">
        <v>371366.05547769985</v>
      </c>
      <c r="E159" s="44">
        <v>600000</v>
      </c>
      <c r="F159" s="31">
        <v>1795.3645190199743</v>
      </c>
      <c r="G159" s="32">
        <v>563</v>
      </c>
      <c r="H159" s="33">
        <f>A159-'Awards&amp;Payments_LEACode'!A158</f>
        <v>0</v>
      </c>
    </row>
    <row r="160" spans="1:47" x14ac:dyDescent="0.3">
      <c r="A160" s="42">
        <v>2534</v>
      </c>
      <c r="B160" s="45" t="s">
        <v>631</v>
      </c>
      <c r="C160" s="44">
        <v>289519.03059113567</v>
      </c>
      <c r="D160" s="44">
        <v>310480.96940886433</v>
      </c>
      <c r="E160" s="44">
        <v>600000</v>
      </c>
      <c r="F160" s="31">
        <v>1546.3917525773195</v>
      </c>
      <c r="G160" s="32">
        <v>388</v>
      </c>
      <c r="H160" s="33">
        <f>A160-'Awards&amp;Payments_LEACode'!A159</f>
        <v>0</v>
      </c>
    </row>
    <row r="161" spans="1:47" x14ac:dyDescent="0.3">
      <c r="A161" s="42">
        <v>2541</v>
      </c>
      <c r="B161" s="45" t="s">
        <v>632</v>
      </c>
      <c r="C161" s="44">
        <v>3516006.2936380622</v>
      </c>
      <c r="D161" s="44">
        <v>0</v>
      </c>
      <c r="E161" s="44">
        <v>3516006</v>
      </c>
      <c r="F161" s="31">
        <v>2030.0673449529668</v>
      </c>
      <c r="G161" s="32">
        <v>420</v>
      </c>
      <c r="H161" s="33">
        <f>A161-'Awards&amp;Payments_LEACode'!A160</f>
        <v>0</v>
      </c>
    </row>
    <row r="162" spans="1:47" x14ac:dyDescent="0.3">
      <c r="A162" s="42">
        <v>2562</v>
      </c>
      <c r="B162" s="45" t="s">
        <v>996</v>
      </c>
      <c r="C162" s="44">
        <v>900088.72067447344</v>
      </c>
      <c r="D162" s="44">
        <v>0</v>
      </c>
      <c r="E162" s="44">
        <v>900089</v>
      </c>
      <c r="F162" s="31">
        <v>940.4388714733542</v>
      </c>
      <c r="G162" s="32">
        <v>638</v>
      </c>
      <c r="H162" s="33">
        <f>A162-'Awards&amp;Payments_LEACode'!A161</f>
        <v>0</v>
      </c>
    </row>
    <row r="163" spans="1:47" x14ac:dyDescent="0.3">
      <c r="A163" s="42">
        <v>2570</v>
      </c>
      <c r="B163" s="45" t="s">
        <v>997</v>
      </c>
      <c r="C163" s="44">
        <v>0</v>
      </c>
      <c r="D163" s="44">
        <v>600000</v>
      </c>
      <c r="E163" s="44">
        <v>600000</v>
      </c>
      <c r="F163" s="31">
        <v>1182.1639257225231</v>
      </c>
      <c r="G163" s="32">
        <v>735</v>
      </c>
      <c r="H163" s="33">
        <f>A163-'Awards&amp;Payments_LEACode'!A162</f>
        <v>0</v>
      </c>
    </row>
    <row r="164" spans="1:47" x14ac:dyDescent="0.3">
      <c r="A164" s="42">
        <v>2576</v>
      </c>
      <c r="B164" s="45" t="s">
        <v>998</v>
      </c>
      <c r="C164" s="44">
        <v>611999.57833002612</v>
      </c>
      <c r="D164" s="44">
        <v>0</v>
      </c>
      <c r="E164" s="44">
        <v>612000</v>
      </c>
      <c r="F164" s="31">
        <v>1382.4884792626729</v>
      </c>
      <c r="G164" s="32">
        <v>434</v>
      </c>
      <c r="H164" s="33">
        <f>A164-'Awards&amp;Payments_LEACode'!A163</f>
        <v>0</v>
      </c>
    </row>
    <row r="165" spans="1:47" x14ac:dyDescent="0.3">
      <c r="A165" s="42">
        <v>2583</v>
      </c>
      <c r="B165" s="45" t="s">
        <v>636</v>
      </c>
      <c r="C165" s="44">
        <v>750143.08220438799</v>
      </c>
      <c r="D165" s="44">
        <v>0</v>
      </c>
      <c r="E165" s="44">
        <v>750143</v>
      </c>
      <c r="F165" s="31">
        <v>1683.5789056988021</v>
      </c>
      <c r="G165" s="32">
        <v>9899</v>
      </c>
      <c r="H165" s="33">
        <f>A165-'Awards&amp;Payments_LEACode'!A164</f>
        <v>0</v>
      </c>
    </row>
    <row r="166" spans="1:47" x14ac:dyDescent="0.3">
      <c r="A166" s="42">
        <v>2604</v>
      </c>
      <c r="B166" s="45" t="s">
        <v>637</v>
      </c>
      <c r="C166" s="44">
        <v>2637573.3415908958</v>
      </c>
      <c r="D166" s="44">
        <v>0</v>
      </c>
      <c r="E166" s="44">
        <v>2637573</v>
      </c>
      <c r="F166" s="31">
        <v>967.31958400167287</v>
      </c>
      <c r="G166" s="32">
        <v>1821</v>
      </c>
      <c r="H166" s="33">
        <f>A166-'Awards&amp;Payments_LEACode'!A165</f>
        <v>0</v>
      </c>
    </row>
    <row r="167" spans="1:47" x14ac:dyDescent="0.3">
      <c r="A167" s="42">
        <v>2605</v>
      </c>
      <c r="B167" s="45" t="s">
        <v>638</v>
      </c>
      <c r="C167" s="44">
        <v>200888.18553863154</v>
      </c>
      <c r="D167" s="44">
        <v>399111.81446136849</v>
      </c>
      <c r="E167" s="44">
        <v>600000</v>
      </c>
      <c r="F167" s="31">
        <v>928.79256965944273</v>
      </c>
      <c r="G167" s="32">
        <v>646</v>
      </c>
      <c r="H167" s="33">
        <f>A167-'Awards&amp;Payments_LEACode'!A166</f>
        <v>0</v>
      </c>
    </row>
    <row r="168" spans="1:47" x14ac:dyDescent="0.3">
      <c r="A168" s="42">
        <v>2611</v>
      </c>
      <c r="B168" s="45" t="s">
        <v>639</v>
      </c>
      <c r="C168" s="44">
        <v>1024511.2243785404</v>
      </c>
      <c r="D168" s="44">
        <v>0</v>
      </c>
      <c r="E168" s="44">
        <v>1024511</v>
      </c>
      <c r="F168" s="31">
        <v>2047.7815699658704</v>
      </c>
      <c r="G168" s="32">
        <v>293</v>
      </c>
      <c r="H168" s="33">
        <f>A168-'Awards&amp;Payments_LEACode'!A167</f>
        <v>0</v>
      </c>
    </row>
    <row r="169" spans="1:47" x14ac:dyDescent="0.3">
      <c r="A169" s="42">
        <v>2618</v>
      </c>
      <c r="B169" s="45" t="s">
        <v>640</v>
      </c>
      <c r="C169" s="44">
        <v>1010790.2242082455</v>
      </c>
      <c r="D169" s="44">
        <v>0</v>
      </c>
      <c r="E169" s="44">
        <v>1010790</v>
      </c>
      <c r="F169" s="31">
        <v>627.91204682700709</v>
      </c>
      <c r="G169" s="32">
        <v>3936</v>
      </c>
      <c r="H169" s="33">
        <f>A169-'Awards&amp;Payments_LEACode'!A168</f>
        <v>0</v>
      </c>
    </row>
    <row r="170" spans="1:47" x14ac:dyDescent="0.3">
      <c r="A170" s="42">
        <v>2625</v>
      </c>
      <c r="B170" s="45" t="s">
        <v>641</v>
      </c>
      <c r="C170" s="44">
        <v>319183.65514937573</v>
      </c>
      <c r="D170" s="44">
        <v>280816.34485062427</v>
      </c>
      <c r="E170" s="44">
        <v>600000</v>
      </c>
      <c r="F170" s="31">
        <v>2161.0337184714008</v>
      </c>
      <c r="G170" s="32">
        <v>20759</v>
      </c>
      <c r="H170" s="33">
        <f>A170-'Awards&amp;Payments_LEACode'!A169</f>
        <v>0</v>
      </c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</row>
    <row r="171" spans="1:47" x14ac:dyDescent="0.3">
      <c r="A171" s="42">
        <v>2632</v>
      </c>
      <c r="B171" s="45" t="s">
        <v>642</v>
      </c>
      <c r="C171" s="44">
        <v>852628.28488024604</v>
      </c>
      <c r="D171" s="44">
        <v>0</v>
      </c>
      <c r="E171" s="44">
        <v>852628</v>
      </c>
      <c r="F171" s="31">
        <v>164.57415139633829</v>
      </c>
      <c r="G171" s="32">
        <v>3780</v>
      </c>
      <c r="H171" s="33">
        <f>A171-'Awards&amp;Payments_LEACode'!A170</f>
        <v>0</v>
      </c>
    </row>
    <row r="172" spans="1:47" x14ac:dyDescent="0.3">
      <c r="A172" s="42">
        <v>2639</v>
      </c>
      <c r="B172" s="45" t="s">
        <v>643</v>
      </c>
      <c r="C172" s="44">
        <v>582297.91003482509</v>
      </c>
      <c r="D172" s="44">
        <v>17702.089965174906</v>
      </c>
      <c r="E172" s="44">
        <v>600000</v>
      </c>
      <c r="F172" s="31">
        <v>328.40722495894909</v>
      </c>
      <c r="G172" s="32">
        <v>1827</v>
      </c>
      <c r="H172" s="33">
        <f>A172-'Awards&amp;Payments_LEACode'!A171</f>
        <v>0</v>
      </c>
    </row>
    <row r="173" spans="1:47" x14ac:dyDescent="0.3">
      <c r="A173" s="42">
        <v>2646</v>
      </c>
      <c r="B173" s="45" t="s">
        <v>644</v>
      </c>
      <c r="C173" s="44">
        <v>868890.48540605442</v>
      </c>
      <c r="D173" s="44">
        <v>0</v>
      </c>
      <c r="E173" s="44">
        <v>868890</v>
      </c>
      <c r="F173" s="31">
        <v>709.0602451242811</v>
      </c>
      <c r="G173" s="32">
        <v>945</v>
      </c>
      <c r="H173" s="33">
        <f>A173-'Awards&amp;Payments_LEACode'!A172</f>
        <v>0</v>
      </c>
    </row>
    <row r="174" spans="1:47" x14ac:dyDescent="0.3">
      <c r="A174" s="42">
        <v>2660</v>
      </c>
      <c r="B174" s="45" t="s">
        <v>645</v>
      </c>
      <c r="C174" s="44">
        <v>375630.90153030265</v>
      </c>
      <c r="D174" s="44">
        <v>224369.09846969735</v>
      </c>
      <c r="E174" s="44">
        <v>600000</v>
      </c>
      <c r="F174" s="31">
        <v>3225.7392729760563</v>
      </c>
      <c r="G174" s="32">
        <v>505</v>
      </c>
      <c r="H174" s="33">
        <f>A174-'Awards&amp;Payments_LEACode'!A173</f>
        <v>0</v>
      </c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</row>
    <row r="175" spans="1:47" x14ac:dyDescent="0.3">
      <c r="A175" s="42">
        <v>2695</v>
      </c>
      <c r="B175" s="45" t="s">
        <v>646</v>
      </c>
      <c r="C175" s="44">
        <v>16665747.587512443</v>
      </c>
      <c r="D175" s="44">
        <v>0</v>
      </c>
      <c r="E175" s="44">
        <v>16665748</v>
      </c>
      <c r="F175" s="31">
        <v>557.6794518096101</v>
      </c>
      <c r="G175" s="32">
        <v>1190</v>
      </c>
      <c r="H175" s="33">
        <f>A175-'Awards&amp;Payments_LEACode'!A174</f>
        <v>0</v>
      </c>
    </row>
    <row r="176" spans="1:47" x14ac:dyDescent="0.3">
      <c r="A176" s="42">
        <v>2702</v>
      </c>
      <c r="B176" s="45" t="s">
        <v>647</v>
      </c>
      <c r="C176" s="44">
        <v>1761488.9624670462</v>
      </c>
      <c r="D176" s="44">
        <v>0</v>
      </c>
      <c r="E176" s="44">
        <v>1761489</v>
      </c>
      <c r="F176" s="31">
        <v>151.30925447284824</v>
      </c>
      <c r="G176" s="32">
        <v>5231</v>
      </c>
      <c r="H176" s="33">
        <f>A176-'Awards&amp;Payments_LEACode'!A175</f>
        <v>0</v>
      </c>
    </row>
    <row r="177" spans="1:47" x14ac:dyDescent="0.3">
      <c r="A177" s="42">
        <v>2730</v>
      </c>
      <c r="B177" s="45" t="s">
        <v>648</v>
      </c>
      <c r="C177" s="44">
        <v>390115.00268199085</v>
      </c>
      <c r="D177" s="44">
        <v>209884.99731800915</v>
      </c>
      <c r="E177" s="44">
        <v>600000</v>
      </c>
      <c r="F177" s="31">
        <v>813.00813008130081</v>
      </c>
      <c r="G177" s="32">
        <v>738</v>
      </c>
      <c r="H177" s="33">
        <f>A177-'Awards&amp;Payments_LEACode'!A176</f>
        <v>0</v>
      </c>
    </row>
    <row r="178" spans="1:47" x14ac:dyDescent="0.3">
      <c r="A178" s="42">
        <v>2737</v>
      </c>
      <c r="B178" s="45" t="s">
        <v>649</v>
      </c>
      <c r="C178" s="44">
        <v>240184.18170668988</v>
      </c>
      <c r="D178" s="44">
        <v>359815.81829331012</v>
      </c>
      <c r="E178" s="44">
        <v>600000</v>
      </c>
      <c r="F178" s="31">
        <v>1355.6870394760031</v>
      </c>
      <c r="G178" s="32">
        <v>6449</v>
      </c>
      <c r="H178" s="33">
        <f>A178-'Awards&amp;Payments_LEACode'!A177</f>
        <v>0</v>
      </c>
    </row>
    <row r="179" spans="1:47" x14ac:dyDescent="0.3">
      <c r="A179" s="42">
        <v>2744</v>
      </c>
      <c r="B179" s="45" t="s">
        <v>650</v>
      </c>
      <c r="C179" s="44">
        <v>759937.44625683385</v>
      </c>
      <c r="D179" s="44">
        <v>0</v>
      </c>
      <c r="E179" s="44">
        <v>759937</v>
      </c>
      <c r="F179" s="31">
        <v>5389.3986765588879</v>
      </c>
      <c r="G179" s="32">
        <v>231</v>
      </c>
      <c r="H179" s="33">
        <f>A179-'Awards&amp;Payments_LEACode'!A178</f>
        <v>0</v>
      </c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</row>
    <row r="180" spans="1:47" x14ac:dyDescent="0.3">
      <c r="A180" s="42">
        <v>2758</v>
      </c>
      <c r="B180" s="45" t="s">
        <v>651</v>
      </c>
      <c r="C180" s="44">
        <v>2471461.8163111</v>
      </c>
      <c r="D180" s="44">
        <v>0</v>
      </c>
      <c r="E180" s="44">
        <v>2471462</v>
      </c>
      <c r="F180" s="31">
        <v>5255.6698032633358</v>
      </c>
      <c r="G180" s="32">
        <v>527</v>
      </c>
      <c r="H180" s="33">
        <f>A180-'Awards&amp;Payments_LEACode'!A179</f>
        <v>0</v>
      </c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</row>
    <row r="181" spans="1:47" x14ac:dyDescent="0.3">
      <c r="A181" s="42">
        <v>2793</v>
      </c>
      <c r="B181" s="45" t="s">
        <v>999</v>
      </c>
      <c r="C181" s="44">
        <v>44860898.96174781</v>
      </c>
      <c r="D181" s="44">
        <v>0</v>
      </c>
      <c r="E181" s="44">
        <v>44860899</v>
      </c>
      <c r="F181" s="31">
        <v>1982.6195527531443</v>
      </c>
      <c r="G181" s="32">
        <v>803</v>
      </c>
      <c r="H181" s="33">
        <f>A181-'Awards&amp;Payments_LEACode'!A180</f>
        <v>0</v>
      </c>
    </row>
    <row r="182" spans="1:47" x14ac:dyDescent="0.3">
      <c r="A182" s="42">
        <v>2800</v>
      </c>
      <c r="B182" s="45" t="s">
        <v>653</v>
      </c>
      <c r="C182" s="44">
        <v>512255.61218927021</v>
      </c>
      <c r="D182" s="44">
        <v>87744.387810729793</v>
      </c>
      <c r="E182" s="44">
        <v>600000</v>
      </c>
      <c r="F182" s="31">
        <v>1125.7035647279549</v>
      </c>
      <c r="G182" s="32">
        <v>533</v>
      </c>
      <c r="H182" s="33">
        <f>A182-'Awards&amp;Payments_LEACode'!A181</f>
        <v>0</v>
      </c>
    </row>
    <row r="183" spans="1:47" x14ac:dyDescent="0.3">
      <c r="A183" s="42">
        <v>2814</v>
      </c>
      <c r="B183" s="45" t="s">
        <v>654</v>
      </c>
      <c r="C183" s="44">
        <v>670061.93164244562</v>
      </c>
      <c r="D183" s="44">
        <v>0</v>
      </c>
      <c r="E183" s="44">
        <v>670062</v>
      </c>
      <c r="F183" s="31">
        <v>1002.4878585905542</v>
      </c>
      <c r="G183" s="32">
        <v>1959</v>
      </c>
      <c r="H183" s="33">
        <f>A183-'Awards&amp;Payments_LEACode'!A182</f>
        <v>0</v>
      </c>
    </row>
    <row r="184" spans="1:47" x14ac:dyDescent="0.3">
      <c r="A184" s="42">
        <v>2828</v>
      </c>
      <c r="B184" s="45" t="s">
        <v>655</v>
      </c>
      <c r="C184" s="44">
        <v>663638.54765343608</v>
      </c>
      <c r="D184" s="44">
        <v>0</v>
      </c>
      <c r="E184" s="44">
        <v>663639</v>
      </c>
      <c r="F184" s="31">
        <v>844.40583284829791</v>
      </c>
      <c r="G184" s="32">
        <v>1355</v>
      </c>
      <c r="H184" s="33">
        <f>A184-'Awards&amp;Payments_LEACode'!A183</f>
        <v>0</v>
      </c>
    </row>
    <row r="185" spans="1:47" x14ac:dyDescent="0.3">
      <c r="A185" s="42">
        <v>2835</v>
      </c>
      <c r="B185" s="45" t="s">
        <v>656</v>
      </c>
      <c r="C185" s="44">
        <v>791498.71014746907</v>
      </c>
      <c r="D185" s="44">
        <v>0</v>
      </c>
      <c r="E185" s="44">
        <v>791499</v>
      </c>
      <c r="F185" s="31">
        <v>2516.9904809707823</v>
      </c>
      <c r="G185" s="32">
        <v>310</v>
      </c>
      <c r="H185" s="33">
        <f>A185-'Awards&amp;Payments_LEACode'!A184</f>
        <v>0</v>
      </c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</row>
    <row r="186" spans="1:47" x14ac:dyDescent="0.3">
      <c r="A186" s="42">
        <v>2842</v>
      </c>
      <c r="B186" s="45" t="s">
        <v>657</v>
      </c>
      <c r="C186" s="44">
        <v>62063.076904190173</v>
      </c>
      <c r="D186" s="44">
        <v>537936.92309580988</v>
      </c>
      <c r="E186" s="44">
        <v>600000</v>
      </c>
      <c r="F186" s="31">
        <v>442.82289598673145</v>
      </c>
      <c r="G186" s="32">
        <v>1615</v>
      </c>
      <c r="H186" s="33">
        <f>A186-'Awards&amp;Payments_LEACode'!A185</f>
        <v>0</v>
      </c>
    </row>
    <row r="187" spans="1:47" x14ac:dyDescent="0.3">
      <c r="A187" s="42">
        <v>2849</v>
      </c>
      <c r="B187" s="45" t="s">
        <v>1000</v>
      </c>
      <c r="C187" s="44">
        <v>8742825.7175807431</v>
      </c>
      <c r="D187" s="44">
        <v>0</v>
      </c>
      <c r="E187" s="44">
        <v>8742826</v>
      </c>
      <c r="F187" s="31">
        <v>1440.2323458288863</v>
      </c>
      <c r="G187" s="32">
        <v>737</v>
      </c>
      <c r="H187" s="33">
        <f>A187-'Awards&amp;Payments_LEACode'!A186</f>
        <v>0</v>
      </c>
    </row>
    <row r="188" spans="1:47" x14ac:dyDescent="0.3">
      <c r="A188" s="42">
        <v>2856</v>
      </c>
      <c r="B188" s="45" t="s">
        <v>1001</v>
      </c>
      <c r="C188" s="44">
        <v>1592043.5008607749</v>
      </c>
      <c r="D188" s="44">
        <v>0</v>
      </c>
      <c r="E188" s="44">
        <v>1592044</v>
      </c>
      <c r="F188" s="31">
        <v>1303.8488216657208</v>
      </c>
      <c r="G188" s="32">
        <v>980</v>
      </c>
      <c r="H188" s="33">
        <f>A188-'Awards&amp;Payments_LEACode'!A187</f>
        <v>0</v>
      </c>
    </row>
    <row r="189" spans="1:47" x14ac:dyDescent="0.3">
      <c r="A189" s="42">
        <v>2863</v>
      </c>
      <c r="B189" s="45" t="s">
        <v>1002</v>
      </c>
      <c r="C189" s="44">
        <v>1244951.094285103</v>
      </c>
      <c r="D189" s="44">
        <v>0</v>
      </c>
      <c r="E189" s="44">
        <v>1244951</v>
      </c>
      <c r="F189" s="31">
        <v>2189.7810218978102</v>
      </c>
      <c r="G189" s="32">
        <v>274</v>
      </c>
      <c r="H189" s="33">
        <f>A189-'Awards&amp;Payments_LEACode'!A188</f>
        <v>0</v>
      </c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</row>
    <row r="190" spans="1:47" x14ac:dyDescent="0.3">
      <c r="A190" s="42">
        <v>2884</v>
      </c>
      <c r="B190" s="45" t="s">
        <v>1003</v>
      </c>
      <c r="C190" s="44">
        <v>1144169.9035094436</v>
      </c>
      <c r="D190" s="44">
        <v>0</v>
      </c>
      <c r="E190" s="44">
        <v>1144170</v>
      </c>
      <c r="F190" s="31">
        <v>1428.5714285714287</v>
      </c>
      <c r="G190" s="32">
        <v>420</v>
      </c>
      <c r="H190" s="33">
        <f>A190-'Awards&amp;Payments_LEACode'!A189</f>
        <v>0</v>
      </c>
    </row>
    <row r="191" spans="1:47" x14ac:dyDescent="0.3">
      <c r="A191" s="42">
        <v>2885</v>
      </c>
      <c r="B191" s="45" t="s">
        <v>1004</v>
      </c>
      <c r="C191" s="44">
        <v>1963873.7149788956</v>
      </c>
      <c r="D191" s="44">
        <v>0</v>
      </c>
      <c r="E191" s="44">
        <v>1963874</v>
      </c>
      <c r="F191" s="31">
        <v>5714.2857142857147</v>
      </c>
      <c r="G191" s="32">
        <v>105</v>
      </c>
      <c r="H191" s="33">
        <f>A191-'Awards&amp;Payments_LEACode'!A190</f>
        <v>0</v>
      </c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</row>
    <row r="192" spans="1:47" x14ac:dyDescent="0.3">
      <c r="A192" s="42">
        <v>2891</v>
      </c>
      <c r="B192" s="45" t="s">
        <v>663</v>
      </c>
      <c r="C192" s="44">
        <v>780267.04910094244</v>
      </c>
      <c r="D192" s="44">
        <v>0</v>
      </c>
      <c r="E192" s="44">
        <v>780267</v>
      </c>
      <c r="F192" s="31">
        <v>4054.0540540540542</v>
      </c>
      <c r="G192" s="32">
        <v>148</v>
      </c>
      <c r="H192" s="33">
        <f>A192-'Awards&amp;Payments_LEACode'!A191</f>
        <v>0</v>
      </c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</row>
    <row r="193" spans="1:47" x14ac:dyDescent="0.3">
      <c r="A193" s="42">
        <v>2898</v>
      </c>
      <c r="B193" s="45" t="s">
        <v>664</v>
      </c>
      <c r="C193" s="44">
        <v>715158.97701857134</v>
      </c>
      <c r="D193" s="44">
        <v>0</v>
      </c>
      <c r="E193" s="44">
        <v>715159</v>
      </c>
      <c r="F193" s="31">
        <v>791.36551365416085</v>
      </c>
      <c r="G193" s="32">
        <v>1611</v>
      </c>
      <c r="H193" s="33">
        <f>A193-'Awards&amp;Payments_LEACode'!A192</f>
        <v>0</v>
      </c>
    </row>
    <row r="194" spans="1:47" x14ac:dyDescent="0.3">
      <c r="A194" s="42">
        <v>2912</v>
      </c>
      <c r="B194" s="45" t="s">
        <v>665</v>
      </c>
      <c r="C194" s="44">
        <v>1277771.8452324064</v>
      </c>
      <c r="D194" s="44">
        <v>0</v>
      </c>
      <c r="E194" s="44">
        <v>1277772</v>
      </c>
      <c r="F194" s="31">
        <v>569.90176592193609</v>
      </c>
      <c r="G194" s="32">
        <v>1516</v>
      </c>
      <c r="H194" s="33">
        <f>A194-'Awards&amp;Payments_LEACode'!A193</f>
        <v>0</v>
      </c>
    </row>
    <row r="195" spans="1:47" x14ac:dyDescent="0.3">
      <c r="A195" s="42">
        <v>2940</v>
      </c>
      <c r="B195" s="45" t="s">
        <v>666</v>
      </c>
      <c r="C195" s="44">
        <v>350611.56158695184</v>
      </c>
      <c r="D195" s="44">
        <v>249388.43841304816</v>
      </c>
      <c r="E195" s="44">
        <v>600000</v>
      </c>
      <c r="F195" s="31">
        <v>714.09293453535577</v>
      </c>
      <c r="G195" s="32">
        <v>1088</v>
      </c>
      <c r="H195" s="33">
        <f>A195-'Awards&amp;Payments_LEACode'!A194</f>
        <v>0</v>
      </c>
    </row>
    <row r="196" spans="1:47" x14ac:dyDescent="0.3">
      <c r="A196" s="42">
        <v>2961</v>
      </c>
      <c r="B196" s="45" t="s">
        <v>1005</v>
      </c>
      <c r="C196" s="44">
        <v>354804.91261091887</v>
      </c>
      <c r="D196" s="44">
        <v>245195.08738908113</v>
      </c>
      <c r="E196" s="44">
        <v>600000</v>
      </c>
      <c r="F196" s="31">
        <v>3855.6506804370165</v>
      </c>
      <c r="G196" s="32">
        <v>492</v>
      </c>
      <c r="H196" s="33">
        <f>A196-'Awards&amp;Payments_LEACode'!A195</f>
        <v>0</v>
      </c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</row>
    <row r="197" spans="1:47" x14ac:dyDescent="0.3">
      <c r="A197" s="42">
        <v>3087</v>
      </c>
      <c r="B197" s="45" t="s">
        <v>1006</v>
      </c>
      <c r="C197" s="44">
        <v>97528.750670497713</v>
      </c>
      <c r="D197" s="44">
        <v>502471.24932950229</v>
      </c>
      <c r="E197" s="44">
        <v>600000</v>
      </c>
      <c r="F197" s="31">
        <v>1552.9744817719131</v>
      </c>
      <c r="G197" s="32">
        <v>440</v>
      </c>
      <c r="H197" s="33">
        <f>A197-'Awards&amp;Payments_LEACode'!A196</f>
        <v>0</v>
      </c>
    </row>
    <row r="198" spans="1:47" x14ac:dyDescent="0.3">
      <c r="A198" s="42">
        <v>3094</v>
      </c>
      <c r="B198" s="45" t="s">
        <v>1007</v>
      </c>
      <c r="C198" s="44">
        <v>11320.566015232491</v>
      </c>
      <c r="D198" s="44">
        <v>588679.43398476753</v>
      </c>
      <c r="E198" s="44">
        <v>600000</v>
      </c>
      <c r="F198" s="31">
        <v>552.70025285561042</v>
      </c>
      <c r="G198" s="32">
        <v>1925</v>
      </c>
      <c r="H198" s="33">
        <f>A198-'Awards&amp;Payments_LEACode'!A197</f>
        <v>0</v>
      </c>
    </row>
    <row r="199" spans="1:47" x14ac:dyDescent="0.3">
      <c r="A199" s="42">
        <v>3122</v>
      </c>
      <c r="B199" s="45" t="s">
        <v>668</v>
      </c>
      <c r="C199" s="44">
        <v>0</v>
      </c>
      <c r="D199" s="44">
        <v>600000</v>
      </c>
      <c r="E199" s="44">
        <v>600000</v>
      </c>
      <c r="F199" s="31">
        <v>1585.4106669846083</v>
      </c>
      <c r="G199" s="32">
        <v>26842</v>
      </c>
      <c r="H199" s="33">
        <f>A199-'Awards&amp;Payments_LEACode'!A198</f>
        <v>0</v>
      </c>
    </row>
    <row r="200" spans="1:47" x14ac:dyDescent="0.3">
      <c r="A200" s="42">
        <v>3129</v>
      </c>
      <c r="B200" s="45" t="s">
        <v>669</v>
      </c>
      <c r="C200" s="44">
        <v>1274889.8424968531</v>
      </c>
      <c r="D200" s="44">
        <v>0</v>
      </c>
      <c r="E200" s="44">
        <v>1274890</v>
      </c>
      <c r="F200" s="31">
        <v>1284.0226710543072</v>
      </c>
      <c r="G200" s="32">
        <v>632</v>
      </c>
      <c r="H200" s="33">
        <f>A200-'Awards&amp;Payments_LEACode'!A199</f>
        <v>0</v>
      </c>
    </row>
    <row r="201" spans="1:47" x14ac:dyDescent="0.3">
      <c r="A201" s="42">
        <v>3150</v>
      </c>
      <c r="B201" s="45" t="s">
        <v>670</v>
      </c>
      <c r="C201" s="44">
        <v>863971.07713765511</v>
      </c>
      <c r="D201" s="44">
        <v>0</v>
      </c>
      <c r="E201" s="44">
        <v>863971</v>
      </c>
      <c r="F201" s="31">
        <v>1508.2394272504448</v>
      </c>
      <c r="G201" s="32">
        <v>4987</v>
      </c>
      <c r="H201" s="33">
        <f>A201-'Awards&amp;Payments_LEACode'!A200</f>
        <v>0</v>
      </c>
    </row>
    <row r="202" spans="1:47" x14ac:dyDescent="0.3">
      <c r="A202" s="42">
        <v>3171</v>
      </c>
      <c r="B202" s="45" t="s">
        <v>1008</v>
      </c>
      <c r="C202" s="44">
        <v>776933.1127744671</v>
      </c>
      <c r="D202" s="44">
        <v>0</v>
      </c>
      <c r="E202" s="44">
        <v>776933</v>
      </c>
      <c r="F202" s="31">
        <v>1312.9102844638949</v>
      </c>
      <c r="G202" s="32">
        <v>457</v>
      </c>
      <c r="H202" s="33">
        <f>A202-'Awards&amp;Payments_LEACode'!A201</f>
        <v>0</v>
      </c>
    </row>
    <row r="203" spans="1:47" x14ac:dyDescent="0.3">
      <c r="A203" s="42">
        <v>3206</v>
      </c>
      <c r="B203" s="45" t="s">
        <v>1009</v>
      </c>
      <c r="C203" s="44">
        <v>1896980.134775012</v>
      </c>
      <c r="D203" s="44">
        <v>0</v>
      </c>
      <c r="E203" s="44">
        <v>1896980</v>
      </c>
      <c r="F203" s="31">
        <v>869.86752236199254</v>
      </c>
      <c r="G203" s="32">
        <v>1324</v>
      </c>
      <c r="H203" s="33">
        <f>A203-'Awards&amp;Payments_LEACode'!A202</f>
        <v>0</v>
      </c>
    </row>
    <row r="204" spans="1:47" x14ac:dyDescent="0.3">
      <c r="A204" s="42">
        <v>3213</v>
      </c>
      <c r="B204" s="45" t="s">
        <v>1010</v>
      </c>
      <c r="C204" s="44">
        <v>683308.77197964175</v>
      </c>
      <c r="D204" s="44">
        <v>0</v>
      </c>
      <c r="E204" s="44">
        <v>683309</v>
      </c>
      <c r="F204" s="31">
        <v>817.43869209809259</v>
      </c>
      <c r="G204" s="32">
        <v>734</v>
      </c>
      <c r="H204" s="33">
        <f>A204-'Awards&amp;Payments_LEACode'!A203</f>
        <v>0</v>
      </c>
    </row>
    <row r="205" spans="1:47" x14ac:dyDescent="0.3">
      <c r="A205" s="42">
        <v>3220</v>
      </c>
      <c r="B205" s="45" t="s">
        <v>673</v>
      </c>
      <c r="C205" s="44">
        <v>1063947.98674705</v>
      </c>
      <c r="D205" s="44">
        <v>0</v>
      </c>
      <c r="E205" s="44">
        <v>1063948</v>
      </c>
      <c r="F205" s="31">
        <v>1785.3967675937342</v>
      </c>
      <c r="G205" s="32">
        <v>1996</v>
      </c>
      <c r="H205" s="33">
        <f>A205-'Awards&amp;Payments_LEACode'!A204</f>
        <v>0</v>
      </c>
    </row>
    <row r="206" spans="1:47" x14ac:dyDescent="0.3">
      <c r="A206" s="42">
        <v>3269</v>
      </c>
      <c r="B206" s="45" t="s">
        <v>1011</v>
      </c>
      <c r="C206" s="44">
        <v>42555593.123200856</v>
      </c>
      <c r="D206" s="44">
        <v>0</v>
      </c>
      <c r="E206" s="44">
        <v>42555593</v>
      </c>
      <c r="F206" s="31">
        <v>3476.3242573466709</v>
      </c>
      <c r="G206" s="32">
        <v>434</v>
      </c>
      <c r="H206" s="33">
        <f>A206-'Awards&amp;Payments_LEACode'!A205</f>
        <v>0</v>
      </c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</row>
    <row r="207" spans="1:47" x14ac:dyDescent="0.3">
      <c r="A207" s="42">
        <v>3276</v>
      </c>
      <c r="B207" s="45" t="s">
        <v>675</v>
      </c>
      <c r="C207" s="44">
        <v>811502.32810632221</v>
      </c>
      <c r="D207" s="44">
        <v>0</v>
      </c>
      <c r="E207" s="44">
        <v>811502</v>
      </c>
      <c r="F207" s="31">
        <v>2861.0282842377987</v>
      </c>
      <c r="G207" s="32">
        <v>799</v>
      </c>
      <c r="H207" s="33">
        <f>A207-'Awards&amp;Payments_LEACode'!A206</f>
        <v>0</v>
      </c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</row>
    <row r="208" spans="1:47" x14ac:dyDescent="0.3">
      <c r="A208" s="42">
        <v>3290</v>
      </c>
      <c r="B208" s="45" t="s">
        <v>1012</v>
      </c>
      <c r="C208" s="44">
        <v>7521590.0236979686</v>
      </c>
      <c r="D208" s="44">
        <v>0</v>
      </c>
      <c r="E208" s="44">
        <v>7521590</v>
      </c>
      <c r="F208" s="31">
        <v>1865.235421121278</v>
      </c>
      <c r="G208" s="32">
        <v>1001</v>
      </c>
      <c r="H208" s="33">
        <f>A208-'Awards&amp;Payments_LEACode'!A207</f>
        <v>0</v>
      </c>
    </row>
    <row r="209" spans="1:47" x14ac:dyDescent="0.3">
      <c r="A209" s="42">
        <v>3297</v>
      </c>
      <c r="B209" s="45" t="s">
        <v>677</v>
      </c>
      <c r="C209" s="44">
        <v>1151704.5996072781</v>
      </c>
      <c r="D209" s="44">
        <v>0</v>
      </c>
      <c r="E209" s="44">
        <v>1151705</v>
      </c>
      <c r="F209" s="31">
        <v>823.62534190615327</v>
      </c>
      <c r="G209" s="32">
        <v>4034</v>
      </c>
      <c r="H209" s="33">
        <f>A209-'Awards&amp;Payments_LEACode'!A208</f>
        <v>0</v>
      </c>
    </row>
    <row r="210" spans="1:47" x14ac:dyDescent="0.3">
      <c r="A210" s="42">
        <v>3304</v>
      </c>
      <c r="B210" s="45" t="s">
        <v>1013</v>
      </c>
      <c r="C210" s="44">
        <v>155687.41769901544</v>
      </c>
      <c r="D210" s="44">
        <v>444312.58230098453</v>
      </c>
      <c r="E210" s="44">
        <v>600000</v>
      </c>
      <c r="F210" s="31">
        <v>1637.2019560722331</v>
      </c>
      <c r="G210" s="32">
        <v>1468</v>
      </c>
      <c r="H210" s="33">
        <f>A210-'Awards&amp;Payments_LEACode'!A209</f>
        <v>0</v>
      </c>
    </row>
    <row r="211" spans="1:47" x14ac:dyDescent="0.3">
      <c r="A211" s="42">
        <v>3311</v>
      </c>
      <c r="B211" s="45" t="s">
        <v>679</v>
      </c>
      <c r="C211" s="44">
        <v>3563651.9481170936</v>
      </c>
      <c r="D211" s="44">
        <v>0</v>
      </c>
      <c r="E211" s="44">
        <v>3563652</v>
      </c>
      <c r="F211" s="31">
        <v>762.49052280666899</v>
      </c>
      <c r="G211" s="32">
        <v>1068</v>
      </c>
      <c r="H211" s="33">
        <f>A211-'Awards&amp;Payments_LEACode'!A210</f>
        <v>0</v>
      </c>
    </row>
    <row r="212" spans="1:47" x14ac:dyDescent="0.3">
      <c r="A212" s="42">
        <v>3318</v>
      </c>
      <c r="B212" s="45" t="s">
        <v>680</v>
      </c>
      <c r="C212" s="44">
        <v>1508724.7276884553</v>
      </c>
      <c r="D212" s="44">
        <v>0</v>
      </c>
      <c r="E212" s="44">
        <v>1508725</v>
      </c>
      <c r="F212" s="31">
        <v>118.2033096926714</v>
      </c>
      <c r="G212" s="32">
        <v>5076</v>
      </c>
      <c r="H212" s="33">
        <f>A212-'Awards&amp;Payments_LEACode'!A211</f>
        <v>0</v>
      </c>
    </row>
    <row r="213" spans="1:47" x14ac:dyDescent="0.3">
      <c r="A213" s="42">
        <v>3325</v>
      </c>
      <c r="B213" s="45" t="s">
        <v>681</v>
      </c>
      <c r="C213" s="44">
        <v>2285961.5991060012</v>
      </c>
      <c r="D213" s="44">
        <v>0</v>
      </c>
      <c r="E213" s="44">
        <v>2285962</v>
      </c>
      <c r="F213" s="31">
        <v>863.22475945277938</v>
      </c>
      <c r="G213" s="32">
        <v>2804</v>
      </c>
      <c r="H213" s="33">
        <f>A213-'Awards&amp;Payments_LEACode'!A212</f>
        <v>0</v>
      </c>
    </row>
    <row r="214" spans="1:47" x14ac:dyDescent="0.3">
      <c r="A214" s="42">
        <v>3332</v>
      </c>
      <c r="B214" s="45" t="s">
        <v>682</v>
      </c>
      <c r="C214" s="44">
        <v>1867100.6565423992</v>
      </c>
      <c r="D214" s="44">
        <v>0</v>
      </c>
      <c r="E214" s="44">
        <v>1867101</v>
      </c>
      <c r="F214" s="31">
        <v>2580.155182791123</v>
      </c>
      <c r="G214" s="32">
        <v>283</v>
      </c>
      <c r="H214" s="33">
        <f>A214-'Awards&amp;Payments_LEACode'!A213</f>
        <v>0</v>
      </c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</row>
    <row r="215" spans="1:47" x14ac:dyDescent="0.3">
      <c r="A215" s="42">
        <v>3339</v>
      </c>
      <c r="B215" s="45" t="s">
        <v>1014</v>
      </c>
      <c r="C215" s="44">
        <v>3322504.6292494223</v>
      </c>
      <c r="D215" s="44">
        <v>0</v>
      </c>
      <c r="E215" s="44">
        <v>3322505</v>
      </c>
      <c r="F215" s="31">
        <v>1314.4747419168</v>
      </c>
      <c r="G215" s="32">
        <v>782</v>
      </c>
      <c r="H215" s="33">
        <f>A215-'Awards&amp;Payments_LEACode'!A214</f>
        <v>0</v>
      </c>
    </row>
    <row r="216" spans="1:47" x14ac:dyDescent="0.3">
      <c r="A216" s="42">
        <v>3360</v>
      </c>
      <c r="B216" s="45" t="s">
        <v>684</v>
      </c>
      <c r="C216" s="44">
        <v>2403412.4715140383</v>
      </c>
      <c r="D216" s="44">
        <v>0</v>
      </c>
      <c r="E216" s="44">
        <v>2403412</v>
      </c>
      <c r="F216" s="31">
        <v>1782.0083787909225</v>
      </c>
      <c r="G216" s="32">
        <v>3349</v>
      </c>
      <c r="H216" s="33">
        <f>A216-'Awards&amp;Payments_LEACode'!A215</f>
        <v>0</v>
      </c>
    </row>
    <row r="217" spans="1:47" x14ac:dyDescent="0.3">
      <c r="A217" s="42">
        <v>3367</v>
      </c>
      <c r="B217" s="45" t="s">
        <v>685</v>
      </c>
      <c r="C217" s="44">
        <v>814339.87835752254</v>
      </c>
      <c r="D217" s="44">
        <v>0</v>
      </c>
      <c r="E217" s="44">
        <v>814340</v>
      </c>
      <c r="F217" s="31">
        <v>7408.8677943464982</v>
      </c>
      <c r="G217" s="32">
        <v>923</v>
      </c>
      <c r="H217" s="33">
        <f>A217-'Awards&amp;Payments_LEACode'!A216</f>
        <v>0</v>
      </c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</row>
    <row r="218" spans="1:47" x14ac:dyDescent="0.3">
      <c r="A218" s="42">
        <v>3381</v>
      </c>
      <c r="B218" s="45" t="s">
        <v>1015</v>
      </c>
      <c r="C218" s="44">
        <v>420201.92584158457</v>
      </c>
      <c r="D218" s="44">
        <v>179798.07415841543</v>
      </c>
      <c r="E218" s="44">
        <v>600000</v>
      </c>
      <c r="F218" s="31">
        <v>196.28328512867085</v>
      </c>
      <c r="G218" s="32">
        <v>3970</v>
      </c>
      <c r="H218" s="33">
        <f>A218-'Awards&amp;Payments_LEACode'!A217</f>
        <v>0</v>
      </c>
    </row>
    <row r="219" spans="1:47" x14ac:dyDescent="0.3">
      <c r="A219" s="42">
        <v>3409</v>
      </c>
      <c r="B219" s="45" t="s">
        <v>687</v>
      </c>
      <c r="C219" s="44">
        <v>2420482.2255055932</v>
      </c>
      <c r="D219" s="44">
        <v>0</v>
      </c>
      <c r="E219" s="44">
        <v>2420482</v>
      </c>
      <c r="F219" s="31">
        <v>1138.4521385409978</v>
      </c>
      <c r="G219" s="32">
        <v>3406</v>
      </c>
      <c r="H219" s="33">
        <f>A219-'Awards&amp;Payments_LEACode'!A218</f>
        <v>0</v>
      </c>
    </row>
    <row r="220" spans="1:47" x14ac:dyDescent="0.3">
      <c r="A220" s="42">
        <v>3427</v>
      </c>
      <c r="B220" s="45" t="s">
        <v>688</v>
      </c>
      <c r="C220" s="44">
        <v>730183.91672988783</v>
      </c>
      <c r="D220" s="44">
        <v>0</v>
      </c>
      <c r="E220" s="44">
        <v>730184</v>
      </c>
      <c r="F220" s="31">
        <v>163.48675776174127</v>
      </c>
      <c r="G220" s="32">
        <v>3717</v>
      </c>
      <c r="H220" s="33">
        <f>A220-'Awards&amp;Payments_LEACode'!A219</f>
        <v>0</v>
      </c>
    </row>
    <row r="221" spans="1:47" x14ac:dyDescent="0.3">
      <c r="A221" s="42">
        <v>3428</v>
      </c>
      <c r="B221" s="45" t="s">
        <v>1016</v>
      </c>
      <c r="C221" s="44">
        <v>1027919.2481789376</v>
      </c>
      <c r="D221" s="44">
        <v>0</v>
      </c>
      <c r="E221" s="44">
        <v>1027919</v>
      </c>
      <c r="F221" s="31">
        <v>3797.4683544303798</v>
      </c>
      <c r="G221" s="32">
        <v>158</v>
      </c>
      <c r="H221" s="33">
        <f>A221-'Awards&amp;Payments_LEACode'!A220</f>
        <v>0</v>
      </c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</row>
    <row r="222" spans="1:47" x14ac:dyDescent="0.3">
      <c r="A222" s="42">
        <v>3430</v>
      </c>
      <c r="B222" s="45" t="s">
        <v>690</v>
      </c>
      <c r="C222" s="44">
        <v>5967946.0605707997</v>
      </c>
      <c r="D222" s="44">
        <v>0</v>
      </c>
      <c r="E222" s="44">
        <v>5967946</v>
      </c>
      <c r="F222" s="31">
        <v>884.20753325882856</v>
      </c>
      <c r="G222" s="32">
        <v>3233</v>
      </c>
      <c r="H222" s="33">
        <f>A222-'Awards&amp;Payments_LEACode'!A221</f>
        <v>0</v>
      </c>
    </row>
    <row r="223" spans="1:47" x14ac:dyDescent="0.3">
      <c r="A223" s="42">
        <v>3434</v>
      </c>
      <c r="B223" s="45" t="s">
        <v>691</v>
      </c>
      <c r="C223" s="44">
        <v>6838384.9741818178</v>
      </c>
      <c r="D223" s="44">
        <v>0</v>
      </c>
      <c r="E223" s="44">
        <v>6838385</v>
      </c>
      <c r="F223" s="31">
        <v>702.57611241217796</v>
      </c>
      <c r="G223" s="32">
        <v>854</v>
      </c>
      <c r="H223" s="33">
        <f>A223-'Awards&amp;Payments_LEACode'!A222</f>
        <v>0</v>
      </c>
    </row>
    <row r="224" spans="1:47" x14ac:dyDescent="0.3">
      <c r="A224" s="42">
        <v>3437</v>
      </c>
      <c r="B224" s="45" t="s">
        <v>692</v>
      </c>
      <c r="C224" s="44">
        <v>779244.64196082333</v>
      </c>
      <c r="D224" s="44">
        <v>0</v>
      </c>
      <c r="E224" s="44">
        <v>779245</v>
      </c>
      <c r="F224" s="31">
        <v>214.10237585845115</v>
      </c>
      <c r="G224" s="32">
        <v>7534</v>
      </c>
      <c r="H224" s="33">
        <f>A224-'Awards&amp;Payments_LEACode'!A223</f>
        <v>0</v>
      </c>
    </row>
    <row r="225" spans="1:47" x14ac:dyDescent="0.3">
      <c r="A225" s="42">
        <v>3444</v>
      </c>
      <c r="B225" s="45" t="s">
        <v>1017</v>
      </c>
      <c r="C225" s="44">
        <v>3877567.9838706385</v>
      </c>
      <c r="D225" s="44">
        <v>0</v>
      </c>
      <c r="E225" s="44">
        <v>3877568</v>
      </c>
      <c r="F225" s="31">
        <v>578.12058963387051</v>
      </c>
      <c r="G225" s="32">
        <v>3420</v>
      </c>
      <c r="H225" s="33">
        <f>A225-'Awards&amp;Payments_LEACode'!A224</f>
        <v>0</v>
      </c>
    </row>
    <row r="226" spans="1:47" x14ac:dyDescent="0.3">
      <c r="A226" s="42">
        <v>3479</v>
      </c>
      <c r="B226" s="45" t="s">
        <v>694</v>
      </c>
      <c r="C226" s="44">
        <v>607680.27860039228</v>
      </c>
      <c r="D226" s="44">
        <v>0</v>
      </c>
      <c r="E226" s="44">
        <v>607680</v>
      </c>
      <c r="F226" s="31">
        <v>6772.1893399846549</v>
      </c>
      <c r="G226" s="32">
        <v>74683</v>
      </c>
      <c r="H226" s="33">
        <f>A226-'Awards&amp;Payments_LEACode'!A225</f>
        <v>0</v>
      </c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</row>
    <row r="227" spans="1:47" x14ac:dyDescent="0.3">
      <c r="A227" s="42">
        <v>3484</v>
      </c>
      <c r="B227" s="45" t="s">
        <v>695</v>
      </c>
      <c r="C227" s="44">
        <v>227307.7787391021</v>
      </c>
      <c r="D227" s="44">
        <v>372692.22126089793</v>
      </c>
      <c r="E227" s="44">
        <v>600000</v>
      </c>
      <c r="F227" s="31">
        <v>786.36959370904322</v>
      </c>
      <c r="G227" s="32">
        <v>763</v>
      </c>
      <c r="H227" s="33">
        <f>A227-'Awards&amp;Payments_LEACode'!A226</f>
        <v>0</v>
      </c>
    </row>
    <row r="228" spans="1:47" x14ac:dyDescent="0.3">
      <c r="A228" s="42">
        <v>3500</v>
      </c>
      <c r="B228" s="45" t="s">
        <v>1018</v>
      </c>
      <c r="C228" s="44">
        <v>2858642.9550257926</v>
      </c>
      <c r="D228" s="44">
        <v>0</v>
      </c>
      <c r="E228" s="44">
        <v>2858643</v>
      </c>
      <c r="F228" s="31">
        <v>981.99672667757773</v>
      </c>
      <c r="G228" s="32">
        <v>611</v>
      </c>
      <c r="H228" s="33">
        <f>A228-'Awards&amp;Payments_LEACode'!A227</f>
        <v>0</v>
      </c>
    </row>
    <row r="229" spans="1:47" x14ac:dyDescent="0.3">
      <c r="A229" s="42">
        <v>3510</v>
      </c>
      <c r="B229" s="45" t="s">
        <v>697</v>
      </c>
      <c r="C229" s="44">
        <v>0</v>
      </c>
      <c r="D229" s="44">
        <v>600000</v>
      </c>
      <c r="E229" s="44">
        <v>600000</v>
      </c>
      <c r="F229" s="31">
        <v>742.43580785864378</v>
      </c>
      <c r="G229" s="32">
        <v>878</v>
      </c>
      <c r="H229" s="33">
        <f>A229-'Awards&amp;Payments_LEACode'!A228</f>
        <v>0</v>
      </c>
    </row>
    <row r="230" spans="1:47" x14ac:dyDescent="0.3">
      <c r="A230" s="42">
        <v>3514</v>
      </c>
      <c r="B230" s="45" t="s">
        <v>698</v>
      </c>
      <c r="C230" s="44">
        <v>0</v>
      </c>
      <c r="D230" s="44">
        <v>600000</v>
      </c>
      <c r="E230" s="44">
        <v>600000</v>
      </c>
      <c r="F230" s="31">
        <v>1350.1101084529021</v>
      </c>
      <c r="G230" s="32">
        <v>953</v>
      </c>
      <c r="H230" s="33">
        <f>A230-'Awards&amp;Payments_LEACode'!A229</f>
        <v>0</v>
      </c>
    </row>
    <row r="231" spans="1:47" x14ac:dyDescent="0.3">
      <c r="A231" s="42">
        <v>3528</v>
      </c>
      <c r="B231" s="45" t="s">
        <v>699</v>
      </c>
      <c r="C231" s="44">
        <v>270448.91480369557</v>
      </c>
      <c r="D231" s="44">
        <v>329551.08519630443</v>
      </c>
      <c r="E231" s="44">
        <v>600000</v>
      </c>
      <c r="F231" s="31">
        <v>187.50348769839565</v>
      </c>
      <c r="G231" s="32">
        <v>3515</v>
      </c>
      <c r="H231" s="33">
        <f>A231-'Awards&amp;Payments_LEACode'!A230</f>
        <v>0</v>
      </c>
    </row>
    <row r="232" spans="1:47" x14ac:dyDescent="0.3">
      <c r="A232" s="42">
        <v>3542</v>
      </c>
      <c r="B232" s="45" t="s">
        <v>700</v>
      </c>
      <c r="C232" s="44">
        <v>355582.83108709642</v>
      </c>
      <c r="D232" s="44">
        <v>244417.16891290358</v>
      </c>
      <c r="E232" s="44">
        <v>600000</v>
      </c>
      <c r="F232" s="31">
        <v>909.39299088282644</v>
      </c>
      <c r="G232" s="32">
        <v>2349</v>
      </c>
      <c r="H232" s="33">
        <f>A232-'Awards&amp;Payments_LEACode'!A231</f>
        <v>0</v>
      </c>
    </row>
    <row r="233" spans="1:47" x14ac:dyDescent="0.3">
      <c r="A233" s="42">
        <v>3549</v>
      </c>
      <c r="B233" s="45" t="s">
        <v>701</v>
      </c>
      <c r="C233" s="44">
        <v>1613047.2997175709</v>
      </c>
      <c r="D233" s="44">
        <v>0</v>
      </c>
      <c r="E233" s="44">
        <v>1613047</v>
      </c>
      <c r="F233" s="31">
        <v>2300.5422883718388</v>
      </c>
      <c r="G233" s="32">
        <v>675</v>
      </c>
      <c r="H233" s="33">
        <f>A233-'Awards&amp;Payments_LEACode'!A232</f>
        <v>0</v>
      </c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</row>
    <row r="234" spans="1:47" x14ac:dyDescent="0.3">
      <c r="A234" s="42">
        <v>3612</v>
      </c>
      <c r="B234" s="45" t="s">
        <v>1019</v>
      </c>
      <c r="C234" s="44">
        <v>1977172.416547837</v>
      </c>
      <c r="D234" s="44">
        <v>0</v>
      </c>
      <c r="E234" s="44">
        <v>1977172</v>
      </c>
      <c r="F234" s="31">
        <v>1801.8018018018017</v>
      </c>
      <c r="G234" s="32">
        <v>333</v>
      </c>
      <c r="H234" s="33">
        <f>A234-'Awards&amp;Payments_LEACode'!A233</f>
        <v>0</v>
      </c>
    </row>
    <row r="235" spans="1:47" x14ac:dyDescent="0.3">
      <c r="A235" s="42">
        <v>3619</v>
      </c>
      <c r="B235" s="45" t="s">
        <v>1020</v>
      </c>
      <c r="C235" s="44">
        <v>505767416.47807401</v>
      </c>
      <c r="D235" s="44">
        <v>0</v>
      </c>
      <c r="E235" s="44">
        <v>505767416</v>
      </c>
      <c r="F235" s="31">
        <v>546.6153752064921</v>
      </c>
      <c r="G235" s="32">
        <v>1993</v>
      </c>
      <c r="H235" s="33">
        <f>A235-'Awards&amp;Payments_LEACode'!A234</f>
        <v>0</v>
      </c>
    </row>
    <row r="236" spans="1:47" x14ac:dyDescent="0.3">
      <c r="A236" s="42">
        <v>3633</v>
      </c>
      <c r="B236" s="45" t="s">
        <v>704</v>
      </c>
      <c r="C236" s="44">
        <v>577993.42779997562</v>
      </c>
      <c r="D236" s="44">
        <v>22006.572200024384</v>
      </c>
      <c r="E236" s="44">
        <v>600000</v>
      </c>
      <c r="F236" s="31">
        <v>244.68564254283908</v>
      </c>
      <c r="G236" s="32">
        <v>2520</v>
      </c>
      <c r="H236" s="33">
        <f>A236-'Awards&amp;Payments_LEACode'!A235</f>
        <v>0</v>
      </c>
    </row>
    <row r="237" spans="1:47" x14ac:dyDescent="0.3">
      <c r="A237" s="42">
        <v>3640</v>
      </c>
      <c r="B237" s="45" t="s">
        <v>1021</v>
      </c>
      <c r="C237" s="44">
        <v>487139.95852982119</v>
      </c>
      <c r="D237" s="44">
        <v>112860.04147017881</v>
      </c>
      <c r="E237" s="44">
        <v>600000</v>
      </c>
      <c r="F237" s="31">
        <v>196.95619399711799</v>
      </c>
      <c r="G237" s="32">
        <v>4503</v>
      </c>
      <c r="H237" s="33">
        <f>A237-'Awards&amp;Payments_LEACode'!A236</f>
        <v>0</v>
      </c>
    </row>
    <row r="238" spans="1:47" x14ac:dyDescent="0.3">
      <c r="A238" s="42">
        <v>3647</v>
      </c>
      <c r="B238" s="45" t="s">
        <v>706</v>
      </c>
      <c r="C238" s="44">
        <v>1061451.2388758892</v>
      </c>
      <c r="D238" s="44">
        <v>0</v>
      </c>
      <c r="E238" s="44">
        <v>1061451</v>
      </c>
      <c r="F238" s="31">
        <v>207.94098031865943</v>
      </c>
      <c r="G238" s="32">
        <v>4854</v>
      </c>
      <c r="H238" s="33">
        <f>A238-'Awards&amp;Payments_LEACode'!A237</f>
        <v>0</v>
      </c>
    </row>
    <row r="239" spans="1:47" x14ac:dyDescent="0.3">
      <c r="A239" s="42">
        <v>3654</v>
      </c>
      <c r="B239" s="45" t="s">
        <v>707</v>
      </c>
      <c r="C239" s="44">
        <v>706935.26741326496</v>
      </c>
      <c r="D239" s="44">
        <v>0</v>
      </c>
      <c r="E239" s="44">
        <v>706935</v>
      </c>
      <c r="F239" s="31">
        <v>2771.1703475836766</v>
      </c>
      <c r="G239" s="32">
        <v>719</v>
      </c>
      <c r="H239" s="33">
        <f>A239-'Awards&amp;Payments_LEACode'!A238</f>
        <v>0</v>
      </c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</row>
    <row r="240" spans="1:47" x14ac:dyDescent="0.3">
      <c r="A240" s="42">
        <v>3661</v>
      </c>
      <c r="B240" s="45" t="s">
        <v>708</v>
      </c>
      <c r="C240" s="44">
        <v>651858.63929988921</v>
      </c>
      <c r="D240" s="44">
        <v>0</v>
      </c>
      <c r="E240" s="44">
        <v>651859</v>
      </c>
      <c r="F240" s="31">
        <v>762.00437181211532</v>
      </c>
      <c r="G240" s="32">
        <v>6702</v>
      </c>
      <c r="H240" s="33">
        <f>A240-'Awards&amp;Payments_LEACode'!A239</f>
        <v>0</v>
      </c>
    </row>
    <row r="241" spans="1:47" x14ac:dyDescent="0.3">
      <c r="A241" s="42">
        <v>3668</v>
      </c>
      <c r="B241" s="45" t="s">
        <v>709</v>
      </c>
      <c r="C241" s="44">
        <v>1286654.9333556157</v>
      </c>
      <c r="D241" s="44">
        <v>0</v>
      </c>
      <c r="E241" s="44">
        <v>1286655</v>
      </c>
      <c r="F241" s="31">
        <v>1584.5069705197755</v>
      </c>
      <c r="G241" s="32">
        <v>929</v>
      </c>
      <c r="H241" s="33">
        <f>A241-'Awards&amp;Payments_LEACode'!A240</f>
        <v>0</v>
      </c>
    </row>
    <row r="242" spans="1:47" x14ac:dyDescent="0.3">
      <c r="A242" s="42">
        <v>3675</v>
      </c>
      <c r="B242" s="45" t="s">
        <v>710</v>
      </c>
      <c r="C242" s="44">
        <v>659074.75925986073</v>
      </c>
      <c r="D242" s="44">
        <v>0</v>
      </c>
      <c r="E242" s="44">
        <v>659075</v>
      </c>
      <c r="F242" s="31">
        <v>1398.6977275842746</v>
      </c>
      <c r="G242" s="32">
        <v>1205</v>
      </c>
      <c r="H242" s="33">
        <f>A242-'Awards&amp;Payments_LEACode'!A241</f>
        <v>0</v>
      </c>
    </row>
    <row r="243" spans="1:47" x14ac:dyDescent="0.3">
      <c r="A243" s="42">
        <v>3682</v>
      </c>
      <c r="B243" s="45" t="s">
        <v>711</v>
      </c>
      <c r="C243" s="44">
        <v>2136164.1355837593</v>
      </c>
      <c r="D243" s="44">
        <v>0</v>
      </c>
      <c r="E243" s="44">
        <v>2136164</v>
      </c>
      <c r="F243" s="31">
        <v>1941.7475728155339</v>
      </c>
      <c r="G243" s="32">
        <v>309</v>
      </c>
      <c r="H243" s="33">
        <f>A243-'Awards&amp;Payments_LEACode'!A242</f>
        <v>0</v>
      </c>
    </row>
    <row r="244" spans="1:47" x14ac:dyDescent="0.3">
      <c r="A244" s="42">
        <v>3689</v>
      </c>
      <c r="B244" s="45" t="s">
        <v>712</v>
      </c>
      <c r="C244" s="44">
        <v>1552866.0446509912</v>
      </c>
      <c r="D244" s="44">
        <v>0</v>
      </c>
      <c r="E244" s="44">
        <v>1552866</v>
      </c>
      <c r="F244" s="31">
        <v>177.76068164073732</v>
      </c>
      <c r="G244" s="32">
        <v>4362</v>
      </c>
      <c r="H244" s="33">
        <f>A244-'Awards&amp;Payments_LEACode'!A243</f>
        <v>0</v>
      </c>
    </row>
    <row r="245" spans="1:47" x14ac:dyDescent="0.3">
      <c r="A245" s="42">
        <v>3696</v>
      </c>
      <c r="B245" s="45" t="s">
        <v>713</v>
      </c>
      <c r="C245" s="44">
        <v>184129.59893754782</v>
      </c>
      <c r="D245" s="44">
        <v>415870.40106245218</v>
      </c>
      <c r="E245" s="44">
        <v>600000</v>
      </c>
      <c r="F245" s="31">
        <v>580.27079303675043</v>
      </c>
      <c r="G245" s="32">
        <v>1034</v>
      </c>
      <c r="H245" s="33">
        <f>A245-'Awards&amp;Payments_LEACode'!A244</f>
        <v>0</v>
      </c>
    </row>
    <row r="246" spans="1:47" x14ac:dyDescent="0.3">
      <c r="A246" s="42">
        <v>3787</v>
      </c>
      <c r="B246" s="45" t="s">
        <v>714</v>
      </c>
      <c r="C246" s="44">
        <v>1089404.4427865387</v>
      </c>
      <c r="D246" s="44">
        <v>0</v>
      </c>
      <c r="E246" s="44">
        <v>1089404</v>
      </c>
      <c r="F246" s="31">
        <v>806.76746896991745</v>
      </c>
      <c r="G246" s="32">
        <v>1018</v>
      </c>
      <c r="H246" s="33">
        <f>A246-'Awards&amp;Payments_LEACode'!A245</f>
        <v>0</v>
      </c>
    </row>
    <row r="247" spans="1:47" x14ac:dyDescent="0.3">
      <c r="A247" s="42">
        <v>3794</v>
      </c>
      <c r="B247" s="45" t="s">
        <v>715</v>
      </c>
      <c r="C247" s="44">
        <v>616607.81920795445</v>
      </c>
      <c r="D247" s="44">
        <v>0</v>
      </c>
      <c r="E247" s="44">
        <v>616608</v>
      </c>
      <c r="F247" s="31">
        <v>1556.5136026588696</v>
      </c>
      <c r="G247" s="32">
        <v>646</v>
      </c>
      <c r="H247" s="33">
        <f>A247-'Awards&amp;Payments_LEACode'!A246</f>
        <v>0</v>
      </c>
    </row>
    <row r="248" spans="1:47" x14ac:dyDescent="0.3">
      <c r="A248" s="42">
        <v>3822</v>
      </c>
      <c r="B248" s="45" t="s">
        <v>716</v>
      </c>
      <c r="C248" s="44">
        <v>886893.7415690223</v>
      </c>
      <c r="D248" s="44">
        <v>0</v>
      </c>
      <c r="E248" s="44">
        <v>886894</v>
      </c>
      <c r="F248" s="31">
        <v>851.91696603365062</v>
      </c>
      <c r="G248" s="32">
        <v>2248</v>
      </c>
      <c r="H248" s="33">
        <f>A248-'Awards&amp;Payments_LEACode'!A247</f>
        <v>0</v>
      </c>
    </row>
    <row r="249" spans="1:47" x14ac:dyDescent="0.3">
      <c r="A249" s="42">
        <v>3850</v>
      </c>
      <c r="B249" s="45" t="s">
        <v>717</v>
      </c>
      <c r="C249" s="44">
        <v>1377345.4101831426</v>
      </c>
      <c r="D249" s="44">
        <v>0</v>
      </c>
      <c r="E249" s="44">
        <v>1377345</v>
      </c>
      <c r="F249" s="31">
        <v>434.79445136313279</v>
      </c>
      <c r="G249" s="32">
        <v>3539</v>
      </c>
      <c r="H249" s="33">
        <f>A249-'Awards&amp;Payments_LEACode'!A248</f>
        <v>0</v>
      </c>
    </row>
    <row r="250" spans="1:47" x14ac:dyDescent="0.3">
      <c r="A250" s="42">
        <v>3857</v>
      </c>
      <c r="B250" s="45" t="s">
        <v>1022</v>
      </c>
      <c r="C250" s="44">
        <v>1009345.5184667729</v>
      </c>
      <c r="D250" s="44">
        <v>0</v>
      </c>
      <c r="E250" s="44">
        <v>1009346</v>
      </c>
      <c r="F250" s="31">
        <v>1604.9748774106106</v>
      </c>
      <c r="G250" s="32">
        <v>438</v>
      </c>
      <c r="H250" s="33">
        <f>A250-'Awards&amp;Payments_LEACode'!A249</f>
        <v>0</v>
      </c>
    </row>
    <row r="251" spans="1:47" x14ac:dyDescent="0.3">
      <c r="A251" s="42">
        <v>3862</v>
      </c>
      <c r="B251" s="45" t="s">
        <v>718</v>
      </c>
      <c r="C251" s="44">
        <v>172668.26672186414</v>
      </c>
      <c r="D251" s="44">
        <v>427331.73327813589</v>
      </c>
      <c r="E251" s="44">
        <v>600000</v>
      </c>
      <c r="F251" s="31">
        <v>638.53240383192792</v>
      </c>
      <c r="G251" s="32">
        <v>1079</v>
      </c>
      <c r="H251" s="33">
        <f>A251-'Awards&amp;Payments_LEACode'!A250</f>
        <v>0</v>
      </c>
    </row>
    <row r="252" spans="1:47" x14ac:dyDescent="0.3">
      <c r="A252" s="42">
        <v>3871</v>
      </c>
      <c r="B252" s="45" t="s">
        <v>719</v>
      </c>
      <c r="C252" s="44">
        <v>1992471.4799126633</v>
      </c>
      <c r="D252" s="44">
        <v>0</v>
      </c>
      <c r="E252" s="44">
        <v>1992471</v>
      </c>
      <c r="F252" s="31">
        <v>8000</v>
      </c>
      <c r="G252" s="32">
        <v>25</v>
      </c>
      <c r="H252" s="33">
        <f>A252-'Awards&amp;Payments_LEACode'!A251</f>
        <v>0</v>
      </c>
    </row>
    <row r="253" spans="1:47" x14ac:dyDescent="0.3">
      <c r="A253" s="42">
        <v>3892</v>
      </c>
      <c r="B253" s="45" t="s">
        <v>1023</v>
      </c>
      <c r="C253" s="44">
        <v>5106953.2998847971</v>
      </c>
      <c r="D253" s="44">
        <v>0</v>
      </c>
      <c r="E253" s="44">
        <v>5106953</v>
      </c>
      <c r="F253" s="31">
        <v>3174.6031746031745</v>
      </c>
      <c r="G253" s="32">
        <v>189</v>
      </c>
      <c r="H253" s="33">
        <f>A253-'Awards&amp;Payments_LEACode'!A252</f>
        <v>0</v>
      </c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</row>
    <row r="254" spans="1:47" x14ac:dyDescent="0.3">
      <c r="A254" s="42">
        <v>3899</v>
      </c>
      <c r="B254" s="45" t="s">
        <v>1024</v>
      </c>
      <c r="C254" s="44">
        <v>1472006.9756128713</v>
      </c>
      <c r="D254" s="44">
        <v>0</v>
      </c>
      <c r="E254" s="44">
        <v>1472007</v>
      </c>
      <c r="F254" s="31">
        <v>2366.8399036992773</v>
      </c>
      <c r="G254" s="32">
        <v>436</v>
      </c>
      <c r="H254" s="33">
        <f>A254-'Awards&amp;Payments_LEACode'!A253</f>
        <v>0</v>
      </c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</row>
    <row r="255" spans="1:47" x14ac:dyDescent="0.3">
      <c r="A255" s="42">
        <v>3906</v>
      </c>
      <c r="B255" s="45" t="s">
        <v>1025</v>
      </c>
      <c r="C255" s="44">
        <v>1685430.761739051</v>
      </c>
      <c r="D255" s="44">
        <v>0</v>
      </c>
      <c r="E255" s="44">
        <v>1685431</v>
      </c>
      <c r="F255" s="31">
        <v>703.9393028822775</v>
      </c>
      <c r="G255" s="32">
        <v>1505</v>
      </c>
      <c r="H255" s="33">
        <f>A255-'Awards&amp;Payments_LEACode'!A254</f>
        <v>0</v>
      </c>
    </row>
    <row r="256" spans="1:47" x14ac:dyDescent="0.3">
      <c r="A256" s="42">
        <v>3920</v>
      </c>
      <c r="B256" s="45" t="s">
        <v>723</v>
      </c>
      <c r="C256" s="44">
        <v>598671.24177151616</v>
      </c>
      <c r="D256" s="44">
        <v>1328.7582284838427</v>
      </c>
      <c r="E256" s="44">
        <v>600000</v>
      </c>
      <c r="F256" s="31">
        <v>1846.1538461538462</v>
      </c>
      <c r="G256" s="32">
        <v>325</v>
      </c>
      <c r="H256" s="33">
        <f>A256-'Awards&amp;Payments_LEACode'!A255</f>
        <v>0</v>
      </c>
    </row>
    <row r="257" spans="1:47" x14ac:dyDescent="0.3">
      <c r="A257" s="42">
        <v>3925</v>
      </c>
      <c r="B257" s="45" t="s">
        <v>1026</v>
      </c>
      <c r="C257" s="44">
        <v>775392.09331689612</v>
      </c>
      <c r="D257" s="44">
        <v>0</v>
      </c>
      <c r="E257" s="44">
        <v>775392</v>
      </c>
      <c r="F257" s="31">
        <v>3750</v>
      </c>
      <c r="G257" s="32">
        <v>160</v>
      </c>
      <c r="H257" s="33">
        <f>A257-'Awards&amp;Payments_LEACode'!A256</f>
        <v>0</v>
      </c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</row>
    <row r="258" spans="1:47" x14ac:dyDescent="0.3">
      <c r="A258" s="42">
        <v>3934</v>
      </c>
      <c r="B258" s="45" t="s">
        <v>725</v>
      </c>
      <c r="C258" s="44">
        <v>185818.7933429621</v>
      </c>
      <c r="D258" s="44">
        <v>414181.2066570379</v>
      </c>
      <c r="E258" s="44">
        <v>600000</v>
      </c>
      <c r="F258" s="31">
        <v>563.38028169014081</v>
      </c>
      <c r="G258" s="32">
        <v>1065</v>
      </c>
      <c r="H258" s="33">
        <f>A258-'Awards&amp;Payments_LEACode'!A257</f>
        <v>0</v>
      </c>
    </row>
    <row r="259" spans="1:47" x14ac:dyDescent="0.3">
      <c r="A259" s="42">
        <v>3941</v>
      </c>
      <c r="B259" s="45" t="s">
        <v>726</v>
      </c>
      <c r="C259" s="44">
        <v>821289.28341137595</v>
      </c>
      <c r="D259" s="44">
        <v>0</v>
      </c>
      <c r="E259" s="44">
        <v>821289</v>
      </c>
      <c r="F259" s="31">
        <v>1449.6826099499142</v>
      </c>
      <c r="G259" s="32">
        <v>1310</v>
      </c>
      <c r="H259" s="33">
        <f>A259-'Awards&amp;Payments_LEACode'!A258</f>
        <v>0</v>
      </c>
    </row>
    <row r="260" spans="1:47" x14ac:dyDescent="0.3">
      <c r="A260" s="42">
        <v>3948</v>
      </c>
      <c r="B260" s="45" t="s">
        <v>727</v>
      </c>
      <c r="C260" s="44">
        <v>1005507.7873176298</v>
      </c>
      <c r="D260" s="44">
        <v>0</v>
      </c>
      <c r="E260" s="44">
        <v>1005508</v>
      </c>
      <c r="F260" s="31">
        <v>2216.0980169694826</v>
      </c>
      <c r="G260" s="32">
        <v>319</v>
      </c>
      <c r="H260" s="33">
        <f>A260-'Awards&amp;Payments_LEACode'!A259</f>
        <v>0</v>
      </c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</row>
    <row r="261" spans="1:47" x14ac:dyDescent="0.3">
      <c r="A261" s="42">
        <v>3955</v>
      </c>
      <c r="B261" s="45" t="s">
        <v>1027</v>
      </c>
      <c r="C261" s="44">
        <v>1915109.3396436467</v>
      </c>
      <c r="D261" s="44">
        <v>0</v>
      </c>
      <c r="E261" s="44">
        <v>1915109</v>
      </c>
      <c r="F261" s="31">
        <v>4828.0454214116835</v>
      </c>
      <c r="G261" s="32">
        <v>633</v>
      </c>
      <c r="H261" s="33">
        <f>A261-'Awards&amp;Payments_LEACode'!A260</f>
        <v>0</v>
      </c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</row>
    <row r="262" spans="1:47" x14ac:dyDescent="0.3">
      <c r="A262" s="42">
        <v>3962</v>
      </c>
      <c r="B262" s="45" t="s">
        <v>1028</v>
      </c>
      <c r="C262" s="44">
        <v>1538737.563374127</v>
      </c>
      <c r="D262" s="44">
        <v>0</v>
      </c>
      <c r="E262" s="44">
        <v>1538738</v>
      </c>
      <c r="F262" s="31">
        <v>6315.7894736842109</v>
      </c>
      <c r="G262" s="32">
        <v>95</v>
      </c>
      <c r="H262" s="33">
        <f>A262-'Awards&amp;Payments_LEACode'!A261</f>
        <v>0</v>
      </c>
    </row>
    <row r="263" spans="1:47" x14ac:dyDescent="0.3">
      <c r="A263" s="42">
        <v>3969</v>
      </c>
      <c r="B263" s="45" t="s">
        <v>729</v>
      </c>
      <c r="C263" s="44">
        <v>702978.99630584742</v>
      </c>
      <c r="D263" s="44">
        <v>0</v>
      </c>
      <c r="E263" s="44">
        <v>702979</v>
      </c>
      <c r="F263" s="31">
        <v>626.5485632583194</v>
      </c>
      <c r="G263" s="32">
        <v>6472</v>
      </c>
      <c r="H263" s="33">
        <f>A263-'Awards&amp;Payments_LEACode'!A262</f>
        <v>0</v>
      </c>
    </row>
    <row r="264" spans="1:47" x14ac:dyDescent="0.3">
      <c r="A264" s="42">
        <v>3976</v>
      </c>
      <c r="B264" s="45" t="s">
        <v>1029</v>
      </c>
      <c r="C264" s="44">
        <v>0</v>
      </c>
      <c r="D264" s="44">
        <v>200000</v>
      </c>
      <c r="E264" s="44">
        <v>200000</v>
      </c>
      <c r="F264" s="31">
        <v>1088.9292196007259</v>
      </c>
      <c r="G264" s="32">
        <v>551</v>
      </c>
      <c r="H264" s="33">
        <f>A264-'Awards&amp;Payments_LEACode'!A263</f>
        <v>0</v>
      </c>
    </row>
    <row r="265" spans="1:47" x14ac:dyDescent="0.3">
      <c r="A265" s="42">
        <v>3983</v>
      </c>
      <c r="B265" s="45" t="s">
        <v>1030</v>
      </c>
      <c r="C265" s="44">
        <v>1059428.6508378277</v>
      </c>
      <c r="D265" s="44">
        <v>0</v>
      </c>
      <c r="E265" s="44">
        <v>1059429</v>
      </c>
      <c r="F265" s="31">
        <v>442.32887957765826</v>
      </c>
      <c r="G265" s="32">
        <v>5280</v>
      </c>
      <c r="H265" s="33">
        <f>A265-'Awards&amp;Payments_LEACode'!A264</f>
        <v>0</v>
      </c>
    </row>
    <row r="266" spans="1:47" x14ac:dyDescent="0.3">
      <c r="A266" s="42">
        <v>3990</v>
      </c>
      <c r="B266" s="45" t="s">
        <v>732</v>
      </c>
      <c r="C266" s="44">
        <v>3056152.7517535957</v>
      </c>
      <c r="D266" s="44">
        <v>0</v>
      </c>
      <c r="E266" s="44">
        <v>3056153</v>
      </c>
      <c r="F266" s="31">
        <v>779.59983025812949</v>
      </c>
      <c r="G266" s="32">
        <v>1648</v>
      </c>
      <c r="H266" s="33">
        <f>A266-'Awards&amp;Payments_LEACode'!A265</f>
        <v>0</v>
      </c>
    </row>
    <row r="267" spans="1:47" x14ac:dyDescent="0.3">
      <c r="A267" s="42">
        <v>4011</v>
      </c>
      <c r="B267" s="45" t="s">
        <v>1031</v>
      </c>
      <c r="C267" s="44">
        <v>0</v>
      </c>
      <c r="D267" s="44">
        <v>600000</v>
      </c>
      <c r="E267" s="44">
        <v>600000</v>
      </c>
      <c r="F267" s="31">
        <v>1577.0889555780441</v>
      </c>
      <c r="G267" s="32">
        <v>981</v>
      </c>
      <c r="H267" s="33">
        <f>A267-'Awards&amp;Payments_LEACode'!A266</f>
        <v>0</v>
      </c>
    </row>
    <row r="268" spans="1:47" x14ac:dyDescent="0.3">
      <c r="A268" s="42">
        <v>4018</v>
      </c>
      <c r="B268" s="45" t="s">
        <v>1032</v>
      </c>
      <c r="C268" s="44">
        <v>4055022.3014078429</v>
      </c>
      <c r="D268" s="44">
        <v>0</v>
      </c>
      <c r="E268" s="44">
        <v>4055022</v>
      </c>
      <c r="F268" s="31">
        <v>1047.6485701878296</v>
      </c>
      <c r="G268" s="32">
        <v>1118</v>
      </c>
      <c r="H268" s="33">
        <f>A268-'Awards&amp;Payments_LEACode'!A267</f>
        <v>0</v>
      </c>
    </row>
    <row r="269" spans="1:47" x14ac:dyDescent="0.3">
      <c r="A269" s="42">
        <v>4025</v>
      </c>
      <c r="B269" s="45" t="s">
        <v>734</v>
      </c>
      <c r="C269" s="44">
        <v>386158.7315745732</v>
      </c>
      <c r="D269" s="44">
        <v>213841.2684254268</v>
      </c>
      <c r="E269" s="44">
        <v>600000</v>
      </c>
      <c r="F269" s="31">
        <v>534.9461405418308</v>
      </c>
      <c r="G269" s="32">
        <v>3171</v>
      </c>
      <c r="H269" s="33">
        <f>A269-'Awards&amp;Payments_LEACode'!A268</f>
        <v>0</v>
      </c>
    </row>
    <row r="270" spans="1:47" x14ac:dyDescent="0.3">
      <c r="A270" s="42">
        <v>4060</v>
      </c>
      <c r="B270" s="45" t="s">
        <v>735</v>
      </c>
      <c r="C270" s="44">
        <v>2335496.4841700355</v>
      </c>
      <c r="D270" s="44">
        <v>0</v>
      </c>
      <c r="E270" s="44">
        <v>2335496</v>
      </c>
      <c r="F270" s="31">
        <v>591.13300492610836</v>
      </c>
      <c r="G270" s="32">
        <v>1015</v>
      </c>
      <c r="H270" s="33">
        <f>A270-'Awards&amp;Payments_LEACode'!A269</f>
        <v>0</v>
      </c>
    </row>
    <row r="271" spans="1:47" x14ac:dyDescent="0.3">
      <c r="A271" s="42">
        <v>4067</v>
      </c>
      <c r="B271" s="45" t="s">
        <v>1033</v>
      </c>
      <c r="C271" s="44">
        <v>1547124.2654220613</v>
      </c>
      <c r="D271" s="44">
        <v>0</v>
      </c>
      <c r="E271" s="44">
        <v>1547124</v>
      </c>
      <c r="F271" s="31">
        <v>254.05979890021391</v>
      </c>
      <c r="G271" s="32">
        <v>4108</v>
      </c>
      <c r="H271" s="33">
        <f>A271-'Awards&amp;Payments_LEACode'!A270</f>
        <v>0</v>
      </c>
    </row>
    <row r="272" spans="1:47" x14ac:dyDescent="0.3">
      <c r="A272" s="42">
        <v>4074</v>
      </c>
      <c r="B272" s="45" t="s">
        <v>1034</v>
      </c>
      <c r="C272" s="44">
        <v>1284780.5202653974</v>
      </c>
      <c r="D272" s="44">
        <v>0</v>
      </c>
      <c r="E272" s="44">
        <v>1284781</v>
      </c>
      <c r="F272" s="31">
        <v>517.35389385164513</v>
      </c>
      <c r="G272" s="32">
        <v>1672</v>
      </c>
      <c r="H272" s="33">
        <f>A272-'Awards&amp;Payments_LEACode'!A271</f>
        <v>0</v>
      </c>
    </row>
    <row r="273" spans="1:47" x14ac:dyDescent="0.3">
      <c r="A273" s="42">
        <v>4088</v>
      </c>
      <c r="B273" s="45" t="s">
        <v>738</v>
      </c>
      <c r="C273" s="44">
        <v>1171271.1014699936</v>
      </c>
      <c r="D273" s="44">
        <v>0</v>
      </c>
      <c r="E273" s="44">
        <v>1171271</v>
      </c>
      <c r="F273" s="31">
        <v>1375.951167079468</v>
      </c>
      <c r="G273" s="32">
        <v>9747</v>
      </c>
      <c r="H273" s="33">
        <f>A273-'Awards&amp;Payments_LEACode'!A272</f>
        <v>0</v>
      </c>
    </row>
    <row r="274" spans="1:47" x14ac:dyDescent="0.3">
      <c r="A274" s="42">
        <v>4095</v>
      </c>
      <c r="B274" s="45" t="s">
        <v>739</v>
      </c>
      <c r="C274" s="44">
        <v>1696314.2116581455</v>
      </c>
      <c r="D274" s="44">
        <v>0</v>
      </c>
      <c r="E274" s="44">
        <v>1696314</v>
      </c>
      <c r="F274" s="31">
        <v>1892.7319175097</v>
      </c>
      <c r="G274" s="32">
        <v>821</v>
      </c>
      <c r="H274" s="33">
        <f>A274-'Awards&amp;Payments_LEACode'!A273</f>
        <v>0</v>
      </c>
    </row>
    <row r="275" spans="1:47" x14ac:dyDescent="0.3">
      <c r="A275" s="42">
        <v>4137</v>
      </c>
      <c r="B275" s="45" t="s">
        <v>740</v>
      </c>
      <c r="C275" s="44">
        <v>502653.87556902069</v>
      </c>
      <c r="D275" s="44">
        <v>97346.124430979311</v>
      </c>
      <c r="E275" s="44">
        <v>600000</v>
      </c>
      <c r="F275" s="31">
        <v>3516.9880258764911</v>
      </c>
      <c r="G275" s="32">
        <v>506</v>
      </c>
      <c r="H275" s="33">
        <f>A275-'Awards&amp;Payments_LEACode'!A274</f>
        <v>0</v>
      </c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</row>
    <row r="276" spans="1:47" x14ac:dyDescent="0.3">
      <c r="A276" s="42">
        <v>4144</v>
      </c>
      <c r="B276" s="45" t="s">
        <v>741</v>
      </c>
      <c r="C276" s="44">
        <v>1043677.6538820787</v>
      </c>
      <c r="D276" s="44">
        <v>0</v>
      </c>
      <c r="E276" s="44">
        <v>1043678</v>
      </c>
      <c r="F276" s="31">
        <v>1257.0022063067117</v>
      </c>
      <c r="G276" s="32">
        <v>647</v>
      </c>
      <c r="H276" s="33">
        <f>A276-'Awards&amp;Payments_LEACode'!A275</f>
        <v>0</v>
      </c>
    </row>
    <row r="277" spans="1:47" x14ac:dyDescent="0.3">
      <c r="A277" s="42">
        <v>4151</v>
      </c>
      <c r="B277" s="45" t="s">
        <v>742</v>
      </c>
      <c r="C277" s="44">
        <v>645894.59764919407</v>
      </c>
      <c r="D277" s="44">
        <v>0</v>
      </c>
      <c r="E277" s="44">
        <v>645895</v>
      </c>
      <c r="F277" s="31">
        <v>1181.8813139493809</v>
      </c>
      <c r="G277" s="32">
        <v>836</v>
      </c>
      <c r="H277" s="33">
        <f>A277-'Awards&amp;Payments_LEACode'!A276</f>
        <v>0</v>
      </c>
    </row>
    <row r="278" spans="1:47" x14ac:dyDescent="0.3">
      <c r="A278" s="42">
        <v>4165</v>
      </c>
      <c r="B278" s="45" t="s">
        <v>1035</v>
      </c>
      <c r="C278" s="44">
        <v>865015.71051995072</v>
      </c>
      <c r="D278" s="44">
        <v>0</v>
      </c>
      <c r="E278" s="44">
        <v>865016</v>
      </c>
      <c r="F278" s="31">
        <v>2135.2313167259786</v>
      </c>
      <c r="G278" s="32">
        <v>281</v>
      </c>
      <c r="H278" s="33">
        <f>A278-'Awards&amp;Payments_LEACode'!A277</f>
        <v>0</v>
      </c>
    </row>
    <row r="279" spans="1:47" x14ac:dyDescent="0.3">
      <c r="A279" s="42">
        <v>4179</v>
      </c>
      <c r="B279" s="45" t="s">
        <v>744</v>
      </c>
      <c r="C279" s="44">
        <v>13411396.025523575</v>
      </c>
      <c r="D279" s="44">
        <v>0</v>
      </c>
      <c r="E279" s="44">
        <v>13411396</v>
      </c>
      <c r="F279" s="31">
        <v>833.41238406347622</v>
      </c>
      <c r="G279" s="32">
        <v>775</v>
      </c>
      <c r="H279" s="33">
        <f>A279-'Awards&amp;Payments_LEACode'!A278</f>
        <v>0</v>
      </c>
    </row>
    <row r="280" spans="1:47" x14ac:dyDescent="0.3">
      <c r="A280" s="42">
        <v>4186</v>
      </c>
      <c r="B280" s="45" t="s">
        <v>745</v>
      </c>
      <c r="C280" s="44">
        <v>1553932.9042754637</v>
      </c>
      <c r="D280" s="44">
        <v>0</v>
      </c>
      <c r="E280" s="44">
        <v>1553933</v>
      </c>
      <c r="F280" s="31">
        <v>1554.4041450777202</v>
      </c>
      <c r="G280" s="32">
        <v>386</v>
      </c>
      <c r="H280" s="33">
        <f>A280-'Awards&amp;Payments_LEACode'!A279</f>
        <v>0</v>
      </c>
    </row>
    <row r="281" spans="1:47" x14ac:dyDescent="0.3">
      <c r="A281" s="42">
        <v>4207</v>
      </c>
      <c r="B281" s="45" t="s">
        <v>746</v>
      </c>
      <c r="C281" s="44">
        <v>1779595.9410935044</v>
      </c>
      <c r="D281" s="44">
        <v>0</v>
      </c>
      <c r="E281" s="44">
        <v>1779596</v>
      </c>
      <c r="F281" s="31">
        <v>2469.1358024691358</v>
      </c>
      <c r="G281" s="32">
        <v>243</v>
      </c>
      <c r="H281" s="33">
        <f>A281-'Awards&amp;Payments_LEACode'!A280</f>
        <v>0</v>
      </c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</row>
    <row r="282" spans="1:47" x14ac:dyDescent="0.3">
      <c r="A282" s="42">
        <v>4221</v>
      </c>
      <c r="B282" s="45" t="s">
        <v>1036</v>
      </c>
      <c r="C282" s="44">
        <v>813280.42748044257</v>
      </c>
      <c r="D282" s="44">
        <v>0</v>
      </c>
      <c r="E282" s="44">
        <v>813280</v>
      </c>
      <c r="F282" s="31">
        <v>925.85781014631993</v>
      </c>
      <c r="G282" s="32">
        <v>1132</v>
      </c>
      <c r="H282" s="33">
        <f>A282-'Awards&amp;Payments_LEACode'!A281</f>
        <v>0</v>
      </c>
    </row>
    <row r="283" spans="1:47" x14ac:dyDescent="0.3">
      <c r="A283" s="42">
        <v>4228</v>
      </c>
      <c r="B283" s="45" t="s">
        <v>1037</v>
      </c>
      <c r="C283" s="44">
        <v>988052.77846168238</v>
      </c>
      <c r="D283" s="44">
        <v>0</v>
      </c>
      <c r="E283" s="44">
        <v>988053</v>
      </c>
      <c r="F283" s="31">
        <v>199.33554817275748</v>
      </c>
      <c r="G283" s="32">
        <v>3010</v>
      </c>
      <c r="H283" s="33">
        <f>A283-'Awards&amp;Payments_LEACode'!A282</f>
        <v>0</v>
      </c>
    </row>
    <row r="284" spans="1:47" x14ac:dyDescent="0.3">
      <c r="A284" s="42">
        <v>4235</v>
      </c>
      <c r="B284" s="45" t="s">
        <v>1038</v>
      </c>
      <c r="C284" s="44">
        <v>229397.04550369346</v>
      </c>
      <c r="D284" s="44">
        <v>370602.95449630654</v>
      </c>
      <c r="E284" s="44">
        <v>600000</v>
      </c>
      <c r="F284" s="31">
        <v>5128.2051282051279</v>
      </c>
      <c r="G284" s="32">
        <v>117</v>
      </c>
      <c r="H284" s="33">
        <f>A284-'Awards&amp;Payments_LEACode'!A283</f>
        <v>0</v>
      </c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</row>
    <row r="285" spans="1:47" x14ac:dyDescent="0.3">
      <c r="A285" s="42">
        <v>4263</v>
      </c>
      <c r="B285" s="45" t="s">
        <v>750</v>
      </c>
      <c r="C285" s="44">
        <v>388507.30449789041</v>
      </c>
      <c r="D285" s="44">
        <v>211492.69550210959</v>
      </c>
      <c r="E285" s="44">
        <v>600000</v>
      </c>
      <c r="F285" s="31">
        <v>1480.8647067633785</v>
      </c>
      <c r="G285" s="32">
        <v>762</v>
      </c>
      <c r="H285" s="33">
        <f>A285-'Awards&amp;Payments_LEACode'!A284</f>
        <v>0</v>
      </c>
    </row>
    <row r="286" spans="1:47" x14ac:dyDescent="0.3">
      <c r="A286" s="42">
        <v>4270</v>
      </c>
      <c r="B286" s="45" t="s">
        <v>751</v>
      </c>
      <c r="C286" s="44">
        <v>305684.91740084591</v>
      </c>
      <c r="D286" s="44">
        <v>294315.08259915409</v>
      </c>
      <c r="E286" s="44">
        <v>600000</v>
      </c>
      <c r="F286" s="31">
        <v>1032.7022375215147</v>
      </c>
      <c r="G286" s="32">
        <v>581</v>
      </c>
      <c r="H286" s="33">
        <f>A286-'Awards&amp;Payments_LEACode'!A285</f>
        <v>0</v>
      </c>
    </row>
    <row r="287" spans="1:47" x14ac:dyDescent="0.3">
      <c r="A287" s="42">
        <v>4305</v>
      </c>
      <c r="B287" s="45" t="s">
        <v>752</v>
      </c>
      <c r="C287" s="44">
        <v>1048071.0410856341</v>
      </c>
      <c r="D287" s="44">
        <v>0</v>
      </c>
      <c r="E287" s="44">
        <v>1048071</v>
      </c>
      <c r="F287" s="31">
        <v>1346.0275315259864</v>
      </c>
      <c r="G287" s="32">
        <v>1551</v>
      </c>
      <c r="H287" s="33">
        <f>A287-'Awards&amp;Payments_LEACode'!A286</f>
        <v>0</v>
      </c>
    </row>
    <row r="288" spans="1:47" x14ac:dyDescent="0.3">
      <c r="A288" s="42">
        <v>4312</v>
      </c>
      <c r="B288" s="45" t="s">
        <v>753</v>
      </c>
      <c r="C288" s="44">
        <v>418534.95767834672</v>
      </c>
      <c r="D288" s="44">
        <v>181465.04232165328</v>
      </c>
      <c r="E288" s="44">
        <v>600000</v>
      </c>
      <c r="F288" s="31">
        <v>2371.5415019762845</v>
      </c>
      <c r="G288" s="32">
        <v>253</v>
      </c>
      <c r="H288" s="33">
        <f>A288-'Awards&amp;Payments_LEACode'!A287</f>
        <v>0</v>
      </c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</row>
    <row r="289" spans="1:47" x14ac:dyDescent="0.3">
      <c r="A289" s="42">
        <v>4330</v>
      </c>
      <c r="B289" s="45" t="s">
        <v>754</v>
      </c>
      <c r="C289" s="44">
        <v>220499.13988569984</v>
      </c>
      <c r="D289" s="44">
        <v>379500.86011430016</v>
      </c>
      <c r="E289" s="44">
        <v>600000</v>
      </c>
      <c r="F289" s="31">
        <v>712.35174396204025</v>
      </c>
      <c r="G289" s="32">
        <v>2172</v>
      </c>
      <c r="H289" s="33">
        <f>A289-'Awards&amp;Payments_LEACode'!A288</f>
        <v>0</v>
      </c>
    </row>
    <row r="290" spans="1:47" x14ac:dyDescent="0.3">
      <c r="A290" s="42">
        <v>4347</v>
      </c>
      <c r="B290" s="45" t="s">
        <v>755</v>
      </c>
      <c r="C290" s="44">
        <v>1128418.9065536945</v>
      </c>
      <c r="D290" s="44">
        <v>0</v>
      </c>
      <c r="E290" s="44">
        <v>1128419</v>
      </c>
      <c r="F290" s="31">
        <v>1287.5536480686694</v>
      </c>
      <c r="G290" s="32">
        <v>466</v>
      </c>
      <c r="H290" s="33">
        <f>A290-'Awards&amp;Payments_LEACode'!A289</f>
        <v>0</v>
      </c>
    </row>
    <row r="291" spans="1:47" x14ac:dyDescent="0.3">
      <c r="A291" s="42">
        <v>4368</v>
      </c>
      <c r="B291" s="45" t="s">
        <v>1039</v>
      </c>
      <c r="C291" s="44">
        <v>480768.43577255681</v>
      </c>
      <c r="D291" s="44">
        <v>119231.56422744319</v>
      </c>
      <c r="E291" s="44">
        <v>600000</v>
      </c>
      <c r="F291" s="31">
        <v>490.16150149784801</v>
      </c>
      <c r="G291" s="32">
        <v>2659</v>
      </c>
      <c r="H291" s="33">
        <f>A291-'Awards&amp;Payments_LEACode'!A290</f>
        <v>0</v>
      </c>
    </row>
    <row r="292" spans="1:47" x14ac:dyDescent="0.3">
      <c r="A292" s="42">
        <v>4375</v>
      </c>
      <c r="B292" s="45" t="s">
        <v>757</v>
      </c>
      <c r="C292" s="44">
        <v>1286817.9257982436</v>
      </c>
      <c r="D292" s="44">
        <v>0</v>
      </c>
      <c r="E292" s="44">
        <v>1286818</v>
      </c>
      <c r="F292" s="31">
        <v>972.79573533584471</v>
      </c>
      <c r="G292" s="32">
        <v>2315</v>
      </c>
      <c r="H292" s="33">
        <f>A292-'Awards&amp;Payments_LEACode'!A291</f>
        <v>0</v>
      </c>
    </row>
    <row r="293" spans="1:47" x14ac:dyDescent="0.3">
      <c r="A293" s="42">
        <v>4389</v>
      </c>
      <c r="B293" s="45" t="s">
        <v>758</v>
      </c>
      <c r="C293" s="44">
        <v>2087688.701396805</v>
      </c>
      <c r="D293" s="44">
        <v>0</v>
      </c>
      <c r="E293" s="44">
        <v>2087689</v>
      </c>
      <c r="F293" s="31">
        <v>1812.6888217522658</v>
      </c>
      <c r="G293" s="32">
        <v>331</v>
      </c>
      <c r="H293" s="33">
        <f>A293-'Awards&amp;Payments_LEACode'!A292</f>
        <v>0</v>
      </c>
    </row>
    <row r="294" spans="1:47" x14ac:dyDescent="0.3">
      <c r="A294" s="42">
        <v>4459</v>
      </c>
      <c r="B294" s="45" t="s">
        <v>1040</v>
      </c>
      <c r="C294" s="44">
        <v>197606.11044390115</v>
      </c>
      <c r="D294" s="44">
        <v>402393.88955609885</v>
      </c>
      <c r="E294" s="44">
        <v>600000</v>
      </c>
      <c r="F294" s="31">
        <v>559.70149253731347</v>
      </c>
      <c r="G294" s="32">
        <v>1072</v>
      </c>
      <c r="H294" s="33">
        <f>A294-'Awards&amp;Payments_LEACode'!A293</f>
        <v>0</v>
      </c>
    </row>
    <row r="295" spans="1:47" x14ac:dyDescent="0.3">
      <c r="A295" s="42">
        <v>4473</v>
      </c>
      <c r="B295" s="45" t="s">
        <v>1041</v>
      </c>
      <c r="C295" s="44">
        <v>1547227.9878855515</v>
      </c>
      <c r="D295" s="44">
        <v>0</v>
      </c>
      <c r="E295" s="44">
        <v>1547228</v>
      </c>
      <c r="F295" s="31">
        <v>1503.3103408788274</v>
      </c>
      <c r="G295" s="32">
        <v>1158</v>
      </c>
      <c r="H295" s="33">
        <f>A295-'Awards&amp;Payments_LEACode'!A294</f>
        <v>0</v>
      </c>
    </row>
    <row r="296" spans="1:47" x14ac:dyDescent="0.3">
      <c r="A296" s="42">
        <v>4501</v>
      </c>
      <c r="B296" s="45" t="s">
        <v>761</v>
      </c>
      <c r="C296" s="44">
        <v>2252022.1273024804</v>
      </c>
      <c r="D296" s="44">
        <v>0</v>
      </c>
      <c r="E296" s="44">
        <v>2252022</v>
      </c>
      <c r="F296" s="31">
        <v>1526.7175572519084</v>
      </c>
      <c r="G296" s="32">
        <v>393</v>
      </c>
      <c r="H296" s="33">
        <f>A296-'Awards&amp;Payments_LEACode'!A295</f>
        <v>0</v>
      </c>
    </row>
    <row r="297" spans="1:47" x14ac:dyDescent="0.3">
      <c r="A297" s="42">
        <v>4508</v>
      </c>
      <c r="B297" s="45" t="s">
        <v>762</v>
      </c>
      <c r="C297" s="44">
        <v>566776.58424823347</v>
      </c>
      <c r="D297" s="44">
        <v>33223.41575176653</v>
      </c>
      <c r="E297" s="44">
        <v>600000</v>
      </c>
      <c r="F297" s="31">
        <v>1915.4648380635954</v>
      </c>
      <c r="G297" s="32">
        <v>366</v>
      </c>
      <c r="H297" s="33">
        <f>A297-'Awards&amp;Payments_LEACode'!A296</f>
        <v>0</v>
      </c>
    </row>
    <row r="298" spans="1:47" x14ac:dyDescent="0.3">
      <c r="A298" s="42">
        <v>4515</v>
      </c>
      <c r="B298" s="45" t="s">
        <v>1042</v>
      </c>
      <c r="C298" s="44">
        <v>1303339.4324827779</v>
      </c>
      <c r="D298" s="44">
        <v>0</v>
      </c>
      <c r="E298" s="44">
        <v>1303339</v>
      </c>
      <c r="F298" s="31">
        <v>460.47582501918652</v>
      </c>
      <c r="G298" s="32">
        <v>1303</v>
      </c>
      <c r="H298" s="33">
        <f>A298-'Awards&amp;Payments_LEACode'!A297</f>
        <v>0</v>
      </c>
    </row>
    <row r="299" spans="1:47" x14ac:dyDescent="0.3">
      <c r="A299" s="42">
        <v>4522</v>
      </c>
      <c r="B299" s="45" t="s">
        <v>1043</v>
      </c>
      <c r="C299" s="44">
        <v>336994.28388014727</v>
      </c>
      <c r="D299" s="44">
        <v>263005.71611985273</v>
      </c>
      <c r="E299" s="44">
        <v>600000</v>
      </c>
      <c r="F299" s="31">
        <v>1812.6888217522658</v>
      </c>
      <c r="G299" s="32">
        <v>331</v>
      </c>
      <c r="H299" s="33">
        <f>A299-'Awards&amp;Payments_LEACode'!A298</f>
        <v>0</v>
      </c>
    </row>
    <row r="300" spans="1:47" x14ac:dyDescent="0.3">
      <c r="A300" s="42">
        <v>4529</v>
      </c>
      <c r="B300" s="45" t="s">
        <v>764</v>
      </c>
      <c r="C300" s="44">
        <v>430292.63978971716</v>
      </c>
      <c r="D300" s="44">
        <v>169707.36021028284</v>
      </c>
      <c r="E300" s="44">
        <v>600000</v>
      </c>
      <c r="F300" s="31">
        <v>510.18214348897095</v>
      </c>
      <c r="G300" s="32">
        <v>3808</v>
      </c>
      <c r="H300" s="33">
        <f>A300-'Awards&amp;Payments_LEACode'!A299</f>
        <v>0</v>
      </c>
    </row>
    <row r="301" spans="1:47" x14ac:dyDescent="0.3">
      <c r="A301" s="42">
        <v>4536</v>
      </c>
      <c r="B301" s="45" t="s">
        <v>1044</v>
      </c>
      <c r="C301" s="44">
        <v>482991.05999020714</v>
      </c>
      <c r="D301" s="44">
        <v>117008.94000979286</v>
      </c>
      <c r="E301" s="44">
        <v>600000</v>
      </c>
      <c r="F301" s="31">
        <v>3028.1303348674946</v>
      </c>
      <c r="G301" s="32">
        <v>17529</v>
      </c>
      <c r="H301" s="33">
        <f>A301-'Awards&amp;Payments_LEACode'!A300</f>
        <v>0</v>
      </c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</row>
    <row r="302" spans="1:47" x14ac:dyDescent="0.3">
      <c r="A302" s="42">
        <v>4543</v>
      </c>
      <c r="B302" s="45" t="s">
        <v>1045</v>
      </c>
      <c r="C302" s="44">
        <v>1740833.3747376823</v>
      </c>
      <c r="D302" s="44">
        <v>0</v>
      </c>
      <c r="E302" s="44">
        <v>1740833</v>
      </c>
      <c r="F302" s="31">
        <v>839.16083916083915</v>
      </c>
      <c r="G302" s="32">
        <v>715</v>
      </c>
      <c r="H302" s="33">
        <f>A302-'Awards&amp;Payments_LEACode'!A301</f>
        <v>0</v>
      </c>
    </row>
    <row r="303" spans="1:47" x14ac:dyDescent="0.3">
      <c r="A303" s="42">
        <v>4557</v>
      </c>
      <c r="B303" s="45" t="s">
        <v>767</v>
      </c>
      <c r="C303" s="44">
        <v>373089.70117478911</v>
      </c>
      <c r="D303" s="44">
        <v>226910.29882521089</v>
      </c>
      <c r="E303" s="44">
        <v>600000</v>
      </c>
      <c r="F303" s="31">
        <v>1069.5187165775401</v>
      </c>
      <c r="G303" s="32">
        <v>561</v>
      </c>
      <c r="H303" s="33">
        <f>A303-'Awards&amp;Payments_LEACode'!A302</f>
        <v>0</v>
      </c>
    </row>
    <row r="304" spans="1:47" x14ac:dyDescent="0.3">
      <c r="A304" s="42">
        <v>4571</v>
      </c>
      <c r="B304" s="45" t="s">
        <v>768</v>
      </c>
      <c r="C304" s="44">
        <v>701060.13073127589</v>
      </c>
      <c r="D304" s="44">
        <v>0</v>
      </c>
      <c r="E304" s="44">
        <v>701060</v>
      </c>
      <c r="F304" s="31">
        <v>808.62533692722377</v>
      </c>
      <c r="G304" s="32">
        <v>742</v>
      </c>
      <c r="H304" s="33">
        <f>A304-'Awards&amp;Payments_LEACode'!A303</f>
        <v>0</v>
      </c>
    </row>
    <row r="305" spans="1:47" x14ac:dyDescent="0.3">
      <c r="A305" s="42">
        <v>4578</v>
      </c>
      <c r="B305" s="45" t="s">
        <v>1046</v>
      </c>
      <c r="C305" s="44">
        <v>316931.39594215673</v>
      </c>
      <c r="D305" s="44">
        <v>283068.60405784327</v>
      </c>
      <c r="E305" s="44">
        <v>600000</v>
      </c>
      <c r="F305" s="31">
        <v>1459.8540145985401</v>
      </c>
      <c r="G305" s="32">
        <v>411</v>
      </c>
      <c r="H305" s="33">
        <f>A305-'Awards&amp;Payments_LEACode'!A304</f>
        <v>0</v>
      </c>
    </row>
    <row r="306" spans="1:47" x14ac:dyDescent="0.3">
      <c r="A306" s="42">
        <v>4606</v>
      </c>
      <c r="B306" s="45" t="s">
        <v>770</v>
      </c>
      <c r="C306" s="44">
        <v>399546.33811222058</v>
      </c>
      <c r="D306" s="44">
        <v>200453.66188777942</v>
      </c>
      <c r="E306" s="44">
        <v>600000</v>
      </c>
      <c r="F306" s="31">
        <v>1128.3635782758161</v>
      </c>
      <c r="G306" s="32">
        <v>2872</v>
      </c>
      <c r="H306" s="33">
        <f>A306-'Awards&amp;Payments_LEACode'!A305</f>
        <v>0</v>
      </c>
    </row>
    <row r="307" spans="1:47" x14ac:dyDescent="0.3">
      <c r="A307" s="42">
        <v>4613</v>
      </c>
      <c r="B307" s="45" t="s">
        <v>771</v>
      </c>
      <c r="C307" s="44">
        <v>1942773.6024060014</v>
      </c>
      <c r="D307" s="44">
        <v>0</v>
      </c>
      <c r="E307" s="44">
        <v>1942774</v>
      </c>
      <c r="F307" s="31">
        <v>1419.8561172125255</v>
      </c>
      <c r="G307" s="32">
        <v>562</v>
      </c>
      <c r="H307" s="33">
        <f>A307-'Awards&amp;Payments_LEACode'!A306</f>
        <v>0</v>
      </c>
    </row>
    <row r="308" spans="1:47" x14ac:dyDescent="0.3">
      <c r="A308" s="42">
        <v>4620</v>
      </c>
      <c r="B308" s="45" t="s">
        <v>1047</v>
      </c>
      <c r="C308" s="44">
        <v>53080096.63989231</v>
      </c>
      <c r="D308" s="44">
        <v>0</v>
      </c>
      <c r="E308" s="44">
        <v>53080097</v>
      </c>
      <c r="F308" s="31">
        <v>1435.6752707645931</v>
      </c>
      <c r="G308" s="32">
        <v>2403</v>
      </c>
      <c r="H308" s="33">
        <f>A308-'Awards&amp;Payments_LEACode'!A307</f>
        <v>0</v>
      </c>
    </row>
    <row r="309" spans="1:47" x14ac:dyDescent="0.3">
      <c r="A309" s="42">
        <v>4627</v>
      </c>
      <c r="B309" s="45" t="s">
        <v>1048</v>
      </c>
      <c r="C309" s="44">
        <v>546506.25138326222</v>
      </c>
      <c r="D309" s="44">
        <v>53493.748616737779</v>
      </c>
      <c r="E309" s="44">
        <v>600000</v>
      </c>
      <c r="F309" s="31">
        <v>1361.7216979366888</v>
      </c>
      <c r="G309" s="32">
        <v>488</v>
      </c>
      <c r="H309" s="33">
        <f>A309-'Awards&amp;Payments_LEACode'!A308</f>
        <v>0</v>
      </c>
    </row>
    <row r="310" spans="1:47" x14ac:dyDescent="0.3">
      <c r="A310" s="42">
        <v>4634</v>
      </c>
      <c r="B310" s="45" t="s">
        <v>774</v>
      </c>
      <c r="C310" s="44">
        <v>588691.65903426602</v>
      </c>
      <c r="D310" s="44">
        <v>11308.34096573398</v>
      </c>
      <c r="E310" s="44">
        <v>600000</v>
      </c>
      <c r="F310" s="31">
        <v>1383.5401200190227</v>
      </c>
      <c r="G310" s="32">
        <v>2259</v>
      </c>
      <c r="H310" s="33">
        <f>A310-'Awards&amp;Payments_LEACode'!A309</f>
        <v>0</v>
      </c>
    </row>
    <row r="311" spans="1:47" x14ac:dyDescent="0.3">
      <c r="A311" s="42">
        <v>4641</v>
      </c>
      <c r="B311" s="45" t="s">
        <v>775</v>
      </c>
      <c r="C311" s="44">
        <v>523694.71816277737</v>
      </c>
      <c r="D311" s="44">
        <v>76305.281837222632</v>
      </c>
      <c r="E311" s="44">
        <v>600000</v>
      </c>
      <c r="F311" s="31">
        <v>2370.498734268172</v>
      </c>
      <c r="G311" s="32">
        <v>1307</v>
      </c>
      <c r="H311" s="33">
        <f>A311-'Awards&amp;Payments_LEACode'!A310</f>
        <v>0</v>
      </c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</row>
    <row r="312" spans="1:47" x14ac:dyDescent="0.3">
      <c r="A312" s="42">
        <v>4686</v>
      </c>
      <c r="B312" s="45" t="s">
        <v>1049</v>
      </c>
      <c r="C312" s="44">
        <v>125667.17326595125</v>
      </c>
      <c r="D312" s="44">
        <v>474332.82673404878</v>
      </c>
      <c r="E312" s="44">
        <v>600000</v>
      </c>
      <c r="F312" s="31">
        <v>1388.8888888888889</v>
      </c>
      <c r="G312" s="32">
        <v>432</v>
      </c>
      <c r="H312" s="33">
        <f>A312-'Awards&amp;Payments_LEACode'!A311</f>
        <v>0</v>
      </c>
    </row>
    <row r="313" spans="1:47" x14ac:dyDescent="0.3">
      <c r="A313" s="42">
        <v>4690</v>
      </c>
      <c r="B313" s="45" t="s">
        <v>1050</v>
      </c>
      <c r="C313" s="44">
        <v>31339.00146887005</v>
      </c>
      <c r="D313" s="44">
        <v>568660.99853112991</v>
      </c>
      <c r="E313" s="44">
        <v>600000</v>
      </c>
      <c r="F313" s="31">
        <v>1550.3875968992247</v>
      </c>
      <c r="G313" s="32">
        <v>387</v>
      </c>
      <c r="H313" s="33">
        <f>A313-'Awards&amp;Payments_LEACode'!A312</f>
        <v>0</v>
      </c>
    </row>
    <row r="314" spans="1:47" x14ac:dyDescent="0.3">
      <c r="A314" s="42">
        <v>4753</v>
      </c>
      <c r="B314" s="45" t="s">
        <v>777</v>
      </c>
      <c r="C314" s="44">
        <v>3240660.1968081435</v>
      </c>
      <c r="D314" s="44">
        <v>0</v>
      </c>
      <c r="E314" s="44">
        <v>3240660</v>
      </c>
      <c r="F314" s="31">
        <v>818.644484366195</v>
      </c>
      <c r="G314" s="32">
        <v>1676</v>
      </c>
      <c r="H314" s="33">
        <f>A314-'Awards&amp;Payments_LEACode'!A313</f>
        <v>0</v>
      </c>
    </row>
    <row r="315" spans="1:47" x14ac:dyDescent="0.3">
      <c r="A315" s="42">
        <v>4760</v>
      </c>
      <c r="B315" s="45" t="s">
        <v>1051</v>
      </c>
      <c r="C315" s="44">
        <v>797959.13787343935</v>
      </c>
      <c r="D315" s="44">
        <v>0</v>
      </c>
      <c r="E315" s="44">
        <v>797959</v>
      </c>
      <c r="F315" s="31">
        <v>436.96863741812791</v>
      </c>
      <c r="G315" s="32">
        <v>3517</v>
      </c>
      <c r="H315" s="33">
        <f>A315-'Awards&amp;Payments_LEACode'!A314</f>
        <v>0</v>
      </c>
    </row>
    <row r="316" spans="1:47" x14ac:dyDescent="0.3">
      <c r="A316" s="42">
        <v>4781</v>
      </c>
      <c r="B316" s="45" t="s">
        <v>1052</v>
      </c>
      <c r="C316" s="44">
        <v>3449927.675647317</v>
      </c>
      <c r="D316" s="44">
        <v>0</v>
      </c>
      <c r="E316" s="44">
        <v>3449928</v>
      </c>
      <c r="F316" s="31">
        <v>2373.2732793017417</v>
      </c>
      <c r="G316" s="32">
        <v>545</v>
      </c>
      <c r="H316" s="33">
        <f>A316-'Awards&amp;Payments_LEACode'!A315</f>
        <v>0</v>
      </c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</row>
    <row r="317" spans="1:47" x14ac:dyDescent="0.3">
      <c r="A317" s="42">
        <v>4795</v>
      </c>
      <c r="B317" s="45" t="s">
        <v>780</v>
      </c>
      <c r="C317" s="44">
        <v>664520.18859310413</v>
      </c>
      <c r="D317" s="44">
        <v>0</v>
      </c>
      <c r="E317" s="44">
        <v>664520</v>
      </c>
      <c r="F317" s="31">
        <v>1069.9667181988789</v>
      </c>
      <c r="G317" s="32">
        <v>1197</v>
      </c>
      <c r="H317" s="33">
        <f>A317-'Awards&amp;Payments_LEACode'!A316</f>
        <v>0</v>
      </c>
    </row>
    <row r="318" spans="1:47" x14ac:dyDescent="0.3">
      <c r="A318" s="42">
        <v>4802</v>
      </c>
      <c r="B318" s="45" t="s">
        <v>781</v>
      </c>
      <c r="C318" s="44">
        <v>3125417.1311229724</v>
      </c>
      <c r="D318" s="44">
        <v>0</v>
      </c>
      <c r="E318" s="44">
        <v>3125417</v>
      </c>
      <c r="F318" s="31">
        <v>1881.6194128185009</v>
      </c>
      <c r="G318" s="32">
        <v>732</v>
      </c>
      <c r="H318" s="33">
        <f>A318-'Awards&amp;Payments_LEACode'!A317</f>
        <v>0</v>
      </c>
    </row>
    <row r="319" spans="1:47" x14ac:dyDescent="0.3">
      <c r="A319" s="42">
        <v>4851</v>
      </c>
      <c r="B319" s="45" t="s">
        <v>782</v>
      </c>
      <c r="C319" s="44">
        <v>3098241.8456885009</v>
      </c>
      <c r="D319" s="44">
        <v>0</v>
      </c>
      <c r="E319" s="44">
        <v>3098242</v>
      </c>
      <c r="F319" s="31">
        <v>581.39534883720933</v>
      </c>
      <c r="G319" s="32">
        <v>1032</v>
      </c>
      <c r="H319" s="33">
        <f>A319-'Awards&amp;Payments_LEACode'!A318</f>
        <v>0</v>
      </c>
    </row>
    <row r="320" spans="1:47" x14ac:dyDescent="0.3">
      <c r="A320" s="42">
        <v>4865</v>
      </c>
      <c r="B320" s="45" t="s">
        <v>783</v>
      </c>
      <c r="C320" s="44">
        <v>308841.0437899094</v>
      </c>
      <c r="D320" s="44">
        <v>291158.9562100906</v>
      </c>
      <c r="E320" s="44">
        <v>600000</v>
      </c>
      <c r="F320" s="31">
        <v>1171.875</v>
      </c>
      <c r="G320" s="32">
        <v>512</v>
      </c>
      <c r="H320" s="33">
        <f>A320-'Awards&amp;Payments_LEACode'!A319</f>
        <v>0</v>
      </c>
    </row>
    <row r="321" spans="1:47" x14ac:dyDescent="0.3">
      <c r="A321" s="42">
        <v>4872</v>
      </c>
      <c r="B321" s="45" t="s">
        <v>784</v>
      </c>
      <c r="C321" s="44">
        <v>1372048.1557977428</v>
      </c>
      <c r="D321" s="44">
        <v>0</v>
      </c>
      <c r="E321" s="44">
        <v>1372048</v>
      </c>
      <c r="F321" s="31">
        <v>3391.8938989319818</v>
      </c>
      <c r="G321" s="32">
        <v>525</v>
      </c>
      <c r="H321" s="33">
        <f>A321-'Awards&amp;Payments_LEACode'!A320</f>
        <v>0</v>
      </c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</row>
    <row r="322" spans="1:47" x14ac:dyDescent="0.3">
      <c r="A322" s="42">
        <v>4893</v>
      </c>
      <c r="B322" s="45" t="s">
        <v>785</v>
      </c>
      <c r="C322" s="44">
        <v>1536818.697799556</v>
      </c>
      <c r="D322" s="44">
        <v>0</v>
      </c>
      <c r="E322" s="44">
        <v>1536819</v>
      </c>
      <c r="F322" s="31">
        <v>962.6359810111752</v>
      </c>
      <c r="G322" s="32">
        <v>1020</v>
      </c>
      <c r="H322" s="33">
        <f>A322-'Awards&amp;Payments_LEACode'!A321</f>
        <v>0</v>
      </c>
    </row>
    <row r="323" spans="1:47" x14ac:dyDescent="0.3">
      <c r="A323" s="42">
        <v>4904</v>
      </c>
      <c r="B323" s="45" t="s">
        <v>1053</v>
      </c>
      <c r="C323" s="44">
        <v>1293433.9372194493</v>
      </c>
      <c r="D323" s="44">
        <v>0</v>
      </c>
      <c r="E323" s="44">
        <v>1293434</v>
      </c>
      <c r="F323" s="31">
        <v>729.79169246493018</v>
      </c>
      <c r="G323" s="32">
        <v>2833</v>
      </c>
      <c r="H323" s="33">
        <f>A323-'Awards&amp;Payments_LEACode'!A322</f>
        <v>0</v>
      </c>
    </row>
    <row r="324" spans="1:47" x14ac:dyDescent="0.3">
      <c r="A324" s="42">
        <v>4956</v>
      </c>
      <c r="B324" s="45" t="s">
        <v>786</v>
      </c>
      <c r="C324" s="44">
        <v>239924.87554796401</v>
      </c>
      <c r="D324" s="44">
        <v>360075.12445203599</v>
      </c>
      <c r="E324" s="44">
        <v>600000</v>
      </c>
      <c r="F324" s="31">
        <v>2247.8030233632239</v>
      </c>
      <c r="G324" s="32">
        <v>271</v>
      </c>
      <c r="H324" s="33">
        <f>A324-'Awards&amp;Payments_LEACode'!A323</f>
        <v>0</v>
      </c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</row>
    <row r="325" spans="1:47" x14ac:dyDescent="0.3">
      <c r="A325" s="42">
        <v>4963</v>
      </c>
      <c r="B325" s="45" t="s">
        <v>787</v>
      </c>
      <c r="C325" s="44">
        <v>364406.64923116838</v>
      </c>
      <c r="D325" s="44">
        <v>235593.35076883162</v>
      </c>
      <c r="E325" s="44">
        <v>600000</v>
      </c>
      <c r="F325" s="31">
        <v>1005.0251256281407</v>
      </c>
      <c r="G325" s="32">
        <v>597</v>
      </c>
      <c r="H325" s="33">
        <f>A325-'Awards&amp;Payments_LEACode'!A324</f>
        <v>0</v>
      </c>
    </row>
    <row r="326" spans="1:47" x14ac:dyDescent="0.3">
      <c r="A326" s="42">
        <v>4970</v>
      </c>
      <c r="B326" s="45" t="s">
        <v>1054</v>
      </c>
      <c r="C326" s="44">
        <v>4623236.1826501573</v>
      </c>
      <c r="D326" s="44">
        <v>0</v>
      </c>
      <c r="E326" s="44">
        <v>4623236</v>
      </c>
      <c r="F326" s="31">
        <v>1096.2879544204202</v>
      </c>
      <c r="G326" s="32">
        <v>2151</v>
      </c>
      <c r="H326" s="33">
        <f>A326-'Awards&amp;Payments_LEACode'!A325</f>
        <v>0</v>
      </c>
    </row>
    <row r="327" spans="1:47" x14ac:dyDescent="0.3">
      <c r="A327" s="42">
        <v>5019</v>
      </c>
      <c r="B327" s="45" t="s">
        <v>789</v>
      </c>
      <c r="C327" s="44">
        <v>851353.98032879317</v>
      </c>
      <c r="D327" s="44">
        <v>0</v>
      </c>
      <c r="E327" s="44">
        <v>851354</v>
      </c>
      <c r="F327" s="31">
        <v>2439.0243902439024</v>
      </c>
      <c r="G327" s="32">
        <v>246</v>
      </c>
      <c r="H327" s="33">
        <f>A327-'Awards&amp;Payments_LEACode'!A326</f>
        <v>0</v>
      </c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</row>
    <row r="328" spans="1:47" x14ac:dyDescent="0.3">
      <c r="A328" s="42">
        <v>5026</v>
      </c>
      <c r="B328" s="45" t="s">
        <v>790</v>
      </c>
      <c r="C328" s="44">
        <v>993713.06146929855</v>
      </c>
      <c r="D328" s="44">
        <v>0</v>
      </c>
      <c r="E328" s="44">
        <v>993713</v>
      </c>
      <c r="F328" s="31">
        <v>1420.3464920727179</v>
      </c>
      <c r="G328" s="32">
        <v>2414</v>
      </c>
      <c r="H328" s="33">
        <f>A328-'Awards&amp;Payments_LEACode'!A327</f>
        <v>0</v>
      </c>
    </row>
    <row r="329" spans="1:47" x14ac:dyDescent="0.3">
      <c r="A329" s="42">
        <v>5054</v>
      </c>
      <c r="B329" s="45" t="s">
        <v>791</v>
      </c>
      <c r="C329" s="44">
        <v>638811.8351422816</v>
      </c>
      <c r="D329" s="44">
        <v>0</v>
      </c>
      <c r="E329" s="44">
        <v>638812</v>
      </c>
      <c r="F329" s="31">
        <v>1286.9019264678705</v>
      </c>
      <c r="G329" s="32">
        <v>10058</v>
      </c>
      <c r="H329" s="33">
        <f>A329-'Awards&amp;Payments_LEACode'!A328</f>
        <v>0</v>
      </c>
    </row>
    <row r="330" spans="1:47" x14ac:dyDescent="0.3">
      <c r="A330" s="42">
        <v>5068</v>
      </c>
      <c r="B330" s="45" t="s">
        <v>792</v>
      </c>
      <c r="C330" s="44">
        <v>981888.70063139871</v>
      </c>
      <c r="D330" s="44">
        <v>0</v>
      </c>
      <c r="E330" s="44">
        <v>981889</v>
      </c>
      <c r="F330" s="31">
        <v>542.18185355517539</v>
      </c>
      <c r="G330" s="32">
        <v>1616</v>
      </c>
      <c r="H330" s="33">
        <f>A330-'Awards&amp;Payments_LEACode'!A329</f>
        <v>0</v>
      </c>
    </row>
    <row r="331" spans="1:47" x14ac:dyDescent="0.3">
      <c r="A331" s="42">
        <v>5100</v>
      </c>
      <c r="B331" s="45" t="s">
        <v>793</v>
      </c>
      <c r="C331" s="44">
        <v>2067499.8647531474</v>
      </c>
      <c r="D331" s="44">
        <v>0</v>
      </c>
      <c r="E331" s="44">
        <v>2067500</v>
      </c>
      <c r="F331" s="31">
        <v>1363.057657108388</v>
      </c>
      <c r="G331" s="32">
        <v>683</v>
      </c>
      <c r="H331" s="33">
        <f>A331-'Awards&amp;Payments_LEACode'!A330</f>
        <v>0</v>
      </c>
    </row>
    <row r="332" spans="1:47" x14ac:dyDescent="0.3">
      <c r="A332" s="42">
        <v>5124</v>
      </c>
      <c r="B332" s="45" t="s">
        <v>1055</v>
      </c>
      <c r="C332" s="44">
        <v>609154.61933143367</v>
      </c>
      <c r="D332" s="44">
        <v>0</v>
      </c>
      <c r="E332" s="44">
        <v>609155</v>
      </c>
      <c r="F332" s="31">
        <v>862.06896551724139</v>
      </c>
      <c r="G332" s="32">
        <v>696</v>
      </c>
      <c r="H332" s="33">
        <f>A332-'Awards&amp;Payments_LEACode'!A331</f>
        <v>0</v>
      </c>
    </row>
    <row r="333" spans="1:47" x14ac:dyDescent="0.3">
      <c r="A333" s="42">
        <v>5130</v>
      </c>
      <c r="B333" s="45" t="s">
        <v>1056</v>
      </c>
      <c r="C333" s="44">
        <v>446621.51904205518</v>
      </c>
      <c r="D333" s="44">
        <v>153378.48095794482</v>
      </c>
      <c r="E333" s="44">
        <v>600000</v>
      </c>
      <c r="F333" s="31">
        <v>647.12126573185424</v>
      </c>
      <c r="G333" s="32">
        <v>2043</v>
      </c>
      <c r="H333" s="33">
        <f>A333-'Awards&amp;Payments_LEACode'!A332</f>
        <v>0</v>
      </c>
    </row>
    <row r="334" spans="1:47" x14ac:dyDescent="0.3">
      <c r="A334" s="42">
        <v>5138</v>
      </c>
      <c r="B334" s="45" t="s">
        <v>796</v>
      </c>
      <c r="C334" s="44">
        <v>2358115.3899583239</v>
      </c>
      <c r="D334" s="44">
        <v>0</v>
      </c>
      <c r="E334" s="44">
        <v>2358115</v>
      </c>
      <c r="F334" s="31">
        <v>1769.9115044247787</v>
      </c>
      <c r="G334" s="32">
        <v>339</v>
      </c>
      <c r="H334" s="33">
        <f>A334-'Awards&amp;Payments_LEACode'!A333</f>
        <v>0</v>
      </c>
    </row>
    <row r="335" spans="1:47" x14ac:dyDescent="0.3">
      <c r="A335" s="42">
        <v>5258</v>
      </c>
      <c r="B335" s="45" t="s">
        <v>1057</v>
      </c>
      <c r="C335" s="44">
        <v>505135.80594539689</v>
      </c>
      <c r="D335" s="44">
        <v>94864.194054603111</v>
      </c>
      <c r="E335" s="44">
        <v>600000</v>
      </c>
      <c r="F335" s="31">
        <v>1279.3176972281449</v>
      </c>
      <c r="G335" s="32">
        <v>469</v>
      </c>
      <c r="H335" s="33">
        <f>A335-'Awards&amp;Payments_LEACode'!A334</f>
        <v>0</v>
      </c>
    </row>
    <row r="336" spans="1:47" x14ac:dyDescent="0.3">
      <c r="A336" s="42">
        <v>5264</v>
      </c>
      <c r="B336" s="45" t="s">
        <v>798</v>
      </c>
      <c r="C336" s="44">
        <v>3428716.4318635408</v>
      </c>
      <c r="D336" s="44">
        <v>0</v>
      </c>
      <c r="E336" s="44">
        <v>3428716</v>
      </c>
      <c r="F336" s="31">
        <v>1968.5291554048165</v>
      </c>
      <c r="G336" s="32">
        <v>445</v>
      </c>
      <c r="H336" s="33">
        <f>A336-'Awards&amp;Payments_LEACode'!A335</f>
        <v>0</v>
      </c>
    </row>
    <row r="337" spans="1:47" x14ac:dyDescent="0.3">
      <c r="A337" s="42">
        <v>5271</v>
      </c>
      <c r="B337" s="45" t="s">
        <v>799</v>
      </c>
      <c r="C337" s="44">
        <v>12943659.576413842</v>
      </c>
      <c r="D337" s="44">
        <v>0</v>
      </c>
      <c r="E337" s="44">
        <v>12943660</v>
      </c>
      <c r="F337" s="31">
        <v>179.9640071985603</v>
      </c>
      <c r="G337" s="32">
        <v>3334</v>
      </c>
      <c r="H337" s="33">
        <f>A337-'Awards&amp;Payments_LEACode'!A336</f>
        <v>0</v>
      </c>
    </row>
    <row r="338" spans="1:47" x14ac:dyDescent="0.3">
      <c r="A338" s="42">
        <v>5278</v>
      </c>
      <c r="B338" s="45" t="s">
        <v>1058</v>
      </c>
      <c r="C338" s="44">
        <v>876165.8753451634</v>
      </c>
      <c r="D338" s="44">
        <v>0</v>
      </c>
      <c r="E338" s="44">
        <v>876166</v>
      </c>
      <c r="F338" s="31">
        <v>2166.0649819494583</v>
      </c>
      <c r="G338" s="32">
        <v>277</v>
      </c>
      <c r="H338" s="33">
        <f>A338-'Awards&amp;Payments_LEACode'!A337</f>
        <v>0</v>
      </c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</row>
    <row r="339" spans="1:47" x14ac:dyDescent="0.3">
      <c r="A339" s="42">
        <v>5306</v>
      </c>
      <c r="B339" s="45" t="s">
        <v>801</v>
      </c>
      <c r="C339" s="44">
        <v>930968.37980502902</v>
      </c>
      <c r="D339" s="44">
        <v>0</v>
      </c>
      <c r="E339" s="44">
        <v>930968</v>
      </c>
      <c r="F339" s="31">
        <v>397.61431411530816</v>
      </c>
      <c r="G339" s="32">
        <v>1509</v>
      </c>
      <c r="H339" s="33">
        <f>A339-'Awards&amp;Payments_LEACode'!A338</f>
        <v>0</v>
      </c>
    </row>
    <row r="340" spans="1:47" x14ac:dyDescent="0.3">
      <c r="A340" s="42">
        <v>5348</v>
      </c>
      <c r="B340" s="45" t="s">
        <v>802</v>
      </c>
      <c r="C340" s="44">
        <v>421424.36916129227</v>
      </c>
      <c r="D340" s="44">
        <v>178575.63083870773</v>
      </c>
      <c r="E340" s="44">
        <v>600000</v>
      </c>
      <c r="F340" s="31">
        <v>1851.7306987487034</v>
      </c>
      <c r="G340" s="32">
        <v>3021</v>
      </c>
      <c r="H340" s="33">
        <f>A340-'Awards&amp;Payments_LEACode'!A339</f>
        <v>0</v>
      </c>
    </row>
    <row r="341" spans="1:47" x14ac:dyDescent="0.3">
      <c r="A341" s="42">
        <v>5355</v>
      </c>
      <c r="B341" s="45" t="s">
        <v>803</v>
      </c>
      <c r="C341" s="44">
        <v>1322068.7458901783</v>
      </c>
      <c r="D341" s="44">
        <v>0</v>
      </c>
      <c r="E341" s="44">
        <v>1322069</v>
      </c>
      <c r="F341" s="31">
        <v>3351.9553072625699</v>
      </c>
      <c r="G341" s="32">
        <v>179</v>
      </c>
      <c r="H341" s="33">
        <f>A341-'Awards&amp;Payments_LEACode'!A340</f>
        <v>0</v>
      </c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</row>
    <row r="342" spans="1:47" x14ac:dyDescent="0.3">
      <c r="A342" s="42">
        <v>5362</v>
      </c>
      <c r="B342" s="45" t="s">
        <v>804</v>
      </c>
      <c r="C342" s="44">
        <v>510536.78279428725</v>
      </c>
      <c r="D342" s="44">
        <v>89463.217205712746</v>
      </c>
      <c r="E342" s="44">
        <v>600000</v>
      </c>
      <c r="F342" s="31">
        <v>923.29972397594372</v>
      </c>
      <c r="G342" s="32">
        <v>1021</v>
      </c>
      <c r="H342" s="33">
        <f>A342-'Awards&amp;Payments_LEACode'!A341</f>
        <v>0</v>
      </c>
    </row>
    <row r="343" spans="1:47" s="46" customFormat="1" x14ac:dyDescent="0.3">
      <c r="A343" s="42">
        <v>5369</v>
      </c>
      <c r="B343" s="45" t="s">
        <v>1059</v>
      </c>
      <c r="C343" s="44">
        <v>369222.33503607754</v>
      </c>
      <c r="D343" s="44">
        <v>230777.66496392246</v>
      </c>
      <c r="E343" s="44">
        <v>600000</v>
      </c>
      <c r="F343" s="31">
        <v>1081.081081081081</v>
      </c>
      <c r="G343" s="32">
        <v>555</v>
      </c>
      <c r="H343" s="33">
        <f>A343-'Awards&amp;Payments_LEACode'!A342</f>
        <v>0</v>
      </c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</row>
    <row r="344" spans="1:47" s="46" customFormat="1" x14ac:dyDescent="0.3">
      <c r="A344" s="42">
        <v>5376</v>
      </c>
      <c r="B344" s="45" t="s">
        <v>1060</v>
      </c>
      <c r="C344" s="44">
        <v>875995.47415514337</v>
      </c>
      <c r="D344" s="44">
        <v>0</v>
      </c>
      <c r="E344" s="44">
        <v>875995</v>
      </c>
      <c r="F344" s="31">
        <v>1504.9572106329651</v>
      </c>
      <c r="G344" s="32">
        <v>2959</v>
      </c>
      <c r="H344" s="33">
        <f>A344-'Awards&amp;Payments_LEACode'!A343</f>
        <v>0</v>
      </c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</row>
    <row r="345" spans="1:47" s="46" customFormat="1" x14ac:dyDescent="0.3">
      <c r="A345" s="42">
        <v>5390</v>
      </c>
      <c r="B345" s="45" t="s">
        <v>1061</v>
      </c>
      <c r="C345" s="44">
        <v>477101.10581343371</v>
      </c>
      <c r="D345" s="44">
        <v>122898.89418656629</v>
      </c>
      <c r="E345" s="44">
        <v>600000</v>
      </c>
      <c r="F345" s="31">
        <v>890.70690687154922</v>
      </c>
      <c r="G345" s="32">
        <v>684</v>
      </c>
      <c r="H345" s="33">
        <f>A345-'Awards&amp;Payments_LEACode'!A344</f>
        <v>0</v>
      </c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</row>
    <row r="346" spans="1:47" s="46" customFormat="1" x14ac:dyDescent="0.3">
      <c r="A346" s="42">
        <v>5397</v>
      </c>
      <c r="B346" s="45" t="s">
        <v>808</v>
      </c>
      <c r="C346" s="44">
        <v>337483.26120803034</v>
      </c>
      <c r="D346" s="44">
        <v>262516.73879196966</v>
      </c>
      <c r="E346" s="44">
        <v>600000</v>
      </c>
      <c r="F346" s="31">
        <v>1980.7296155770036</v>
      </c>
      <c r="G346" s="32">
        <v>1111</v>
      </c>
      <c r="H346" s="33">
        <f>A346-'Awards&amp;Payments_LEACode'!A345</f>
        <v>0</v>
      </c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</row>
    <row r="347" spans="1:47" s="46" customFormat="1" x14ac:dyDescent="0.3">
      <c r="A347" s="42">
        <v>5432</v>
      </c>
      <c r="B347" s="45" t="s">
        <v>809</v>
      </c>
      <c r="C347" s="44">
        <v>321413.6881144183</v>
      </c>
      <c r="D347" s="44">
        <v>278586.3118855817</v>
      </c>
      <c r="E347" s="44">
        <v>600000</v>
      </c>
      <c r="F347" s="31">
        <v>784.31372549019613</v>
      </c>
      <c r="G347" s="32">
        <v>765</v>
      </c>
      <c r="H347" s="33">
        <f>A347-'Awards&amp;Payments_LEACode'!A346</f>
        <v>0</v>
      </c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</row>
    <row r="348" spans="1:47" s="46" customFormat="1" x14ac:dyDescent="0.3">
      <c r="A348" s="42">
        <v>5439</v>
      </c>
      <c r="B348" s="45" t="s">
        <v>810</v>
      </c>
      <c r="C348" s="44">
        <v>5594078.4409198333</v>
      </c>
      <c r="D348" s="44">
        <v>0</v>
      </c>
      <c r="E348" s="44">
        <v>5594078</v>
      </c>
      <c r="F348" s="31">
        <v>337.45781777277841</v>
      </c>
      <c r="G348" s="32">
        <v>1778</v>
      </c>
      <c r="H348" s="33">
        <f>A348-'Awards&amp;Payments_LEACode'!A347</f>
        <v>0</v>
      </c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</row>
    <row r="349" spans="1:47" s="46" customFormat="1" x14ac:dyDescent="0.3">
      <c r="A349" s="42">
        <v>5457</v>
      </c>
      <c r="B349" s="45" t="s">
        <v>1062</v>
      </c>
      <c r="C349" s="44">
        <v>942689.01817943854</v>
      </c>
      <c r="D349" s="44">
        <v>0</v>
      </c>
      <c r="E349" s="44">
        <v>942689</v>
      </c>
      <c r="F349" s="31">
        <v>776.78282876714707</v>
      </c>
      <c r="G349" s="32">
        <v>1096</v>
      </c>
      <c r="H349" s="33">
        <f>A349-'Awards&amp;Payments_LEACode'!A348</f>
        <v>0</v>
      </c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</row>
    <row r="350" spans="1:47" s="46" customFormat="1" x14ac:dyDescent="0.3">
      <c r="A350" s="42">
        <v>5460</v>
      </c>
      <c r="B350" s="45" t="s">
        <v>812</v>
      </c>
      <c r="C350" s="44">
        <v>4453168.386262944</v>
      </c>
      <c r="D350" s="44">
        <v>0</v>
      </c>
      <c r="E350" s="44">
        <v>4453168</v>
      </c>
      <c r="F350" s="31">
        <v>921.81174533330102</v>
      </c>
      <c r="G350" s="32">
        <v>1078</v>
      </c>
      <c r="H350" s="33">
        <f>A350-'Awards&amp;Payments_LEACode'!A349</f>
        <v>0</v>
      </c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</row>
    <row r="351" spans="1:47" s="46" customFormat="1" x14ac:dyDescent="0.3">
      <c r="A351" s="42">
        <v>5467</v>
      </c>
      <c r="B351" s="45" t="s">
        <v>813</v>
      </c>
      <c r="C351" s="44">
        <v>609243.52430013963</v>
      </c>
      <c r="D351" s="44">
        <v>0</v>
      </c>
      <c r="E351" s="44">
        <v>609244</v>
      </c>
      <c r="F351" s="31">
        <v>1572.3791283712776</v>
      </c>
      <c r="G351" s="32">
        <v>1104</v>
      </c>
      <c r="H351" s="33">
        <f>A351-'Awards&amp;Payments_LEACode'!A350</f>
        <v>0</v>
      </c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</row>
    <row r="352" spans="1:47" s="46" customFormat="1" x14ac:dyDescent="0.3">
      <c r="A352" s="42">
        <v>5474</v>
      </c>
      <c r="B352" s="45" t="s">
        <v>1063</v>
      </c>
      <c r="C352" s="44">
        <v>2200590.6029060511</v>
      </c>
      <c r="D352" s="44">
        <v>0</v>
      </c>
      <c r="E352" s="44">
        <v>2200591</v>
      </c>
      <c r="F352" s="31">
        <v>866.399141708505</v>
      </c>
      <c r="G352" s="32">
        <v>7159</v>
      </c>
      <c r="H352" s="33">
        <f>A352-'Awards&amp;Payments_LEACode'!A351</f>
        <v>0</v>
      </c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</row>
    <row r="353" spans="1:47" s="46" customFormat="1" x14ac:dyDescent="0.3">
      <c r="A353" s="42">
        <v>5523</v>
      </c>
      <c r="B353" s="45" t="s">
        <v>814</v>
      </c>
      <c r="C353" s="44">
        <v>1280750.1616840581</v>
      </c>
      <c r="D353" s="44">
        <v>0</v>
      </c>
      <c r="E353" s="44">
        <v>1280750</v>
      </c>
      <c r="F353" s="31">
        <v>3061.2244897959185</v>
      </c>
      <c r="G353" s="32">
        <v>196</v>
      </c>
      <c r="H353" s="33">
        <f>A353-'Awards&amp;Payments_LEACode'!A352</f>
        <v>0</v>
      </c>
    </row>
    <row r="354" spans="1:47" s="46" customFormat="1" x14ac:dyDescent="0.3">
      <c r="A354" s="42">
        <v>5586</v>
      </c>
      <c r="B354" s="45" t="s">
        <v>815</v>
      </c>
      <c r="C354" s="44">
        <v>580445.72318678314</v>
      </c>
      <c r="D354" s="44">
        <v>19554.276813216857</v>
      </c>
      <c r="E354" s="44">
        <v>600000</v>
      </c>
      <c r="F354" s="31">
        <v>1801.8018018018017</v>
      </c>
      <c r="G354" s="32">
        <v>333</v>
      </c>
      <c r="H354" s="33">
        <f>A354-'Awards&amp;Payments_LEACode'!A353</f>
        <v>0</v>
      </c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</row>
    <row r="355" spans="1:47" s="46" customFormat="1" x14ac:dyDescent="0.3">
      <c r="A355" s="42">
        <v>5593</v>
      </c>
      <c r="B355" s="45" t="s">
        <v>1064</v>
      </c>
      <c r="C355" s="44">
        <v>1735906.5577218905</v>
      </c>
      <c r="D355" s="44">
        <v>0</v>
      </c>
      <c r="E355" s="44">
        <v>1735907</v>
      </c>
      <c r="F355" s="31">
        <v>788.31009846615814</v>
      </c>
      <c r="G355" s="32">
        <v>2906</v>
      </c>
      <c r="H355" s="33">
        <f>A355-'Awards&amp;Payments_LEACode'!A354</f>
        <v>0</v>
      </c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</row>
    <row r="356" spans="1:47" s="46" customFormat="1" x14ac:dyDescent="0.3">
      <c r="A356" s="42">
        <v>5607</v>
      </c>
      <c r="B356" s="45" t="s">
        <v>1065</v>
      </c>
      <c r="C356" s="44">
        <v>6202551.4554911871</v>
      </c>
      <c r="D356" s="44">
        <v>0</v>
      </c>
      <c r="E356" s="44">
        <v>6202551</v>
      </c>
      <c r="F356" s="31">
        <v>684.15051311288482</v>
      </c>
      <c r="G356" s="32">
        <v>877</v>
      </c>
      <c r="H356" s="33">
        <f>A356-'Awards&amp;Payments_LEACode'!A355</f>
        <v>0</v>
      </c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</row>
    <row r="357" spans="1:47" s="46" customFormat="1" x14ac:dyDescent="0.3">
      <c r="A357" s="42">
        <v>5614</v>
      </c>
      <c r="B357" s="45" t="s">
        <v>818</v>
      </c>
      <c r="C357" s="44">
        <v>81392.498850356118</v>
      </c>
      <c r="D357" s="44">
        <v>518607.50114964391</v>
      </c>
      <c r="E357" s="44">
        <v>600000</v>
      </c>
      <c r="F357" s="31">
        <v>1196.1531519803693</v>
      </c>
      <c r="G357" s="32">
        <v>1123</v>
      </c>
      <c r="H357" s="33">
        <f>A357-'Awards&amp;Payments_LEACode'!A356</f>
        <v>0</v>
      </c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</row>
    <row r="358" spans="1:47" s="46" customFormat="1" x14ac:dyDescent="0.3">
      <c r="A358" s="42">
        <v>5621</v>
      </c>
      <c r="B358" s="45" t="s">
        <v>819</v>
      </c>
      <c r="C358" s="44">
        <v>2290829.1461426555</v>
      </c>
      <c r="D358" s="44">
        <v>0</v>
      </c>
      <c r="E358" s="44">
        <v>2290829</v>
      </c>
      <c r="F358" s="31">
        <v>592.31165168704274</v>
      </c>
      <c r="G358" s="32">
        <v>8475</v>
      </c>
      <c r="H358" s="33">
        <f>A358-'Awards&amp;Payments_LEACode'!A357</f>
        <v>0</v>
      </c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</row>
    <row r="359" spans="1:47" s="46" customFormat="1" x14ac:dyDescent="0.3">
      <c r="A359" s="42">
        <v>5628</v>
      </c>
      <c r="B359" s="45" t="s">
        <v>820</v>
      </c>
      <c r="C359" s="44">
        <v>576304.23339456134</v>
      </c>
      <c r="D359" s="44">
        <v>23695.766605438665</v>
      </c>
      <c r="E359" s="44">
        <v>600000</v>
      </c>
      <c r="F359" s="31">
        <v>1542.9557234164661</v>
      </c>
      <c r="G359" s="32">
        <v>4538</v>
      </c>
      <c r="H359" s="33">
        <f>A359-'Awards&amp;Payments_LEACode'!A358</f>
        <v>0</v>
      </c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</row>
    <row r="360" spans="1:47" s="46" customFormat="1" x14ac:dyDescent="0.3">
      <c r="A360" s="42">
        <v>5642</v>
      </c>
      <c r="B360" s="45" t="s">
        <v>1066</v>
      </c>
      <c r="C360" s="44">
        <v>1343279.9896739547</v>
      </c>
      <c r="D360" s="44">
        <v>0</v>
      </c>
      <c r="E360" s="44">
        <v>1343280</v>
      </c>
      <c r="F360" s="31">
        <v>2013.6936824686245</v>
      </c>
      <c r="G360" s="32">
        <v>384</v>
      </c>
      <c r="H360" s="33">
        <f>A360-'Awards&amp;Payments_LEACode'!A359</f>
        <v>0</v>
      </c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</row>
    <row r="361" spans="1:47" s="46" customFormat="1" x14ac:dyDescent="0.3">
      <c r="A361" s="42">
        <v>5656</v>
      </c>
      <c r="B361" s="45" t="s">
        <v>822</v>
      </c>
      <c r="C361" s="44">
        <v>5019841.2480476871</v>
      </c>
      <c r="D361" s="44">
        <v>0</v>
      </c>
      <c r="E361" s="44">
        <v>5019841</v>
      </c>
      <c r="F361" s="31">
        <v>1388.8888888888889</v>
      </c>
      <c r="G361" s="32">
        <v>432</v>
      </c>
      <c r="H361" s="33">
        <f>A361-'Awards&amp;Payments_LEACode'!A360</f>
        <v>0</v>
      </c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</row>
    <row r="362" spans="1:47" s="46" customFormat="1" x14ac:dyDescent="0.3">
      <c r="A362" s="42">
        <v>5663</v>
      </c>
      <c r="B362" s="45" t="s">
        <v>823</v>
      </c>
      <c r="C362" s="44">
        <v>7001933.0728639234</v>
      </c>
      <c r="D362" s="44">
        <v>0</v>
      </c>
      <c r="E362" s="44">
        <v>7001933</v>
      </c>
      <c r="F362" s="31">
        <v>2780.2832884588756</v>
      </c>
      <c r="G362" s="32">
        <v>614</v>
      </c>
      <c r="H362" s="33">
        <f>A362-'Awards&amp;Payments_LEACode'!A361</f>
        <v>0</v>
      </c>
    </row>
    <row r="363" spans="1:47" s="46" customFormat="1" x14ac:dyDescent="0.3">
      <c r="A363" s="42">
        <v>5670</v>
      </c>
      <c r="B363" s="45" t="s">
        <v>1067</v>
      </c>
      <c r="C363" s="44">
        <v>773258.37406795181</v>
      </c>
      <c r="D363" s="44">
        <v>0</v>
      </c>
      <c r="E363" s="44">
        <v>773258</v>
      </c>
      <c r="F363" s="31">
        <v>1290.2709176021961</v>
      </c>
      <c r="G363" s="32">
        <v>503</v>
      </c>
      <c r="H363" s="33">
        <f>A363-'Awards&amp;Payments_LEACode'!A362</f>
        <v>0</v>
      </c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</row>
    <row r="364" spans="1:47" s="46" customFormat="1" x14ac:dyDescent="0.3">
      <c r="A364" s="42">
        <v>5726</v>
      </c>
      <c r="B364" s="45" t="s">
        <v>825</v>
      </c>
      <c r="C364" s="44">
        <v>1707093.9391137497</v>
      </c>
      <c r="D364" s="44">
        <v>0</v>
      </c>
      <c r="E364" s="44">
        <v>1707094</v>
      </c>
      <c r="F364" s="31">
        <v>2371.5415019762845</v>
      </c>
      <c r="G364" s="32">
        <v>253</v>
      </c>
      <c r="H364" s="33">
        <f>A364-'Awards&amp;Payments_LEACode'!A363</f>
        <v>0</v>
      </c>
    </row>
    <row r="365" spans="1:47" s="46" customFormat="1" x14ac:dyDescent="0.3">
      <c r="A365" s="42">
        <v>5733</v>
      </c>
      <c r="B365" s="45" t="s">
        <v>826</v>
      </c>
      <c r="C365" s="44">
        <v>649006.27155390463</v>
      </c>
      <c r="D365" s="44">
        <v>0</v>
      </c>
      <c r="E365" s="44">
        <v>649006</v>
      </c>
      <c r="F365" s="31">
        <v>1561.8754594771833</v>
      </c>
      <c r="G365" s="32">
        <v>3136</v>
      </c>
      <c r="H365" s="33">
        <f>A365-'Awards&amp;Payments_LEACode'!A364</f>
        <v>0</v>
      </c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</row>
    <row r="366" spans="1:47" s="46" customFormat="1" x14ac:dyDescent="0.3">
      <c r="A366" s="42">
        <v>5740</v>
      </c>
      <c r="B366" s="45" t="s">
        <v>827</v>
      </c>
      <c r="C366" s="44">
        <v>505587.73953631916</v>
      </c>
      <c r="D366" s="44">
        <v>94412.260463680839</v>
      </c>
      <c r="E366" s="44">
        <v>600000</v>
      </c>
      <c r="F366" s="31">
        <v>1006.4259358349079</v>
      </c>
      <c r="G366" s="32">
        <v>1216</v>
      </c>
      <c r="H366" s="33">
        <f>A366-'Awards&amp;Payments_LEACode'!A365</f>
        <v>0</v>
      </c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</row>
    <row r="367" spans="1:47" s="46" customFormat="1" x14ac:dyDescent="0.3">
      <c r="A367" s="42">
        <v>5747</v>
      </c>
      <c r="B367" s="45" t="s">
        <v>828</v>
      </c>
      <c r="C367" s="44">
        <v>4898041.440920447</v>
      </c>
      <c r="D367" s="44">
        <v>0</v>
      </c>
      <c r="E367" s="44">
        <v>4898041</v>
      </c>
      <c r="F367" s="31">
        <v>525.07460049855649</v>
      </c>
      <c r="G367" s="32">
        <v>1182</v>
      </c>
      <c r="H367" s="33">
        <f>A367-'Awards&amp;Payments_LEACode'!A366</f>
        <v>0</v>
      </c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</row>
    <row r="368" spans="1:47" s="46" customFormat="1" x14ac:dyDescent="0.3">
      <c r="A368" s="42">
        <v>5754</v>
      </c>
      <c r="B368" s="45" t="s">
        <v>829</v>
      </c>
      <c r="C368" s="44">
        <v>1223813.9379752481</v>
      </c>
      <c r="D368" s="44">
        <v>0</v>
      </c>
      <c r="E368" s="44">
        <v>1223814</v>
      </c>
      <c r="F368" s="31">
        <v>1109.0573012939001</v>
      </c>
      <c r="G368" s="32">
        <v>541</v>
      </c>
      <c r="H368" s="33">
        <f>A368-'Awards&amp;Payments_LEACode'!A367</f>
        <v>0</v>
      </c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</row>
    <row r="369" spans="1:47" s="46" customFormat="1" x14ac:dyDescent="0.3">
      <c r="A369" s="42">
        <v>5757</v>
      </c>
      <c r="B369" s="45" t="s">
        <v>830</v>
      </c>
      <c r="C369" s="44">
        <v>1807771.4074259186</v>
      </c>
      <c r="D369" s="44">
        <v>0</v>
      </c>
      <c r="E369" s="44">
        <v>1807771</v>
      </c>
      <c r="F369" s="31">
        <v>2141.1279963365118</v>
      </c>
      <c r="G369" s="32">
        <v>601</v>
      </c>
      <c r="H369" s="33">
        <f>A369-'Awards&amp;Payments_LEACode'!A368</f>
        <v>0</v>
      </c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</row>
    <row r="370" spans="1:47" s="46" customFormat="1" x14ac:dyDescent="0.3">
      <c r="A370" s="42">
        <v>5780</v>
      </c>
      <c r="B370" s="45" t="s">
        <v>1068</v>
      </c>
      <c r="C370" s="44">
        <v>452407.75075533829</v>
      </c>
      <c r="D370" s="44">
        <v>147592.24924466171</v>
      </c>
      <c r="E370" s="44">
        <v>600000</v>
      </c>
      <c r="F370" s="31">
        <v>1418.4512890936649</v>
      </c>
      <c r="G370" s="32">
        <v>469</v>
      </c>
      <c r="H370" s="33">
        <f>A370-'Awards&amp;Payments_LEACode'!A369</f>
        <v>0</v>
      </c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</row>
    <row r="371" spans="1:47" s="46" customFormat="1" x14ac:dyDescent="0.3">
      <c r="A371" s="42">
        <v>5810</v>
      </c>
      <c r="B371" s="45" t="s">
        <v>831</v>
      </c>
      <c r="C371" s="44">
        <v>665253.65458492876</v>
      </c>
      <c r="D371" s="44">
        <v>0</v>
      </c>
      <c r="E371" s="44">
        <v>665254</v>
      </c>
      <c r="F371" s="31">
        <v>2444.2242679598025</v>
      </c>
      <c r="G371" s="32">
        <v>302</v>
      </c>
      <c r="H371" s="33">
        <f>A371-'Awards&amp;Payments_LEACode'!A370</f>
        <v>0</v>
      </c>
    </row>
    <row r="372" spans="1:47" s="46" customFormat="1" x14ac:dyDescent="0.3">
      <c r="A372" s="42">
        <v>5817</v>
      </c>
      <c r="B372" s="45" t="s">
        <v>1069</v>
      </c>
      <c r="C372" s="44">
        <v>738155.72892386036</v>
      </c>
      <c r="D372" s="44">
        <v>0</v>
      </c>
      <c r="E372" s="44">
        <v>738156</v>
      </c>
      <c r="F372" s="31">
        <v>1316.5171819431309</v>
      </c>
      <c r="G372" s="32">
        <v>1720</v>
      </c>
      <c r="H372" s="33">
        <f>A372-'Awards&amp;Payments_LEACode'!A371</f>
        <v>0</v>
      </c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</row>
    <row r="373" spans="1:47" s="46" customFormat="1" x14ac:dyDescent="0.3">
      <c r="A373" s="42">
        <v>5824</v>
      </c>
      <c r="B373" s="45" t="s">
        <v>833</v>
      </c>
      <c r="C373" s="44">
        <v>2264409.5529421852</v>
      </c>
      <c r="D373" s="44">
        <v>0</v>
      </c>
      <c r="E373" s="44">
        <v>2264410</v>
      </c>
      <c r="F373" s="31">
        <v>764.33121019108285</v>
      </c>
      <c r="G373" s="32">
        <v>785</v>
      </c>
      <c r="H373" s="33">
        <f>A373-'Awards&amp;Payments_LEACode'!A372</f>
        <v>0</v>
      </c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</row>
    <row r="374" spans="1:47" s="46" customFormat="1" x14ac:dyDescent="0.3">
      <c r="A374" s="42">
        <v>5852</v>
      </c>
      <c r="B374" s="45" t="s">
        <v>1070</v>
      </c>
      <c r="C374" s="44">
        <v>246689.06191701326</v>
      </c>
      <c r="D374" s="44">
        <v>353310.93808298674</v>
      </c>
      <c r="E374" s="44">
        <v>600000</v>
      </c>
      <c r="F374" s="31">
        <v>592.88537549407113</v>
      </c>
      <c r="G374" s="32">
        <v>1012</v>
      </c>
      <c r="H374" s="33">
        <f>A374-'Awards&amp;Payments_LEACode'!A373</f>
        <v>0</v>
      </c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</row>
    <row r="375" spans="1:47" s="46" customFormat="1" x14ac:dyDescent="0.3">
      <c r="A375" s="42">
        <v>5859</v>
      </c>
      <c r="B375" s="45" t="s">
        <v>1071</v>
      </c>
      <c r="C375" s="44">
        <v>540497.7572482141</v>
      </c>
      <c r="D375" s="44">
        <v>59502.242751785903</v>
      </c>
      <c r="E375" s="44">
        <v>600000</v>
      </c>
      <c r="F375" s="31">
        <v>1510.8529709067186</v>
      </c>
      <c r="G375" s="32">
        <v>920</v>
      </c>
      <c r="H375" s="33">
        <f>A375-'Awards&amp;Payments_LEACode'!A374</f>
        <v>0</v>
      </c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</row>
    <row r="376" spans="1:47" s="46" customFormat="1" x14ac:dyDescent="0.3">
      <c r="A376" s="42">
        <v>5866</v>
      </c>
      <c r="B376" s="45" t="s">
        <v>836</v>
      </c>
      <c r="C376" s="44">
        <v>697289.07830866252</v>
      </c>
      <c r="D376" s="44">
        <v>0</v>
      </c>
      <c r="E376" s="44">
        <v>697289</v>
      </c>
      <c r="F376" s="31">
        <v>711.51946766190053</v>
      </c>
      <c r="G376" s="32">
        <v>980</v>
      </c>
      <c r="H376" s="33">
        <f>A376-'Awards&amp;Payments_LEACode'!A375</f>
        <v>0</v>
      </c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</row>
    <row r="377" spans="1:47" s="46" customFormat="1" x14ac:dyDescent="0.3">
      <c r="A377" s="42">
        <v>5901</v>
      </c>
      <c r="B377" s="45" t="s">
        <v>837</v>
      </c>
      <c r="C377" s="44">
        <v>3171840.3422822966</v>
      </c>
      <c r="D377" s="44">
        <v>0</v>
      </c>
      <c r="E377" s="44">
        <v>3171840</v>
      </c>
      <c r="F377" s="31">
        <v>552.48917301555423</v>
      </c>
      <c r="G377" s="32">
        <v>5741</v>
      </c>
      <c r="H377" s="33">
        <f>A377-'Awards&amp;Payments_LEACode'!A376</f>
        <v>0</v>
      </c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</row>
    <row r="378" spans="1:47" s="46" customFormat="1" x14ac:dyDescent="0.3">
      <c r="A378" s="42">
        <v>5960</v>
      </c>
      <c r="B378" s="45" t="s">
        <v>838</v>
      </c>
      <c r="C378" s="44">
        <v>1628998.3328529084</v>
      </c>
      <c r="D378" s="44">
        <v>0</v>
      </c>
      <c r="E378" s="44">
        <v>1628998</v>
      </c>
      <c r="F378" s="31">
        <v>2907.1796476868549</v>
      </c>
      <c r="G378" s="32">
        <v>1155</v>
      </c>
      <c r="H378" s="33">
        <f>A378-'Awards&amp;Payments_LEACode'!A377</f>
        <v>0</v>
      </c>
    </row>
    <row r="379" spans="1:47" s="46" customFormat="1" x14ac:dyDescent="0.3">
      <c r="A379" s="42">
        <v>5985</v>
      </c>
      <c r="B379" s="45" t="s">
        <v>839</v>
      </c>
      <c r="C379" s="44">
        <v>3357792.4930783175</v>
      </c>
      <c r="D379" s="44">
        <v>0</v>
      </c>
      <c r="E379" s="44">
        <v>3357792</v>
      </c>
      <c r="F379" s="31">
        <v>1578.9473684210527</v>
      </c>
      <c r="G379" s="32">
        <v>380</v>
      </c>
      <c r="H379" s="33">
        <f>A379-'Awards&amp;Payments_LEACode'!A378</f>
        <v>0</v>
      </c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</row>
    <row r="380" spans="1:47" s="46" customFormat="1" x14ac:dyDescent="0.3">
      <c r="A380" s="42">
        <v>5992</v>
      </c>
      <c r="B380" s="45" t="s">
        <v>1072</v>
      </c>
      <c r="C380" s="44">
        <v>597960.00202186801</v>
      </c>
      <c r="D380" s="44">
        <v>2039.9979781319853</v>
      </c>
      <c r="E380" s="44">
        <v>600000</v>
      </c>
      <c r="F380" s="31">
        <v>1878.7087723918619</v>
      </c>
      <c r="G380" s="32">
        <v>426</v>
      </c>
      <c r="H380" s="33">
        <f>A380-'Awards&amp;Payments_LEACode'!A379</f>
        <v>0</v>
      </c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</row>
    <row r="381" spans="1:47" s="46" customFormat="1" x14ac:dyDescent="0.3">
      <c r="A381" s="42">
        <v>6013</v>
      </c>
      <c r="B381" s="45" t="s">
        <v>1073</v>
      </c>
      <c r="C381" s="44">
        <v>348892.73219196888</v>
      </c>
      <c r="D381" s="44">
        <v>251107.26780803112</v>
      </c>
      <c r="E381" s="44">
        <v>600000</v>
      </c>
      <c r="F381" s="31">
        <v>1778.5206072496069</v>
      </c>
      <c r="G381" s="32">
        <v>598</v>
      </c>
      <c r="H381" s="33">
        <f>A381-'Awards&amp;Payments_LEACode'!A380</f>
        <v>0</v>
      </c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</row>
    <row r="382" spans="1:47" s="46" customFormat="1" x14ac:dyDescent="0.3">
      <c r="A382" s="42">
        <v>6022</v>
      </c>
      <c r="B382" s="45" t="s">
        <v>1074</v>
      </c>
      <c r="C382" s="44">
        <v>800329.93703893316</v>
      </c>
      <c r="D382" s="44">
        <v>0</v>
      </c>
      <c r="E382" s="44">
        <v>800330</v>
      </c>
      <c r="F382" s="31">
        <v>8219.17808219178</v>
      </c>
      <c r="G382" s="32">
        <v>73</v>
      </c>
      <c r="H382" s="33">
        <f>A382-'Awards&amp;Payments_LEACode'!A381</f>
        <v>0</v>
      </c>
    </row>
    <row r="383" spans="1:47" s="46" customFormat="1" x14ac:dyDescent="0.3">
      <c r="A383" s="42">
        <v>6027</v>
      </c>
      <c r="B383" s="45" t="s">
        <v>843</v>
      </c>
      <c r="C383" s="44">
        <v>1063555.3231352649</v>
      </c>
      <c r="D383" s="44">
        <v>0</v>
      </c>
      <c r="E383" s="44">
        <v>1063555</v>
      </c>
      <c r="F383" s="31">
        <v>3208.5561497326203</v>
      </c>
      <c r="G383" s="32">
        <v>187</v>
      </c>
      <c r="H383" s="33">
        <f>A383-'Awards&amp;Payments_LEACode'!A382</f>
        <v>0</v>
      </c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</row>
    <row r="384" spans="1:47" s="46" customFormat="1" x14ac:dyDescent="0.3">
      <c r="A384" s="42">
        <v>6069</v>
      </c>
      <c r="B384" s="45" t="s">
        <v>1075</v>
      </c>
      <c r="C384" s="44">
        <v>140818.06168293452</v>
      </c>
      <c r="D384" s="44">
        <v>459181.93831706548</v>
      </c>
      <c r="E384" s="44">
        <v>600000</v>
      </c>
      <c r="F384" s="31">
        <v>531.7442497589891</v>
      </c>
      <c r="G384" s="32">
        <v>1534</v>
      </c>
      <c r="H384" s="33">
        <f>A384-'Awards&amp;Payments_LEACode'!A383</f>
        <v>0</v>
      </c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</row>
    <row r="385" spans="1:47" s="46" customFormat="1" x14ac:dyDescent="0.3">
      <c r="A385" s="42">
        <v>6083</v>
      </c>
      <c r="B385" s="45" t="s">
        <v>1076</v>
      </c>
      <c r="C385" s="44">
        <v>190841.92407485191</v>
      </c>
      <c r="D385" s="44">
        <v>409158.07592514809</v>
      </c>
      <c r="E385" s="44">
        <v>600000</v>
      </c>
      <c r="F385" s="31">
        <v>563.90977443609017</v>
      </c>
      <c r="G385" s="32">
        <v>1064</v>
      </c>
      <c r="H385" s="33">
        <f>A385-'Awards&amp;Payments_LEACode'!A384</f>
        <v>0</v>
      </c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</row>
    <row r="386" spans="1:47" s="46" customFormat="1" x14ac:dyDescent="0.3">
      <c r="A386" s="42">
        <v>6104</v>
      </c>
      <c r="B386" s="45" t="s">
        <v>1077</v>
      </c>
      <c r="C386" s="44">
        <v>0</v>
      </c>
      <c r="D386" s="44">
        <v>600000</v>
      </c>
      <c r="E386" s="44">
        <v>600000</v>
      </c>
      <c r="F386" s="31">
        <v>816.3110098028385</v>
      </c>
      <c r="G386" s="32">
        <v>769</v>
      </c>
      <c r="H386" s="33">
        <f>A386-'Awards&amp;Payments_LEACode'!A385</f>
        <v>0</v>
      </c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</row>
    <row r="387" spans="1:47" s="46" customFormat="1" x14ac:dyDescent="0.3">
      <c r="A387" s="42">
        <v>6113</v>
      </c>
      <c r="B387" s="45" t="s">
        <v>1078</v>
      </c>
      <c r="C387" s="44">
        <v>815695.67913028935</v>
      </c>
      <c r="D387" s="44">
        <v>0</v>
      </c>
      <c r="E387" s="44">
        <v>815696</v>
      </c>
      <c r="F387" s="31">
        <v>1322.4168783113196</v>
      </c>
      <c r="G387" s="32">
        <v>3577</v>
      </c>
      <c r="H387" s="33">
        <f>A387-'Awards&amp;Payments_LEACode'!A386</f>
        <v>0</v>
      </c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</row>
    <row r="388" spans="1:47" s="46" customFormat="1" x14ac:dyDescent="0.3">
      <c r="A388" s="42">
        <v>6118</v>
      </c>
      <c r="B388" s="45" t="s">
        <v>848</v>
      </c>
      <c r="C388" s="44">
        <v>627743.16653838276</v>
      </c>
      <c r="D388" s="44">
        <v>0</v>
      </c>
      <c r="E388" s="44">
        <v>627743</v>
      </c>
      <c r="F388" s="31">
        <v>862.09883762708353</v>
      </c>
      <c r="G388" s="32">
        <v>12523</v>
      </c>
      <c r="H388" s="33">
        <f>A388-'Awards&amp;Payments_LEACode'!A387</f>
        <v>0</v>
      </c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</row>
    <row r="389" spans="1:47" s="46" customFormat="1" x14ac:dyDescent="0.3">
      <c r="A389" s="42">
        <v>6125</v>
      </c>
      <c r="B389" s="45" t="s">
        <v>1079</v>
      </c>
      <c r="C389" s="44">
        <v>4730285.1737195905</v>
      </c>
      <c r="D389" s="44">
        <v>0</v>
      </c>
      <c r="E389" s="44">
        <v>4730285</v>
      </c>
      <c r="F389" s="31">
        <v>137.14285714285714</v>
      </c>
      <c r="G389" s="32">
        <v>4375</v>
      </c>
      <c r="H389" s="33">
        <f>A389-'Awards&amp;Payments_LEACode'!A388</f>
        <v>0</v>
      </c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</row>
    <row r="390" spans="1:47" s="46" customFormat="1" x14ac:dyDescent="0.3">
      <c r="A390" s="42">
        <v>6174</v>
      </c>
      <c r="B390" s="45" t="s">
        <v>850</v>
      </c>
      <c r="C390" s="44">
        <v>10796063.743603967</v>
      </c>
      <c r="D390" s="44">
        <v>0</v>
      </c>
      <c r="E390" s="44">
        <v>10796064</v>
      </c>
      <c r="F390" s="31">
        <v>1136.0557845437284</v>
      </c>
      <c r="G390" s="32">
        <v>2116</v>
      </c>
      <c r="H390" s="33">
        <f>A390-'Awards&amp;Payments_LEACode'!A389</f>
        <v>0</v>
      </c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</row>
    <row r="391" spans="1:47" s="46" customFormat="1" x14ac:dyDescent="0.3">
      <c r="A391" s="42">
        <v>6181</v>
      </c>
      <c r="B391" s="45" t="s">
        <v>851</v>
      </c>
      <c r="C391" s="44">
        <v>558389.88220029953</v>
      </c>
      <c r="D391" s="44">
        <v>41610.117799700471</v>
      </c>
      <c r="E391" s="44">
        <v>600000</v>
      </c>
      <c r="F391" s="31">
        <v>769.93924390212385</v>
      </c>
      <c r="G391" s="32">
        <v>1961</v>
      </c>
      <c r="H391" s="33">
        <f>A391-'Awards&amp;Payments_LEACode'!A390</f>
        <v>0</v>
      </c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</row>
    <row r="392" spans="1:47" s="46" customFormat="1" x14ac:dyDescent="0.3">
      <c r="A392" s="42">
        <v>6195</v>
      </c>
      <c r="B392" s="45" t="s">
        <v>852</v>
      </c>
      <c r="C392" s="44">
        <v>2403894.0400945293</v>
      </c>
      <c r="D392" s="44">
        <v>0</v>
      </c>
      <c r="E392" s="44">
        <v>2403894</v>
      </c>
      <c r="F392" s="31">
        <v>1293.7987668882461</v>
      </c>
      <c r="G392" s="32">
        <v>8149</v>
      </c>
      <c r="H392" s="33">
        <f>A392-'Awards&amp;Payments_LEACode'!A391</f>
        <v>0</v>
      </c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</row>
    <row r="393" spans="1:47" s="46" customFormat="1" x14ac:dyDescent="0.3">
      <c r="A393" s="42">
        <v>6216</v>
      </c>
      <c r="B393" s="45" t="s">
        <v>1080</v>
      </c>
      <c r="C393" s="44">
        <v>1509850.8572920649</v>
      </c>
      <c r="D393" s="44">
        <v>0</v>
      </c>
      <c r="E393" s="44">
        <v>1509851</v>
      </c>
      <c r="F393" s="31">
        <v>2385.5420129491627</v>
      </c>
      <c r="G393" s="32">
        <v>397</v>
      </c>
      <c r="H393" s="33">
        <f>A393-'Awards&amp;Payments_LEACode'!A392</f>
        <v>0</v>
      </c>
    </row>
    <row r="394" spans="1:47" s="46" customFormat="1" x14ac:dyDescent="0.3">
      <c r="A394" s="42">
        <v>6223</v>
      </c>
      <c r="B394" s="45" t="s">
        <v>854</v>
      </c>
      <c r="C394" s="44">
        <v>10543166.151372317</v>
      </c>
      <c r="D394" s="44">
        <v>0</v>
      </c>
      <c r="E394" s="44">
        <v>10543166</v>
      </c>
      <c r="F394" s="31">
        <v>1992.9585041245182</v>
      </c>
      <c r="G394" s="32">
        <v>1358</v>
      </c>
      <c r="H394" s="33">
        <f>A394-'Awards&amp;Payments_LEACode'!A393</f>
        <v>0</v>
      </c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</row>
    <row r="395" spans="1:47" x14ac:dyDescent="0.3">
      <c r="A395" s="42">
        <v>6230</v>
      </c>
      <c r="B395" s="45" t="s">
        <v>855</v>
      </c>
      <c r="C395" s="44">
        <v>947060.17914081749</v>
      </c>
      <c r="D395" s="44">
        <v>0</v>
      </c>
      <c r="E395" s="44">
        <v>947060</v>
      </c>
      <c r="F395" s="31">
        <v>419.67362405876321</v>
      </c>
      <c r="G395" s="32">
        <v>7231</v>
      </c>
      <c r="H395" s="33">
        <f>A395-'Awards&amp;Payments_LEACode'!A394</f>
        <v>0</v>
      </c>
    </row>
    <row r="396" spans="1:47" s="46" customFormat="1" x14ac:dyDescent="0.3">
      <c r="A396" s="42">
        <v>6237</v>
      </c>
      <c r="B396" s="45" t="s">
        <v>856</v>
      </c>
      <c r="C396" s="44">
        <v>2706437.6486010957</v>
      </c>
      <c r="D396" s="44">
        <v>0</v>
      </c>
      <c r="E396" s="44">
        <v>2706438</v>
      </c>
      <c r="F396" s="31">
        <v>2352.9411764705883</v>
      </c>
      <c r="G396" s="32">
        <v>255</v>
      </c>
      <c r="H396" s="33">
        <f>A396-'Awards&amp;Payments_LEACode'!A395</f>
        <v>0</v>
      </c>
    </row>
    <row r="397" spans="1:47" s="46" customFormat="1" x14ac:dyDescent="0.3">
      <c r="A397" s="42">
        <v>6244</v>
      </c>
      <c r="B397" s="45" t="s">
        <v>1081</v>
      </c>
      <c r="C397" s="44">
        <v>3034659.9755689166</v>
      </c>
      <c r="D397" s="44">
        <v>0</v>
      </c>
      <c r="E397" s="44">
        <v>3034660</v>
      </c>
      <c r="F397" s="31">
        <v>1649.2213801627345</v>
      </c>
      <c r="G397" s="32">
        <v>693</v>
      </c>
      <c r="H397" s="33">
        <f>A397-'Awards&amp;Payments_LEACode'!A396</f>
        <v>0</v>
      </c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</row>
    <row r="398" spans="1:47" s="46" customFormat="1" x14ac:dyDescent="0.3">
      <c r="A398" s="42">
        <v>6251</v>
      </c>
      <c r="B398" s="45" t="s">
        <v>1082</v>
      </c>
      <c r="C398" s="44">
        <v>403250.71180830448</v>
      </c>
      <c r="D398" s="44">
        <v>196749.28819169552</v>
      </c>
      <c r="E398" s="44">
        <v>600000</v>
      </c>
      <c r="F398" s="31">
        <v>1853.2649039280823</v>
      </c>
      <c r="G398" s="32">
        <v>8020</v>
      </c>
      <c r="H398" s="33">
        <f>A398-'Awards&amp;Payments_LEACode'!A397</f>
        <v>0</v>
      </c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</row>
    <row r="399" spans="1:47" s="46" customFormat="1" x14ac:dyDescent="0.3">
      <c r="A399" s="42">
        <v>6293</v>
      </c>
      <c r="B399" s="45" t="s">
        <v>858</v>
      </c>
      <c r="C399" s="44">
        <v>1142910.416452775</v>
      </c>
      <c r="D399" s="44">
        <v>0</v>
      </c>
      <c r="E399" s="44">
        <v>1142910</v>
      </c>
      <c r="F399" s="31">
        <v>646.45284306610461</v>
      </c>
      <c r="G399" s="32">
        <v>6309</v>
      </c>
      <c r="H399" s="33">
        <f>A399-'Awards&amp;Payments_LEACode'!A398</f>
        <v>0</v>
      </c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</row>
    <row r="400" spans="1:47" s="46" customFormat="1" x14ac:dyDescent="0.3">
      <c r="A400" s="42">
        <v>6300</v>
      </c>
      <c r="B400" s="45" t="s">
        <v>859</v>
      </c>
      <c r="C400" s="44">
        <v>14863184.529503221</v>
      </c>
      <c r="D400" s="44">
        <v>0</v>
      </c>
      <c r="E400" s="44">
        <v>14863185</v>
      </c>
      <c r="F400" s="31">
        <v>471.66029979995216</v>
      </c>
      <c r="G400" s="32">
        <v>3628</v>
      </c>
      <c r="H400" s="33">
        <f>A400-'Awards&amp;Payments_LEACode'!A399</f>
        <v>0</v>
      </c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</row>
    <row r="401" spans="1:47" s="46" customFormat="1" x14ac:dyDescent="0.3">
      <c r="A401" s="42">
        <v>6307</v>
      </c>
      <c r="B401" s="45" t="s">
        <v>860</v>
      </c>
      <c r="C401" s="44">
        <v>4078470.9869040539</v>
      </c>
      <c r="D401" s="44">
        <v>0</v>
      </c>
      <c r="E401" s="44">
        <v>4078471</v>
      </c>
      <c r="F401" s="31">
        <v>326.44178454842222</v>
      </c>
      <c r="G401" s="32">
        <v>1838</v>
      </c>
      <c r="H401" s="33">
        <f>A401-'Awards&amp;Payments_LEACode'!A400</f>
        <v>0</v>
      </c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</row>
    <row r="402" spans="1:47" s="46" customFormat="1" x14ac:dyDescent="0.3">
      <c r="A402" s="42">
        <v>6321</v>
      </c>
      <c r="B402" s="45" t="s">
        <v>861</v>
      </c>
      <c r="C402" s="44">
        <v>2892834.3242406473</v>
      </c>
      <c r="D402" s="44">
        <v>0</v>
      </c>
      <c r="E402" s="44">
        <v>2892834</v>
      </c>
      <c r="F402" s="31">
        <v>2726.5167994728063</v>
      </c>
      <c r="G402" s="32">
        <v>1061</v>
      </c>
      <c r="H402" s="33">
        <f>A402-'Awards&amp;Payments_LEACode'!A401</f>
        <v>0</v>
      </c>
    </row>
    <row r="403" spans="1:47" s="46" customFormat="1" x14ac:dyDescent="0.3">
      <c r="A403" s="42">
        <v>6328</v>
      </c>
      <c r="B403" s="45" t="s">
        <v>1083</v>
      </c>
      <c r="C403" s="44">
        <v>1711183.5676742264</v>
      </c>
      <c r="D403" s="44">
        <v>0</v>
      </c>
      <c r="E403" s="44">
        <v>1711184</v>
      </c>
      <c r="F403" s="31">
        <v>2056.0617202201415</v>
      </c>
      <c r="G403" s="32">
        <v>1048</v>
      </c>
      <c r="H403" s="33">
        <f>A403-'Awards&amp;Payments_LEACode'!A402</f>
        <v>0</v>
      </c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</row>
    <row r="404" spans="1:47" s="46" customFormat="1" x14ac:dyDescent="0.3">
      <c r="A404" s="42">
        <v>6335</v>
      </c>
      <c r="B404" s="45" t="s">
        <v>863</v>
      </c>
      <c r="C404" s="44">
        <v>2154752.6827907083</v>
      </c>
      <c r="D404" s="44">
        <v>0</v>
      </c>
      <c r="E404" s="44">
        <v>2154753</v>
      </c>
      <c r="F404" s="31">
        <v>3302.5993273708273</v>
      </c>
      <c r="G404" s="32">
        <v>296</v>
      </c>
      <c r="H404" s="33">
        <f>A404-'Awards&amp;Payments_LEACode'!A403</f>
        <v>0</v>
      </c>
    </row>
    <row r="405" spans="1:47" s="46" customFormat="1" x14ac:dyDescent="0.3">
      <c r="A405" s="42">
        <v>6354</v>
      </c>
      <c r="B405" s="45" t="s">
        <v>864</v>
      </c>
      <c r="C405" s="44">
        <v>977569.40090176486</v>
      </c>
      <c r="D405" s="44">
        <v>0</v>
      </c>
      <c r="E405" s="44">
        <v>977569</v>
      </c>
      <c r="F405" s="31">
        <v>581.79584257038402</v>
      </c>
      <c r="G405" s="32">
        <v>1098</v>
      </c>
      <c r="H405" s="33">
        <f>A405-'Awards&amp;Payments_LEACode'!A404</f>
        <v>0</v>
      </c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</row>
    <row r="406" spans="1:47" s="46" customFormat="1" x14ac:dyDescent="0.3">
      <c r="A406" s="42">
        <v>6370</v>
      </c>
      <c r="B406" s="45" t="s">
        <v>865</v>
      </c>
      <c r="C406" s="44">
        <v>528221.46281939198</v>
      </c>
      <c r="D406" s="44">
        <v>71778.537180608022</v>
      </c>
      <c r="E406" s="44">
        <v>600000</v>
      </c>
      <c r="F406" s="31">
        <v>1041.7709117123306</v>
      </c>
      <c r="G406" s="32">
        <v>836</v>
      </c>
      <c r="H406" s="33">
        <f>A406-'Awards&amp;Payments_LEACode'!A405</f>
        <v>0</v>
      </c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</row>
    <row r="407" spans="1:47" s="46" customFormat="1" x14ac:dyDescent="0.3">
      <c r="A407" s="42">
        <v>6384</v>
      </c>
      <c r="B407" s="45" t="s">
        <v>1084</v>
      </c>
      <c r="C407" s="44">
        <v>870920.4821915084</v>
      </c>
      <c r="D407" s="44">
        <v>0</v>
      </c>
      <c r="E407" s="44">
        <v>870920</v>
      </c>
      <c r="F407" s="31">
        <v>1094.8905109489051</v>
      </c>
      <c r="G407" s="32">
        <v>548</v>
      </c>
      <c r="H407" s="33">
        <f>A407-'Awards&amp;Payments_LEACode'!A406</f>
        <v>0</v>
      </c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</row>
    <row r="408" spans="1:47" s="46" customFormat="1" x14ac:dyDescent="0.3">
      <c r="A408" s="42">
        <v>6412</v>
      </c>
      <c r="B408" s="45" t="s">
        <v>1085</v>
      </c>
      <c r="C408" s="44">
        <v>381246.73205356597</v>
      </c>
      <c r="D408" s="44">
        <v>218753.26794643403</v>
      </c>
      <c r="E408" s="44">
        <v>600000</v>
      </c>
      <c r="F408" s="31">
        <v>4026.8456375838928</v>
      </c>
      <c r="G408" s="32">
        <v>149</v>
      </c>
      <c r="H408" s="33">
        <f>A408-'Awards&amp;Payments_LEACode'!A407</f>
        <v>0</v>
      </c>
    </row>
    <row r="409" spans="1:47" s="46" customFormat="1" x14ac:dyDescent="0.3">
      <c r="A409" s="42">
        <v>6419</v>
      </c>
      <c r="B409" s="45" t="s">
        <v>867</v>
      </c>
      <c r="C409" s="44">
        <v>1575640.5341345153</v>
      </c>
      <c r="D409" s="44">
        <v>0</v>
      </c>
      <c r="E409" s="44">
        <v>1575641</v>
      </c>
      <c r="F409" s="31">
        <v>522.08102522681088</v>
      </c>
      <c r="G409" s="32">
        <v>3018</v>
      </c>
      <c r="H409" s="33">
        <f>A409-'Awards&amp;Payments_LEACode'!A408</f>
        <v>0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</row>
    <row r="410" spans="1:47" s="46" customFormat="1" x14ac:dyDescent="0.3">
      <c r="A410" s="42">
        <v>6426</v>
      </c>
      <c r="B410" s="45" t="s">
        <v>868</v>
      </c>
      <c r="C410" s="44">
        <v>1112149.2972804939</v>
      </c>
      <c r="D410" s="44">
        <v>0</v>
      </c>
      <c r="E410" s="44">
        <v>1112149</v>
      </c>
      <c r="F410" s="31">
        <v>1442.4763907658805</v>
      </c>
      <c r="G410" s="32">
        <v>771</v>
      </c>
      <c r="H410" s="33">
        <f>A410-'Awards&amp;Payments_LEACode'!A409</f>
        <v>0</v>
      </c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</row>
    <row r="411" spans="1:47" s="46" customFormat="1" x14ac:dyDescent="0.3">
      <c r="A411" s="42">
        <v>6440</v>
      </c>
      <c r="B411" s="45" t="s">
        <v>869</v>
      </c>
      <c r="C411" s="44">
        <v>454052.49267639953</v>
      </c>
      <c r="D411" s="44">
        <v>145947.50732360047</v>
      </c>
      <c r="E411" s="44">
        <v>600000</v>
      </c>
      <c r="F411" s="31">
        <v>1035.5774221633289</v>
      </c>
      <c r="G411" s="32">
        <v>1997</v>
      </c>
      <c r="H411" s="33">
        <f>A411-'Awards&amp;Payments_LEACode'!A410</f>
        <v>0</v>
      </c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</row>
    <row r="412" spans="1:47" s="46" customFormat="1" x14ac:dyDescent="0.3">
      <c r="A412" s="42">
        <v>6461</v>
      </c>
      <c r="B412" s="45" t="s">
        <v>1086</v>
      </c>
      <c r="C412" s="44">
        <v>2068048.1120601681</v>
      </c>
      <c r="D412" s="44">
        <v>0</v>
      </c>
      <c r="E412" s="44">
        <v>2068048</v>
      </c>
      <c r="F412" s="31">
        <v>648.57346846081236</v>
      </c>
      <c r="G412" s="32">
        <v>2465</v>
      </c>
      <c r="H412" s="33">
        <f>A412-'Awards&amp;Payments_LEACode'!A411</f>
        <v>0</v>
      </c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</row>
    <row r="413" spans="1:47" s="46" customFormat="1" x14ac:dyDescent="0.3">
      <c r="A413" s="42">
        <v>6470</v>
      </c>
      <c r="B413" s="45" t="s">
        <v>871</v>
      </c>
      <c r="C413" s="44">
        <v>1598733.5997559025</v>
      </c>
      <c r="D413" s="44">
        <v>0</v>
      </c>
      <c r="E413" s="44">
        <v>1598734</v>
      </c>
      <c r="F413" s="31">
        <v>1140.8336991990725</v>
      </c>
      <c r="G413" s="32">
        <v>588</v>
      </c>
      <c r="H413" s="33">
        <f>A413-'Awards&amp;Payments_LEACode'!A412</f>
        <v>0</v>
      </c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</row>
    <row r="414" spans="1:47" s="46" customFormat="1" x14ac:dyDescent="0.3">
      <c r="A414" s="42">
        <v>6475</v>
      </c>
      <c r="B414" s="45" t="s">
        <v>872</v>
      </c>
      <c r="C414" s="44">
        <v>670810.21512905462</v>
      </c>
      <c r="D414" s="44">
        <v>0</v>
      </c>
      <c r="E414" s="44">
        <v>670810</v>
      </c>
      <c r="F414" s="31">
        <v>826.44628099173553</v>
      </c>
      <c r="G414" s="32">
        <v>726</v>
      </c>
      <c r="H414" s="33">
        <f>A414-'Awards&amp;Payments_LEACode'!A413</f>
        <v>0</v>
      </c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</row>
    <row r="415" spans="1:47" s="46" customFormat="1" x14ac:dyDescent="0.3">
      <c r="A415" s="42">
        <v>6482</v>
      </c>
      <c r="B415" s="45" t="s">
        <v>873</v>
      </c>
      <c r="C415" s="44">
        <v>469959.0733273839</v>
      </c>
      <c r="D415" s="44">
        <v>130040.9266726161</v>
      </c>
      <c r="E415" s="44">
        <v>600000</v>
      </c>
      <c r="F415" s="31">
        <v>816.89196858790569</v>
      </c>
      <c r="G415" s="32">
        <v>979</v>
      </c>
      <c r="H415" s="33">
        <f>A415-'Awards&amp;Payments_LEACode'!A414</f>
        <v>0</v>
      </c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</row>
    <row r="416" spans="1:47" s="46" customFormat="1" x14ac:dyDescent="0.3">
      <c r="A416" s="42">
        <v>6545</v>
      </c>
      <c r="B416" s="45" t="s">
        <v>874</v>
      </c>
      <c r="C416" s="44">
        <v>799737.23724755971</v>
      </c>
      <c r="D416" s="44">
        <v>0</v>
      </c>
      <c r="E416" s="44">
        <v>799737</v>
      </c>
      <c r="F416" s="31">
        <v>341.10289937464466</v>
      </c>
      <c r="G416" s="32">
        <v>1759</v>
      </c>
      <c r="H416" s="33">
        <f>A416-'Awards&amp;Payments_LEACode'!A415</f>
        <v>0</v>
      </c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</row>
    <row r="417" spans="1:47" s="46" customFormat="1" x14ac:dyDescent="0.3">
      <c r="A417" s="42">
        <v>6608</v>
      </c>
      <c r="B417" s="45" t="s">
        <v>875</v>
      </c>
      <c r="C417" s="44">
        <v>350626.37908173614</v>
      </c>
      <c r="D417" s="44">
        <v>249373.62091826386</v>
      </c>
      <c r="E417" s="44">
        <v>600000</v>
      </c>
      <c r="F417" s="31">
        <v>4231.7230224125005</v>
      </c>
      <c r="G417" s="32">
        <v>251</v>
      </c>
      <c r="H417" s="33">
        <f>A417-'Awards&amp;Payments_LEACode'!A416</f>
        <v>0</v>
      </c>
    </row>
    <row r="418" spans="1:47" s="46" customFormat="1" x14ac:dyDescent="0.3">
      <c r="A418" s="42">
        <v>6615</v>
      </c>
      <c r="B418" s="45" t="s">
        <v>1087</v>
      </c>
      <c r="C418" s="44">
        <v>1062162.4786255376</v>
      </c>
      <c r="D418" s="44">
        <v>0</v>
      </c>
      <c r="E418" s="44">
        <v>1062162</v>
      </c>
      <c r="F418" s="31">
        <v>1244.7529467732513</v>
      </c>
      <c r="G418" s="32">
        <v>1777</v>
      </c>
      <c r="H418" s="33">
        <f>A418-'Awards&amp;Payments_LEACode'!A417</f>
        <v>0</v>
      </c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</row>
    <row r="419" spans="1:47" s="46" customFormat="1" x14ac:dyDescent="0.3">
      <c r="A419" s="42">
        <v>6678</v>
      </c>
      <c r="B419" s="45" t="s">
        <v>1088</v>
      </c>
      <c r="C419" s="44">
        <v>2211925.9864160675</v>
      </c>
      <c r="D419" s="44">
        <v>0</v>
      </c>
      <c r="E419" s="44">
        <v>2211926</v>
      </c>
      <c r="F419" s="31">
        <v>920.69657585628875</v>
      </c>
      <c r="G419" s="32">
        <v>777</v>
      </c>
      <c r="H419" s="33">
        <f>A419-'Awards&amp;Payments_LEACode'!A418</f>
        <v>0</v>
      </c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</row>
    <row r="420" spans="1:47" s="46" customFormat="1" x14ac:dyDescent="0.3">
      <c r="A420" s="42">
        <v>6685</v>
      </c>
      <c r="B420" s="45" t="s">
        <v>1089</v>
      </c>
      <c r="C420" s="44">
        <v>7085881.5895645777</v>
      </c>
      <c r="D420" s="44">
        <v>0</v>
      </c>
      <c r="E420" s="44">
        <v>7085882</v>
      </c>
      <c r="F420" s="31">
        <v>1386.1270715110677</v>
      </c>
      <c r="G420" s="32">
        <v>5112</v>
      </c>
      <c r="H420" s="33">
        <f>A420-'Awards&amp;Payments_LEACode'!A419</f>
        <v>0</v>
      </c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</row>
    <row r="421" spans="1:47" s="46" customFormat="1" x14ac:dyDescent="0.3">
      <c r="A421" s="42">
        <v>6692</v>
      </c>
      <c r="B421" s="45" t="s">
        <v>878</v>
      </c>
      <c r="C421" s="44">
        <v>1400890.4093954519</v>
      </c>
      <c r="D421" s="44">
        <v>0</v>
      </c>
      <c r="E421" s="44">
        <v>1400890</v>
      </c>
      <c r="F421" s="31">
        <v>1222.4174602054554</v>
      </c>
      <c r="G421" s="32">
        <v>1146</v>
      </c>
      <c r="H421" s="33">
        <f>A421-'Awards&amp;Payments_LEACode'!A420</f>
        <v>0</v>
      </c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</row>
    <row r="422" spans="1:47" s="46" customFormat="1" x14ac:dyDescent="0.3">
      <c r="A422" s="42">
        <v>6713</v>
      </c>
      <c r="B422" s="45" t="s">
        <v>1090</v>
      </c>
      <c r="C422" s="44">
        <v>765723.67797011707</v>
      </c>
      <c r="D422" s="44">
        <v>0</v>
      </c>
      <c r="E422" s="44">
        <v>765724</v>
      </c>
      <c r="F422" s="31">
        <v>2292.5858621859793</v>
      </c>
      <c r="G422" s="32">
        <v>334</v>
      </c>
      <c r="H422" s="33">
        <f>A422-'Awards&amp;Payments_LEACode'!A421</f>
        <v>0</v>
      </c>
    </row>
    <row r="423" spans="1:47" s="46" customFormat="1" x14ac:dyDescent="0.3">
      <c r="A423" s="42">
        <v>6720</v>
      </c>
      <c r="B423" s="45" t="s">
        <v>1091</v>
      </c>
      <c r="C423" s="44">
        <v>588647.20654991304</v>
      </c>
      <c r="D423" s="44">
        <v>11352.79345008696</v>
      </c>
      <c r="E423" s="44">
        <v>600000</v>
      </c>
      <c r="F423" s="31">
        <v>1153.8461538461538</v>
      </c>
      <c r="G423" s="32">
        <v>520</v>
      </c>
      <c r="H423" s="33">
        <f>A423-'Awards&amp;Payments_LEACode'!A422</f>
        <v>0</v>
      </c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</row>
    <row r="424" spans="1:47" s="46" customFormat="1" x14ac:dyDescent="0.3">
      <c r="A424" s="42">
        <v>6734</v>
      </c>
      <c r="B424" s="45" t="s">
        <v>881</v>
      </c>
      <c r="C424" s="44">
        <v>351545.06375836494</v>
      </c>
      <c r="D424" s="44">
        <v>248454.93624163506</v>
      </c>
      <c r="E424" s="44">
        <v>600000</v>
      </c>
      <c r="F424" s="31">
        <v>437.63676148796498</v>
      </c>
      <c r="G424" s="32">
        <v>1371</v>
      </c>
      <c r="H424" s="33">
        <f>A424-'Awards&amp;Payments_LEACode'!A423</f>
        <v>0</v>
      </c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</row>
    <row r="425" spans="1:47" s="46" customFormat="1" x14ac:dyDescent="0.3">
      <c r="A425" s="42">
        <v>6748</v>
      </c>
      <c r="B425" s="45" t="s">
        <v>1092</v>
      </c>
      <c r="C425" s="44">
        <v>153353.66227048254</v>
      </c>
      <c r="D425" s="44">
        <v>446646.33772951749</v>
      </c>
      <c r="E425" s="44">
        <v>600000</v>
      </c>
      <c r="F425" s="31">
        <v>1428.5714285714287</v>
      </c>
      <c r="G425" s="32">
        <v>420</v>
      </c>
      <c r="H425" s="33">
        <f>A425-'Awards&amp;Payments_LEACode'!A424</f>
        <v>0</v>
      </c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</row>
    <row r="426" spans="1:47" s="46" customFormat="1" x14ac:dyDescent="0.3">
      <c r="A426" s="48">
        <v>8001</v>
      </c>
      <c r="B426" s="49" t="s">
        <v>457</v>
      </c>
      <c r="C426" s="44">
        <v>4872999.8747349195</v>
      </c>
      <c r="D426" s="44">
        <v>0</v>
      </c>
      <c r="E426" s="44">
        <v>4873000</v>
      </c>
      <c r="F426" s="31">
        <v>2834.4173326115874</v>
      </c>
      <c r="G426" s="32">
        <v>551</v>
      </c>
      <c r="H426" s="33">
        <f>A426-'Awards&amp;Payments_LEACode'!A425</f>
        <v>0</v>
      </c>
    </row>
    <row r="427" spans="1:47" s="46" customFormat="1" x14ac:dyDescent="0.3">
      <c r="A427" s="48">
        <v>8002</v>
      </c>
      <c r="B427" s="50" t="s">
        <v>458</v>
      </c>
      <c r="C427" s="44">
        <v>2338645.2018117066</v>
      </c>
      <c r="D427" s="44">
        <v>0</v>
      </c>
      <c r="E427" s="44">
        <v>2338645</v>
      </c>
      <c r="F427" s="31">
        <v>25000</v>
      </c>
      <c r="G427" s="32">
        <v>8</v>
      </c>
      <c r="H427" s="33">
        <f>A427-'Awards&amp;Payments_LEACode'!A426</f>
        <v>0</v>
      </c>
    </row>
    <row r="428" spans="1:47" s="46" customFormat="1" x14ac:dyDescent="0.3">
      <c r="A428" s="48">
        <v>8101</v>
      </c>
      <c r="B428" s="50" t="s">
        <v>459</v>
      </c>
      <c r="C428" s="44">
        <v>226203.87537766914</v>
      </c>
      <c r="D428" s="44">
        <v>373796.12462233088</v>
      </c>
      <c r="E428" s="44">
        <v>600000</v>
      </c>
      <c r="F428" s="31">
        <v>3605.8476834423786</v>
      </c>
      <c r="G428" s="32">
        <v>1363</v>
      </c>
      <c r="H428" s="33">
        <f>A428-'Awards&amp;Payments_LEACode'!A427</f>
        <v>0</v>
      </c>
    </row>
    <row r="429" spans="1:47" s="46" customFormat="1" x14ac:dyDescent="0.3">
      <c r="A429" s="48">
        <v>8105</v>
      </c>
      <c r="B429" s="50" t="s">
        <v>460</v>
      </c>
      <c r="C429" s="44">
        <v>2085969.8720018221</v>
      </c>
      <c r="D429" s="44">
        <v>0</v>
      </c>
      <c r="E429" s="44">
        <v>2085970</v>
      </c>
      <c r="F429" s="31">
        <v>4400.7803206789495</v>
      </c>
      <c r="G429" s="32">
        <v>474</v>
      </c>
      <c r="H429" s="33">
        <f>A429-'Awards&amp;Payments_LEACode'!A428</f>
        <v>0</v>
      </c>
    </row>
    <row r="430" spans="1:47" s="46" customFormat="1" x14ac:dyDescent="0.3">
      <c r="A430" s="48">
        <v>8106</v>
      </c>
      <c r="B430" s="50" t="s">
        <v>461</v>
      </c>
      <c r="C430" s="44">
        <v>5293023.9906390924</v>
      </c>
      <c r="D430" s="44">
        <v>0</v>
      </c>
      <c r="E430" s="44">
        <v>5293024</v>
      </c>
      <c r="F430" s="31">
        <v>5222.1539967958188</v>
      </c>
      <c r="G430" s="32">
        <v>256</v>
      </c>
      <c r="H430" s="33">
        <f>A430-'Awards&amp;Payments_LEACode'!A429</f>
        <v>0</v>
      </c>
    </row>
    <row r="431" spans="1:47" s="46" customFormat="1" x14ac:dyDescent="0.3">
      <c r="A431" s="48">
        <v>8109</v>
      </c>
      <c r="B431" s="50" t="s">
        <v>462</v>
      </c>
      <c r="C431" s="44">
        <v>1336871.4231797296</v>
      </c>
      <c r="D431" s="44">
        <v>0</v>
      </c>
      <c r="E431" s="44">
        <v>1336871</v>
      </c>
      <c r="F431" s="31">
        <v>1916.9329073482429</v>
      </c>
      <c r="G431" s="32">
        <v>313</v>
      </c>
      <c r="H431" s="33">
        <f>A431-'Awards&amp;Payments_LEACode'!A430</f>
        <v>0</v>
      </c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</row>
    <row r="432" spans="1:47" s="46" customFormat="1" x14ac:dyDescent="0.3">
      <c r="A432" s="48">
        <v>8110</v>
      </c>
      <c r="B432" s="50" t="s">
        <v>463</v>
      </c>
      <c r="C432" s="44">
        <v>1561763.9502689848</v>
      </c>
      <c r="D432" s="44">
        <v>0</v>
      </c>
      <c r="E432" s="44">
        <v>1561764</v>
      </c>
      <c r="F432" s="31">
        <v>5150.1166621915663</v>
      </c>
      <c r="G432" s="32">
        <v>300</v>
      </c>
      <c r="H432" s="33">
        <f>A432-'Awards&amp;Payments_LEACode'!A431</f>
        <v>0</v>
      </c>
    </row>
    <row r="433" spans="1:47" s="46" customFormat="1" x14ac:dyDescent="0.3">
      <c r="A433" s="48">
        <v>8113</v>
      </c>
      <c r="B433" s="50" t="s">
        <v>464</v>
      </c>
      <c r="C433" s="44">
        <v>284747.79727057955</v>
      </c>
      <c r="D433" s="44">
        <v>315252.20272942045</v>
      </c>
      <c r="E433" s="44">
        <v>600000</v>
      </c>
      <c r="F433" s="31">
        <v>5084.7457627118647</v>
      </c>
      <c r="G433" s="32">
        <v>118</v>
      </c>
      <c r="H433" s="33">
        <f>A433-'Awards&amp;Payments_LEACode'!A432</f>
        <v>0</v>
      </c>
    </row>
    <row r="434" spans="1:47" s="46" customFormat="1" x14ac:dyDescent="0.3">
      <c r="A434" s="48">
        <v>8123</v>
      </c>
      <c r="B434" s="49" t="s">
        <v>465</v>
      </c>
      <c r="C434" s="44">
        <v>4914770.3925319621</v>
      </c>
      <c r="D434" s="44">
        <v>0</v>
      </c>
      <c r="E434" s="44">
        <v>4914770</v>
      </c>
      <c r="F434" s="31">
        <v>2620.0873362445413</v>
      </c>
      <c r="G434" s="32">
        <v>229</v>
      </c>
      <c r="H434" s="33">
        <f>A434-'Awards&amp;Payments_LEACode'!A433</f>
        <v>0</v>
      </c>
    </row>
    <row r="435" spans="1:47" s="46" customFormat="1" x14ac:dyDescent="0.3">
      <c r="A435" s="48">
        <v>8127</v>
      </c>
      <c r="B435" s="50" t="s">
        <v>1093</v>
      </c>
      <c r="C435" s="44">
        <v>1545034.9986574699</v>
      </c>
      <c r="D435" s="44">
        <v>0</v>
      </c>
      <c r="E435" s="44">
        <v>1545035</v>
      </c>
      <c r="F435" s="31">
        <v>4000</v>
      </c>
      <c r="G435" s="32">
        <v>150</v>
      </c>
      <c r="H435" s="33">
        <f>A435-'Awards&amp;Payments_LEACode'!A434</f>
        <v>0</v>
      </c>
    </row>
    <row r="436" spans="1:47" s="46" customFormat="1" x14ac:dyDescent="0.3">
      <c r="A436" s="48">
        <v>8128</v>
      </c>
      <c r="B436" s="50" t="s">
        <v>436</v>
      </c>
      <c r="C436" s="44">
        <v>1610165.2969820176</v>
      </c>
      <c r="D436" s="44">
        <v>0</v>
      </c>
      <c r="E436" s="44">
        <v>1610165</v>
      </c>
      <c r="F436" s="31">
        <v>9523.8095238095229</v>
      </c>
      <c r="G436" s="32">
        <v>21</v>
      </c>
      <c r="H436" s="33">
        <f>A436-'Awards&amp;Payments_LEACode'!A435</f>
        <v>0</v>
      </c>
    </row>
    <row r="437" spans="1:47" s="46" customFormat="1" x14ac:dyDescent="0.3">
      <c r="A437" s="48">
        <v>8129</v>
      </c>
      <c r="B437" s="50" t="s">
        <v>467</v>
      </c>
      <c r="C437" s="44">
        <v>3129743.8395999991</v>
      </c>
      <c r="D437" s="44">
        <v>0</v>
      </c>
      <c r="E437" s="44">
        <v>3129744</v>
      </c>
      <c r="F437" s="31">
        <v>4338.5442546222066</v>
      </c>
      <c r="G437" s="32">
        <v>1220</v>
      </c>
      <c r="H437" s="33">
        <f>A437-'Awards&amp;Payments_LEACode'!A436</f>
        <v>0</v>
      </c>
    </row>
    <row r="438" spans="1:47" s="46" customFormat="1" x14ac:dyDescent="0.3">
      <c r="A438" s="48">
        <v>8131</v>
      </c>
      <c r="B438" s="50" t="s">
        <v>468</v>
      </c>
      <c r="C438" s="44">
        <v>515619.1835053144</v>
      </c>
      <c r="D438" s="44">
        <v>84380.816494685598</v>
      </c>
      <c r="E438" s="44">
        <v>600000</v>
      </c>
      <c r="F438" s="31">
        <v>7252.9968332523313</v>
      </c>
      <c r="G438" s="32">
        <v>222</v>
      </c>
      <c r="H438" s="33">
        <f>A438-'Awards&amp;Payments_LEACode'!A437</f>
        <v>0</v>
      </c>
    </row>
    <row r="439" spans="1:47" x14ac:dyDescent="0.3">
      <c r="A439" s="48">
        <v>8132</v>
      </c>
      <c r="B439" s="50" t="s">
        <v>469</v>
      </c>
      <c r="C439" s="44">
        <v>782045.1484750628</v>
      </c>
      <c r="D439" s="44">
        <v>0</v>
      </c>
      <c r="E439" s="44">
        <v>782045</v>
      </c>
      <c r="F439" s="31">
        <v>4426.7946811881175</v>
      </c>
      <c r="G439" s="32">
        <v>707</v>
      </c>
      <c r="H439" s="33">
        <f>A439-'Awards&amp;Payments_LEACode'!A438</f>
        <v>0</v>
      </c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</row>
    <row r="440" spans="1:47" x14ac:dyDescent="0.3">
      <c r="A440" s="48">
        <v>8135</v>
      </c>
      <c r="B440" s="50" t="s">
        <v>470</v>
      </c>
      <c r="C440" s="44">
        <v>226070.51792461009</v>
      </c>
      <c r="D440" s="44">
        <v>373929.48207538994</v>
      </c>
      <c r="E440" s="44">
        <v>600000</v>
      </c>
      <c r="F440" s="31">
        <v>6250</v>
      </c>
      <c r="G440" s="32">
        <v>96</v>
      </c>
      <c r="H440" s="33">
        <f>A440-'Awards&amp;Payments_LEACode'!A439</f>
        <v>0</v>
      </c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</row>
    <row r="441" spans="1:47" s="46" customFormat="1" x14ac:dyDescent="0.3">
      <c r="A441" s="48">
        <v>8136</v>
      </c>
      <c r="B441" s="51" t="s">
        <v>471</v>
      </c>
      <c r="C441" s="44">
        <v>649717.51130355266</v>
      </c>
      <c r="D441" s="44">
        <v>0</v>
      </c>
      <c r="E441" s="44">
        <v>649718</v>
      </c>
      <c r="F441" s="31">
        <v>3370.7865168539324</v>
      </c>
      <c r="G441" s="32">
        <v>178</v>
      </c>
      <c r="H441" s="33">
        <f>A441-'Awards&amp;Payments_LEACode'!A440</f>
        <v>0</v>
      </c>
    </row>
    <row r="442" spans="1:47" s="46" customFormat="1" x14ac:dyDescent="0.3">
      <c r="A442" s="48">
        <v>8137</v>
      </c>
      <c r="B442" s="51" t="s">
        <v>472</v>
      </c>
      <c r="C442" s="44">
        <v>538964.14653803536</v>
      </c>
      <c r="D442" s="44">
        <v>61035.853461964638</v>
      </c>
      <c r="E442" s="44">
        <v>600000</v>
      </c>
      <c r="F442" s="31">
        <v>5405.405405405405</v>
      </c>
      <c r="G442" s="32">
        <v>111</v>
      </c>
      <c r="H442" s="33">
        <f>A442-'Awards&amp;Payments_LEACode'!A441</f>
        <v>0</v>
      </c>
    </row>
    <row r="443" spans="1:47" s="46" customFormat="1" x14ac:dyDescent="0.3">
      <c r="A443" s="48">
        <v>8138</v>
      </c>
      <c r="B443" s="50" t="s">
        <v>473</v>
      </c>
      <c r="C443" s="44">
        <v>223796.03247521457</v>
      </c>
      <c r="D443" s="44">
        <v>376203.96752478543</v>
      </c>
      <c r="E443" s="44">
        <v>600000</v>
      </c>
      <c r="F443" s="31">
        <v>5000</v>
      </c>
      <c r="G443" s="32">
        <v>120</v>
      </c>
      <c r="H443" s="33">
        <f>A443-'Awards&amp;Payments_LEACode'!A442</f>
        <v>0</v>
      </c>
    </row>
    <row r="444" spans="1:47" x14ac:dyDescent="0.3">
      <c r="A444" s="48">
        <v>8139</v>
      </c>
      <c r="B444" s="51" t="s">
        <v>474</v>
      </c>
      <c r="C444" s="44">
        <v>346351.53183645534</v>
      </c>
      <c r="D444" s="44">
        <v>253648.46816354466</v>
      </c>
      <c r="E444" s="44">
        <v>600000</v>
      </c>
      <c r="F444" s="31">
        <v>3495.7327381340906</v>
      </c>
      <c r="G444" s="32">
        <v>669</v>
      </c>
      <c r="H444" s="33">
        <f>A444-'Awards&amp;Payments_LEACode'!A443</f>
        <v>0</v>
      </c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</row>
    <row r="445" spans="1:47" s="46" customFormat="1" x14ac:dyDescent="0.3">
      <c r="A445" s="48">
        <v>8141</v>
      </c>
      <c r="B445" s="51" t="s">
        <v>475</v>
      </c>
      <c r="C445" s="44">
        <v>107552.78589210083</v>
      </c>
      <c r="D445" s="44">
        <v>492447.21410789917</v>
      </c>
      <c r="E445" s="44">
        <v>600000</v>
      </c>
      <c r="F445" s="31">
        <v>5343.2016170339029</v>
      </c>
      <c r="G445" s="32">
        <v>912</v>
      </c>
      <c r="H445" s="33">
        <f>A445-'Awards&amp;Payments_LEACode'!A444</f>
        <v>0</v>
      </c>
    </row>
    <row r="446" spans="1:47" s="46" customFormat="1" x14ac:dyDescent="0.3">
      <c r="A446" s="52">
        <v>8142</v>
      </c>
      <c r="B446" s="50" t="s">
        <v>476</v>
      </c>
      <c r="C446" s="44">
        <v>48816.236566994026</v>
      </c>
      <c r="D446" s="44">
        <v>551183.76343300601</v>
      </c>
      <c r="E446" s="44">
        <v>600000</v>
      </c>
      <c r="F446" s="31">
        <v>3419.5658489660668</v>
      </c>
      <c r="G446" s="32">
        <v>190</v>
      </c>
      <c r="H446" s="33">
        <f>A446-'Awards&amp;Payments_LEACode'!A445</f>
        <v>0</v>
      </c>
    </row>
    <row r="447" spans="1:47" s="46" customFormat="1" x14ac:dyDescent="0.3">
      <c r="A447" s="48">
        <v>8145</v>
      </c>
      <c r="B447" s="45" t="s">
        <v>477</v>
      </c>
      <c r="C447" s="44">
        <v>0</v>
      </c>
      <c r="D447" s="44">
        <v>200000</v>
      </c>
      <c r="E447" s="44">
        <v>200000</v>
      </c>
      <c r="F447" s="31">
        <v>1714.2857142857142</v>
      </c>
      <c r="G447" s="32">
        <v>350</v>
      </c>
      <c r="H447" s="33">
        <f>A447-'Awards&amp;Payments_LEACode'!A446</f>
        <v>0</v>
      </c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</row>
    <row r="448" spans="1:47" s="46" customFormat="1" x14ac:dyDescent="0.3">
      <c r="A448" s="48">
        <v>8146</v>
      </c>
      <c r="B448" s="45" t="s">
        <v>478</v>
      </c>
      <c r="C448" s="44">
        <v>0</v>
      </c>
      <c r="D448" s="44">
        <v>200000</v>
      </c>
      <c r="E448" s="44">
        <v>200000</v>
      </c>
      <c r="F448" s="31">
        <v>2266.797531811776</v>
      </c>
      <c r="G448" s="32">
        <v>345</v>
      </c>
      <c r="H448" s="33">
        <f>A448-'Awards&amp;Payments_LEACode'!A447</f>
        <v>0</v>
      </c>
    </row>
    <row r="449" spans="1:8" s="46" customFormat="1" ht="14" customHeight="1" x14ac:dyDescent="0.3">
      <c r="A449" s="53"/>
      <c r="B449" s="54" t="s">
        <v>455</v>
      </c>
      <c r="C449" s="55"/>
      <c r="D449" s="44">
        <v>200000</v>
      </c>
      <c r="E449" s="44">
        <v>200000</v>
      </c>
      <c r="F449" s="31">
        <v>5882.3529411764703</v>
      </c>
      <c r="G449" s="32">
        <v>34</v>
      </c>
      <c r="H449" s="33" t="e">
        <f>A449-'Awards&amp;Payments_LEACode'!A452</f>
        <v>#VALUE!</v>
      </c>
    </row>
    <row r="450" spans="1:8" s="46" customFormat="1" x14ac:dyDescent="0.3">
      <c r="A450" s="53"/>
      <c r="B450" s="56" t="s">
        <v>456</v>
      </c>
      <c r="C450" s="55"/>
      <c r="D450" s="44">
        <v>200000</v>
      </c>
      <c r="E450" s="44">
        <v>200000</v>
      </c>
      <c r="F450" s="31">
        <v>2150.5376344086021</v>
      </c>
      <c r="G450" s="32">
        <v>93</v>
      </c>
      <c r="H450" s="33" t="e">
        <f>A450-'Awards&amp;Payments_LEACode'!A453</f>
        <v>#VALUE!</v>
      </c>
    </row>
    <row r="451" spans="1:8" s="46" customFormat="1" x14ac:dyDescent="0.3">
      <c r="A451" s="53"/>
      <c r="B451" s="56" t="s">
        <v>452</v>
      </c>
      <c r="C451" s="55"/>
      <c r="D451" s="44">
        <v>600000</v>
      </c>
      <c r="E451" s="44">
        <v>600000</v>
      </c>
      <c r="F451" s="31">
        <v>3488.3720930232557</v>
      </c>
      <c r="G451" s="32">
        <v>172</v>
      </c>
      <c r="H451" s="33" t="e">
        <f>A451-'Awards&amp;Payments_LEACode'!A454</f>
        <v>#VALUE!</v>
      </c>
    </row>
    <row r="452" spans="1:8" s="46" customFormat="1" x14ac:dyDescent="0.3">
      <c r="A452" s="53"/>
      <c r="B452" s="56" t="s">
        <v>453</v>
      </c>
      <c r="C452" s="55"/>
      <c r="D452" s="44">
        <v>600000</v>
      </c>
      <c r="E452" s="44">
        <v>600000</v>
      </c>
      <c r="F452" s="31">
        <v>3896.1038961038962</v>
      </c>
      <c r="G452" s="32">
        <v>154</v>
      </c>
      <c r="H452" s="33" t="e">
        <f>A452-'Awards&amp;Payments_LEACode'!A455</f>
        <v>#VALUE!</v>
      </c>
    </row>
    <row r="453" spans="1:8" s="46" customFormat="1" ht="14.5" thickBot="1" x14ac:dyDescent="0.35">
      <c r="A453" s="57"/>
      <c r="B453" s="58"/>
      <c r="C453" s="59"/>
      <c r="D453" s="60"/>
      <c r="E453" s="60"/>
      <c r="F453" s="31"/>
      <c r="G453" s="32"/>
    </row>
    <row r="454" spans="1:8" s="66" customFormat="1" ht="19.5" customHeight="1" thickBot="1" x14ac:dyDescent="0.35">
      <c r="A454" s="61"/>
      <c r="B454" s="62"/>
      <c r="C454" s="63">
        <f>SUM(C5:C453)</f>
        <v>1386706369.9218943</v>
      </c>
      <c r="D454" s="63">
        <f>SUM(D5:D453)</f>
        <v>39361355.555709861</v>
      </c>
      <c r="E454" s="63">
        <f>SUM(E5:E453)</f>
        <v>1426067717</v>
      </c>
      <c r="F454" s="64">
        <f>E454/G454</f>
        <v>1668.4306230227812</v>
      </c>
      <c r="G454" s="65">
        <v>854736</v>
      </c>
    </row>
    <row r="455" spans="1:8" s="66" customFormat="1" x14ac:dyDescent="0.3">
      <c r="A455" s="67"/>
      <c r="B455" s="29"/>
      <c r="C455" s="68"/>
      <c r="D455" s="68"/>
      <c r="E455" s="68"/>
      <c r="F455" s="68"/>
      <c r="G455" s="69"/>
    </row>
    <row r="456" spans="1:8" s="66" customFormat="1" ht="29" customHeight="1" x14ac:dyDescent="0.3">
      <c r="A456" s="187" t="s">
        <v>1094</v>
      </c>
      <c r="B456" s="187"/>
      <c r="C456" s="187"/>
      <c r="D456" s="187"/>
      <c r="E456" s="187"/>
      <c r="F456" s="68"/>
      <c r="G456" s="69"/>
    </row>
    <row r="458" spans="1:8" ht="42" x14ac:dyDescent="0.3">
      <c r="C458" s="71" t="s">
        <v>1095</v>
      </c>
      <c r="D458" s="72" t="s">
        <v>1096</v>
      </c>
    </row>
    <row r="459" spans="1:8" x14ac:dyDescent="0.3">
      <c r="B459" s="33" t="s">
        <v>1097</v>
      </c>
      <c r="C459" s="73">
        <v>421</v>
      </c>
      <c r="D459" s="73">
        <v>140</v>
      </c>
    </row>
    <row r="460" spans="1:8" x14ac:dyDescent="0.3">
      <c r="B460" s="33" t="s">
        <v>1098</v>
      </c>
      <c r="C460" s="73">
        <v>23</v>
      </c>
      <c r="D460" s="73">
        <v>2</v>
      </c>
    </row>
    <row r="461" spans="1:8" x14ac:dyDescent="0.3">
      <c r="B461" s="33" t="s">
        <v>1099</v>
      </c>
      <c r="C461" s="73">
        <v>2</v>
      </c>
      <c r="D461" s="73">
        <v>2</v>
      </c>
    </row>
    <row r="462" spans="1:8" x14ac:dyDescent="0.3">
      <c r="B462" s="33" t="s">
        <v>1100</v>
      </c>
      <c r="C462" s="73">
        <v>2</v>
      </c>
      <c r="D462" s="73">
        <v>2</v>
      </c>
    </row>
    <row r="463" spans="1:8" ht="14.5" thickBot="1" x14ac:dyDescent="0.35">
      <c r="B463" s="74" t="s">
        <v>1101</v>
      </c>
      <c r="C463" s="75">
        <f>SUM(C459:C462)</f>
        <v>448</v>
      </c>
      <c r="D463" s="75">
        <f>SUM(D459:D462)</f>
        <v>146</v>
      </c>
    </row>
  </sheetData>
  <autoFilter ref="A4:AU452" xr:uid="{BDB02BDD-061B-40FC-8463-5250D53427E2}"/>
  <sortState xmlns:xlrd2="http://schemas.microsoft.com/office/spreadsheetml/2017/richdata2" ref="A5:H448">
    <sortCondition ref="A5:A448"/>
  </sortState>
  <mergeCells count="2">
    <mergeCell ref="A456:E456"/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Awards&amp;Payments_LEACode</vt:lpstr>
      <vt:lpstr>Awards&amp;Payments_LEAName</vt:lpstr>
      <vt:lpstr>Assembly Districts</vt:lpstr>
      <vt:lpstr>Senate Districts</vt:lpstr>
      <vt:lpstr>Payments 6.7.21</vt:lpstr>
      <vt:lpstr>Payments 5.10.21</vt:lpstr>
      <vt:lpstr>ESSER III JCF Approved</vt:lpstr>
      <vt:lpstr>ESSER III DPI Plan</vt:lpstr>
      <vt:lpstr>'Assembly Districts'!Print_Area</vt:lpstr>
      <vt:lpstr>'Awards&amp;Payments_LEACode'!Print_Area</vt:lpstr>
      <vt:lpstr>'Awards&amp;Payments_LEAName'!Print_Area</vt:lpstr>
      <vt:lpstr>'Senate Districts'!Print_Area</vt:lpstr>
      <vt:lpstr>'Assembly Districts'!Print_Titles</vt:lpstr>
      <vt:lpstr>'Awards&amp;Payments_LEACode'!Print_Titles</vt:lpstr>
      <vt:lpstr>'Awards&amp;Payments_LEAName'!Print_Titles</vt:lpstr>
      <vt:lpstr>'Senate Districts'!Print_Titles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Fath, Erin K.   DPI</dc:creator>
  <cp:lastModifiedBy>Fath, Erin K.   DPI</cp:lastModifiedBy>
  <cp:lastPrinted>2021-06-09T18:34:18Z</cp:lastPrinted>
  <dcterms:created xsi:type="dcterms:W3CDTF">2021-05-03T19:56:06Z</dcterms:created>
  <dcterms:modified xsi:type="dcterms:W3CDTF">2021-06-13T19:58:38Z</dcterms:modified>
</cp:coreProperties>
</file>