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COMMOD\Processed Products\SY 2021-22\"/>
    </mc:Choice>
  </mc:AlternateContent>
  <xr:revisionPtr revIDLastSave="0" documentId="13_ncr:1_{B2793987-3311-4253-A047-CF9BBE24A148}" xr6:coauthVersionLast="47" xr6:coauthVersionMax="47" xr10:uidLastSave="{00000000-0000-0000-0000-000000000000}"/>
  <bookViews>
    <workbookView xWindow="-120" yWindow="-120" windowWidth="20730" windowHeight="11160" xr2:uid="{749F6379-A4DE-4A4B-9A62-7811B8172154}"/>
  </bookViews>
  <sheets>
    <sheet name="State Processed Products" sheetId="1" r:id="rId1"/>
    <sheet name="Calculatio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H14" i="2"/>
  <c r="H15" i="2"/>
  <c r="H12" i="2"/>
  <c r="H17" i="2"/>
  <c r="H7" i="2" l="1"/>
  <c r="H3" i="1" l="1"/>
  <c r="G3" i="1"/>
  <c r="G9" i="2"/>
  <c r="H9" i="2" s="1"/>
  <c r="G8" i="2"/>
  <c r="H8" i="2" s="1"/>
  <c r="G6" i="2"/>
  <c r="H6" i="2" s="1"/>
  <c r="H3" i="2"/>
  <c r="H4" i="2"/>
  <c r="H5" i="2"/>
  <c r="H11" i="2"/>
  <c r="H13" i="2"/>
  <c r="H16" i="2"/>
  <c r="H18" i="2"/>
  <c r="H19" i="2"/>
  <c r="H20" i="2"/>
  <c r="H21" i="2"/>
  <c r="H2" i="2"/>
  <c r="D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Schultz, Jessica M.   DPI</author>
  </authors>
  <commentList>
    <comment ref="E2" authorId="0" shapeId="0" xr:uid="{97C222F2-D550-4BED-9DF3-4FD975FC5D2A}">
      <text>
        <r>
          <rPr>
            <sz val="9"/>
            <color indexed="81"/>
            <rFont val="Tahoma"/>
            <family val="2"/>
          </rPr>
          <t xml:space="preserve">FOR DPI USE: 
(25) Processing Fee field in FDP. </t>
        </r>
      </text>
    </comment>
    <comment ref="A13" authorId="0" shapeId="0" xr:uid="{0C7DC0EA-A9F7-4E25-8D3E-5F3328B98FF1}">
      <text>
        <r>
          <rPr>
            <b/>
            <sz val="9"/>
            <color indexed="81"/>
            <rFont val="Tahoma"/>
            <charset val="1"/>
          </rPr>
          <t xml:space="preserve">C802 indicates new processing fee. No product specification changes from C810. </t>
        </r>
      </text>
    </comment>
    <comment ref="A15" authorId="0" shapeId="0" xr:uid="{6A6873B6-7BBE-41A3-AE0D-5FB51DA583B4}">
      <text>
        <r>
          <rPr>
            <b/>
            <sz val="9"/>
            <color indexed="81"/>
            <rFont val="Tahoma"/>
            <family val="2"/>
          </rPr>
          <t xml:space="preserve">C704 indicates new processing fee. No product specification changes from C716. </t>
        </r>
      </text>
    </comment>
    <comment ref="A16" authorId="0" shapeId="0" xr:uid="{1520E4A0-21FD-4116-B36E-1D0264229AA3}">
      <text>
        <r>
          <rPr>
            <b/>
            <sz val="9"/>
            <color indexed="81"/>
            <rFont val="Tahoma"/>
            <family val="2"/>
          </rPr>
          <t xml:space="preserve">C703 indicates product substitution. No change in processing fee, allergens, or serving size from C716. Comparable flavor. Credit using WGR waiver. </t>
        </r>
      </text>
    </comment>
    <comment ref="A18" authorId="0" shapeId="0" xr:uid="{66AA5EFC-89D0-4020-A04C-BCC4983CD740}">
      <text>
        <r>
          <rPr>
            <b/>
            <sz val="9"/>
            <color indexed="81"/>
            <rFont val="Tahoma"/>
            <charset val="1"/>
          </rPr>
          <t xml:space="preserve">C701 indicates new processing fee. No product specification changes from C710.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Schultz, Jessica M.   DPI</author>
  </authors>
  <commentList>
    <comment ref="F1" authorId="0" shapeId="0" xr:uid="{50DF6D1E-11CE-4480-8FAE-6DE75C5C42DA}">
      <text>
        <r>
          <rPr>
            <sz val="9"/>
            <color indexed="81"/>
            <rFont val="Tahoma"/>
            <family val="2"/>
          </rPr>
          <t xml:space="preserve">Nov price file is always taken to four places past the decimal. Nov avg price file is used for the FDP calculation, </t>
        </r>
        <r>
          <rPr>
            <u/>
            <sz val="9"/>
            <color indexed="81"/>
            <rFont val="Tahoma"/>
            <family val="2"/>
          </rPr>
          <t>not</t>
        </r>
        <r>
          <rPr>
            <sz val="9"/>
            <color indexed="81"/>
            <rFont val="Tahoma"/>
            <family val="2"/>
          </rPr>
          <t xml:space="preserve"> SEPDS USDA Foods Value per lb-- but these numbers should match when using the most recent SEPDS during order prep time. 
The entry field in FDP is (24) "Cost per Pound". </t>
        </r>
      </text>
    </comment>
    <comment ref="H1" authorId="0" shapeId="0" xr:uid="{4FAA6A5C-BC85-4357-82B5-FFD44E1B0E35}">
      <text>
        <r>
          <rPr>
            <sz val="9"/>
            <color indexed="81"/>
            <rFont val="Tahoma"/>
            <family val="2"/>
          </rPr>
          <t xml:space="preserve">
two places past the decimal. </t>
        </r>
      </text>
    </comment>
    <comment ref="I1" authorId="0" shapeId="0" xr:uid="{11EEE22E-C463-43EC-B5F1-DA827402F43E}">
      <text>
        <r>
          <rPr>
            <sz val="9"/>
            <color indexed="81"/>
            <rFont val="Tahoma"/>
            <family val="2"/>
          </rPr>
          <t xml:space="preserve">Gross and net wt. does not change often, but check product spec sheets from vendor each year. 
Do not need to enter/update "Truck Units" field in FDP. This entry does not effect State PPs with having to balance 1/2 truck loads. </t>
        </r>
      </text>
    </comment>
    <comment ref="J1" authorId="0" shapeId="0" xr:uid="{4C8A5AE6-DE76-47B5-A0EC-A98A4F03DE06}">
      <text>
        <r>
          <rPr>
            <sz val="9"/>
            <color indexed="81"/>
            <rFont val="Tahoma"/>
            <family val="2"/>
          </rPr>
          <t>Use the net case wt to calculate the USDA Foods entitlement value per case (23) Fixed Cost field in FDP.</t>
        </r>
      </text>
    </comment>
  </commentList>
</comments>
</file>

<file path=xl/sharedStrings.xml><?xml version="1.0" encoding="utf-8"?>
<sst xmlns="http://schemas.openxmlformats.org/spreadsheetml/2006/main" count="193" uniqueCount="97">
  <si>
    <t>Processor</t>
  </si>
  <si>
    <t>C418</t>
  </si>
  <si>
    <t>C414</t>
  </si>
  <si>
    <t>C722</t>
  </si>
  <si>
    <t>C712</t>
  </si>
  <si>
    <t>C511</t>
  </si>
  <si>
    <t>C530</t>
  </si>
  <si>
    <t xml:space="preserve">Pilgrim's Pride </t>
  </si>
  <si>
    <t>C526</t>
  </si>
  <si>
    <t>C810</t>
  </si>
  <si>
    <t xml:space="preserve">Michael Foods </t>
  </si>
  <si>
    <t>ES Foods</t>
  </si>
  <si>
    <t>C710</t>
  </si>
  <si>
    <t>C615</t>
  </si>
  <si>
    <t>C600</t>
  </si>
  <si>
    <t>C308</t>
  </si>
  <si>
    <t>C310</t>
  </si>
  <si>
    <t>Product Code</t>
  </si>
  <si>
    <t>Product Description</t>
  </si>
  <si>
    <t>Beef Crumbles, 8/5 lb</t>
  </si>
  <si>
    <t>Beef Patties, 6/5 lb</t>
  </si>
  <si>
    <t>Cheese Quesadilla, 96/4.4 oz</t>
  </si>
  <si>
    <t>Chicken Fajita Strips, 39.93 lb</t>
  </si>
  <si>
    <t>Chicken Nuggets, Whole Grain, 30 lb</t>
  </si>
  <si>
    <t>Chicken Patties, Whole Grain, 30 lb</t>
  </si>
  <si>
    <t>French Toast Sticks, Frozen, 16.25 lb</t>
  </si>
  <si>
    <t>Mozzarella Pizza Sticks, 23.16 lb</t>
  </si>
  <si>
    <t>Pork BBQ, Frozen, 6/5 lb</t>
  </si>
  <si>
    <t>Pork Taco Filling, 6/5 lb</t>
  </si>
  <si>
    <t>Turkey Meatballs, Frozen, 6/5 lb</t>
  </si>
  <si>
    <t>Turkey Mini Corn Dogs, 6/5 lb</t>
  </si>
  <si>
    <t>* If your SFA particiaptes in Direct Diversion, you cannot order State Processed Products (C-codes).</t>
  </si>
  <si>
    <t>JTM Food Group</t>
  </si>
  <si>
    <t>Tyson Foods</t>
  </si>
  <si>
    <t>Conagra Foodservice</t>
  </si>
  <si>
    <t>Bongard's Creameries</t>
  </si>
  <si>
    <t xml:space="preserve">Schwan's Food Service, Inc. </t>
  </si>
  <si>
    <t>Portion for CN Crediting</t>
  </si>
  <si>
    <t>Five 0.52 oz. meatballs = 2.0 oz. eq. M/MA</t>
  </si>
  <si>
    <t>Commercial Equivalent Code</t>
  </si>
  <si>
    <t>5052CE</t>
  </si>
  <si>
    <t>Six 0.67 oz. corn dogs= 2.0 oz. eq. M/MA and 2.0 oz. eq. Grain</t>
  </si>
  <si>
    <t>One 2.17 oz. patty = 2.0 oz. eq. M/MA</t>
  </si>
  <si>
    <t>5679CE</t>
  </si>
  <si>
    <t>One 2.4 oz. portion = 2.0 oz. eq. M/MA</t>
  </si>
  <si>
    <t>One 2.80 oz. portion = 2.0 oz. eq. M/MA</t>
  </si>
  <si>
    <t>One 3.05 oz. patty = 2.0 oz eq. M/MA and 1 oz. eq. Grain</t>
  </si>
  <si>
    <t>Five nuggets (3.04 oz. portion) = 2 oz. eq. M/MA and 1 oz. eq. Grain</t>
  </si>
  <si>
    <t>5205CE</t>
  </si>
  <si>
    <t>One 4 oz. portion = 2 oz. eq. M/MA and 1/8 cup red/orange vegetable subgroup.</t>
  </si>
  <si>
    <t>5406CE</t>
  </si>
  <si>
    <t>96-3.86 oz. servings</t>
  </si>
  <si>
    <t>Two sticks = 2 oz. eq. M/MA and 2 oz. eq. Grain</t>
  </si>
  <si>
    <t>77387-12602</t>
  </si>
  <si>
    <t>Cheese Slices, 6/5 lb lvs</t>
  </si>
  <si>
    <t xml:space="preserve">2 slices = 1 oz. eq. M/MA </t>
  </si>
  <si>
    <t>One 6 oz. portion = 2,0 oz. eq. M/MA and 1 oz. eq. Grain</t>
  </si>
  <si>
    <t>One 4.4 oz. portion (two 2.20 oz. quesadillas) = 2.0 oz. eq. M/MA and 2.0 oz. eq. Grain</t>
  </si>
  <si>
    <t>3 sticks = 1 oz. eq. M/MA and 1 oz. eq. Grain</t>
  </si>
  <si>
    <t>46025-75016-00</t>
  </si>
  <si>
    <r>
      <rPr>
        <sz val="12"/>
        <rFont val="Lato"/>
        <family val="2"/>
      </rPr>
      <t>One 3.17 oz</t>
    </r>
    <r>
      <rPr>
        <sz val="12"/>
        <color theme="1"/>
        <rFont val="Lato"/>
        <family val="2"/>
      </rPr>
      <t xml:space="preserve">. portion = 2.0 oz. eq. M/MA and 1/8 cup red/orange vegetable subgroup. </t>
    </r>
  </si>
  <si>
    <t>Entitlement Value per Case*</t>
  </si>
  <si>
    <t>Servings per Case</t>
  </si>
  <si>
    <t>WBSCM Material Code</t>
  </si>
  <si>
    <t>Commercial      End- Product Equivalent Code</t>
  </si>
  <si>
    <t>SEPDS USDA Foods Inventory Draw-down per Case (lbs.)</t>
  </si>
  <si>
    <t>USDA Foods Entitlement Value per Case ($)*</t>
  </si>
  <si>
    <t>Gross Pack Weight (lbs.)</t>
  </si>
  <si>
    <t>Net Pack Weight (lbs.)</t>
  </si>
  <si>
    <t>100103 W/D</t>
  </si>
  <si>
    <t>Nov Avg Price File USDA Foods Entitlement Value per lb.</t>
  </si>
  <si>
    <t xml:space="preserve">*The above entitlement values per case are based on the USDA SY 22 November average price file. </t>
  </si>
  <si>
    <t xml:space="preserve">* All products meet WI Nutritional Standards. For more information, review the SY 2021-22 State Processed Product Nutrition and Specification Sheets. </t>
  </si>
  <si>
    <t>C716</t>
  </si>
  <si>
    <t>SY 2021-22 Handling Fees Per Case</t>
  </si>
  <si>
    <t>Gross Weight per Case</t>
  </si>
  <si>
    <t>Processing Fee per Case</t>
  </si>
  <si>
    <t>The value of received USDA Foods is drawndown from the SFA's allocated entitlement. WI DPI allocates entitlement to SFAs based on previous year meal counts.</t>
  </si>
  <si>
    <t>WI DPI List of State Processed Products for SY 2021-22</t>
  </si>
  <si>
    <t xml:space="preserve">Handling fees are automatically deducted from the monthly National School Lunch reimbursement claim. </t>
  </si>
  <si>
    <t>*State Delivery fee includes DPI Admin, storage and state contracted delivery fees.</t>
  </si>
  <si>
    <t>*Commercial delivery fee includes DPI Admin &amp; storage, your vendor will charge your SFA separately for delivery.</t>
  </si>
  <si>
    <t>*State Delivery ($.125/lb)</t>
  </si>
  <si>
    <t>*Commercial Delivery ($.082/lb)</t>
  </si>
  <si>
    <t>C504</t>
  </si>
  <si>
    <t>Chicken Fajita Strips, 30 lb</t>
  </si>
  <si>
    <t>One 2.47 oz. portion = 2.0 oz. eq. M/MA</t>
  </si>
  <si>
    <t>C501</t>
  </si>
  <si>
    <t>Chicken Smackers, Whole Grain, 30 lb</t>
  </si>
  <si>
    <t>10 pieces (4.3 oz. portion) = 2 oz. eq. M/MA and 1 oz. eq. Grain</t>
  </si>
  <si>
    <t>C701</t>
  </si>
  <si>
    <t>C802</t>
  </si>
  <si>
    <t>C703</t>
  </si>
  <si>
    <t>WGR Macaroni &amp; Cheese, 6/5 lb</t>
  </si>
  <si>
    <r>
      <rPr>
        <u/>
        <sz val="12"/>
        <rFont val="Lato"/>
        <family val="2"/>
      </rPr>
      <t>Non</t>
    </r>
    <r>
      <rPr>
        <sz val="12"/>
        <rFont val="Lato"/>
        <family val="2"/>
      </rPr>
      <t xml:space="preserve"> WGR Macaroni &amp; Cheese, 6/5 lb</t>
    </r>
  </si>
  <si>
    <r>
      <rPr>
        <u/>
        <sz val="12"/>
        <rFont val="Lato"/>
        <family val="2"/>
      </rPr>
      <t>Non</t>
    </r>
    <r>
      <rPr>
        <sz val="12"/>
        <rFont val="Lato"/>
        <family val="2"/>
      </rPr>
      <t>-WGRMacaroni &amp; Cheese, 6/5 lb</t>
    </r>
  </si>
  <si>
    <t>C704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</si>
</sst>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0000"/>
    <numFmt numFmtId="166" formatCode="&quot;$&quot;#,##0.0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ato"/>
      <family val="2"/>
    </font>
    <font>
      <sz val="12"/>
      <color theme="1"/>
      <name val="Lato"/>
      <family val="2"/>
    </font>
    <font>
      <sz val="12"/>
      <name val="Lato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Lato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sz val="13"/>
      <name val="Lato"/>
      <family val="2"/>
    </font>
    <font>
      <b/>
      <sz val="16"/>
      <name val="Lato"/>
      <family val="2"/>
    </font>
    <font>
      <sz val="8"/>
      <name val="Calibri"/>
      <family val="2"/>
      <scheme val="minor"/>
    </font>
    <font>
      <b/>
      <sz val="9"/>
      <color indexed="81"/>
      <name val="Tahoma"/>
      <charset val="1"/>
    </font>
    <font>
      <u/>
      <sz val="12"/>
      <name val="Lato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/>
    <xf numFmtId="0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4" fillId="0" borderId="1" xfId="3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6" fillId="0" borderId="0" xfId="2" applyFont="1" applyAlignment="1">
      <alignment horizontal="left"/>
    </xf>
    <xf numFmtId="166" fontId="2" fillId="2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6" fillId="0" borderId="0" xfId="2" applyFont="1" applyAlignment="1">
      <alignment horizontal="left"/>
    </xf>
    <xf numFmtId="167" fontId="3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2" applyFont="1" applyAlignment="1"/>
  </cellXfs>
  <cellStyles count="4">
    <cellStyle name="Currency" xfId="3" builtinId="4"/>
    <cellStyle name="Hyperlink" xfId="2" builtinId="8"/>
    <cellStyle name="Normal" xfId="0" builtinId="0"/>
    <cellStyle name="Normal 2" xfId="1" xr:uid="{5D959742-2C07-45FE-96DA-F0815288AF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33</xdr:row>
      <xdr:rowOff>122464</xdr:rowOff>
    </xdr:from>
    <xdr:to>
      <xdr:col>1</xdr:col>
      <xdr:colOff>1221921</xdr:colOff>
      <xdr:row>36</xdr:row>
      <xdr:rowOff>53612</xdr:rowOff>
    </xdr:to>
    <xdr:pic>
      <xdr:nvPicPr>
        <xdr:cNvPr id="2" name="Picture 1" descr="Text&#10;&#10;Description automatically generated with medium confidence">
          <a:extLst>
            <a:ext uri="{FF2B5EF4-FFF2-40B4-BE49-F238E27FC236}">
              <a16:creationId xmlns:a16="http://schemas.microsoft.com/office/drawing/2014/main" id="{935880F2-021D-4D02-B253-C8356FCF0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" y="6327321"/>
          <a:ext cx="2133600" cy="516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1A91B-3CC7-45A0-AA32-80FE90B29C51}">
  <dimension ref="A1:M34"/>
  <sheetViews>
    <sheetView tabSelected="1" zoomScale="70" zoomScaleNormal="70" workbookViewId="0">
      <selection activeCell="K6" sqref="K6"/>
    </sheetView>
  </sheetViews>
  <sheetFormatPr defaultColWidth="9.140625" defaultRowHeight="15" x14ac:dyDescent="0.2"/>
  <cols>
    <col min="1" max="1" width="14.85546875" style="3" bestFit="1" customWidth="1"/>
    <col min="2" max="2" width="40" style="3" bestFit="1" customWidth="1"/>
    <col min="3" max="3" width="30.140625" style="3" bestFit="1" customWidth="1"/>
    <col min="4" max="4" width="20.5703125" style="3" bestFit="1" customWidth="1"/>
    <col min="5" max="5" width="17" style="3" bestFit="1" customWidth="1"/>
    <col min="6" max="7" width="17" style="3" customWidth="1"/>
    <col min="8" max="8" width="19.42578125" style="3" customWidth="1"/>
    <col min="9" max="9" width="22.7109375" style="3" bestFit="1" customWidth="1"/>
    <col min="10" max="10" width="86.28515625" style="3" bestFit="1" customWidth="1"/>
    <col min="11" max="11" width="20.5703125" style="13" bestFit="1" customWidth="1"/>
    <col min="12" max="12" width="13.28515625" style="3" bestFit="1" customWidth="1"/>
    <col min="13" max="13" width="13" style="3" customWidth="1"/>
    <col min="14" max="16384" width="9.140625" style="3"/>
  </cols>
  <sheetData>
    <row r="1" spans="1:13" ht="19.5" x14ac:dyDescent="0.25">
      <c r="A1" s="48" t="s">
        <v>78</v>
      </c>
      <c r="F1" s="41"/>
      <c r="G1" s="42" t="s">
        <v>74</v>
      </c>
      <c r="H1" s="43"/>
    </row>
    <row r="2" spans="1:13" ht="45" x14ac:dyDescent="0.2">
      <c r="A2" s="44" t="s">
        <v>17</v>
      </c>
      <c r="B2" s="45" t="s">
        <v>18</v>
      </c>
      <c r="C2" s="45" t="s">
        <v>0</v>
      </c>
      <c r="D2" s="45" t="s">
        <v>61</v>
      </c>
      <c r="E2" s="45" t="s">
        <v>76</v>
      </c>
      <c r="F2" s="45" t="s">
        <v>75</v>
      </c>
      <c r="G2" s="37" t="s">
        <v>82</v>
      </c>
      <c r="H2" s="37" t="s">
        <v>83</v>
      </c>
      <c r="I2" s="45" t="s">
        <v>62</v>
      </c>
      <c r="J2" s="45" t="s">
        <v>37</v>
      </c>
      <c r="K2" s="46" t="s">
        <v>39</v>
      </c>
      <c r="L2" s="6"/>
      <c r="M2" s="6"/>
    </row>
    <row r="3" spans="1:13" x14ac:dyDescent="0.2">
      <c r="A3" s="4" t="s">
        <v>1</v>
      </c>
      <c r="B3" s="4" t="s">
        <v>19</v>
      </c>
      <c r="C3" s="4" t="s">
        <v>33</v>
      </c>
      <c r="D3" s="15">
        <f>Calculations!H2</f>
        <v>86.736359999999991</v>
      </c>
      <c r="E3" s="16">
        <v>48.66</v>
      </c>
      <c r="F3" s="39">
        <v>41.73</v>
      </c>
      <c r="G3" s="38">
        <f>F3*0.125</f>
        <v>5.2162499999999996</v>
      </c>
      <c r="H3" s="38">
        <f>F3*0.082</f>
        <v>3.4218599999999997</v>
      </c>
      <c r="I3" s="4">
        <v>267</v>
      </c>
      <c r="J3" s="5" t="s">
        <v>44</v>
      </c>
      <c r="K3" s="11">
        <v>10000008737</v>
      </c>
      <c r="L3" s="36"/>
    </row>
    <row r="4" spans="1:13" x14ac:dyDescent="0.2">
      <c r="A4" s="4" t="s">
        <v>2</v>
      </c>
      <c r="B4" s="4" t="s">
        <v>20</v>
      </c>
      <c r="C4" s="4" t="s">
        <v>32</v>
      </c>
      <c r="D4" s="15">
        <f>Calculations!H3</f>
        <v>59.328959999999995</v>
      </c>
      <c r="E4" s="16">
        <v>27.68</v>
      </c>
      <c r="F4" s="39">
        <v>31.56</v>
      </c>
      <c r="G4" s="38">
        <f t="shared" ref="G4:G22" si="0">F4*0.125</f>
        <v>3.9449999999999998</v>
      </c>
      <c r="H4" s="38">
        <f t="shared" ref="H4:H22" si="1">F4*0.082</f>
        <v>2.58792</v>
      </c>
      <c r="I4" s="4">
        <v>221</v>
      </c>
      <c r="J4" s="5" t="s">
        <v>42</v>
      </c>
      <c r="K4" s="11" t="s">
        <v>43</v>
      </c>
      <c r="L4" s="36"/>
    </row>
    <row r="5" spans="1:13" x14ac:dyDescent="0.2">
      <c r="A5" s="4" t="s">
        <v>3</v>
      </c>
      <c r="B5" s="4" t="s">
        <v>21</v>
      </c>
      <c r="C5" s="4" t="s">
        <v>36</v>
      </c>
      <c r="D5" s="15">
        <f>Calculations!H4</f>
        <v>16.841904</v>
      </c>
      <c r="E5" s="16">
        <v>33.72</v>
      </c>
      <c r="F5" s="39">
        <v>28.06</v>
      </c>
      <c r="G5" s="38">
        <f t="shared" si="0"/>
        <v>3.5074999999999998</v>
      </c>
      <c r="H5" s="38">
        <f t="shared" si="1"/>
        <v>2.3009200000000001</v>
      </c>
      <c r="I5" s="4">
        <v>96</v>
      </c>
      <c r="J5" s="5" t="s">
        <v>57</v>
      </c>
      <c r="K5" s="11">
        <v>78372</v>
      </c>
      <c r="L5" s="36"/>
    </row>
    <row r="6" spans="1:13" x14ac:dyDescent="0.2">
      <c r="A6" s="4" t="s">
        <v>4</v>
      </c>
      <c r="B6" s="4" t="s">
        <v>54</v>
      </c>
      <c r="C6" s="4" t="s">
        <v>35</v>
      </c>
      <c r="D6" s="15">
        <f>Calculations!H5</f>
        <v>41.604052000000003</v>
      </c>
      <c r="E6" s="16">
        <v>18.3</v>
      </c>
      <c r="F6" s="39">
        <v>30.59</v>
      </c>
      <c r="G6" s="38">
        <f t="shared" si="0"/>
        <v>3.82375</v>
      </c>
      <c r="H6" s="38">
        <f t="shared" si="1"/>
        <v>2.5083800000000003</v>
      </c>
      <c r="I6" s="4">
        <v>480</v>
      </c>
      <c r="J6" s="5" t="s">
        <v>55</v>
      </c>
      <c r="K6" s="11">
        <v>101351</v>
      </c>
      <c r="L6" s="36"/>
    </row>
    <row r="7" spans="1:13" x14ac:dyDescent="0.2">
      <c r="A7" s="4" t="s">
        <v>5</v>
      </c>
      <c r="B7" s="4" t="s">
        <v>22</v>
      </c>
      <c r="C7" s="4" t="s">
        <v>33</v>
      </c>
      <c r="D7" s="15">
        <f>Calculations!H6</f>
        <v>50.873759999999997</v>
      </c>
      <c r="E7" s="16">
        <v>73.87</v>
      </c>
      <c r="F7" s="39">
        <v>42.87</v>
      </c>
      <c r="G7" s="38">
        <f t="shared" si="0"/>
        <v>5.3587499999999997</v>
      </c>
      <c r="H7" s="38">
        <f t="shared" si="1"/>
        <v>3.5153400000000001</v>
      </c>
      <c r="I7" s="4">
        <v>228</v>
      </c>
      <c r="J7" s="5" t="s">
        <v>45</v>
      </c>
      <c r="K7" s="11">
        <v>10035220928</v>
      </c>
      <c r="L7" s="36"/>
    </row>
    <row r="8" spans="1:13" x14ac:dyDescent="0.2">
      <c r="A8" s="4" t="s">
        <v>84</v>
      </c>
      <c r="B8" s="4" t="s">
        <v>85</v>
      </c>
      <c r="C8" s="4" t="s">
        <v>7</v>
      </c>
      <c r="D8" s="15">
        <f>Calculations!H7</f>
        <v>33.372</v>
      </c>
      <c r="E8" s="16">
        <v>72.400000000000006</v>
      </c>
      <c r="F8" s="39">
        <v>31.73</v>
      </c>
      <c r="G8" s="38">
        <f t="shared" si="0"/>
        <v>3.9662500000000001</v>
      </c>
      <c r="H8" s="38">
        <f t="shared" si="1"/>
        <v>2.6018600000000003</v>
      </c>
      <c r="I8" s="4">
        <v>195</v>
      </c>
      <c r="J8" s="5" t="s">
        <v>86</v>
      </c>
      <c r="K8" s="11">
        <v>1250</v>
      </c>
      <c r="L8" s="36"/>
    </row>
    <row r="9" spans="1:13" x14ac:dyDescent="0.2">
      <c r="A9" s="4" t="s">
        <v>6</v>
      </c>
      <c r="B9" s="4" t="s">
        <v>23</v>
      </c>
      <c r="C9" s="4" t="s">
        <v>7</v>
      </c>
      <c r="D9" s="15">
        <f>Calculations!H8</f>
        <v>18.799560000000003</v>
      </c>
      <c r="E9" s="16">
        <v>39.909999999999997</v>
      </c>
      <c r="F9" s="39">
        <v>31.87</v>
      </c>
      <c r="G9" s="38">
        <f t="shared" si="0"/>
        <v>3.9837500000000001</v>
      </c>
      <c r="H9" s="38">
        <f t="shared" si="1"/>
        <v>2.61334</v>
      </c>
      <c r="I9" s="4">
        <v>158</v>
      </c>
      <c r="J9" s="5" t="s">
        <v>47</v>
      </c>
      <c r="K9" s="11">
        <v>615300</v>
      </c>
      <c r="L9" s="36"/>
    </row>
    <row r="10" spans="1:13" x14ac:dyDescent="0.2">
      <c r="A10" s="4" t="s">
        <v>8</v>
      </c>
      <c r="B10" s="4" t="s">
        <v>24</v>
      </c>
      <c r="C10" s="4" t="s">
        <v>7</v>
      </c>
      <c r="D10" s="15">
        <f>Calculations!H9</f>
        <v>18.799560000000003</v>
      </c>
      <c r="E10" s="16">
        <v>36.450000000000003</v>
      </c>
      <c r="F10" s="39">
        <v>31.87</v>
      </c>
      <c r="G10" s="38">
        <f t="shared" si="0"/>
        <v>3.9837500000000001</v>
      </c>
      <c r="H10" s="38">
        <f t="shared" si="1"/>
        <v>2.61334</v>
      </c>
      <c r="I10" s="4">
        <v>156</v>
      </c>
      <c r="J10" s="5" t="s">
        <v>46</v>
      </c>
      <c r="K10" s="11">
        <v>665400</v>
      </c>
      <c r="L10" s="36"/>
    </row>
    <row r="11" spans="1:13" x14ac:dyDescent="0.2">
      <c r="A11" s="4" t="s">
        <v>87</v>
      </c>
      <c r="B11" s="4" t="s">
        <v>88</v>
      </c>
      <c r="C11" s="4" t="s">
        <v>7</v>
      </c>
      <c r="D11" s="15">
        <f>Calculations!H10</f>
        <v>27.78</v>
      </c>
      <c r="E11" s="16">
        <v>51.22</v>
      </c>
      <c r="F11" s="39">
        <v>31.95</v>
      </c>
      <c r="G11" s="38">
        <f t="shared" si="0"/>
        <v>3.9937499999999999</v>
      </c>
      <c r="H11" s="38">
        <f t="shared" si="1"/>
        <v>2.6198999999999999</v>
      </c>
      <c r="I11" s="4">
        <v>108</v>
      </c>
      <c r="J11" s="5" t="s">
        <v>89</v>
      </c>
      <c r="K11" s="11">
        <v>110452</v>
      </c>
      <c r="L11" s="36"/>
    </row>
    <row r="12" spans="1:13" s="19" customFormat="1" x14ac:dyDescent="0.2">
      <c r="A12" s="4" t="s">
        <v>9</v>
      </c>
      <c r="B12" s="4" t="s">
        <v>25</v>
      </c>
      <c r="C12" s="4" t="s">
        <v>10</v>
      </c>
      <c r="D12" s="15">
        <f>Calculations!H11</f>
        <v>3.1262000000000003</v>
      </c>
      <c r="E12" s="16">
        <v>32.159999999999997</v>
      </c>
      <c r="F12" s="39">
        <v>18.73</v>
      </c>
      <c r="G12" s="38">
        <f t="shared" si="0"/>
        <v>2.3412500000000001</v>
      </c>
      <c r="H12" s="38">
        <f t="shared" si="1"/>
        <v>1.53586</v>
      </c>
      <c r="I12" s="4">
        <v>100</v>
      </c>
      <c r="J12" s="17" t="s">
        <v>58</v>
      </c>
      <c r="K12" s="18" t="s">
        <v>59</v>
      </c>
      <c r="L12" s="36"/>
    </row>
    <row r="13" spans="1:13" s="19" customFormat="1" x14ac:dyDescent="0.2">
      <c r="A13" s="4" t="s">
        <v>91</v>
      </c>
      <c r="B13" s="4" t="s">
        <v>25</v>
      </c>
      <c r="C13" s="4" t="s">
        <v>10</v>
      </c>
      <c r="D13" s="15">
        <f>Calculations!H12</f>
        <v>3.1262000000000003</v>
      </c>
      <c r="E13" s="16">
        <v>33.99</v>
      </c>
      <c r="F13" s="39">
        <v>17.8</v>
      </c>
      <c r="G13" s="38">
        <f t="shared" si="0"/>
        <v>2.2250000000000001</v>
      </c>
      <c r="H13" s="38">
        <f t="shared" si="1"/>
        <v>1.4596</v>
      </c>
      <c r="I13" s="4">
        <v>100</v>
      </c>
      <c r="J13" s="17" t="s">
        <v>58</v>
      </c>
      <c r="K13" s="18" t="s">
        <v>59</v>
      </c>
      <c r="L13" s="36"/>
    </row>
    <row r="14" spans="1:13" x14ac:dyDescent="0.2">
      <c r="A14" s="4" t="s">
        <v>73</v>
      </c>
      <c r="B14" s="4" t="s">
        <v>93</v>
      </c>
      <c r="C14" s="4" t="s">
        <v>11</v>
      </c>
      <c r="D14" s="15">
        <f>Calculations!H13</f>
        <v>11.940740000000002</v>
      </c>
      <c r="E14" s="16">
        <v>35.9</v>
      </c>
      <c r="F14" s="39">
        <v>31</v>
      </c>
      <c r="G14" s="38">
        <f t="shared" si="0"/>
        <v>3.875</v>
      </c>
      <c r="H14" s="38">
        <f t="shared" si="1"/>
        <v>2.5420000000000003</v>
      </c>
      <c r="I14" s="4">
        <v>80</v>
      </c>
      <c r="J14" s="5" t="s">
        <v>56</v>
      </c>
      <c r="K14" s="14">
        <v>5915</v>
      </c>
      <c r="L14" s="36"/>
    </row>
    <row r="15" spans="1:13" x14ac:dyDescent="0.2">
      <c r="A15" s="4" t="s">
        <v>96</v>
      </c>
      <c r="B15" s="4" t="s">
        <v>93</v>
      </c>
      <c r="C15" s="4" t="s">
        <v>11</v>
      </c>
      <c r="D15" s="15">
        <f>Calculations!H14</f>
        <v>11.940740000000002</v>
      </c>
      <c r="E15" s="16">
        <v>38.9</v>
      </c>
      <c r="F15" s="39">
        <v>31</v>
      </c>
      <c r="G15" s="38">
        <f t="shared" si="0"/>
        <v>3.875</v>
      </c>
      <c r="H15" s="38">
        <f t="shared" si="1"/>
        <v>2.5420000000000003</v>
      </c>
      <c r="I15" s="4">
        <v>80</v>
      </c>
      <c r="J15" s="5" t="s">
        <v>56</v>
      </c>
      <c r="K15" s="14">
        <v>5915</v>
      </c>
      <c r="L15" s="36"/>
    </row>
    <row r="16" spans="1:13" hidden="1" x14ac:dyDescent="0.2">
      <c r="A16" s="4" t="s">
        <v>92</v>
      </c>
      <c r="B16" s="4" t="s">
        <v>94</v>
      </c>
      <c r="C16" s="4" t="s">
        <v>11</v>
      </c>
      <c r="D16" s="15">
        <f>Calculations!H15</f>
        <v>11.940740000000002</v>
      </c>
      <c r="E16" s="16">
        <v>35.9</v>
      </c>
      <c r="F16" s="39">
        <v>31</v>
      </c>
      <c r="G16" s="38">
        <f t="shared" si="0"/>
        <v>3.875</v>
      </c>
      <c r="H16" s="38">
        <f t="shared" si="1"/>
        <v>2.5420000000000003</v>
      </c>
      <c r="I16" s="4">
        <v>80</v>
      </c>
      <c r="J16" s="5" t="s">
        <v>56</v>
      </c>
      <c r="K16" s="14">
        <v>5905</v>
      </c>
      <c r="L16" s="36"/>
    </row>
    <row r="17" spans="1:13" x14ac:dyDescent="0.2">
      <c r="A17" s="4" t="s">
        <v>12</v>
      </c>
      <c r="B17" s="4" t="s">
        <v>26</v>
      </c>
      <c r="C17" s="4" t="s">
        <v>34</v>
      </c>
      <c r="D17" s="15">
        <f>Calculations!H16</f>
        <v>22.363536999999997</v>
      </c>
      <c r="E17" s="16">
        <v>18.649999999999999</v>
      </c>
      <c r="F17" s="39">
        <v>27.2</v>
      </c>
      <c r="G17" s="38">
        <f t="shared" si="0"/>
        <v>3.4</v>
      </c>
      <c r="H17" s="38">
        <f t="shared" si="1"/>
        <v>2.2303999999999999</v>
      </c>
      <c r="I17" s="4" t="s">
        <v>51</v>
      </c>
      <c r="J17" s="5" t="s">
        <v>52</v>
      </c>
      <c r="K17" s="11" t="s">
        <v>53</v>
      </c>
      <c r="L17" s="36"/>
    </row>
    <row r="18" spans="1:13" x14ac:dyDescent="0.2">
      <c r="A18" s="4" t="s">
        <v>90</v>
      </c>
      <c r="B18" s="4" t="s">
        <v>26</v>
      </c>
      <c r="C18" s="4" t="s">
        <v>34</v>
      </c>
      <c r="D18" s="15">
        <f>Calculations!H17</f>
        <v>22.363536999999997</v>
      </c>
      <c r="E18" s="16">
        <v>25.14</v>
      </c>
      <c r="F18" s="39">
        <v>25.28</v>
      </c>
      <c r="G18" s="38">
        <f t="shared" si="0"/>
        <v>3.16</v>
      </c>
      <c r="H18" s="38">
        <f t="shared" si="1"/>
        <v>2.0729600000000001</v>
      </c>
      <c r="I18" s="4" t="s">
        <v>51</v>
      </c>
      <c r="J18" s="5" t="s">
        <v>52</v>
      </c>
      <c r="K18" s="11" t="s">
        <v>53</v>
      </c>
      <c r="L18" s="36"/>
    </row>
    <row r="19" spans="1:13" x14ac:dyDescent="0.2">
      <c r="A19" s="4" t="s">
        <v>13</v>
      </c>
      <c r="B19" s="4" t="s">
        <v>27</v>
      </c>
      <c r="C19" s="4" t="s">
        <v>32</v>
      </c>
      <c r="D19" s="15">
        <f>Calculations!H18</f>
        <v>28.534167</v>
      </c>
      <c r="E19" s="16">
        <v>30.36</v>
      </c>
      <c r="F19" s="39">
        <v>31.3</v>
      </c>
      <c r="G19" s="38">
        <f t="shared" si="0"/>
        <v>3.9125000000000001</v>
      </c>
      <c r="H19" s="38">
        <f t="shared" si="1"/>
        <v>2.5666000000000002</v>
      </c>
      <c r="I19" s="4">
        <v>120</v>
      </c>
      <c r="J19" s="5" t="s">
        <v>49</v>
      </c>
      <c r="K19" s="11" t="s">
        <v>50</v>
      </c>
      <c r="L19" s="36"/>
    </row>
    <row r="20" spans="1:13" x14ac:dyDescent="0.2">
      <c r="A20" s="4" t="s">
        <v>14</v>
      </c>
      <c r="B20" s="4" t="s">
        <v>28</v>
      </c>
      <c r="C20" s="4" t="s">
        <v>32</v>
      </c>
      <c r="D20" s="15">
        <f>Calculations!H19</f>
        <v>24.191067</v>
      </c>
      <c r="E20" s="16">
        <v>23.82</v>
      </c>
      <c r="F20" s="39">
        <v>31.3</v>
      </c>
      <c r="G20" s="38">
        <f t="shared" si="0"/>
        <v>3.9125000000000001</v>
      </c>
      <c r="H20" s="38">
        <f t="shared" si="1"/>
        <v>2.5666000000000002</v>
      </c>
      <c r="I20" s="4">
        <v>151</v>
      </c>
      <c r="J20" s="5" t="s">
        <v>60</v>
      </c>
      <c r="K20" s="11" t="s">
        <v>48</v>
      </c>
      <c r="L20" s="36"/>
    </row>
    <row r="21" spans="1:13" x14ac:dyDescent="0.2">
      <c r="A21" s="4" t="s">
        <v>15</v>
      </c>
      <c r="B21" s="4" t="s">
        <v>29</v>
      </c>
      <c r="C21" s="4" t="s">
        <v>32</v>
      </c>
      <c r="D21" s="15">
        <f>Calculations!H20</f>
        <v>38.17944</v>
      </c>
      <c r="E21" s="20">
        <v>38.9</v>
      </c>
      <c r="F21" s="40">
        <v>31.5</v>
      </c>
      <c r="G21" s="38">
        <f t="shared" si="0"/>
        <v>3.9375</v>
      </c>
      <c r="H21" s="38">
        <f t="shared" si="1"/>
        <v>2.5830000000000002</v>
      </c>
      <c r="I21" s="4">
        <v>185</v>
      </c>
      <c r="J21" s="7" t="s">
        <v>38</v>
      </c>
      <c r="K21" s="11" t="s">
        <v>40</v>
      </c>
      <c r="L21" s="36"/>
    </row>
    <row r="22" spans="1:13" x14ac:dyDescent="0.2">
      <c r="A22" s="4" t="s">
        <v>16</v>
      </c>
      <c r="B22" s="4" t="s">
        <v>30</v>
      </c>
      <c r="C22" s="4" t="s">
        <v>32</v>
      </c>
      <c r="D22" s="15">
        <f>Calculations!H21</f>
        <v>27.802463999999997</v>
      </c>
      <c r="E22" s="20">
        <v>53.1</v>
      </c>
      <c r="F22" s="40">
        <v>31.5</v>
      </c>
      <c r="G22" s="38">
        <f t="shared" si="0"/>
        <v>3.9375</v>
      </c>
      <c r="H22" s="38">
        <f t="shared" si="1"/>
        <v>2.5830000000000002</v>
      </c>
      <c r="I22" s="4">
        <v>119</v>
      </c>
      <c r="J22" s="5" t="s">
        <v>41</v>
      </c>
      <c r="K22" s="11">
        <v>5090</v>
      </c>
      <c r="L22" s="36"/>
    </row>
    <row r="23" spans="1:13" x14ac:dyDescent="0.2">
      <c r="L23" s="36"/>
    </row>
    <row r="24" spans="1:13" x14ac:dyDescent="0.2">
      <c r="A24" s="8" t="s">
        <v>31</v>
      </c>
      <c r="B24" s="8"/>
      <c r="C24" s="8"/>
      <c r="D24" s="8"/>
      <c r="E24" s="8"/>
      <c r="F24" s="8"/>
      <c r="G24" s="8"/>
      <c r="H24" s="8"/>
      <c r="I24" s="8"/>
      <c r="J24" s="8"/>
      <c r="K24" s="12"/>
      <c r="L24" s="8"/>
      <c r="M24" s="8"/>
    </row>
    <row r="25" spans="1:13" s="34" customFormat="1" x14ac:dyDescent="0.2"/>
    <row r="26" spans="1:13" x14ac:dyDescent="0.2">
      <c r="A26" s="8" t="s">
        <v>71</v>
      </c>
      <c r="B26" s="8"/>
      <c r="C26" s="8"/>
      <c r="D26" s="8"/>
      <c r="E26" s="8"/>
      <c r="F26" s="8"/>
      <c r="G26" s="8"/>
      <c r="H26" s="8"/>
      <c r="I26" s="9"/>
    </row>
    <row r="27" spans="1:13" x14ac:dyDescent="0.2">
      <c r="A27" s="8"/>
      <c r="B27" s="8"/>
      <c r="C27" s="8"/>
      <c r="D27" s="8"/>
      <c r="E27" s="8"/>
      <c r="F27" s="8"/>
      <c r="G27" s="8"/>
      <c r="H27" s="8"/>
      <c r="I27" s="9"/>
    </row>
    <row r="28" spans="1:13" x14ac:dyDescent="0.2">
      <c r="A28" s="49" t="s">
        <v>72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3" x14ac:dyDescent="0.2">
      <c r="A29" s="32"/>
      <c r="B29" s="32"/>
      <c r="C29" s="32"/>
      <c r="D29" s="32"/>
      <c r="E29" s="32"/>
      <c r="F29" s="35"/>
      <c r="G29" s="35"/>
      <c r="H29" s="35"/>
      <c r="I29" s="32"/>
      <c r="J29" s="32"/>
    </row>
    <row r="30" spans="1:13" ht="16.5" x14ac:dyDescent="0.25">
      <c r="A30" s="47" t="s">
        <v>77</v>
      </c>
    </row>
    <row r="31" spans="1:13" ht="16.5" x14ac:dyDescent="0.25">
      <c r="A31" s="47" t="s">
        <v>79</v>
      </c>
    </row>
    <row r="32" spans="1:13" ht="16.5" x14ac:dyDescent="0.25">
      <c r="A32" s="47" t="s">
        <v>80</v>
      </c>
    </row>
    <row r="33" spans="1:1" ht="16.5" x14ac:dyDescent="0.25">
      <c r="A33" s="47" t="s">
        <v>81</v>
      </c>
    </row>
    <row r="34" spans="1:1" ht="16.5" x14ac:dyDescent="0.25">
      <c r="A34" s="47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B9E05-179C-4286-918B-ED8B0BCF3731}">
  <dimension ref="A1:J23"/>
  <sheetViews>
    <sheetView topLeftCell="A7" workbookViewId="0">
      <selection activeCell="J14" sqref="J14"/>
    </sheetView>
  </sheetViews>
  <sheetFormatPr defaultColWidth="9.140625" defaultRowHeight="15" x14ac:dyDescent="0.2"/>
  <cols>
    <col min="1" max="1" width="15.5703125" style="3" bestFit="1" customWidth="1"/>
    <col min="2" max="2" width="39.140625" style="3" bestFit="1" customWidth="1"/>
    <col min="3" max="3" width="28.7109375" style="3" bestFit="1" customWidth="1"/>
    <col min="4" max="4" width="14.42578125" style="3" bestFit="1" customWidth="1"/>
    <col min="5" max="5" width="18.7109375" style="13" bestFit="1" customWidth="1"/>
    <col min="6" max="6" width="16" style="27" bestFit="1" customWidth="1"/>
    <col min="7" max="7" width="16" style="13" customWidth="1"/>
    <col min="8" max="8" width="15.28515625" style="24" customWidth="1"/>
    <col min="9" max="10" width="9.140625" style="23"/>
    <col min="11" max="16384" width="9.140625" style="3"/>
  </cols>
  <sheetData>
    <row r="1" spans="1:10" ht="75" x14ac:dyDescent="0.2">
      <c r="A1" s="2" t="s">
        <v>17</v>
      </c>
      <c r="B1" s="1" t="s">
        <v>18</v>
      </c>
      <c r="C1" s="1" t="s">
        <v>0</v>
      </c>
      <c r="D1" s="1" t="s">
        <v>63</v>
      </c>
      <c r="E1" s="10" t="s">
        <v>64</v>
      </c>
      <c r="F1" s="33" t="s">
        <v>70</v>
      </c>
      <c r="G1" s="10" t="s">
        <v>65</v>
      </c>
      <c r="H1" s="31" t="s">
        <v>66</v>
      </c>
      <c r="I1" s="30" t="s">
        <v>67</v>
      </c>
      <c r="J1" s="30" t="s">
        <v>68</v>
      </c>
    </row>
    <row r="2" spans="1:10" x14ac:dyDescent="0.2">
      <c r="A2" s="4" t="s">
        <v>1</v>
      </c>
      <c r="B2" s="4" t="s">
        <v>19</v>
      </c>
      <c r="C2" s="4" t="s">
        <v>33</v>
      </c>
      <c r="D2" s="4">
        <v>100154</v>
      </c>
      <c r="E2" s="11">
        <v>10000008737</v>
      </c>
      <c r="F2" s="25">
        <v>2.6869999999999998</v>
      </c>
      <c r="G2" s="21">
        <v>32.28</v>
      </c>
      <c r="H2" s="15">
        <f>F2*G2</f>
        <v>86.736359999999991</v>
      </c>
      <c r="I2" s="21">
        <v>41.73</v>
      </c>
      <c r="J2" s="21">
        <v>40</v>
      </c>
    </row>
    <row r="3" spans="1:10" x14ac:dyDescent="0.2">
      <c r="A3" s="4" t="s">
        <v>2</v>
      </c>
      <c r="B3" s="4" t="s">
        <v>20</v>
      </c>
      <c r="C3" s="4" t="s">
        <v>32</v>
      </c>
      <c r="D3" s="4">
        <v>100154</v>
      </c>
      <c r="E3" s="11" t="s">
        <v>43</v>
      </c>
      <c r="F3" s="25">
        <v>2.6869999999999998</v>
      </c>
      <c r="G3" s="21">
        <v>22.08</v>
      </c>
      <c r="H3" s="15">
        <f t="shared" ref="H3:H21" si="0">F3*G3</f>
        <v>59.328959999999995</v>
      </c>
      <c r="I3" s="21">
        <v>31.56</v>
      </c>
      <c r="J3" s="21">
        <v>30</v>
      </c>
    </row>
    <row r="4" spans="1:10" x14ac:dyDescent="0.2">
      <c r="A4" s="4" t="s">
        <v>3</v>
      </c>
      <c r="B4" s="4" t="s">
        <v>21</v>
      </c>
      <c r="C4" s="4" t="s">
        <v>36</v>
      </c>
      <c r="D4" s="4">
        <v>110244</v>
      </c>
      <c r="E4" s="11">
        <v>78372</v>
      </c>
      <c r="F4" s="25">
        <v>1.8467</v>
      </c>
      <c r="G4" s="21">
        <v>9.1199999999999992</v>
      </c>
      <c r="H4" s="15">
        <f t="shared" si="0"/>
        <v>16.841904</v>
      </c>
      <c r="I4" s="21">
        <v>28.06</v>
      </c>
      <c r="J4" s="21">
        <v>26.4</v>
      </c>
    </row>
    <row r="5" spans="1:10" x14ac:dyDescent="0.2">
      <c r="A5" s="4" t="s">
        <v>4</v>
      </c>
      <c r="B5" s="4" t="s">
        <v>54</v>
      </c>
      <c r="C5" s="4" t="s">
        <v>35</v>
      </c>
      <c r="D5" s="4">
        <v>110242</v>
      </c>
      <c r="E5" s="11">
        <v>101351</v>
      </c>
      <c r="F5" s="25">
        <v>1.7956000000000001</v>
      </c>
      <c r="G5" s="21">
        <v>23.17</v>
      </c>
      <c r="H5" s="15">
        <f t="shared" si="0"/>
        <v>41.604052000000003</v>
      </c>
      <c r="I5" s="21">
        <v>30.59</v>
      </c>
      <c r="J5" s="21">
        <v>30</v>
      </c>
    </row>
    <row r="6" spans="1:10" x14ac:dyDescent="0.2">
      <c r="A6" s="4" t="s">
        <v>5</v>
      </c>
      <c r="B6" s="4" t="s">
        <v>22</v>
      </c>
      <c r="C6" s="4" t="s">
        <v>33</v>
      </c>
      <c r="D6" s="4" t="s">
        <v>69</v>
      </c>
      <c r="E6" s="11">
        <v>10035220928</v>
      </c>
      <c r="F6" s="25">
        <v>0.92700000000000005</v>
      </c>
      <c r="G6" s="21">
        <f>SUM(21.952+32.928)</f>
        <v>54.879999999999995</v>
      </c>
      <c r="H6" s="15">
        <f t="shared" si="0"/>
        <v>50.873759999999997</v>
      </c>
      <c r="I6" s="21">
        <v>42.872599999999998</v>
      </c>
      <c r="J6" s="21">
        <v>39.93</v>
      </c>
    </row>
    <row r="7" spans="1:10" x14ac:dyDescent="0.2">
      <c r="A7" s="4" t="s">
        <v>84</v>
      </c>
      <c r="B7" s="4" t="s">
        <v>85</v>
      </c>
      <c r="C7" s="4" t="s">
        <v>7</v>
      </c>
      <c r="D7" s="4" t="s">
        <v>69</v>
      </c>
      <c r="E7" s="11">
        <v>1250</v>
      </c>
      <c r="F7" s="25">
        <v>0.92700000000000005</v>
      </c>
      <c r="G7" s="21">
        <v>36</v>
      </c>
      <c r="H7" s="15">
        <f t="shared" si="0"/>
        <v>33.372</v>
      </c>
      <c r="I7" s="21">
        <v>31.73</v>
      </c>
      <c r="J7" s="21">
        <v>30</v>
      </c>
    </row>
    <row r="8" spans="1:10" x14ac:dyDescent="0.2">
      <c r="A8" s="4" t="s">
        <v>6</v>
      </c>
      <c r="B8" s="4" t="s">
        <v>23</v>
      </c>
      <c r="C8" s="4" t="s">
        <v>7</v>
      </c>
      <c r="D8" s="4" t="s">
        <v>69</v>
      </c>
      <c r="E8" s="11">
        <v>615300</v>
      </c>
      <c r="F8" s="25">
        <v>0.92700000000000005</v>
      </c>
      <c r="G8" s="21">
        <f>SUM(10.14+10.14)</f>
        <v>20.28</v>
      </c>
      <c r="H8" s="15">
        <f t="shared" si="0"/>
        <v>18.799560000000003</v>
      </c>
      <c r="I8" s="21">
        <v>31.87</v>
      </c>
      <c r="J8" s="21">
        <v>30</v>
      </c>
    </row>
    <row r="9" spans="1:10" x14ac:dyDescent="0.2">
      <c r="A9" s="4" t="s">
        <v>8</v>
      </c>
      <c r="B9" s="4" t="s">
        <v>24</v>
      </c>
      <c r="C9" s="4" t="s">
        <v>7</v>
      </c>
      <c r="D9" s="4" t="s">
        <v>69</v>
      </c>
      <c r="E9" s="11">
        <v>665400</v>
      </c>
      <c r="F9" s="25">
        <v>0.92700000000000005</v>
      </c>
      <c r="G9" s="21">
        <f>SUM(10.14+10.14)</f>
        <v>20.28</v>
      </c>
      <c r="H9" s="15">
        <f t="shared" si="0"/>
        <v>18.799560000000003</v>
      </c>
      <c r="I9" s="21">
        <v>31.95</v>
      </c>
      <c r="J9" s="21">
        <v>30</v>
      </c>
    </row>
    <row r="10" spans="1:10" x14ac:dyDescent="0.2">
      <c r="A10" s="4" t="s">
        <v>87</v>
      </c>
      <c r="B10" s="4" t="s">
        <v>88</v>
      </c>
      <c r="C10" s="4" t="s">
        <v>7</v>
      </c>
      <c r="D10" s="4" t="s">
        <v>69</v>
      </c>
      <c r="E10" s="11">
        <v>110452</v>
      </c>
      <c r="F10" s="25">
        <v>0.92700000000000005</v>
      </c>
      <c r="G10" s="21">
        <v>29.98</v>
      </c>
      <c r="H10" s="15">
        <v>27.78</v>
      </c>
      <c r="I10" s="21">
        <v>31.95</v>
      </c>
      <c r="J10" s="21">
        <v>30</v>
      </c>
    </row>
    <row r="11" spans="1:10" x14ac:dyDescent="0.2">
      <c r="A11" s="4" t="s">
        <v>9</v>
      </c>
      <c r="B11" s="4" t="s">
        <v>25</v>
      </c>
      <c r="C11" s="4" t="s">
        <v>10</v>
      </c>
      <c r="D11" s="4">
        <v>100047</v>
      </c>
      <c r="E11" s="18" t="s">
        <v>59</v>
      </c>
      <c r="F11" s="26">
        <v>0.53900000000000003</v>
      </c>
      <c r="G11" s="22">
        <v>5.8</v>
      </c>
      <c r="H11" s="15">
        <f t="shared" si="0"/>
        <v>3.1262000000000003</v>
      </c>
      <c r="I11" s="21">
        <v>17.8</v>
      </c>
      <c r="J11" s="21">
        <v>16.3</v>
      </c>
    </row>
    <row r="12" spans="1:10" x14ac:dyDescent="0.2">
      <c r="A12" s="4" t="s">
        <v>91</v>
      </c>
      <c r="B12" s="4" t="s">
        <v>25</v>
      </c>
      <c r="C12" s="4" t="s">
        <v>10</v>
      </c>
      <c r="D12" s="4">
        <v>100047</v>
      </c>
      <c r="E12" s="18" t="s">
        <v>59</v>
      </c>
      <c r="F12" s="26">
        <v>0.53900000000000003</v>
      </c>
      <c r="G12" s="22">
        <v>5.8</v>
      </c>
      <c r="H12" s="15">
        <f t="shared" ref="H12" si="1">F12*G12</f>
        <v>3.1262000000000003</v>
      </c>
      <c r="I12" s="21">
        <v>17.8</v>
      </c>
      <c r="J12" s="21">
        <v>16.3</v>
      </c>
    </row>
    <row r="13" spans="1:10" x14ac:dyDescent="0.2">
      <c r="A13" s="4" t="s">
        <v>73</v>
      </c>
      <c r="B13" s="4" t="s">
        <v>93</v>
      </c>
      <c r="C13" s="4" t="s">
        <v>11</v>
      </c>
      <c r="D13" s="4">
        <v>110242</v>
      </c>
      <c r="E13" s="14">
        <v>5915</v>
      </c>
      <c r="F13" s="25">
        <v>1.7956000000000001</v>
      </c>
      <c r="G13" s="21">
        <v>6.65</v>
      </c>
      <c r="H13" s="15">
        <f t="shared" si="0"/>
        <v>11.940740000000002</v>
      </c>
      <c r="I13" s="21">
        <v>31</v>
      </c>
      <c r="J13" s="21">
        <v>30</v>
      </c>
    </row>
    <row r="14" spans="1:10" x14ac:dyDescent="0.2">
      <c r="A14" s="4" t="s">
        <v>96</v>
      </c>
      <c r="B14" s="4" t="s">
        <v>93</v>
      </c>
      <c r="C14" s="4" t="s">
        <v>11</v>
      </c>
      <c r="D14" s="4">
        <v>110242</v>
      </c>
      <c r="E14" s="14">
        <v>5915</v>
      </c>
      <c r="F14" s="25">
        <v>1.7956000000000001</v>
      </c>
      <c r="G14" s="21">
        <v>6.65</v>
      </c>
      <c r="H14" s="15">
        <f t="shared" ref="H14" si="2">F14*G14</f>
        <v>11.940740000000002</v>
      </c>
      <c r="I14" s="21">
        <v>31</v>
      </c>
      <c r="J14" s="21">
        <v>30</v>
      </c>
    </row>
    <row r="15" spans="1:10" hidden="1" x14ac:dyDescent="0.2">
      <c r="A15" s="4" t="s">
        <v>92</v>
      </c>
      <c r="B15" s="4" t="s">
        <v>95</v>
      </c>
      <c r="C15" s="4" t="s">
        <v>11</v>
      </c>
      <c r="D15" s="4">
        <v>110242</v>
      </c>
      <c r="E15" s="14">
        <v>5905</v>
      </c>
      <c r="F15" s="25">
        <v>1.7956000000000001</v>
      </c>
      <c r="G15" s="21">
        <v>6.65</v>
      </c>
      <c r="H15" s="15">
        <f t="shared" ref="H15" si="3">F15*G15</f>
        <v>11.940740000000002</v>
      </c>
      <c r="I15" s="21">
        <v>31</v>
      </c>
      <c r="J15" s="21">
        <v>30</v>
      </c>
    </row>
    <row r="16" spans="1:10" x14ac:dyDescent="0.2">
      <c r="A16" s="4" t="s">
        <v>12</v>
      </c>
      <c r="B16" s="4" t="s">
        <v>26</v>
      </c>
      <c r="C16" s="4" t="s">
        <v>34</v>
      </c>
      <c r="D16" s="4">
        <v>110244</v>
      </c>
      <c r="E16" s="11" t="s">
        <v>53</v>
      </c>
      <c r="F16" s="25">
        <v>1.8467</v>
      </c>
      <c r="G16" s="21">
        <v>12.11</v>
      </c>
      <c r="H16" s="15">
        <f t="shared" si="0"/>
        <v>22.363536999999997</v>
      </c>
      <c r="I16" s="21">
        <v>25.282</v>
      </c>
      <c r="J16" s="21">
        <v>23.16</v>
      </c>
    </row>
    <row r="17" spans="1:10" x14ac:dyDescent="0.2">
      <c r="A17" s="4" t="s">
        <v>90</v>
      </c>
      <c r="B17" s="4" t="s">
        <v>26</v>
      </c>
      <c r="C17" s="4" t="s">
        <v>34</v>
      </c>
      <c r="D17" s="4">
        <v>110244</v>
      </c>
      <c r="E17" s="11" t="s">
        <v>53</v>
      </c>
      <c r="F17" s="25">
        <v>1.8467</v>
      </c>
      <c r="G17" s="21">
        <v>12.11</v>
      </c>
      <c r="H17" s="15">
        <f>F17*G17</f>
        <v>22.363536999999997</v>
      </c>
      <c r="I17" s="21">
        <v>25.282</v>
      </c>
      <c r="J17" s="21">
        <v>23.16</v>
      </c>
    </row>
    <row r="18" spans="1:10" x14ac:dyDescent="0.2">
      <c r="A18" s="4" t="s">
        <v>13</v>
      </c>
      <c r="B18" s="4" t="s">
        <v>27</v>
      </c>
      <c r="C18" s="4" t="s">
        <v>32</v>
      </c>
      <c r="D18" s="4">
        <v>100193</v>
      </c>
      <c r="E18" s="11" t="s">
        <v>50</v>
      </c>
      <c r="F18" s="25">
        <v>1.4477</v>
      </c>
      <c r="G18" s="21">
        <v>19.71</v>
      </c>
      <c r="H18" s="15">
        <f t="shared" si="0"/>
        <v>28.534167</v>
      </c>
      <c r="I18" s="21">
        <v>31.3</v>
      </c>
      <c r="J18" s="21">
        <v>30</v>
      </c>
    </row>
    <row r="19" spans="1:10" x14ac:dyDescent="0.2">
      <c r="A19" s="4" t="s">
        <v>14</v>
      </c>
      <c r="B19" s="4" t="s">
        <v>28</v>
      </c>
      <c r="C19" s="4" t="s">
        <v>32</v>
      </c>
      <c r="D19" s="4">
        <v>100193</v>
      </c>
      <c r="E19" s="11" t="s">
        <v>48</v>
      </c>
      <c r="F19" s="25">
        <v>1.4477</v>
      </c>
      <c r="G19" s="21">
        <v>16.71</v>
      </c>
      <c r="H19" s="15">
        <f t="shared" si="0"/>
        <v>24.191067</v>
      </c>
      <c r="I19" s="21">
        <v>31.3</v>
      </c>
      <c r="J19" s="21">
        <v>30</v>
      </c>
    </row>
    <row r="20" spans="1:10" x14ac:dyDescent="0.2">
      <c r="A20" s="4" t="s">
        <v>15</v>
      </c>
      <c r="B20" s="4" t="s">
        <v>29</v>
      </c>
      <c r="C20" s="4" t="s">
        <v>32</v>
      </c>
      <c r="D20" s="4">
        <v>100883</v>
      </c>
      <c r="E20" s="11" t="s">
        <v>40</v>
      </c>
      <c r="F20" s="25">
        <v>1.6315999999999999</v>
      </c>
      <c r="G20" s="21">
        <v>23.4</v>
      </c>
      <c r="H20" s="15">
        <f t="shared" si="0"/>
        <v>38.17944</v>
      </c>
      <c r="I20" s="21">
        <v>31.5</v>
      </c>
      <c r="J20" s="21">
        <v>30</v>
      </c>
    </row>
    <row r="21" spans="1:10" x14ac:dyDescent="0.2">
      <c r="A21" s="4" t="s">
        <v>16</v>
      </c>
      <c r="B21" s="4" t="s">
        <v>30</v>
      </c>
      <c r="C21" s="4" t="s">
        <v>32</v>
      </c>
      <c r="D21" s="4">
        <v>100883</v>
      </c>
      <c r="E21" s="11">
        <v>5090</v>
      </c>
      <c r="F21" s="25">
        <v>1.6315999999999999</v>
      </c>
      <c r="G21" s="21">
        <v>17.04</v>
      </c>
      <c r="H21" s="15">
        <f t="shared" si="0"/>
        <v>27.802463999999997</v>
      </c>
      <c r="I21" s="21">
        <v>31.44</v>
      </c>
      <c r="J21" s="21">
        <v>30</v>
      </c>
    </row>
    <row r="23" spans="1:10" x14ac:dyDescent="0.2">
      <c r="E23" s="28"/>
      <c r="F23" s="29"/>
      <c r="G23" s="28"/>
    </row>
  </sheetData>
  <phoneticPr fontId="12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Processed Products</vt:lpstr>
      <vt:lpstr>Calculations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Entitlement Value and Handling Charges Per Case of Wisconsin Processed Foods for School Year 2021-22</dc:title>
  <dc:subject>Wisconsin USDA Foods Program</dc:subject>
  <dc:creator>Paella, Laura A.  DPI</dc:creator>
  <cp:keywords>commodities, price, charges, handling, surplus</cp:keywords>
  <cp:lastModifiedBy>Schultz, Jessica M.   DPI</cp:lastModifiedBy>
  <dcterms:created xsi:type="dcterms:W3CDTF">2021-01-15T21:20:32Z</dcterms:created>
  <dcterms:modified xsi:type="dcterms:W3CDTF">2022-01-10T19:18:36Z</dcterms:modified>
</cp:coreProperties>
</file>