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8420" windowHeight="5730" firstSheet="4" activeTab="4"/>
  </bookViews>
  <sheets>
    <sheet name="QSCB strong 38 $500K" sheetId="1" state="hidden" r:id="rId1"/>
    <sheet name="QSCB average 38 500K" sheetId="2" state="hidden" r:id="rId2"/>
    <sheet name="QSCB strong 38 MPS" sheetId="3" state="hidden" r:id="rId3"/>
    <sheet name="QSCB average 38 MPS" sheetId="4" state="hidden" r:id="rId4"/>
    <sheet name="QZAB web allocation" sheetId="5" r:id="rId5"/>
  </sheets>
  <definedNames>
    <definedName name="_xlnm.Print_Area" localSheetId="1">'QSCB average 38 500K'!$A$1:$N$39</definedName>
    <definedName name="_xlnm.Print_Area" localSheetId="3">'QSCB average 38 MPS'!$A$1:$N$41</definedName>
    <definedName name="_xlnm.Print_Area" localSheetId="0">'QSCB strong 38 $500K'!$A$1:$N$44</definedName>
    <definedName name="_xlnm.Print_Area" localSheetId="2">'QSCB strong 38 MPS'!$A$1:$N$46</definedName>
  </definedNames>
  <calcPr fullCalcOnLoad="1"/>
</workbook>
</file>

<file path=xl/sharedStrings.xml><?xml version="1.0" encoding="utf-8"?>
<sst xmlns="http://schemas.openxmlformats.org/spreadsheetml/2006/main" count="209" uniqueCount="82">
  <si>
    <t>AVAILABLE</t>
  </si>
  <si>
    <t>Total</t>
  </si>
  <si>
    <t>Balance to Award</t>
  </si>
  <si>
    <t>Cudahy</t>
  </si>
  <si>
    <t>Racine</t>
  </si>
  <si>
    <t xml:space="preserve">Total </t>
  </si>
  <si>
    <t>Watertown</t>
  </si>
  <si>
    <t>Pewaukee</t>
  </si>
  <si>
    <t>Elmwood</t>
  </si>
  <si>
    <t>Monona Grove</t>
  </si>
  <si>
    <t>Madison</t>
  </si>
  <si>
    <t>Fennimore</t>
  </si>
  <si>
    <t>Deerfield</t>
  </si>
  <si>
    <t>Union Grove UHS</t>
  </si>
  <si>
    <t>Kaukauna ( 500,000 QZAB qualified)</t>
  </si>
  <si>
    <t>Bd Approval</t>
  </si>
  <si>
    <t>5/27/2009</t>
  </si>
  <si>
    <t>5/18/2009</t>
  </si>
  <si>
    <t>3/16/2009</t>
  </si>
  <si>
    <t>6/22/2009</t>
  </si>
  <si>
    <t>6/3/2009</t>
  </si>
  <si>
    <t>6/10/2009</t>
  </si>
  <si>
    <t xml:space="preserve">Hartford J1 </t>
  </si>
  <si>
    <t>Onalaska</t>
  </si>
  <si>
    <t>6/8/2009</t>
  </si>
  <si>
    <t>Germantown</t>
  </si>
  <si>
    <t>6/11/2009</t>
  </si>
  <si>
    <t>6/08/2009</t>
  </si>
  <si>
    <t>5/26/2009</t>
  </si>
  <si>
    <t>North Fond Du Lac</t>
  </si>
  <si>
    <t>Greenfield</t>
  </si>
  <si>
    <t>6/12/2009</t>
  </si>
  <si>
    <t>Nicolet</t>
  </si>
  <si>
    <t>6/01/2009</t>
  </si>
  <si>
    <t>Sheboygan Area ($1,450,000 QZAB qualified)</t>
  </si>
  <si>
    <t>6/09/2009</t>
  </si>
  <si>
    <t xml:space="preserve">Marshall </t>
  </si>
  <si>
    <t>6/15/2009</t>
  </si>
  <si>
    <t>DePere</t>
  </si>
  <si>
    <t>Whitnall</t>
  </si>
  <si>
    <t>6/26/09</t>
  </si>
  <si>
    <t>Middleton</t>
  </si>
  <si>
    <t>Neenah</t>
  </si>
  <si>
    <t>6/25/2009</t>
  </si>
  <si>
    <t xml:space="preserve">Total received </t>
  </si>
  <si>
    <t>7/07/2009</t>
  </si>
  <si>
    <t>Marshfield</t>
  </si>
  <si>
    <t xml:space="preserve">Kettle Moraine </t>
  </si>
  <si>
    <t>5/12/2009</t>
  </si>
  <si>
    <t>New Berlin</t>
  </si>
  <si>
    <t>Manitowoc ($3,005,000 QZAB qualified)</t>
  </si>
  <si>
    <t>7/01/2009</t>
  </si>
  <si>
    <t xml:space="preserve">Green Bay </t>
  </si>
  <si>
    <t>Non Referenda (fund 38)  Strong Requests</t>
  </si>
  <si>
    <t xml:space="preserve">Referenda Requests </t>
  </si>
  <si>
    <t>Total Disticts</t>
  </si>
  <si>
    <t>Non Referenda (fund 38) Average Requests</t>
  </si>
  <si>
    <t>2009 Non Referenda Avereage QSCB REQUESTS</t>
  </si>
  <si>
    <t>2009 Non Referenda Strong QSCB REQUESTS</t>
  </si>
  <si>
    <t>Total Requested</t>
  </si>
  <si>
    <t>West bend</t>
  </si>
  <si>
    <t>Funding level %or $500K Floor</t>
  </si>
  <si>
    <t>State allocation</t>
  </si>
  <si>
    <t>Milwaukee Pass to State</t>
  </si>
  <si>
    <t>Section 1522 of Title I of Division B of the American Recovery and Reinvestment Act of 2009, Pub. L. No 111-5,123 Stat 115 (2009)</t>
  </si>
  <si>
    <t>Authorization</t>
  </si>
  <si>
    <t>http://dpi.wi.gov/sfs/recovery.html</t>
  </si>
  <si>
    <t>District</t>
  </si>
  <si>
    <t>DeSoto School District</t>
  </si>
  <si>
    <t>Ladysmith School District</t>
  </si>
  <si>
    <t>Rhinelander School District</t>
  </si>
  <si>
    <t>Edgar School District</t>
  </si>
  <si>
    <t>June 10, 2010</t>
  </si>
  <si>
    <t>2010 Qualified Zone Academy Bond (QZAB) Authorization</t>
  </si>
  <si>
    <t>Adams-Friendship School District</t>
  </si>
  <si>
    <t>Shawno School District</t>
  </si>
  <si>
    <t>Madison Metropolitan School District</t>
  </si>
  <si>
    <t xml:space="preserve">Richland School District </t>
  </si>
  <si>
    <t>Alma Center School District</t>
  </si>
  <si>
    <t>Brown Deer School District</t>
  </si>
  <si>
    <t>Wheatland J1 School District</t>
  </si>
  <si>
    <t>School District of Cudahy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</si>
</sst>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[$-409]dddd\,\ mmmm\ dd\,\ yyyy"/>
    <numFmt numFmtId="171" formatCode="00000"/>
    <numFmt numFmtId="172" formatCode="0.00_);[Red]\(0.00\)"/>
    <numFmt numFmtId="173" formatCode="0.0_);[Red]\(0.0\)"/>
    <numFmt numFmtId="174" formatCode="0_);[Red]\(0\)"/>
    <numFmt numFmtId="175" formatCode="_(* #,##0.0000_);_(* \(#,##0.0000\);_(* &quot;-&quot;??_);_(@_)"/>
    <numFmt numFmtId="176" formatCode="&quot;$&quot;#,##0"/>
    <numFmt numFmtId="177" formatCode="_(&quot;$&quot;* #,##0.000_);_(&quot;$&quot;* \(#,##0.000\);_(&quot;$&quot;* &quot;-&quot;??_);_(@_)"/>
    <numFmt numFmtId="178" formatCode="_(&quot;$&quot;* #,##0.0000_);_(&quot;$&quot;* \(#,##0.0000\);_(&quot;$&quot;* &quot;-&quot;??_);_(@_)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165" fontId="0" fillId="0" borderId="0" xfId="42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5" fontId="1" fillId="0" borderId="10" xfId="42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11" xfId="0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2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5" fontId="0" fillId="0" borderId="0" xfId="0" applyNumberFormat="1" applyAlignment="1">
      <alignment/>
    </xf>
    <xf numFmtId="9" fontId="1" fillId="0" borderId="12" xfId="59" applyFont="1" applyFill="1" applyBorder="1" applyAlignment="1">
      <alignment horizontal="center" vertical="top" wrapText="1"/>
    </xf>
    <xf numFmtId="9" fontId="1" fillId="0" borderId="0" xfId="0" applyNumberFormat="1" applyFont="1" applyAlignment="1">
      <alignment/>
    </xf>
    <xf numFmtId="43" fontId="0" fillId="0" borderId="0" xfId="42" applyFont="1" applyAlignment="1">
      <alignment/>
    </xf>
    <xf numFmtId="165" fontId="1" fillId="0" borderId="0" xfId="42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42" applyNumberFormat="1" applyAlignment="1">
      <alignment/>
    </xf>
    <xf numFmtId="165" fontId="0" fillId="0" borderId="0" xfId="42" applyNumberFormat="1" applyBorder="1" applyAlignment="1">
      <alignment/>
    </xf>
    <xf numFmtId="0" fontId="0" fillId="0" borderId="17" xfId="0" applyBorder="1" applyAlignment="1">
      <alignment wrapText="1"/>
    </xf>
    <xf numFmtId="168" fontId="0" fillId="0" borderId="12" xfId="44" applyNumberForma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2" xfId="42" applyNumberFormat="1" applyFill="1" applyBorder="1" applyAlignment="1">
      <alignment horizontal="center" wrapText="1"/>
    </xf>
    <xf numFmtId="165" fontId="0" fillId="0" borderId="10" xfId="42" applyNumberFormat="1" applyFill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10" fontId="0" fillId="0" borderId="10" xfId="0" applyNumberFormat="1" applyFill="1" applyBorder="1" applyAlignment="1">
      <alignment horizontal="center" wrapText="1"/>
    </xf>
    <xf numFmtId="10" fontId="0" fillId="0" borderId="0" xfId="0" applyNumberFormat="1" applyFill="1" applyBorder="1" applyAlignment="1">
      <alignment horizontal="center" wrapText="1"/>
    </xf>
    <xf numFmtId="165" fontId="0" fillId="0" borderId="12" xfId="42" applyNumberFormat="1" applyFont="1" applyFill="1" applyBorder="1" applyAlignment="1">
      <alignment horizontal="center" wrapText="1"/>
    </xf>
    <xf numFmtId="10" fontId="0" fillId="0" borderId="15" xfId="0" applyNumberFormat="1" applyFill="1" applyBorder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9" fontId="0" fillId="0" borderId="12" xfId="0" applyNumberForma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165" fontId="0" fillId="0" borderId="12" xfId="42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0" xfId="42" applyNumberFormat="1" applyBorder="1" applyAlignment="1">
      <alignment horizontal="center"/>
    </xf>
    <xf numFmtId="165" fontId="0" fillId="0" borderId="12" xfId="42" applyNumberFormat="1" applyFont="1" applyBorder="1" applyAlignment="1" quotePrefix="1">
      <alignment horizontal="center"/>
    </xf>
    <xf numFmtId="168" fontId="0" fillId="0" borderId="0" xfId="44" applyNumberFormat="1" applyBorder="1" applyAlignment="1">
      <alignment/>
    </xf>
    <xf numFmtId="0" fontId="0" fillId="0" borderId="11" xfId="0" applyFont="1" applyBorder="1" applyAlignment="1">
      <alignment/>
    </xf>
    <xf numFmtId="165" fontId="0" fillId="0" borderId="12" xfId="42" applyNumberFormat="1" applyFont="1" applyBorder="1" applyAlignment="1" quotePrefix="1">
      <alignment horizontal="center"/>
    </xf>
    <xf numFmtId="14" fontId="0" fillId="0" borderId="12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12" xfId="42" applyFont="1" applyFill="1" applyBorder="1" applyAlignment="1">
      <alignment horizontal="center" wrapText="1"/>
    </xf>
    <xf numFmtId="43" fontId="0" fillId="0" borderId="10" xfId="42" applyFont="1" applyFill="1" applyBorder="1" applyAlignment="1">
      <alignment horizontal="center" wrapText="1"/>
    </xf>
    <xf numFmtId="43" fontId="0" fillId="0" borderId="0" xfId="42" applyFont="1" applyBorder="1" applyAlignment="1">
      <alignment/>
    </xf>
    <xf numFmtId="14" fontId="0" fillId="0" borderId="12" xfId="42" applyNumberFormat="1" applyFont="1" applyFill="1" applyBorder="1" applyAlignment="1">
      <alignment horizontal="center" wrapText="1"/>
    </xf>
    <xf numFmtId="14" fontId="0" fillId="0" borderId="0" xfId="42" applyNumberFormat="1" applyFont="1" applyFill="1" applyBorder="1" applyAlignment="1">
      <alignment horizontal="center" wrapText="1"/>
    </xf>
    <xf numFmtId="14" fontId="0" fillId="0" borderId="12" xfId="42" applyNumberFormat="1" applyFont="1" applyFill="1" applyBorder="1" applyAlignment="1">
      <alignment horizontal="center" wrapText="1"/>
    </xf>
    <xf numFmtId="165" fontId="0" fillId="0" borderId="12" xfId="42" applyNumberFormat="1" applyFont="1" applyFill="1" applyBorder="1" applyAlignment="1">
      <alignment horizontal="center" wrapText="1"/>
    </xf>
    <xf numFmtId="165" fontId="0" fillId="0" borderId="10" xfId="42" applyNumberFormat="1" applyFont="1" applyFill="1" applyBorder="1" applyAlignment="1">
      <alignment horizontal="center" wrapText="1"/>
    </xf>
    <xf numFmtId="165" fontId="0" fillId="0" borderId="0" xfId="42" applyNumberFormat="1" applyFont="1" applyFill="1" applyBorder="1" applyAlignment="1">
      <alignment horizontal="center" wrapText="1"/>
    </xf>
    <xf numFmtId="14" fontId="0" fillId="0" borderId="15" xfId="42" applyNumberFormat="1" applyFont="1" applyFill="1" applyBorder="1" applyAlignment="1">
      <alignment horizontal="center" wrapText="1"/>
    </xf>
    <xf numFmtId="43" fontId="0" fillId="0" borderId="0" xfId="42" applyFont="1" applyFill="1" applyBorder="1" applyAlignment="1" quotePrefix="1">
      <alignment horizontal="center" wrapText="1"/>
    </xf>
    <xf numFmtId="165" fontId="0" fillId="0" borderId="10" xfId="42" applyNumberFormat="1" applyFont="1" applyBorder="1" applyAlignment="1" quotePrefix="1">
      <alignment horizontal="center"/>
    </xf>
    <xf numFmtId="43" fontId="0" fillId="0" borderId="10" xfId="42" applyFont="1" applyFill="1" applyBorder="1" applyAlignment="1" quotePrefix="1">
      <alignment horizontal="center" wrapText="1"/>
    </xf>
    <xf numFmtId="43" fontId="0" fillId="0" borderId="12" xfId="42" applyFont="1" applyFill="1" applyBorder="1" applyAlignment="1" quotePrefix="1">
      <alignment horizontal="center" wrapText="1"/>
    </xf>
    <xf numFmtId="14" fontId="0" fillId="0" borderId="12" xfId="42" applyNumberFormat="1" applyFont="1" applyFill="1" applyBorder="1" applyAlignment="1" quotePrefix="1">
      <alignment horizontal="center" wrapText="1"/>
    </xf>
    <xf numFmtId="165" fontId="0" fillId="0" borderId="12" xfId="42" applyNumberFormat="1" applyFont="1" applyFill="1" applyBorder="1" applyAlignment="1" quotePrefix="1">
      <alignment horizontal="center"/>
    </xf>
    <xf numFmtId="0" fontId="0" fillId="0" borderId="23" xfId="0" applyFont="1" applyBorder="1" applyAlignment="1">
      <alignment/>
    </xf>
    <xf numFmtId="3" fontId="0" fillId="0" borderId="0" xfId="0" applyNumberFormat="1" applyFill="1" applyAlignment="1">
      <alignment/>
    </xf>
    <xf numFmtId="43" fontId="0" fillId="0" borderId="0" xfId="42" applyFont="1" applyFill="1" applyAlignment="1" quotePrefix="1">
      <alignment horizontal="center" wrapText="1"/>
    </xf>
    <xf numFmtId="165" fontId="0" fillId="0" borderId="0" xfId="42" applyNumberFormat="1" applyFont="1" applyFill="1" applyAlignment="1">
      <alignment horizontal="center" wrapText="1"/>
    </xf>
    <xf numFmtId="43" fontId="0" fillId="0" borderId="0" xfId="0" applyNumberFormat="1" applyFont="1" applyAlignment="1">
      <alignment/>
    </xf>
    <xf numFmtId="165" fontId="0" fillId="0" borderId="12" xfId="42" applyNumberFormat="1" applyFont="1" applyFill="1" applyBorder="1" applyAlignment="1" quotePrefix="1">
      <alignment horizontal="center"/>
    </xf>
    <xf numFmtId="165" fontId="0" fillId="34" borderId="12" xfId="42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165" fontId="0" fillId="35" borderId="12" xfId="42" applyNumberFormat="1" applyFont="1" applyFill="1" applyBorder="1" applyAlignment="1" quotePrefix="1">
      <alignment horizontal="center"/>
    </xf>
    <xf numFmtId="165" fontId="0" fillId="35" borderId="12" xfId="42" applyNumberFormat="1" applyFont="1" applyFill="1" applyBorder="1" applyAlignment="1" quotePrefix="1">
      <alignment horizontal="center"/>
    </xf>
    <xf numFmtId="168" fontId="1" fillId="0" borderId="0" xfId="44" applyNumberFormat="1" applyFont="1" applyAlignment="1">
      <alignment/>
    </xf>
    <xf numFmtId="165" fontId="0" fillId="0" borderId="10" xfId="42" applyNumberFormat="1" applyFont="1" applyBorder="1" applyAlignment="1" quotePrefix="1">
      <alignment horizontal="center"/>
    </xf>
    <xf numFmtId="168" fontId="1" fillId="0" borderId="0" xfId="44" applyNumberFormat="1" applyFont="1" applyAlignment="1">
      <alignment horizontal="right"/>
    </xf>
    <xf numFmtId="168" fontId="1" fillId="0" borderId="10" xfId="44" applyNumberFormat="1" applyFont="1" applyBorder="1" applyAlignment="1">
      <alignment/>
    </xf>
    <xf numFmtId="168" fontId="1" fillId="0" borderId="24" xfId="0" applyNumberFormat="1" applyFont="1" applyBorder="1" applyAlignment="1">
      <alignment/>
    </xf>
    <xf numFmtId="165" fontId="0" fillId="34" borderId="12" xfId="42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 vertical="top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1" fillId="0" borderId="12" xfId="59" applyNumberFormat="1" applyFont="1" applyFill="1" applyBorder="1" applyAlignment="1">
      <alignment horizontal="center" vertical="top" wrapText="1"/>
    </xf>
    <xf numFmtId="10" fontId="1" fillId="0" borderId="0" xfId="59" applyNumberFormat="1" applyFont="1" applyFill="1" applyAlignment="1">
      <alignment horizontal="center" vertical="top" wrapText="1"/>
    </xf>
    <xf numFmtId="10" fontId="0" fillId="0" borderId="0" xfId="0" applyNumberFormat="1" applyAlignment="1">
      <alignment/>
    </xf>
    <xf numFmtId="10" fontId="1" fillId="0" borderId="10" xfId="59" applyNumberFormat="1" applyFont="1" applyFill="1" applyBorder="1" applyAlignment="1">
      <alignment horizontal="center" vertical="top" wrapText="1"/>
    </xf>
    <xf numFmtId="165" fontId="1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43" fontId="0" fillId="0" borderId="15" xfId="42" applyFont="1" applyFill="1" applyBorder="1" applyAlignment="1">
      <alignment wrapText="1"/>
    </xf>
    <xf numFmtId="43" fontId="0" fillId="33" borderId="10" xfId="42" applyFont="1" applyFill="1" applyBorder="1" applyAlignment="1">
      <alignment/>
    </xf>
    <xf numFmtId="43" fontId="0" fillId="0" borderId="16" xfId="0" applyNumberFormat="1" applyFill="1" applyBorder="1" applyAlignment="1">
      <alignment/>
    </xf>
    <xf numFmtId="168" fontId="0" fillId="0" borderId="13" xfId="0" applyNumberFormat="1" applyBorder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 wrapText="1"/>
    </xf>
    <xf numFmtId="44" fontId="1" fillId="0" borderId="21" xfId="44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selection activeCell="L4" sqref="L4:M4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5.421875" style="1" customWidth="1"/>
    <col min="4" max="4" width="14.00390625" style="1" customWidth="1"/>
    <col min="5" max="5" width="11.7109375" style="0" customWidth="1"/>
    <col min="6" max="6" width="11.57421875" style="0" customWidth="1"/>
    <col min="7" max="7" width="0.85546875" style="0" customWidth="1"/>
    <col min="8" max="8" width="14.140625" style="47" customWidth="1"/>
    <col min="9" max="9" width="0.85546875" style="0" customWidth="1"/>
    <col min="10" max="10" width="12.7109375" style="0" customWidth="1"/>
    <col min="11" max="11" width="0.85546875" style="0" customWidth="1"/>
    <col min="12" max="12" width="13.140625" style="0" customWidth="1"/>
    <col min="13" max="13" width="10.140625" style="0" customWidth="1"/>
    <col min="14" max="14" width="13.28125" style="0" customWidth="1"/>
    <col min="15" max="15" width="6.140625" style="0" customWidth="1"/>
    <col min="16" max="16" width="47.140625" style="0" customWidth="1"/>
    <col min="17" max="17" width="0.9921875" style="0" customWidth="1"/>
    <col min="18" max="18" width="17.57421875" style="0" customWidth="1"/>
  </cols>
  <sheetData>
    <row r="1" spans="2:6" ht="12.75">
      <c r="B1" s="133" t="s">
        <v>58</v>
      </c>
      <c r="C1" s="133"/>
      <c r="D1" s="133"/>
      <c r="E1" s="133"/>
      <c r="F1" s="133"/>
    </row>
    <row r="3" spans="2:5" ht="12.75">
      <c r="B3" s="3" t="s">
        <v>0</v>
      </c>
      <c r="C3" s="4"/>
      <c r="D3" s="4"/>
      <c r="E3" s="2">
        <f>98589000</f>
        <v>98589000</v>
      </c>
    </row>
    <row r="4" spans="2:14" ht="12.75">
      <c r="B4" s="3" t="s">
        <v>54</v>
      </c>
      <c r="C4" s="4"/>
      <c r="D4" s="4"/>
      <c r="E4" s="2"/>
      <c r="L4" s="105" t="e">
        <f>+#REF!</f>
        <v>#REF!</v>
      </c>
      <c r="M4" s="46">
        <v>0.33</v>
      </c>
      <c r="N4" s="105" t="e">
        <f>+#REF!</f>
        <v>#REF!</v>
      </c>
    </row>
    <row r="5" spans="2:14" ht="12.75">
      <c r="B5" s="3"/>
      <c r="E5" s="5"/>
      <c r="J5" s="6"/>
      <c r="L5" s="48"/>
      <c r="M5" s="46"/>
      <c r="N5" s="48"/>
    </row>
    <row r="6" spans="2:13" ht="13.5" thickBot="1">
      <c r="B6" s="27" t="s">
        <v>53</v>
      </c>
      <c r="E6" s="1"/>
      <c r="F6" s="3" t="s">
        <v>15</v>
      </c>
      <c r="J6" s="6"/>
      <c r="L6" s="113" t="s">
        <v>61</v>
      </c>
      <c r="M6" s="112">
        <v>0.5285</v>
      </c>
    </row>
    <row r="7" spans="1:18" ht="24.75" customHeight="1">
      <c r="A7">
        <v>1</v>
      </c>
      <c r="B7" s="95" t="s">
        <v>11</v>
      </c>
      <c r="C7" s="11"/>
      <c r="D7" s="11"/>
      <c r="E7" s="11">
        <v>750000</v>
      </c>
      <c r="F7" s="103" t="s">
        <v>16</v>
      </c>
      <c r="G7" s="69"/>
      <c r="H7" s="84">
        <v>39954</v>
      </c>
      <c r="I7" s="66"/>
      <c r="J7" s="85">
        <v>0</v>
      </c>
      <c r="K7" s="66"/>
      <c r="L7" s="58">
        <f>+E7</f>
        <v>750000</v>
      </c>
      <c r="M7" s="114">
        <f>+$M$6</f>
        <v>0.5285</v>
      </c>
      <c r="N7" s="54">
        <v>500000</v>
      </c>
      <c r="O7" s="12"/>
      <c r="P7" s="12"/>
      <c r="Q7" s="12"/>
      <c r="R7" s="13"/>
    </row>
    <row r="8" spans="2:14" ht="6.75" customHeight="1">
      <c r="B8" s="14"/>
      <c r="C8" s="11"/>
      <c r="D8" s="11"/>
      <c r="E8" s="11"/>
      <c r="F8" s="68"/>
      <c r="G8" s="69"/>
      <c r="H8" s="79"/>
      <c r="I8" s="66"/>
      <c r="J8" s="85"/>
      <c r="K8" s="66"/>
      <c r="L8" s="58"/>
      <c r="M8" s="115"/>
      <c r="N8" s="72"/>
    </row>
    <row r="9" spans="1:18" ht="24.75" customHeight="1">
      <c r="A9">
        <v>2</v>
      </c>
      <c r="B9" s="57" t="s">
        <v>12</v>
      </c>
      <c r="E9" s="4">
        <v>500000</v>
      </c>
      <c r="F9" s="106" t="s">
        <v>18</v>
      </c>
      <c r="G9" s="50"/>
      <c r="H9" s="83">
        <v>39971</v>
      </c>
      <c r="I9" s="62"/>
      <c r="J9" s="87">
        <v>0</v>
      </c>
      <c r="K9" s="62"/>
      <c r="L9" s="59">
        <f>+E9</f>
        <v>500000</v>
      </c>
      <c r="M9" s="114">
        <f>+$M$6</f>
        <v>0.5285</v>
      </c>
      <c r="N9" s="54">
        <v>500000</v>
      </c>
      <c r="O9" s="12"/>
      <c r="P9" s="25"/>
      <c r="Q9" s="12"/>
      <c r="R9" s="36"/>
    </row>
    <row r="10" spans="2:18" ht="6.75" customHeight="1">
      <c r="B10" s="10"/>
      <c r="C10" s="11"/>
      <c r="D10" s="11"/>
      <c r="E10" s="11"/>
      <c r="F10" s="68"/>
      <c r="G10" s="69"/>
      <c r="H10" s="79"/>
      <c r="I10" s="60"/>
      <c r="J10" s="85"/>
      <c r="K10" s="60"/>
      <c r="L10" s="58"/>
      <c r="M10" s="114"/>
      <c r="N10" s="72"/>
      <c r="O10" s="23"/>
      <c r="P10" s="26"/>
      <c r="Q10" s="23"/>
      <c r="R10" s="23"/>
    </row>
    <row r="11" spans="1:18" ht="27.75" customHeight="1">
      <c r="A11">
        <v>3</v>
      </c>
      <c r="B11" s="57" t="s">
        <v>22</v>
      </c>
      <c r="C11" s="15"/>
      <c r="D11" s="4"/>
      <c r="E11" s="96">
        <v>1100000</v>
      </c>
      <c r="F11" s="104" t="s">
        <v>20</v>
      </c>
      <c r="G11" s="102"/>
      <c r="H11" s="97" t="s">
        <v>21</v>
      </c>
      <c r="I11" s="65"/>
      <c r="J11" s="98"/>
      <c r="K11" s="65"/>
      <c r="L11" s="59">
        <f>+E11</f>
        <v>1100000</v>
      </c>
      <c r="M11" s="114">
        <f>+$M$6</f>
        <v>0.5285</v>
      </c>
      <c r="N11" s="54">
        <v>581000</v>
      </c>
      <c r="O11" s="12"/>
      <c r="P11" s="25"/>
      <c r="Q11" s="12"/>
      <c r="R11" s="36"/>
    </row>
    <row r="12" spans="2:16" ht="6.75" customHeight="1">
      <c r="B12" s="10"/>
      <c r="C12" s="11"/>
      <c r="D12" s="11"/>
      <c r="E12" s="11"/>
      <c r="F12" s="68"/>
      <c r="G12" s="69"/>
      <c r="H12" s="79"/>
      <c r="I12" s="60"/>
      <c r="J12" s="85"/>
      <c r="K12" s="60"/>
      <c r="L12" s="58"/>
      <c r="M12" s="114"/>
      <c r="N12" s="54"/>
      <c r="P12" s="8"/>
    </row>
    <row r="13" spans="1:18" ht="24.75" customHeight="1">
      <c r="A13">
        <v>4</v>
      </c>
      <c r="B13" s="56" t="s">
        <v>23</v>
      </c>
      <c r="E13" s="4">
        <v>1000000</v>
      </c>
      <c r="F13" s="104" t="s">
        <v>24</v>
      </c>
      <c r="G13" s="50"/>
      <c r="H13" s="89" t="s">
        <v>21</v>
      </c>
      <c r="I13" s="62"/>
      <c r="J13" s="87"/>
      <c r="K13" s="62"/>
      <c r="L13" s="59">
        <f>+E13</f>
        <v>1000000</v>
      </c>
      <c r="M13" s="114">
        <f>+$M$6</f>
        <v>0.5285</v>
      </c>
      <c r="N13" s="54">
        <v>528000</v>
      </c>
      <c r="O13" s="12"/>
      <c r="P13" s="25"/>
      <c r="Q13" s="23"/>
      <c r="R13" s="24"/>
    </row>
    <row r="14" spans="2:18" ht="6.75" customHeight="1">
      <c r="B14" s="10"/>
      <c r="C14" s="11"/>
      <c r="D14" s="11"/>
      <c r="E14" s="11"/>
      <c r="F14" s="68"/>
      <c r="G14" s="69"/>
      <c r="H14" s="79"/>
      <c r="I14" s="60"/>
      <c r="J14" s="85"/>
      <c r="K14" s="60"/>
      <c r="L14" s="58"/>
      <c r="M14" s="114"/>
      <c r="N14" s="54"/>
      <c r="O14" s="20"/>
      <c r="P14" s="21"/>
      <c r="Q14" s="20"/>
      <c r="R14" s="22"/>
    </row>
    <row r="15" spans="1:18" ht="24.75" customHeight="1">
      <c r="A15">
        <v>5</v>
      </c>
      <c r="B15" s="10" t="s">
        <v>25</v>
      </c>
      <c r="C15" s="11"/>
      <c r="D15" s="11"/>
      <c r="E15" s="11">
        <v>3000000</v>
      </c>
      <c r="F15" s="110" t="s">
        <v>19</v>
      </c>
      <c r="G15" s="69"/>
      <c r="H15" s="92" t="s">
        <v>21</v>
      </c>
      <c r="I15" s="60"/>
      <c r="J15" s="85"/>
      <c r="K15" s="60"/>
      <c r="L15" s="59">
        <f>+E15</f>
        <v>3000000</v>
      </c>
      <c r="M15" s="114">
        <f>+$M$6</f>
        <v>0.5285</v>
      </c>
      <c r="N15" s="54">
        <v>1585000</v>
      </c>
      <c r="O15" s="12"/>
      <c r="P15" s="38"/>
      <c r="Q15" s="16"/>
      <c r="R15" s="18"/>
    </row>
    <row r="16" spans="2:18" ht="6" customHeight="1">
      <c r="B16" s="19"/>
      <c r="C16" s="7"/>
      <c r="D16" s="7"/>
      <c r="E16" s="7"/>
      <c r="F16" s="90"/>
      <c r="G16" s="49"/>
      <c r="H16" s="91"/>
      <c r="I16" s="61"/>
      <c r="J16" s="86"/>
      <c r="K16" s="61"/>
      <c r="L16" s="59"/>
      <c r="M16" s="114"/>
      <c r="N16" s="54"/>
      <c r="O16" s="20"/>
      <c r="P16" s="34"/>
      <c r="Q16" s="23"/>
      <c r="R16" s="24"/>
    </row>
    <row r="17" spans="1:18" ht="24.75" customHeight="1">
      <c r="A17">
        <v>6</v>
      </c>
      <c r="B17" s="10" t="s">
        <v>60</v>
      </c>
      <c r="C17" s="11"/>
      <c r="D17" s="11"/>
      <c r="E17" s="11">
        <v>6000000</v>
      </c>
      <c r="F17" s="100" t="s">
        <v>27</v>
      </c>
      <c r="G17" s="69"/>
      <c r="H17" s="93">
        <v>39975</v>
      </c>
      <c r="I17" s="60"/>
      <c r="J17" s="85"/>
      <c r="K17" s="60"/>
      <c r="L17" s="59">
        <f>+E17</f>
        <v>6000000</v>
      </c>
      <c r="M17" s="114">
        <f>+M6</f>
        <v>0.5285</v>
      </c>
      <c r="N17" s="54">
        <f>+L17*M17</f>
        <v>3171000</v>
      </c>
      <c r="O17" s="20"/>
      <c r="P17" s="34"/>
      <c r="Q17" s="23"/>
      <c r="R17" s="24"/>
    </row>
    <row r="18" spans="2:18" ht="5.25" customHeight="1">
      <c r="B18" s="10"/>
      <c r="C18" s="11"/>
      <c r="D18" s="11"/>
      <c r="E18" s="11"/>
      <c r="F18" s="71"/>
      <c r="G18" s="69"/>
      <c r="H18" s="92"/>
      <c r="I18" s="60"/>
      <c r="J18" s="85"/>
      <c r="K18" s="60"/>
      <c r="L18" s="59"/>
      <c r="M18" s="114"/>
      <c r="N18" s="54"/>
      <c r="O18" s="20"/>
      <c r="P18" s="34"/>
      <c r="Q18" s="23"/>
      <c r="R18" s="24"/>
    </row>
    <row r="19" spans="1:18" ht="25.5" customHeight="1">
      <c r="A19">
        <v>7</v>
      </c>
      <c r="B19" s="10" t="s">
        <v>52</v>
      </c>
      <c r="C19" s="11"/>
      <c r="D19" s="11"/>
      <c r="E19" s="11">
        <v>1035750</v>
      </c>
      <c r="F19" s="71" t="s">
        <v>17</v>
      </c>
      <c r="G19" s="69"/>
      <c r="H19" s="93">
        <v>39975</v>
      </c>
      <c r="I19" s="60"/>
      <c r="J19" s="85"/>
      <c r="K19" s="60"/>
      <c r="L19" s="59">
        <f>+E19</f>
        <v>1035750</v>
      </c>
      <c r="M19" s="114">
        <f>+$M$6</f>
        <v>0.5285</v>
      </c>
      <c r="N19" s="54">
        <v>547000</v>
      </c>
      <c r="O19" s="20"/>
      <c r="P19" s="34"/>
      <c r="Q19" s="23"/>
      <c r="R19" s="24"/>
    </row>
    <row r="20" spans="2:18" ht="4.5" customHeight="1">
      <c r="B20" s="19"/>
      <c r="C20" s="7"/>
      <c r="D20" s="7"/>
      <c r="E20" s="7"/>
      <c r="F20" s="90"/>
      <c r="G20" s="49"/>
      <c r="H20" s="91"/>
      <c r="I20" s="61"/>
      <c r="J20" s="86"/>
      <c r="K20" s="60"/>
      <c r="L20" s="59"/>
      <c r="M20" s="114"/>
      <c r="N20" s="54"/>
      <c r="O20" s="20"/>
      <c r="P20" s="34"/>
      <c r="Q20" s="23"/>
      <c r="R20" s="24"/>
    </row>
    <row r="21" spans="1:18" ht="24.75" customHeight="1">
      <c r="A21">
        <v>8</v>
      </c>
      <c r="B21" s="10" t="s">
        <v>29</v>
      </c>
      <c r="C21" s="11"/>
      <c r="D21" s="11"/>
      <c r="E21" s="11">
        <v>900000</v>
      </c>
      <c r="F21" s="100" t="s">
        <v>28</v>
      </c>
      <c r="G21" s="69"/>
      <c r="H21" s="93">
        <v>39975</v>
      </c>
      <c r="I21" s="60"/>
      <c r="J21" s="85"/>
      <c r="K21" s="60"/>
      <c r="L21" s="59">
        <f>+E21</f>
        <v>900000</v>
      </c>
      <c r="M21" s="114">
        <f>+$M$6</f>
        <v>0.5285</v>
      </c>
      <c r="N21" s="54">
        <v>500000</v>
      </c>
      <c r="O21" s="20"/>
      <c r="P21" s="34"/>
      <c r="Q21" s="23"/>
      <c r="R21" s="24"/>
    </row>
    <row r="22" spans="2:18" ht="6.75" customHeight="1">
      <c r="B22" s="10"/>
      <c r="C22" s="11"/>
      <c r="D22" s="11"/>
      <c r="E22" s="11"/>
      <c r="F22" s="71"/>
      <c r="G22" s="69"/>
      <c r="H22" s="93"/>
      <c r="I22" s="60"/>
      <c r="J22" s="85"/>
      <c r="K22" s="61"/>
      <c r="L22" s="59"/>
      <c r="M22" s="114"/>
      <c r="N22" s="54"/>
      <c r="O22" s="20"/>
      <c r="P22" s="34"/>
      <c r="Q22" s="23"/>
      <c r="R22" s="24"/>
    </row>
    <row r="23" spans="1:18" ht="24.75" customHeight="1">
      <c r="A23">
        <v>9</v>
      </c>
      <c r="B23" s="10" t="s">
        <v>8</v>
      </c>
      <c r="C23" s="11"/>
      <c r="D23" s="11"/>
      <c r="E23" s="11">
        <v>600000</v>
      </c>
      <c r="F23" s="71" t="s">
        <v>17</v>
      </c>
      <c r="G23" s="69"/>
      <c r="H23" s="93" t="s">
        <v>31</v>
      </c>
      <c r="I23" s="60"/>
      <c r="J23" s="85"/>
      <c r="K23" s="60"/>
      <c r="L23" s="59">
        <f>+E23</f>
        <v>600000</v>
      </c>
      <c r="M23" s="114">
        <f>+$M$6</f>
        <v>0.5285</v>
      </c>
      <c r="N23" s="54">
        <v>500000</v>
      </c>
      <c r="O23" s="20"/>
      <c r="P23" s="34"/>
      <c r="Q23" s="23"/>
      <c r="R23" s="24"/>
    </row>
    <row r="24" spans="2:18" ht="6.75" customHeight="1">
      <c r="B24" s="10"/>
      <c r="C24" s="11"/>
      <c r="D24" s="11"/>
      <c r="E24" s="11"/>
      <c r="F24" s="71"/>
      <c r="G24" s="69"/>
      <c r="H24" s="93"/>
      <c r="I24" s="60"/>
      <c r="J24" s="85"/>
      <c r="K24" s="60"/>
      <c r="L24" s="59"/>
      <c r="M24" s="114"/>
      <c r="N24" s="54"/>
      <c r="O24" s="20"/>
      <c r="P24" s="34"/>
      <c r="Q24" s="23"/>
      <c r="R24" s="24"/>
    </row>
    <row r="25" spans="1:18" ht="24.75" customHeight="1">
      <c r="A25">
        <v>10</v>
      </c>
      <c r="B25" s="10" t="s">
        <v>50</v>
      </c>
      <c r="C25" s="11"/>
      <c r="D25" s="11"/>
      <c r="E25" s="11">
        <v>5600000</v>
      </c>
      <c r="F25" s="100" t="s">
        <v>27</v>
      </c>
      <c r="G25" s="69"/>
      <c r="H25" s="93" t="s">
        <v>31</v>
      </c>
      <c r="I25" s="60"/>
      <c r="J25" s="85"/>
      <c r="K25" s="60"/>
      <c r="L25" s="59">
        <f>+E25</f>
        <v>5600000</v>
      </c>
      <c r="M25" s="114">
        <f>+$M$6</f>
        <v>0.5285</v>
      </c>
      <c r="N25" s="54">
        <v>2960000</v>
      </c>
      <c r="O25" s="20"/>
      <c r="P25" s="34"/>
      <c r="Q25" s="23"/>
      <c r="R25" s="24"/>
    </row>
    <row r="26" spans="2:18" ht="6.75" customHeight="1">
      <c r="B26" s="10"/>
      <c r="C26" s="11"/>
      <c r="D26" s="11"/>
      <c r="E26" s="11"/>
      <c r="F26" s="71"/>
      <c r="G26" s="69"/>
      <c r="H26" s="93"/>
      <c r="I26" s="60"/>
      <c r="J26" s="85"/>
      <c r="K26" s="60"/>
      <c r="L26" s="59"/>
      <c r="M26" s="114"/>
      <c r="N26" s="54"/>
      <c r="O26" s="20"/>
      <c r="P26" s="34"/>
      <c r="Q26" s="20"/>
      <c r="R26" s="22"/>
    </row>
    <row r="27" spans="1:18" ht="24.75" customHeight="1">
      <c r="A27">
        <v>11</v>
      </c>
      <c r="B27" s="10" t="s">
        <v>32</v>
      </c>
      <c r="C27" s="11"/>
      <c r="D27" s="11"/>
      <c r="E27" s="11">
        <v>4215000</v>
      </c>
      <c r="F27" s="100" t="s">
        <v>33</v>
      </c>
      <c r="G27" s="69"/>
      <c r="H27" s="93" t="s">
        <v>31</v>
      </c>
      <c r="I27" s="60"/>
      <c r="J27" s="85"/>
      <c r="K27" s="60"/>
      <c r="L27" s="59">
        <f>+E27</f>
        <v>4215000</v>
      </c>
      <c r="M27" s="114">
        <f>+$M$6</f>
        <v>0.5285</v>
      </c>
      <c r="N27" s="54">
        <v>2228000</v>
      </c>
      <c r="O27" s="20"/>
      <c r="P27" s="34"/>
      <c r="Q27" s="23"/>
      <c r="R27" s="24"/>
    </row>
    <row r="28" spans="2:18" ht="6.75" customHeight="1">
      <c r="B28" s="10"/>
      <c r="C28" s="11"/>
      <c r="D28" s="11"/>
      <c r="E28" s="11"/>
      <c r="F28" s="71"/>
      <c r="G28" s="69"/>
      <c r="H28" s="93"/>
      <c r="I28" s="60"/>
      <c r="J28" s="85"/>
      <c r="K28" s="60"/>
      <c r="L28" s="59"/>
      <c r="M28" s="114"/>
      <c r="N28" s="54"/>
      <c r="O28" s="20"/>
      <c r="P28" s="34"/>
      <c r="Q28" s="20"/>
      <c r="R28" s="22"/>
    </row>
    <row r="29" spans="1:18" ht="24.75" customHeight="1">
      <c r="A29">
        <v>12</v>
      </c>
      <c r="B29" s="10" t="s">
        <v>34</v>
      </c>
      <c r="C29" s="11"/>
      <c r="D29" s="11"/>
      <c r="E29" s="11">
        <v>2000000</v>
      </c>
      <c r="F29" s="104" t="s">
        <v>35</v>
      </c>
      <c r="G29" s="69"/>
      <c r="H29" s="93" t="s">
        <v>31</v>
      </c>
      <c r="I29" s="60"/>
      <c r="J29" s="85"/>
      <c r="K29" s="60"/>
      <c r="L29" s="59">
        <f>+E29</f>
        <v>2000000</v>
      </c>
      <c r="M29" s="114">
        <f>+$M$6</f>
        <v>0.5285</v>
      </c>
      <c r="N29" s="54">
        <f>+L29*M29</f>
        <v>1057000</v>
      </c>
      <c r="O29" s="20"/>
      <c r="P29" s="34"/>
      <c r="Q29" s="23"/>
      <c r="R29" s="24"/>
    </row>
    <row r="30" spans="2:18" ht="6.75" customHeight="1">
      <c r="B30" s="10"/>
      <c r="C30" s="11"/>
      <c r="D30" s="11"/>
      <c r="E30" s="11"/>
      <c r="F30" s="71"/>
      <c r="G30" s="69"/>
      <c r="H30" s="93"/>
      <c r="I30" s="60"/>
      <c r="J30" s="85"/>
      <c r="K30" s="60"/>
      <c r="L30" s="59"/>
      <c r="M30" s="114"/>
      <c r="N30" s="54"/>
      <c r="O30" s="20"/>
      <c r="P30" s="34"/>
      <c r="Q30" s="23"/>
      <c r="R30" s="24"/>
    </row>
    <row r="31" spans="1:18" ht="24.75" customHeight="1">
      <c r="A31">
        <v>13</v>
      </c>
      <c r="B31" s="10" t="s">
        <v>36</v>
      </c>
      <c r="C31" s="11"/>
      <c r="D31" s="11"/>
      <c r="E31" s="11">
        <v>690000</v>
      </c>
      <c r="F31" s="100" t="s">
        <v>21</v>
      </c>
      <c r="G31" s="69"/>
      <c r="H31" s="93" t="s">
        <v>31</v>
      </c>
      <c r="I31" s="60"/>
      <c r="J31" s="85"/>
      <c r="K31" s="60"/>
      <c r="L31" s="59">
        <f>+E31</f>
        <v>690000</v>
      </c>
      <c r="M31" s="114">
        <f>+$M$6</f>
        <v>0.5285</v>
      </c>
      <c r="N31" s="54">
        <v>500000</v>
      </c>
      <c r="O31" s="20"/>
      <c r="P31" s="34"/>
      <c r="Q31" s="23"/>
      <c r="R31" s="24"/>
    </row>
    <row r="32" spans="2:18" ht="6.75" customHeight="1">
      <c r="B32" s="10"/>
      <c r="C32" s="11"/>
      <c r="D32" s="11"/>
      <c r="E32" s="11"/>
      <c r="F32" s="71"/>
      <c r="G32" s="69"/>
      <c r="H32" s="93"/>
      <c r="I32" s="60"/>
      <c r="J32" s="85"/>
      <c r="K32" s="60"/>
      <c r="L32" s="59"/>
      <c r="M32" s="114"/>
      <c r="N32" s="54"/>
      <c r="O32" s="20"/>
      <c r="P32" s="34"/>
      <c r="Q32" s="23"/>
      <c r="R32" s="24"/>
    </row>
    <row r="33" spans="1:18" ht="24.75" customHeight="1">
      <c r="A33">
        <v>14</v>
      </c>
      <c r="B33" s="10" t="s">
        <v>38</v>
      </c>
      <c r="C33" s="11"/>
      <c r="D33" s="11"/>
      <c r="E33" s="11">
        <v>2000000</v>
      </c>
      <c r="F33" s="100" t="s">
        <v>37</v>
      </c>
      <c r="G33" s="69"/>
      <c r="H33" s="93" t="s">
        <v>31</v>
      </c>
      <c r="I33" s="60"/>
      <c r="J33" s="85"/>
      <c r="K33" s="60"/>
      <c r="L33" s="59">
        <f>+E33</f>
        <v>2000000</v>
      </c>
      <c r="M33" s="114">
        <f>+$M$6</f>
        <v>0.5285</v>
      </c>
      <c r="N33" s="54">
        <f>+L33*M33</f>
        <v>1057000</v>
      </c>
      <c r="O33" s="20"/>
      <c r="P33" s="34"/>
      <c r="Q33" s="23"/>
      <c r="R33" s="24"/>
    </row>
    <row r="34" spans="2:18" ht="6.75" customHeight="1">
      <c r="B34" s="10"/>
      <c r="C34" s="11"/>
      <c r="D34" s="11"/>
      <c r="E34" s="11"/>
      <c r="F34" s="71"/>
      <c r="G34" s="69"/>
      <c r="H34" s="93"/>
      <c r="I34" s="60"/>
      <c r="J34" s="85"/>
      <c r="K34" s="60"/>
      <c r="L34" s="59"/>
      <c r="M34" s="114"/>
      <c r="N34" s="54"/>
      <c r="O34" s="20"/>
      <c r="P34" s="34"/>
      <c r="Q34" s="23"/>
      <c r="R34" s="24"/>
    </row>
    <row r="35" spans="1:18" ht="24.75" customHeight="1">
      <c r="A35">
        <v>15</v>
      </c>
      <c r="B35" s="10" t="s">
        <v>49</v>
      </c>
      <c r="C35" s="11"/>
      <c r="D35" s="11"/>
      <c r="E35" s="11">
        <v>2000000</v>
      </c>
      <c r="F35" s="104" t="s">
        <v>27</v>
      </c>
      <c r="G35" s="69"/>
      <c r="H35" s="93" t="s">
        <v>26</v>
      </c>
      <c r="I35" s="60"/>
      <c r="J35" s="85"/>
      <c r="K35" s="60"/>
      <c r="L35" s="59">
        <f>+E35</f>
        <v>2000000</v>
      </c>
      <c r="M35" s="114">
        <f>+$M$6</f>
        <v>0.5285</v>
      </c>
      <c r="N35" s="54">
        <f>+L35*M35</f>
        <v>1057000</v>
      </c>
      <c r="O35" s="20"/>
      <c r="P35" s="34"/>
      <c r="Q35" s="23"/>
      <c r="R35" s="24"/>
    </row>
    <row r="36" spans="2:18" ht="6.75" customHeight="1">
      <c r="B36" s="10"/>
      <c r="C36" s="11"/>
      <c r="D36" s="11"/>
      <c r="E36" s="11"/>
      <c r="F36" s="100"/>
      <c r="G36" s="69"/>
      <c r="H36" s="93"/>
      <c r="I36" s="60"/>
      <c r="J36" s="85"/>
      <c r="K36" s="60"/>
      <c r="L36" s="59"/>
      <c r="M36" s="114"/>
      <c r="N36" s="54"/>
      <c r="O36" s="20"/>
      <c r="P36" s="34"/>
      <c r="Q36" s="23"/>
      <c r="R36" s="24"/>
    </row>
    <row r="37" spans="1:18" ht="24.75" customHeight="1">
      <c r="A37">
        <v>16</v>
      </c>
      <c r="B37" s="10" t="s">
        <v>4</v>
      </c>
      <c r="C37" s="11"/>
      <c r="D37" s="11"/>
      <c r="E37" s="11">
        <v>5000000</v>
      </c>
      <c r="F37" s="100" t="s">
        <v>27</v>
      </c>
      <c r="G37" s="69"/>
      <c r="H37" s="93" t="s">
        <v>37</v>
      </c>
      <c r="I37" s="60"/>
      <c r="J37" s="85"/>
      <c r="K37" s="60"/>
      <c r="L37" s="59">
        <f>+E37</f>
        <v>5000000</v>
      </c>
      <c r="M37" s="114">
        <f>+$M$6</f>
        <v>0.5285</v>
      </c>
      <c r="N37" s="54">
        <v>2642000</v>
      </c>
      <c r="O37" s="20"/>
      <c r="P37" s="34"/>
      <c r="Q37" s="23"/>
      <c r="R37" s="24"/>
    </row>
    <row r="38" spans="2:18" ht="6.75" customHeight="1">
      <c r="B38" s="10"/>
      <c r="C38" s="11"/>
      <c r="D38" s="11"/>
      <c r="E38" s="11"/>
      <c r="F38" s="94"/>
      <c r="G38" s="69"/>
      <c r="H38" s="93"/>
      <c r="I38" s="60"/>
      <c r="J38" s="85"/>
      <c r="K38" s="60"/>
      <c r="L38" s="59"/>
      <c r="M38" s="114"/>
      <c r="N38" s="54"/>
      <c r="O38" s="20"/>
      <c r="P38" s="34"/>
      <c r="Q38" s="23"/>
      <c r="R38" s="24"/>
    </row>
    <row r="39" spans="1:18" ht="24.75" customHeight="1">
      <c r="A39">
        <v>17</v>
      </c>
      <c r="B39" s="10" t="s">
        <v>10</v>
      </c>
      <c r="C39" s="11"/>
      <c r="D39" s="11"/>
      <c r="E39" s="11">
        <v>3020464</v>
      </c>
      <c r="F39" s="100" t="s">
        <v>27</v>
      </c>
      <c r="G39" s="69"/>
      <c r="H39" s="93" t="s">
        <v>37</v>
      </c>
      <c r="I39" s="60"/>
      <c r="J39" s="85"/>
      <c r="K39" s="60"/>
      <c r="L39" s="59">
        <f>+E39</f>
        <v>3020464</v>
      </c>
      <c r="M39" s="114">
        <f>+$M$6</f>
        <v>0.5285</v>
      </c>
      <c r="N39" s="54">
        <v>1596000</v>
      </c>
      <c r="O39" s="20"/>
      <c r="P39" s="34"/>
      <c r="Q39" s="23"/>
      <c r="R39" s="24"/>
    </row>
    <row r="40" spans="2:18" ht="6.75" customHeight="1">
      <c r="B40" s="10"/>
      <c r="C40" s="11"/>
      <c r="D40" s="11"/>
      <c r="E40" s="11"/>
      <c r="F40" s="71"/>
      <c r="G40" s="69"/>
      <c r="H40" s="93"/>
      <c r="I40" s="60"/>
      <c r="J40" s="85"/>
      <c r="K40" s="60"/>
      <c r="L40" s="59"/>
      <c r="M40" s="45"/>
      <c r="N40" s="54"/>
      <c r="O40" s="20"/>
      <c r="P40" s="34"/>
      <c r="Q40" s="20"/>
      <c r="R40" s="22"/>
    </row>
    <row r="41" ht="12">
      <c r="E41" s="1"/>
    </row>
    <row r="42" spans="2:16" ht="13.5" thickBot="1">
      <c r="B42" s="3" t="s">
        <v>5</v>
      </c>
      <c r="E42" s="28">
        <f>SUM(E7:E40)</f>
        <v>39411214</v>
      </c>
      <c r="L42" s="28">
        <f>SUM(L7:L40)</f>
        <v>39411214</v>
      </c>
      <c r="M42" s="46"/>
      <c r="N42" s="28">
        <f>SUM(N7:N40)</f>
        <v>21509000</v>
      </c>
      <c r="P42" s="29" t="e">
        <f>+E3-#REF!-N42</f>
        <v>#REF!</v>
      </c>
    </row>
    <row r="43" ht="12.75" thickTop="1">
      <c r="E43" s="1"/>
    </row>
    <row r="44" spans="2:14" ht="12.75">
      <c r="B44" s="55" t="s">
        <v>55</v>
      </c>
      <c r="C44" s="1">
        <f>+A39</f>
        <v>17</v>
      </c>
      <c r="D44" s="2"/>
      <c r="E44" s="2"/>
      <c r="L44" s="30" t="s">
        <v>2</v>
      </c>
      <c r="N44" s="31" t="e">
        <f>+E3-N4-N42</f>
        <v>#REF!</v>
      </c>
    </row>
    <row r="45" spans="8:14" ht="12">
      <c r="H45" s="81"/>
      <c r="I45" s="23"/>
      <c r="J45" s="23"/>
      <c r="K45" s="23"/>
      <c r="L45" s="23"/>
      <c r="M45" s="23"/>
      <c r="N45" s="52"/>
    </row>
    <row r="46" spans="8:14" ht="12">
      <c r="H46" s="81"/>
      <c r="I46" s="23"/>
      <c r="J46" s="23"/>
      <c r="K46" s="23"/>
      <c r="L46" s="23"/>
      <c r="M46" s="52"/>
      <c r="N46" s="52"/>
    </row>
    <row r="47" spans="8:15" ht="12">
      <c r="H47" s="81"/>
      <c r="I47" s="23"/>
      <c r="J47" s="23"/>
      <c r="K47" s="23"/>
      <c r="L47" s="23"/>
      <c r="M47" s="52"/>
      <c r="N47" s="52"/>
      <c r="O47" s="29"/>
    </row>
    <row r="48" spans="8:15" ht="12">
      <c r="H48" s="81"/>
      <c r="I48" s="23"/>
      <c r="J48" s="23"/>
      <c r="K48" s="23"/>
      <c r="L48" s="23"/>
      <c r="M48" s="52"/>
      <c r="N48" s="52"/>
      <c r="O48" s="29"/>
    </row>
    <row r="49" spans="8:15" ht="12">
      <c r="H49" s="81"/>
      <c r="I49" s="23"/>
      <c r="J49" s="23"/>
      <c r="K49" s="23"/>
      <c r="L49" s="23"/>
      <c r="M49" s="52"/>
      <c r="N49" s="52"/>
      <c r="O49" s="29"/>
    </row>
    <row r="50" spans="8:15" ht="12">
      <c r="H50" s="81"/>
      <c r="I50" s="23"/>
      <c r="J50" s="23"/>
      <c r="K50" s="23"/>
      <c r="L50" s="23"/>
      <c r="M50" s="52"/>
      <c r="N50" s="52"/>
      <c r="O50" s="29"/>
    </row>
    <row r="51" spans="8:15" ht="12">
      <c r="H51" s="81"/>
      <c r="I51" s="23"/>
      <c r="J51" s="23"/>
      <c r="K51" s="23"/>
      <c r="L51" s="23"/>
      <c r="M51" s="52"/>
      <c r="N51" s="52"/>
      <c r="O51" s="29"/>
    </row>
    <row r="52" spans="8:14" ht="12">
      <c r="H52" s="81"/>
      <c r="I52" s="23"/>
      <c r="J52" s="23"/>
      <c r="K52" s="23"/>
      <c r="L52" s="23"/>
      <c r="M52" s="52"/>
      <c r="N52" s="52"/>
    </row>
    <row r="53" spans="8:14" ht="12">
      <c r="H53" s="81"/>
      <c r="I53" s="23"/>
      <c r="J53" s="23"/>
      <c r="K53" s="23"/>
      <c r="L53" s="23"/>
      <c r="M53" s="52"/>
      <c r="N53" s="76"/>
    </row>
    <row r="54" spans="8:15" ht="12">
      <c r="H54" s="81"/>
      <c r="I54" s="23"/>
      <c r="J54" s="23"/>
      <c r="K54" s="23"/>
      <c r="L54" s="4"/>
      <c r="M54" s="52"/>
      <c r="N54" s="76"/>
      <c r="O54" s="29"/>
    </row>
    <row r="55" spans="8:16" ht="12">
      <c r="H55" s="81"/>
      <c r="I55" s="23"/>
      <c r="J55" s="23"/>
      <c r="K55" s="23"/>
      <c r="L55" s="23"/>
      <c r="M55" s="23"/>
      <c r="N55" s="52"/>
      <c r="P55" s="44">
        <f>+L54-N54</f>
        <v>0</v>
      </c>
    </row>
    <row r="56" spans="8:14" ht="12">
      <c r="H56" s="81"/>
      <c r="I56" s="23"/>
      <c r="J56" s="23"/>
      <c r="K56" s="23"/>
      <c r="L56" s="23"/>
      <c r="M56" s="23"/>
      <c r="N56" s="23"/>
    </row>
    <row r="57" spans="8:14" ht="12">
      <c r="H57" s="81"/>
      <c r="I57" s="23"/>
      <c r="J57" s="23"/>
      <c r="K57" s="23"/>
      <c r="L57" s="23"/>
      <c r="M57" s="23"/>
      <c r="N57" s="76"/>
    </row>
    <row r="58" spans="8:14" ht="12">
      <c r="H58" s="81"/>
      <c r="I58" s="23"/>
      <c r="J58" s="23"/>
      <c r="K58" s="23"/>
      <c r="L58" s="23"/>
      <c r="M58" s="23"/>
      <c r="N58" s="76"/>
    </row>
    <row r="59" spans="8:14" ht="12">
      <c r="H59" s="81"/>
      <c r="I59" s="23"/>
      <c r="J59" s="23"/>
      <c r="K59" s="23"/>
      <c r="L59" s="23"/>
      <c r="M59" s="52"/>
      <c r="N59" s="76"/>
    </row>
    <row r="60" spans="8:14" ht="12">
      <c r="H60" s="81"/>
      <c r="I60" s="23"/>
      <c r="J60" s="23"/>
      <c r="K60" s="23"/>
      <c r="L60" s="23"/>
      <c r="M60" s="52"/>
      <c r="N60" s="76"/>
    </row>
    <row r="61" spans="8:14" ht="12">
      <c r="H61" s="81"/>
      <c r="I61" s="23"/>
      <c r="J61" s="23"/>
      <c r="K61" s="23"/>
      <c r="L61" s="23"/>
      <c r="M61" s="52"/>
      <c r="N61" s="76"/>
    </row>
    <row r="62" spans="8:14" ht="12">
      <c r="H62" s="81"/>
      <c r="I62" s="23"/>
      <c r="J62" s="23"/>
      <c r="K62" s="23"/>
      <c r="L62" s="23"/>
      <c r="M62" s="52"/>
      <c r="N62" s="52"/>
    </row>
    <row r="63" spans="8:14" ht="12">
      <c r="H63" s="81"/>
      <c r="I63" s="23"/>
      <c r="J63" s="23"/>
      <c r="K63" s="23"/>
      <c r="L63" s="23"/>
      <c r="M63" s="52"/>
      <c r="N63" s="76"/>
    </row>
    <row r="64" spans="8:14" ht="12">
      <c r="H64" s="81"/>
      <c r="I64" s="23"/>
      <c r="J64" s="23"/>
      <c r="K64" s="23"/>
      <c r="L64" s="4"/>
      <c r="M64" s="52"/>
      <c r="N64" s="76"/>
    </row>
    <row r="65" spans="8:16" ht="12">
      <c r="H65" s="81"/>
      <c r="I65" s="23"/>
      <c r="J65" s="23"/>
      <c r="K65" s="23"/>
      <c r="L65" s="23"/>
      <c r="M65" s="23"/>
      <c r="N65" s="23"/>
      <c r="P65" s="9">
        <f>+L64-N64</f>
        <v>0</v>
      </c>
    </row>
  </sheetData>
  <sheetProtection/>
  <mergeCells count="1">
    <mergeCell ref="B1:F1"/>
  </mergeCells>
  <printOptions/>
  <pageMargins left="0.17" right="0.03" top="0.53" bottom="0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PageLayoutView="0" workbookViewId="0" topLeftCell="A11">
      <selection activeCell="F27" sqref="F27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5.421875" style="1" customWidth="1"/>
    <col min="4" max="4" width="14.00390625" style="1" customWidth="1"/>
    <col min="5" max="5" width="11.7109375" style="0" customWidth="1"/>
    <col min="6" max="6" width="11.57421875" style="0" customWidth="1"/>
    <col min="7" max="7" width="0.85546875" style="0" customWidth="1"/>
    <col min="8" max="8" width="14.140625" style="47" customWidth="1"/>
    <col min="9" max="9" width="0.85546875" style="0" customWidth="1"/>
    <col min="10" max="10" width="12.7109375" style="0" customWidth="1"/>
    <col min="11" max="11" width="0.85546875" style="0" customWidth="1"/>
    <col min="12" max="12" width="13.140625" style="0" customWidth="1"/>
    <col min="13" max="13" width="10.140625" style="0" customWidth="1"/>
    <col min="14" max="14" width="13.28125" style="0" customWidth="1"/>
    <col min="15" max="15" width="6.140625" style="0" customWidth="1"/>
    <col min="16" max="16" width="47.140625" style="0" customWidth="1"/>
    <col min="17" max="17" width="0.9921875" style="0" customWidth="1"/>
    <col min="18" max="18" width="17.57421875" style="0" customWidth="1"/>
  </cols>
  <sheetData>
    <row r="1" spans="2:6" ht="12.75">
      <c r="B1" s="134" t="s">
        <v>57</v>
      </c>
      <c r="C1" s="134"/>
      <c r="D1" s="134"/>
      <c r="E1" s="134"/>
      <c r="F1" s="134"/>
    </row>
    <row r="3" spans="2:5" ht="12.75">
      <c r="B3" s="3" t="s">
        <v>0</v>
      </c>
      <c r="C3" s="4"/>
      <c r="D3" s="4"/>
      <c r="E3" s="2">
        <f>98589000</f>
        <v>98589000</v>
      </c>
    </row>
    <row r="4" spans="2:14" ht="12.75">
      <c r="B4" s="3" t="s">
        <v>54</v>
      </c>
      <c r="C4" s="4"/>
      <c r="D4" s="4"/>
      <c r="E4" s="2"/>
      <c r="L4" s="105" t="e">
        <f>+#REF!</f>
        <v>#REF!</v>
      </c>
      <c r="M4" s="46">
        <v>0.33</v>
      </c>
      <c r="N4" s="107" t="e">
        <f>+#REF!</f>
        <v>#REF!</v>
      </c>
    </row>
    <row r="5" spans="2:14" ht="12.75">
      <c r="B5" s="5" t="s">
        <v>53</v>
      </c>
      <c r="D5" s="4"/>
      <c r="E5" s="2"/>
      <c r="N5" s="108">
        <f>+'QSCB strong 38 $500K'!N42</f>
        <v>21509000</v>
      </c>
    </row>
    <row r="6" spans="2:14" ht="13.5" thickBot="1">
      <c r="B6" s="3" t="s">
        <v>59</v>
      </c>
      <c r="C6" s="4"/>
      <c r="D6" s="4"/>
      <c r="E6" s="2"/>
      <c r="N6" s="109" t="e">
        <f>SUM(N4:N5)</f>
        <v>#REF!</v>
      </c>
    </row>
    <row r="7" spans="2:14" ht="13.5" thickTop="1">
      <c r="B7" s="3"/>
      <c r="E7" s="5"/>
      <c r="J7" s="6"/>
      <c r="L7" s="48"/>
      <c r="M7" s="46"/>
      <c r="N7" s="48"/>
    </row>
    <row r="8" spans="2:13" ht="13.5" thickBot="1">
      <c r="B8" s="27" t="s">
        <v>56</v>
      </c>
      <c r="E8" s="1"/>
      <c r="F8" s="3" t="s">
        <v>15</v>
      </c>
      <c r="J8" s="6"/>
      <c r="L8" s="113" t="s">
        <v>61</v>
      </c>
      <c r="M8" s="116">
        <v>0.5285</v>
      </c>
    </row>
    <row r="9" spans="1:18" ht="24.75" customHeight="1">
      <c r="A9">
        <v>1</v>
      </c>
      <c r="B9" s="73" t="s">
        <v>9</v>
      </c>
      <c r="C9" s="11"/>
      <c r="D9" s="11"/>
      <c r="E9" s="11">
        <v>2030702</v>
      </c>
      <c r="F9" s="75">
        <v>39946</v>
      </c>
      <c r="G9" s="69"/>
      <c r="H9" s="82">
        <v>39947</v>
      </c>
      <c r="I9" s="60"/>
      <c r="J9" s="85">
        <v>0</v>
      </c>
      <c r="K9" s="60"/>
      <c r="L9" s="58">
        <f>+E9</f>
        <v>2030702</v>
      </c>
      <c r="M9" s="114">
        <f>+$M$8</f>
        <v>0.5285</v>
      </c>
      <c r="N9" s="54">
        <v>1073000</v>
      </c>
      <c r="O9" s="16"/>
      <c r="P9" s="41"/>
      <c r="Q9" s="42"/>
      <c r="R9" s="43"/>
    </row>
    <row r="10" spans="2:18" ht="5.25" customHeight="1">
      <c r="B10" s="53"/>
      <c r="C10" s="7"/>
      <c r="D10" s="7"/>
      <c r="E10" s="7"/>
      <c r="F10" s="70"/>
      <c r="G10" s="49"/>
      <c r="H10" s="80"/>
      <c r="I10" s="61"/>
      <c r="J10" s="86"/>
      <c r="K10" s="61"/>
      <c r="L10" s="59"/>
      <c r="M10" s="117"/>
      <c r="N10" s="72"/>
      <c r="O10" s="23"/>
      <c r="P10" s="26"/>
      <c r="Q10" s="23"/>
      <c r="R10" s="23"/>
    </row>
    <row r="11" spans="1:18" ht="24.75" customHeight="1">
      <c r="A11">
        <v>2</v>
      </c>
      <c r="B11" s="56" t="s">
        <v>14</v>
      </c>
      <c r="C11" s="11"/>
      <c r="D11" s="11"/>
      <c r="E11" s="4">
        <v>1000000</v>
      </c>
      <c r="F11" s="74" t="s">
        <v>17</v>
      </c>
      <c r="G11" s="50"/>
      <c r="H11" s="83">
        <v>39960</v>
      </c>
      <c r="I11" s="62"/>
      <c r="J11" s="87">
        <v>0</v>
      </c>
      <c r="K11" s="62"/>
      <c r="L11" s="59">
        <f>+E11</f>
        <v>1000000</v>
      </c>
      <c r="M11" s="114">
        <f>+$M$8</f>
        <v>0.5285</v>
      </c>
      <c r="N11" s="54">
        <v>528000</v>
      </c>
      <c r="O11" s="12"/>
      <c r="P11" s="25"/>
      <c r="Q11" s="12"/>
      <c r="R11" s="13"/>
    </row>
    <row r="12" spans="2:18" ht="7.5" customHeight="1">
      <c r="B12" s="35"/>
      <c r="C12" s="39"/>
      <c r="D12" s="39"/>
      <c r="E12" s="11"/>
      <c r="F12" s="69"/>
      <c r="G12" s="69"/>
      <c r="H12" s="79"/>
      <c r="I12" s="60"/>
      <c r="J12" s="85"/>
      <c r="K12" s="60"/>
      <c r="L12" s="63"/>
      <c r="M12" s="114"/>
      <c r="N12" s="72"/>
      <c r="O12" s="23"/>
      <c r="P12" s="26"/>
      <c r="Q12" s="23"/>
      <c r="R12" s="23"/>
    </row>
    <row r="13" spans="1:18" ht="24.75" customHeight="1">
      <c r="A13">
        <v>3</v>
      </c>
      <c r="B13" s="56" t="s">
        <v>13</v>
      </c>
      <c r="E13" s="15">
        <v>1018486</v>
      </c>
      <c r="F13" s="101" t="s">
        <v>19</v>
      </c>
      <c r="G13" s="67"/>
      <c r="H13" s="88">
        <v>39973</v>
      </c>
      <c r="I13" s="64"/>
      <c r="J13" s="87">
        <v>0</v>
      </c>
      <c r="K13" s="62"/>
      <c r="L13" s="59">
        <f>+E13</f>
        <v>1018486</v>
      </c>
      <c r="M13" s="114">
        <f>+$M$8</f>
        <v>0.5285</v>
      </c>
      <c r="N13" s="54">
        <v>538000</v>
      </c>
      <c r="O13" s="12"/>
      <c r="P13" s="37"/>
      <c r="Q13" s="38"/>
      <c r="R13" s="40"/>
    </row>
    <row r="14" spans="2:19" ht="6.75" customHeight="1">
      <c r="B14" s="14"/>
      <c r="C14" s="15"/>
      <c r="D14" s="11"/>
      <c r="E14" s="11"/>
      <c r="F14" s="68"/>
      <c r="G14" s="69"/>
      <c r="H14" s="79"/>
      <c r="I14" s="60"/>
      <c r="J14" s="85"/>
      <c r="K14" s="60"/>
      <c r="L14" s="63"/>
      <c r="M14" s="114"/>
      <c r="N14" s="72"/>
      <c r="O14" s="16"/>
      <c r="P14" s="17"/>
      <c r="Q14" s="16"/>
      <c r="R14" s="16"/>
      <c r="S14" s="23"/>
    </row>
    <row r="15" spans="1:18" ht="24.75" customHeight="1">
      <c r="A15">
        <v>4</v>
      </c>
      <c r="B15" s="10" t="s">
        <v>6</v>
      </c>
      <c r="C15" s="11"/>
      <c r="D15" s="11"/>
      <c r="E15" s="11">
        <v>990000</v>
      </c>
      <c r="F15" s="110" t="s">
        <v>43</v>
      </c>
      <c r="G15" s="69"/>
      <c r="H15" s="92" t="s">
        <v>26</v>
      </c>
      <c r="I15" s="60"/>
      <c r="J15" s="85"/>
      <c r="K15" s="60"/>
      <c r="L15" s="59">
        <f>+E15</f>
        <v>990000</v>
      </c>
      <c r="M15" s="114">
        <f>+$M$8</f>
        <v>0.5285</v>
      </c>
      <c r="N15" s="54">
        <v>523000</v>
      </c>
      <c r="O15" s="20"/>
      <c r="P15" s="34"/>
      <c r="Q15" s="23"/>
      <c r="R15" s="24"/>
    </row>
    <row r="16" spans="2:18" ht="8.25" customHeight="1">
      <c r="B16" s="10"/>
      <c r="C16" s="11"/>
      <c r="D16" s="11"/>
      <c r="E16" s="11"/>
      <c r="F16" s="71"/>
      <c r="G16" s="69"/>
      <c r="H16" s="92"/>
      <c r="I16" s="60"/>
      <c r="J16" s="85"/>
      <c r="K16" s="60"/>
      <c r="L16" s="59"/>
      <c r="M16" s="114"/>
      <c r="N16" s="54"/>
      <c r="O16" s="20"/>
      <c r="P16" s="34"/>
      <c r="Q16" s="23"/>
      <c r="R16" s="24"/>
    </row>
    <row r="17" spans="1:18" ht="24.75" customHeight="1">
      <c r="A17">
        <v>5</v>
      </c>
      <c r="B17" s="10" t="s">
        <v>7</v>
      </c>
      <c r="C17" s="11"/>
      <c r="D17" s="11"/>
      <c r="E17" s="11">
        <v>850000</v>
      </c>
      <c r="F17" s="100" t="s">
        <v>27</v>
      </c>
      <c r="G17" s="69"/>
      <c r="H17" s="93">
        <v>39975</v>
      </c>
      <c r="I17" s="60"/>
      <c r="J17" s="85"/>
      <c r="K17" s="60"/>
      <c r="L17" s="59">
        <f>+E17</f>
        <v>850000</v>
      </c>
      <c r="M17" s="114">
        <f>+$M$8</f>
        <v>0.5285</v>
      </c>
      <c r="N17" s="54">
        <v>500000</v>
      </c>
      <c r="O17" s="20"/>
      <c r="P17" s="34"/>
      <c r="Q17" s="23"/>
      <c r="R17" s="24"/>
    </row>
    <row r="18" spans="2:18" ht="6.75" customHeight="1">
      <c r="B18" s="10"/>
      <c r="C18" s="11"/>
      <c r="D18" s="11"/>
      <c r="E18" s="11"/>
      <c r="F18" s="71"/>
      <c r="G18" s="69"/>
      <c r="H18" s="93"/>
      <c r="I18" s="60"/>
      <c r="J18" s="85"/>
      <c r="K18" s="60"/>
      <c r="L18" s="59"/>
      <c r="M18" s="114"/>
      <c r="N18" s="54"/>
      <c r="O18" s="20"/>
      <c r="P18" s="34"/>
      <c r="Q18" s="23"/>
      <c r="R18" s="24"/>
    </row>
    <row r="19" spans="1:18" ht="24.75" customHeight="1">
      <c r="A19">
        <v>6</v>
      </c>
      <c r="B19" s="10" t="s">
        <v>30</v>
      </c>
      <c r="C19" s="11"/>
      <c r="D19" s="11"/>
      <c r="E19" s="11">
        <v>1500000</v>
      </c>
      <c r="F19" s="100" t="s">
        <v>27</v>
      </c>
      <c r="G19" s="69"/>
      <c r="H19" s="93">
        <v>39975</v>
      </c>
      <c r="I19" s="60"/>
      <c r="J19" s="85"/>
      <c r="K19" s="60"/>
      <c r="L19" s="59">
        <f>+E19</f>
        <v>1500000</v>
      </c>
      <c r="M19" s="114">
        <f>+$M$8</f>
        <v>0.5285</v>
      </c>
      <c r="N19" s="54">
        <v>793000</v>
      </c>
      <c r="O19" s="20"/>
      <c r="P19" s="34"/>
      <c r="Q19" s="23"/>
      <c r="R19" s="24"/>
    </row>
    <row r="20" spans="2:18" ht="6.75" customHeight="1">
      <c r="B20" s="10"/>
      <c r="C20" s="11"/>
      <c r="D20" s="11"/>
      <c r="E20" s="11"/>
      <c r="F20" s="71"/>
      <c r="G20" s="69"/>
      <c r="H20" s="93"/>
      <c r="I20" s="60"/>
      <c r="J20" s="85"/>
      <c r="K20" s="60"/>
      <c r="L20" s="59"/>
      <c r="M20" s="114"/>
      <c r="N20" s="54"/>
      <c r="O20" s="20"/>
      <c r="P20" s="34"/>
      <c r="Q20" s="23"/>
      <c r="R20" s="24"/>
    </row>
    <row r="21" spans="1:18" ht="24.75" customHeight="1">
      <c r="A21">
        <v>7</v>
      </c>
      <c r="B21" s="10" t="s">
        <v>39</v>
      </c>
      <c r="C21" s="11"/>
      <c r="D21" s="11"/>
      <c r="E21" s="11">
        <v>1000000</v>
      </c>
      <c r="F21" s="110" t="s">
        <v>40</v>
      </c>
      <c r="G21" s="69"/>
      <c r="H21" s="93" t="s">
        <v>37</v>
      </c>
      <c r="I21" s="60"/>
      <c r="J21" s="85"/>
      <c r="K21" s="60"/>
      <c r="L21" s="59">
        <f>+E21</f>
        <v>1000000</v>
      </c>
      <c r="M21" s="114">
        <f>+$M$8</f>
        <v>0.5285</v>
      </c>
      <c r="N21" s="54">
        <v>528000</v>
      </c>
      <c r="O21" s="20"/>
      <c r="P21" s="34"/>
      <c r="Q21" s="23"/>
      <c r="R21" s="24"/>
    </row>
    <row r="22" spans="2:18" ht="6.75" customHeight="1">
      <c r="B22" s="10"/>
      <c r="C22" s="11"/>
      <c r="D22" s="11"/>
      <c r="E22" s="11"/>
      <c r="F22" s="94"/>
      <c r="G22" s="69"/>
      <c r="H22" s="93"/>
      <c r="I22" s="60"/>
      <c r="J22" s="85"/>
      <c r="K22" s="60"/>
      <c r="L22" s="59"/>
      <c r="M22" s="114"/>
      <c r="N22" s="54"/>
      <c r="O22" s="20"/>
      <c r="P22" s="34"/>
      <c r="Q22" s="23"/>
      <c r="R22" s="24"/>
    </row>
    <row r="23" spans="1:18" ht="24.75" customHeight="1">
      <c r="A23">
        <v>8</v>
      </c>
      <c r="B23" s="10" t="s">
        <v>41</v>
      </c>
      <c r="C23" s="11"/>
      <c r="D23" s="11"/>
      <c r="E23" s="11">
        <v>800000</v>
      </c>
      <c r="F23" s="100" t="s">
        <v>27</v>
      </c>
      <c r="G23" s="69"/>
      <c r="H23" s="93" t="s">
        <v>37</v>
      </c>
      <c r="I23" s="60"/>
      <c r="J23" s="85"/>
      <c r="K23" s="60"/>
      <c r="L23" s="59">
        <f>+E23</f>
        <v>800000</v>
      </c>
      <c r="M23" s="114">
        <f>+$M$8</f>
        <v>0.5285</v>
      </c>
      <c r="N23" s="54">
        <v>500000</v>
      </c>
      <c r="O23" s="20"/>
      <c r="P23" s="34"/>
      <c r="Q23" s="23"/>
      <c r="R23" s="24"/>
    </row>
    <row r="24" spans="2:18" ht="6.75" customHeight="1">
      <c r="B24" s="10"/>
      <c r="C24" s="11"/>
      <c r="D24" s="11"/>
      <c r="E24" s="11"/>
      <c r="F24" s="94"/>
      <c r="G24" s="69"/>
      <c r="H24" s="93"/>
      <c r="I24" s="60"/>
      <c r="J24" s="85"/>
      <c r="K24" s="60"/>
      <c r="L24" s="59"/>
      <c r="M24" s="114"/>
      <c r="N24" s="54"/>
      <c r="O24" s="20"/>
      <c r="P24" s="34"/>
      <c r="Q24" s="23"/>
      <c r="R24" s="24"/>
    </row>
    <row r="25" spans="1:18" ht="24.75" customHeight="1">
      <c r="A25">
        <v>9</v>
      </c>
      <c r="B25" s="10" t="s">
        <v>3</v>
      </c>
      <c r="C25" s="11"/>
      <c r="D25" s="11"/>
      <c r="E25" s="11">
        <v>1800000</v>
      </c>
      <c r="F25" s="104" t="s">
        <v>27</v>
      </c>
      <c r="G25" s="69"/>
      <c r="H25" s="93">
        <v>39976</v>
      </c>
      <c r="I25" s="60"/>
      <c r="J25" s="85"/>
      <c r="K25" s="60"/>
      <c r="L25" s="59">
        <f>+E25</f>
        <v>1800000</v>
      </c>
      <c r="M25" s="114">
        <f>+$M$8</f>
        <v>0.5285</v>
      </c>
      <c r="N25" s="54">
        <v>951000</v>
      </c>
      <c r="O25" s="20"/>
      <c r="P25" s="34"/>
      <c r="Q25" s="23"/>
      <c r="R25" s="24"/>
    </row>
    <row r="26" spans="2:18" ht="6.75" customHeight="1">
      <c r="B26" s="10"/>
      <c r="C26" s="11"/>
      <c r="D26" s="11"/>
      <c r="E26" s="11"/>
      <c r="F26" s="94"/>
      <c r="G26" s="69"/>
      <c r="H26" s="93"/>
      <c r="I26" s="60"/>
      <c r="J26" s="85"/>
      <c r="K26" s="60"/>
      <c r="L26" s="59"/>
      <c r="M26" s="114"/>
      <c r="N26" s="54"/>
      <c r="O26" s="20"/>
      <c r="P26" s="34"/>
      <c r="Q26" s="23"/>
      <c r="R26" s="24"/>
    </row>
    <row r="27" spans="1:18" ht="24.75" customHeight="1">
      <c r="A27">
        <v>10</v>
      </c>
      <c r="B27" s="10" t="s">
        <v>42</v>
      </c>
      <c r="C27" s="11"/>
      <c r="D27" s="11"/>
      <c r="E27" s="11">
        <v>675000</v>
      </c>
      <c r="F27" s="110" t="s">
        <v>45</v>
      </c>
      <c r="G27" s="69"/>
      <c r="H27" s="93">
        <v>39979</v>
      </c>
      <c r="I27" s="60"/>
      <c r="J27" s="85"/>
      <c r="K27" s="60"/>
      <c r="L27" s="59">
        <f>+E27</f>
        <v>675000</v>
      </c>
      <c r="M27" s="114">
        <f>+$M$8</f>
        <v>0.5285</v>
      </c>
      <c r="N27" s="54">
        <v>500000</v>
      </c>
      <c r="O27" s="20"/>
      <c r="P27" s="34"/>
      <c r="Q27" s="23"/>
      <c r="R27" s="24"/>
    </row>
    <row r="28" spans="2:18" ht="6.75" customHeight="1">
      <c r="B28" s="10"/>
      <c r="C28" s="11"/>
      <c r="D28" s="11"/>
      <c r="E28" s="11"/>
      <c r="F28" s="94"/>
      <c r="G28" s="69"/>
      <c r="H28" s="93"/>
      <c r="I28" s="60"/>
      <c r="J28" s="85"/>
      <c r="K28" s="60"/>
      <c r="L28" s="59"/>
      <c r="M28" s="114"/>
      <c r="N28" s="54"/>
      <c r="O28" s="20"/>
      <c r="P28" s="34"/>
      <c r="Q28" s="23"/>
      <c r="R28" s="24"/>
    </row>
    <row r="29" spans="1:18" ht="24.75" customHeight="1">
      <c r="A29">
        <v>11</v>
      </c>
      <c r="B29" s="10" t="s">
        <v>46</v>
      </c>
      <c r="C29" s="11"/>
      <c r="D29" s="11"/>
      <c r="E29" s="11">
        <v>780000</v>
      </c>
      <c r="F29" s="110" t="s">
        <v>51</v>
      </c>
      <c r="G29" s="69"/>
      <c r="H29" s="93">
        <v>39976</v>
      </c>
      <c r="I29" s="60"/>
      <c r="J29" s="85"/>
      <c r="K29" s="60"/>
      <c r="L29" s="59">
        <f>+E29</f>
        <v>780000</v>
      </c>
      <c r="M29" s="114">
        <f>+$M$8</f>
        <v>0.5285</v>
      </c>
      <c r="N29" s="54">
        <v>500000</v>
      </c>
      <c r="O29" s="20"/>
      <c r="P29" s="34"/>
      <c r="Q29" s="23"/>
      <c r="R29" s="24"/>
    </row>
    <row r="30" spans="2:18" ht="6.75" customHeight="1">
      <c r="B30" s="10"/>
      <c r="C30" s="11"/>
      <c r="D30" s="11"/>
      <c r="E30" s="11"/>
      <c r="F30" s="94"/>
      <c r="G30" s="69"/>
      <c r="H30" s="93"/>
      <c r="I30" s="60"/>
      <c r="J30" s="85"/>
      <c r="K30" s="60"/>
      <c r="L30" s="59"/>
      <c r="M30" s="114"/>
      <c r="N30" s="54"/>
      <c r="O30" s="20"/>
      <c r="P30" s="34"/>
      <c r="Q30" s="23"/>
      <c r="R30" s="24"/>
    </row>
    <row r="31" spans="1:18" ht="24.75" customHeight="1">
      <c r="A31">
        <v>12</v>
      </c>
      <c r="B31" s="10" t="s">
        <v>47</v>
      </c>
      <c r="C31" s="11"/>
      <c r="D31" s="11"/>
      <c r="E31" s="11">
        <v>279585</v>
      </c>
      <c r="F31" s="94" t="s">
        <v>48</v>
      </c>
      <c r="G31" s="69"/>
      <c r="H31" s="93" t="s">
        <v>31</v>
      </c>
      <c r="I31" s="60"/>
      <c r="J31" s="85"/>
      <c r="K31" s="60"/>
      <c r="L31" s="59">
        <f>+E31</f>
        <v>279585</v>
      </c>
      <c r="M31" s="114">
        <f>+$M$8</f>
        <v>0.5285</v>
      </c>
      <c r="N31" s="54">
        <v>280000</v>
      </c>
      <c r="O31" s="20"/>
      <c r="P31" s="34"/>
      <c r="Q31" s="23"/>
      <c r="R31" s="24"/>
    </row>
    <row r="32" spans="2:18" ht="6.75" customHeight="1">
      <c r="B32" s="10"/>
      <c r="C32" s="11"/>
      <c r="D32" s="11"/>
      <c r="E32" s="11"/>
      <c r="F32" s="94"/>
      <c r="G32" s="69"/>
      <c r="H32" s="93"/>
      <c r="I32" s="60"/>
      <c r="J32" s="85"/>
      <c r="K32" s="60"/>
      <c r="L32" s="59"/>
      <c r="M32" s="45"/>
      <c r="N32" s="54"/>
      <c r="O32" s="20"/>
      <c r="P32" s="34"/>
      <c r="Q32" s="23"/>
      <c r="R32" s="24"/>
    </row>
    <row r="33" ht="12">
      <c r="E33" s="1"/>
    </row>
    <row r="34" spans="2:16" ht="13.5" thickBot="1">
      <c r="B34" s="3" t="s">
        <v>5</v>
      </c>
      <c r="E34" s="28">
        <f>SUM(E9:E32)</f>
        <v>12723773</v>
      </c>
      <c r="L34" s="28">
        <f>SUM(L9:L32)</f>
        <v>12723773</v>
      </c>
      <c r="M34" s="46"/>
      <c r="N34" s="28">
        <f>SUM(N9:N32)</f>
        <v>7214000</v>
      </c>
      <c r="P34" s="29"/>
    </row>
    <row r="35" ht="12.75" thickTop="1">
      <c r="E35" s="1"/>
    </row>
    <row r="36" spans="2:5" ht="12">
      <c r="B36" t="s">
        <v>44</v>
      </c>
      <c r="C36" s="1">
        <f>+A31</f>
        <v>12</v>
      </c>
      <c r="E36" s="1"/>
    </row>
    <row r="37" spans="2:14" ht="12.75">
      <c r="B37" s="3"/>
      <c r="C37" s="2"/>
      <c r="D37" s="2"/>
      <c r="E37" s="2"/>
      <c r="L37" s="30" t="s">
        <v>2</v>
      </c>
      <c r="N37" s="31" t="e">
        <f>+E3-N4-N5-N34</f>
        <v>#REF!</v>
      </c>
    </row>
    <row r="39" spans="12:14" ht="12">
      <c r="L39" s="29"/>
      <c r="N39" s="51"/>
    </row>
    <row r="40" spans="12:16" ht="12.75">
      <c r="L40" s="99"/>
      <c r="N40" s="51"/>
      <c r="P40" s="32"/>
    </row>
    <row r="41" spans="8:16" ht="12.75">
      <c r="H41" s="81"/>
      <c r="I41" s="23"/>
      <c r="J41" s="23"/>
      <c r="K41" s="23"/>
      <c r="L41" s="77"/>
      <c r="M41" s="23"/>
      <c r="N41" s="52"/>
      <c r="P41" s="32"/>
    </row>
    <row r="42" spans="8:16" ht="12.75">
      <c r="H42" s="81"/>
      <c r="I42" s="23"/>
      <c r="J42" s="23"/>
      <c r="K42" s="23"/>
      <c r="L42" s="23"/>
      <c r="M42" s="23"/>
      <c r="N42" s="52"/>
      <c r="P42" s="33"/>
    </row>
    <row r="43" spans="8:16" ht="12">
      <c r="H43" s="81"/>
      <c r="I43" s="23"/>
      <c r="J43" s="23"/>
      <c r="K43" s="23"/>
      <c r="L43" s="23"/>
      <c r="M43" s="23"/>
      <c r="N43" s="76"/>
      <c r="P43" s="4"/>
    </row>
    <row r="44" spans="8:14" ht="12">
      <c r="H44" s="81"/>
      <c r="I44" s="23"/>
      <c r="J44" s="23"/>
      <c r="K44" s="23"/>
      <c r="L44" s="23"/>
      <c r="M44" s="23"/>
      <c r="N44" s="78"/>
    </row>
    <row r="45" spans="8:14" ht="12">
      <c r="H45" s="81"/>
      <c r="I45" s="23"/>
      <c r="J45" s="23"/>
      <c r="K45" s="23"/>
      <c r="L45" s="23"/>
      <c r="M45" s="23"/>
      <c r="N45" s="52"/>
    </row>
    <row r="46" spans="8:14" ht="12">
      <c r="H46" s="81"/>
      <c r="I46" s="23"/>
      <c r="J46" s="23"/>
      <c r="K46" s="23"/>
      <c r="L46" s="23"/>
      <c r="M46" s="52"/>
      <c r="N46" s="52"/>
    </row>
    <row r="47" spans="8:15" ht="12">
      <c r="H47" s="81"/>
      <c r="I47" s="23"/>
      <c r="J47" s="23"/>
      <c r="K47" s="23"/>
      <c r="L47" s="23"/>
      <c r="M47" s="52"/>
      <c r="N47" s="52"/>
      <c r="O47" s="29"/>
    </row>
    <row r="48" spans="8:15" ht="12">
      <c r="H48" s="81"/>
      <c r="I48" s="23"/>
      <c r="J48" s="23"/>
      <c r="K48" s="23"/>
      <c r="L48" s="23"/>
      <c r="M48" s="52"/>
      <c r="N48" s="52"/>
      <c r="O48" s="29"/>
    </row>
    <row r="49" spans="8:15" ht="12">
      <c r="H49" s="81"/>
      <c r="I49" s="23"/>
      <c r="J49" s="23"/>
      <c r="K49" s="23"/>
      <c r="L49" s="23"/>
      <c r="M49" s="52"/>
      <c r="N49" s="52"/>
      <c r="O49" s="29"/>
    </row>
    <row r="50" spans="8:15" ht="12">
      <c r="H50" s="81"/>
      <c r="I50" s="23"/>
      <c r="J50" s="23"/>
      <c r="K50" s="23"/>
      <c r="L50" s="23"/>
      <c r="M50" s="52"/>
      <c r="N50" s="52"/>
      <c r="O50" s="29"/>
    </row>
    <row r="51" spans="8:15" ht="12">
      <c r="H51" s="81"/>
      <c r="I51" s="23"/>
      <c r="J51" s="23"/>
      <c r="K51" s="23"/>
      <c r="L51" s="23"/>
      <c r="M51" s="52"/>
      <c r="N51" s="52"/>
      <c r="O51" s="29"/>
    </row>
    <row r="52" spans="8:14" ht="12">
      <c r="H52" s="81"/>
      <c r="I52" s="23"/>
      <c r="J52" s="23"/>
      <c r="K52" s="23"/>
      <c r="L52" s="23"/>
      <c r="M52" s="52"/>
      <c r="N52" s="52"/>
    </row>
    <row r="53" spans="8:14" ht="12">
      <c r="H53" s="81"/>
      <c r="I53" s="23"/>
      <c r="J53" s="23"/>
      <c r="K53" s="23"/>
      <c r="L53" s="23"/>
      <c r="M53" s="52"/>
      <c r="N53" s="76"/>
    </row>
    <row r="54" spans="8:15" ht="12">
      <c r="H54" s="81"/>
      <c r="I54" s="23"/>
      <c r="J54" s="23"/>
      <c r="K54" s="23"/>
      <c r="L54" s="4"/>
      <c r="M54" s="52"/>
      <c r="N54" s="76"/>
      <c r="O54" s="29"/>
    </row>
    <row r="55" spans="8:16" ht="12">
      <c r="H55" s="81"/>
      <c r="I55" s="23"/>
      <c r="J55" s="23"/>
      <c r="K55" s="23"/>
      <c r="L55" s="23"/>
      <c r="M55" s="23"/>
      <c r="N55" s="52"/>
      <c r="P55" s="44">
        <f>+L54-N54</f>
        <v>0</v>
      </c>
    </row>
    <row r="56" spans="8:14" ht="12">
      <c r="H56" s="81"/>
      <c r="I56" s="23"/>
      <c r="J56" s="23"/>
      <c r="K56" s="23"/>
      <c r="L56" s="23"/>
      <c r="M56" s="23"/>
      <c r="N56" s="23"/>
    </row>
    <row r="57" spans="8:14" ht="12">
      <c r="H57" s="81"/>
      <c r="I57" s="23"/>
      <c r="J57" s="23"/>
      <c r="K57" s="23"/>
      <c r="L57" s="23"/>
      <c r="M57" s="23"/>
      <c r="N57" s="76"/>
    </row>
    <row r="58" spans="8:14" ht="12">
      <c r="H58" s="81"/>
      <c r="I58" s="23"/>
      <c r="J58" s="23"/>
      <c r="K58" s="23"/>
      <c r="L58" s="23"/>
      <c r="M58" s="23"/>
      <c r="N58" s="76"/>
    </row>
    <row r="59" spans="8:14" ht="12">
      <c r="H59" s="81"/>
      <c r="I59" s="23"/>
      <c r="J59" s="23"/>
      <c r="K59" s="23"/>
      <c r="L59" s="23"/>
      <c r="M59" s="52"/>
      <c r="N59" s="76"/>
    </row>
    <row r="60" spans="8:14" ht="12">
      <c r="H60" s="81"/>
      <c r="I60" s="23"/>
      <c r="J60" s="23"/>
      <c r="K60" s="23"/>
      <c r="L60" s="23"/>
      <c r="M60" s="52"/>
      <c r="N60" s="76"/>
    </row>
    <row r="61" spans="8:14" ht="12">
      <c r="H61" s="81"/>
      <c r="I61" s="23"/>
      <c r="J61" s="23"/>
      <c r="K61" s="23"/>
      <c r="L61" s="23"/>
      <c r="M61" s="52"/>
      <c r="N61" s="76"/>
    </row>
    <row r="62" spans="8:14" ht="12">
      <c r="H62" s="81"/>
      <c r="I62" s="23"/>
      <c r="J62" s="23"/>
      <c r="K62" s="23"/>
      <c r="L62" s="23"/>
      <c r="M62" s="52"/>
      <c r="N62" s="52"/>
    </row>
    <row r="63" spans="8:14" ht="12">
      <c r="H63" s="81"/>
      <c r="I63" s="23"/>
      <c r="J63" s="23"/>
      <c r="K63" s="23"/>
      <c r="L63" s="23"/>
      <c r="M63" s="52"/>
      <c r="N63" s="76"/>
    </row>
    <row r="64" spans="8:14" ht="12">
      <c r="H64" s="81"/>
      <c r="I64" s="23"/>
      <c r="J64" s="23"/>
      <c r="K64" s="23"/>
      <c r="L64" s="4"/>
      <c r="M64" s="52"/>
      <c r="N64" s="76"/>
    </row>
    <row r="65" spans="8:16" ht="12">
      <c r="H65" s="81"/>
      <c r="I65" s="23"/>
      <c r="J65" s="23"/>
      <c r="K65" s="23"/>
      <c r="L65" s="23"/>
      <c r="M65" s="23"/>
      <c r="N65" s="23"/>
      <c r="P65" s="9">
        <f>+L64-N64</f>
        <v>0</v>
      </c>
    </row>
  </sheetData>
  <sheetProtection/>
  <mergeCells count="1">
    <mergeCell ref="B1:F1"/>
  </mergeCells>
  <printOptions/>
  <pageMargins left="0.17" right="0.28" top="0.53" bottom="0.46" header="0.5" footer="0.5"/>
  <pageSetup fitToHeight="4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32">
      <selection activeCell="P44" sqref="P9:R44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5.421875" style="1" customWidth="1"/>
    <col min="4" max="4" width="14.00390625" style="1" customWidth="1"/>
    <col min="5" max="5" width="13.00390625" style="0" customWidth="1"/>
    <col min="6" max="6" width="11.57421875" style="0" customWidth="1"/>
    <col min="7" max="7" width="0.85546875" style="0" customWidth="1"/>
    <col min="8" max="8" width="14.140625" style="47" customWidth="1"/>
    <col min="9" max="9" width="0.85546875" style="0" customWidth="1"/>
    <col min="10" max="10" width="12.7109375" style="0" customWidth="1"/>
    <col min="11" max="11" width="0.85546875" style="0" customWidth="1"/>
    <col min="12" max="12" width="13.140625" style="0" customWidth="1"/>
    <col min="13" max="13" width="10.140625" style="0" customWidth="1"/>
    <col min="14" max="14" width="13.28125" style="0" customWidth="1"/>
    <col min="15" max="15" width="6.140625" style="0" customWidth="1"/>
    <col min="16" max="16" width="47.140625" style="0" customWidth="1"/>
    <col min="17" max="17" width="0.9921875" style="0" customWidth="1"/>
    <col min="18" max="18" width="17.57421875" style="0" customWidth="1"/>
  </cols>
  <sheetData>
    <row r="1" spans="2:6" ht="12.75">
      <c r="B1" s="133" t="s">
        <v>58</v>
      </c>
      <c r="C1" s="133"/>
      <c r="D1" s="133"/>
      <c r="E1" s="133"/>
      <c r="F1" s="133"/>
    </row>
    <row r="3" spans="2:5" ht="12">
      <c r="B3" t="s">
        <v>62</v>
      </c>
      <c r="E3" s="6">
        <v>98589000</v>
      </c>
    </row>
    <row r="4" spans="2:5" ht="12">
      <c r="B4" t="s">
        <v>63</v>
      </c>
      <c r="E4" s="6">
        <v>19000000</v>
      </c>
    </row>
    <row r="5" spans="2:5" ht="12.75">
      <c r="B5" s="3" t="s">
        <v>0</v>
      </c>
      <c r="C5" s="4"/>
      <c r="D5" s="4"/>
      <c r="E5" s="118">
        <f>SUM(E3:E4)</f>
        <v>117589000</v>
      </c>
    </row>
    <row r="6" spans="2:14" ht="12.75">
      <c r="B6" s="3" t="s">
        <v>54</v>
      </c>
      <c r="C6" s="4"/>
      <c r="D6" s="4"/>
      <c r="E6" s="2"/>
      <c r="L6" s="105" t="e">
        <f>+#REF!</f>
        <v>#REF!</v>
      </c>
      <c r="M6" s="46">
        <v>0.33</v>
      </c>
      <c r="N6" s="105" t="e">
        <f>+#REF!</f>
        <v>#REF!</v>
      </c>
    </row>
    <row r="7" spans="2:14" ht="12.75">
      <c r="B7" s="3"/>
      <c r="E7" s="5"/>
      <c r="J7" s="6"/>
      <c r="L7" s="48"/>
      <c r="M7" s="46"/>
      <c r="N7" s="48"/>
    </row>
    <row r="8" spans="2:13" ht="13.5" thickBot="1">
      <c r="B8" s="27" t="s">
        <v>53</v>
      </c>
      <c r="E8" s="1"/>
      <c r="F8" s="3" t="s">
        <v>15</v>
      </c>
      <c r="J8" s="6"/>
      <c r="L8" s="113" t="s">
        <v>61</v>
      </c>
      <c r="M8" s="116">
        <v>0.9141</v>
      </c>
    </row>
    <row r="9" spans="1:18" ht="24.75" customHeight="1">
      <c r="A9">
        <v>1</v>
      </c>
      <c r="B9" s="95" t="s">
        <v>11</v>
      </c>
      <c r="C9" s="11"/>
      <c r="D9" s="11"/>
      <c r="E9" s="11">
        <v>750000</v>
      </c>
      <c r="F9" s="103" t="s">
        <v>16</v>
      </c>
      <c r="G9" s="69"/>
      <c r="H9" s="84">
        <v>39954</v>
      </c>
      <c r="I9" s="66"/>
      <c r="J9" s="85">
        <v>0</v>
      </c>
      <c r="K9" s="66"/>
      <c r="L9" s="58">
        <f>+E9</f>
        <v>750000</v>
      </c>
      <c r="M9" s="114">
        <f>+$M$8</f>
        <v>0.9141</v>
      </c>
      <c r="N9" s="54">
        <v>686000</v>
      </c>
      <c r="O9" s="12"/>
      <c r="P9" s="12"/>
      <c r="Q9" s="12"/>
      <c r="R9" s="124"/>
    </row>
    <row r="10" spans="2:18" ht="6.75" customHeight="1">
      <c r="B10" s="14"/>
      <c r="C10" s="11"/>
      <c r="D10" s="11"/>
      <c r="E10" s="11"/>
      <c r="F10" s="68"/>
      <c r="G10" s="69"/>
      <c r="H10" s="79"/>
      <c r="I10" s="66"/>
      <c r="J10" s="85"/>
      <c r="K10" s="66"/>
      <c r="L10" s="58"/>
      <c r="M10" s="115"/>
      <c r="N10" s="72"/>
      <c r="P10" s="12"/>
      <c r="R10" s="124"/>
    </row>
    <row r="11" spans="1:18" ht="24.75" customHeight="1">
      <c r="A11">
        <v>2</v>
      </c>
      <c r="B11" s="57" t="s">
        <v>12</v>
      </c>
      <c r="E11" s="4">
        <v>500000</v>
      </c>
      <c r="F11" s="106" t="s">
        <v>18</v>
      </c>
      <c r="G11" s="50"/>
      <c r="H11" s="83">
        <v>39971</v>
      </c>
      <c r="I11" s="62"/>
      <c r="J11" s="87">
        <v>0</v>
      </c>
      <c r="K11" s="62"/>
      <c r="L11" s="59">
        <f>+E11</f>
        <v>500000</v>
      </c>
      <c r="M11" s="114">
        <f>+$M$8</f>
        <v>0.9141</v>
      </c>
      <c r="N11" s="54">
        <v>500000</v>
      </c>
      <c r="O11" s="12"/>
      <c r="P11" s="12"/>
      <c r="Q11" s="12"/>
      <c r="R11" s="124"/>
    </row>
    <row r="12" spans="2:18" ht="6.75" customHeight="1">
      <c r="B12" s="10"/>
      <c r="C12" s="11"/>
      <c r="D12" s="11"/>
      <c r="E12" s="11"/>
      <c r="F12" s="68"/>
      <c r="G12" s="69"/>
      <c r="H12" s="79"/>
      <c r="I12" s="60"/>
      <c r="J12" s="85"/>
      <c r="K12" s="60"/>
      <c r="L12" s="58"/>
      <c r="M12" s="114"/>
      <c r="N12" s="72"/>
      <c r="O12" s="23"/>
      <c r="P12" s="12"/>
      <c r="Q12" s="23"/>
      <c r="R12" s="124"/>
    </row>
    <row r="13" spans="1:18" ht="27.75" customHeight="1">
      <c r="A13">
        <v>3</v>
      </c>
      <c r="B13" s="57" t="s">
        <v>22</v>
      </c>
      <c r="C13" s="15"/>
      <c r="D13" s="4"/>
      <c r="E13" s="96">
        <v>1100000</v>
      </c>
      <c r="F13" s="104" t="s">
        <v>20</v>
      </c>
      <c r="G13" s="102"/>
      <c r="H13" s="97" t="s">
        <v>21</v>
      </c>
      <c r="I13" s="65"/>
      <c r="J13" s="98"/>
      <c r="K13" s="65"/>
      <c r="L13" s="59">
        <f>+E13</f>
        <v>1100000</v>
      </c>
      <c r="M13" s="114">
        <f>+$M$8</f>
        <v>0.9141</v>
      </c>
      <c r="N13" s="54">
        <v>1006000</v>
      </c>
      <c r="O13" s="12"/>
      <c r="P13" s="12"/>
      <c r="Q13" s="12"/>
      <c r="R13" s="124"/>
    </row>
    <row r="14" spans="2:18" ht="6.75" customHeight="1">
      <c r="B14" s="10"/>
      <c r="C14" s="11"/>
      <c r="D14" s="11"/>
      <c r="E14" s="11"/>
      <c r="F14" s="68"/>
      <c r="G14" s="69"/>
      <c r="H14" s="79"/>
      <c r="I14" s="60"/>
      <c r="J14" s="85"/>
      <c r="K14" s="60"/>
      <c r="L14" s="58"/>
      <c r="M14" s="114"/>
      <c r="N14" s="54"/>
      <c r="P14" s="12"/>
      <c r="R14" s="124"/>
    </row>
    <row r="15" spans="1:18" ht="24.75" customHeight="1">
      <c r="A15">
        <v>4</v>
      </c>
      <c r="B15" s="56" t="s">
        <v>23</v>
      </c>
      <c r="E15" s="4">
        <v>1000000</v>
      </c>
      <c r="F15" s="104" t="s">
        <v>24</v>
      </c>
      <c r="G15" s="50"/>
      <c r="H15" s="89" t="s">
        <v>21</v>
      </c>
      <c r="I15" s="62"/>
      <c r="J15" s="87"/>
      <c r="K15" s="62"/>
      <c r="L15" s="59">
        <f>+E15</f>
        <v>1000000</v>
      </c>
      <c r="M15" s="114">
        <f>+$M$8</f>
        <v>0.9141</v>
      </c>
      <c r="N15" s="54">
        <v>914000</v>
      </c>
      <c r="O15" s="12"/>
      <c r="P15" s="12"/>
      <c r="Q15" s="23"/>
      <c r="R15" s="124"/>
    </row>
    <row r="16" spans="2:18" ht="6.75" customHeight="1">
      <c r="B16" s="10"/>
      <c r="C16" s="11"/>
      <c r="D16" s="11"/>
      <c r="E16" s="11"/>
      <c r="F16" s="68"/>
      <c r="G16" s="69"/>
      <c r="H16" s="79"/>
      <c r="I16" s="60"/>
      <c r="J16" s="85"/>
      <c r="K16" s="60"/>
      <c r="L16" s="58"/>
      <c r="M16" s="114"/>
      <c r="N16" s="54"/>
      <c r="O16" s="20"/>
      <c r="P16" s="12"/>
      <c r="Q16" s="20"/>
      <c r="R16" s="124"/>
    </row>
    <row r="17" spans="1:18" ht="24.75" customHeight="1">
      <c r="A17">
        <v>5</v>
      </c>
      <c r="B17" s="10" t="s">
        <v>25</v>
      </c>
      <c r="C17" s="11"/>
      <c r="D17" s="11"/>
      <c r="E17" s="11">
        <v>3000000</v>
      </c>
      <c r="F17" s="110" t="s">
        <v>19</v>
      </c>
      <c r="G17" s="69"/>
      <c r="H17" s="92" t="s">
        <v>21</v>
      </c>
      <c r="I17" s="60"/>
      <c r="J17" s="85"/>
      <c r="K17" s="60"/>
      <c r="L17" s="59">
        <f>+E17</f>
        <v>3000000</v>
      </c>
      <c r="M17" s="114">
        <f>+$M$8</f>
        <v>0.9141</v>
      </c>
      <c r="N17" s="54">
        <v>2742000</v>
      </c>
      <c r="O17" s="12"/>
      <c r="P17" s="12"/>
      <c r="Q17" s="16"/>
      <c r="R17" s="124"/>
    </row>
    <row r="18" spans="2:18" ht="6" customHeight="1">
      <c r="B18" s="19"/>
      <c r="C18" s="7"/>
      <c r="D18" s="7"/>
      <c r="E18" s="7"/>
      <c r="F18" s="90"/>
      <c r="G18" s="49"/>
      <c r="H18" s="91"/>
      <c r="I18" s="61"/>
      <c r="J18" s="86"/>
      <c r="K18" s="61"/>
      <c r="L18" s="59"/>
      <c r="M18" s="114"/>
      <c r="N18" s="54"/>
      <c r="O18" s="20"/>
      <c r="P18" s="12"/>
      <c r="Q18" s="23"/>
      <c r="R18" s="124"/>
    </row>
    <row r="19" spans="1:18" ht="24.75" customHeight="1">
      <c r="A19">
        <v>6</v>
      </c>
      <c r="B19" s="10" t="s">
        <v>60</v>
      </c>
      <c r="C19" s="11"/>
      <c r="D19" s="11"/>
      <c r="E19" s="11">
        <v>6000000</v>
      </c>
      <c r="F19" s="100" t="s">
        <v>27</v>
      </c>
      <c r="G19" s="69"/>
      <c r="H19" s="93">
        <v>39975</v>
      </c>
      <c r="I19" s="60"/>
      <c r="J19" s="85"/>
      <c r="K19" s="60"/>
      <c r="L19" s="59">
        <f>+E19</f>
        <v>6000000</v>
      </c>
      <c r="M19" s="114">
        <f>+M8</f>
        <v>0.9141</v>
      </c>
      <c r="N19" s="54">
        <v>5485000</v>
      </c>
      <c r="O19" s="20"/>
      <c r="P19" s="12"/>
      <c r="Q19" s="23"/>
      <c r="R19" s="124"/>
    </row>
    <row r="20" spans="2:18" ht="5.25" customHeight="1">
      <c r="B20" s="10"/>
      <c r="C20" s="11"/>
      <c r="D20" s="11"/>
      <c r="E20" s="11"/>
      <c r="F20" s="71"/>
      <c r="G20" s="69"/>
      <c r="H20" s="92"/>
      <c r="I20" s="60"/>
      <c r="J20" s="85"/>
      <c r="K20" s="60"/>
      <c r="L20" s="59"/>
      <c r="M20" s="114"/>
      <c r="N20" s="54"/>
      <c r="O20" s="20"/>
      <c r="P20" s="12"/>
      <c r="Q20" s="23"/>
      <c r="R20" s="124"/>
    </row>
    <row r="21" spans="1:18" ht="25.5" customHeight="1">
      <c r="A21">
        <v>7</v>
      </c>
      <c r="B21" s="10" t="s">
        <v>52</v>
      </c>
      <c r="C21" s="11"/>
      <c r="D21" s="11"/>
      <c r="E21" s="11">
        <v>1035750</v>
      </c>
      <c r="F21" s="71" t="s">
        <v>17</v>
      </c>
      <c r="G21" s="69"/>
      <c r="H21" s="93">
        <v>39975</v>
      </c>
      <c r="I21" s="60"/>
      <c r="J21" s="85"/>
      <c r="K21" s="60"/>
      <c r="L21" s="59">
        <f>+E21</f>
        <v>1035750</v>
      </c>
      <c r="M21" s="114">
        <f>+$M$8</f>
        <v>0.9141</v>
      </c>
      <c r="N21" s="54">
        <v>947000</v>
      </c>
      <c r="O21" s="20"/>
      <c r="P21" s="12"/>
      <c r="Q21" s="23"/>
      <c r="R21" s="124"/>
    </row>
    <row r="22" spans="2:18" ht="4.5" customHeight="1">
      <c r="B22" s="19"/>
      <c r="C22" s="7"/>
      <c r="D22" s="7"/>
      <c r="E22" s="7"/>
      <c r="F22" s="90"/>
      <c r="G22" s="49"/>
      <c r="H22" s="91"/>
      <c r="I22" s="61"/>
      <c r="J22" s="86"/>
      <c r="K22" s="60"/>
      <c r="L22" s="59"/>
      <c r="M22" s="114"/>
      <c r="N22" s="54"/>
      <c r="O22" s="20"/>
      <c r="P22" s="12"/>
      <c r="Q22" s="23"/>
      <c r="R22" s="124"/>
    </row>
    <row r="23" spans="1:18" ht="24.75" customHeight="1">
      <c r="A23">
        <v>8</v>
      </c>
      <c r="B23" s="10" t="s">
        <v>29</v>
      </c>
      <c r="C23" s="11"/>
      <c r="D23" s="11"/>
      <c r="E23" s="11">
        <v>900000</v>
      </c>
      <c r="F23" s="100" t="s">
        <v>28</v>
      </c>
      <c r="G23" s="69"/>
      <c r="H23" s="93">
        <v>39975</v>
      </c>
      <c r="I23" s="60"/>
      <c r="J23" s="85"/>
      <c r="K23" s="60"/>
      <c r="L23" s="59">
        <f>+E23</f>
        <v>900000</v>
      </c>
      <c r="M23" s="114">
        <f>+$M$8</f>
        <v>0.9141</v>
      </c>
      <c r="N23" s="54">
        <v>823000</v>
      </c>
      <c r="O23" s="20"/>
      <c r="P23" s="12"/>
      <c r="Q23" s="23"/>
      <c r="R23" s="124"/>
    </row>
    <row r="24" spans="2:18" ht="6.75" customHeight="1">
      <c r="B24" s="10"/>
      <c r="C24" s="11"/>
      <c r="D24" s="11"/>
      <c r="E24" s="11"/>
      <c r="F24" s="71"/>
      <c r="G24" s="69"/>
      <c r="H24" s="93"/>
      <c r="I24" s="60"/>
      <c r="J24" s="85"/>
      <c r="K24" s="61"/>
      <c r="L24" s="59"/>
      <c r="M24" s="114"/>
      <c r="N24" s="54"/>
      <c r="O24" s="20"/>
      <c r="P24" s="12"/>
      <c r="Q24" s="23"/>
      <c r="R24" s="124"/>
    </row>
    <row r="25" spans="1:18" ht="24.75" customHeight="1">
      <c r="A25">
        <v>9</v>
      </c>
      <c r="B25" s="10" t="s">
        <v>8</v>
      </c>
      <c r="C25" s="11"/>
      <c r="D25" s="11"/>
      <c r="E25" s="11">
        <v>600000</v>
      </c>
      <c r="F25" s="71" t="s">
        <v>17</v>
      </c>
      <c r="G25" s="69"/>
      <c r="H25" s="93" t="s">
        <v>31</v>
      </c>
      <c r="I25" s="60"/>
      <c r="J25" s="85"/>
      <c r="K25" s="60"/>
      <c r="L25" s="59">
        <f>+E25</f>
        <v>600000</v>
      </c>
      <c r="M25" s="114">
        <f>+$M$8</f>
        <v>0.9141</v>
      </c>
      <c r="N25" s="54">
        <v>548000</v>
      </c>
      <c r="O25" s="20"/>
      <c r="P25" s="12"/>
      <c r="Q25" s="23"/>
      <c r="R25" s="124"/>
    </row>
    <row r="26" spans="2:18" ht="6.75" customHeight="1">
      <c r="B26" s="10"/>
      <c r="C26" s="11"/>
      <c r="D26" s="11"/>
      <c r="E26" s="11"/>
      <c r="F26" s="71"/>
      <c r="G26" s="69"/>
      <c r="H26" s="93"/>
      <c r="I26" s="60"/>
      <c r="J26" s="85"/>
      <c r="K26" s="60"/>
      <c r="L26" s="59"/>
      <c r="M26" s="114"/>
      <c r="N26" s="54"/>
      <c r="O26" s="20"/>
      <c r="P26" s="12"/>
      <c r="Q26" s="23"/>
      <c r="R26" s="124"/>
    </row>
    <row r="27" spans="1:18" ht="24.75" customHeight="1">
      <c r="A27">
        <v>10</v>
      </c>
      <c r="B27" s="10" t="s">
        <v>50</v>
      </c>
      <c r="C27" s="11"/>
      <c r="D27" s="11"/>
      <c r="E27" s="11">
        <v>5600000</v>
      </c>
      <c r="F27" s="100" t="s">
        <v>27</v>
      </c>
      <c r="G27" s="69"/>
      <c r="H27" s="93" t="s">
        <v>31</v>
      </c>
      <c r="I27" s="60"/>
      <c r="J27" s="85"/>
      <c r="K27" s="60"/>
      <c r="L27" s="59">
        <f>+E27</f>
        <v>5600000</v>
      </c>
      <c r="M27" s="114">
        <f>+$M$8</f>
        <v>0.9141</v>
      </c>
      <c r="N27" s="54">
        <v>5119000</v>
      </c>
      <c r="O27" s="20"/>
      <c r="P27" s="12"/>
      <c r="Q27" s="23"/>
      <c r="R27" s="124"/>
    </row>
    <row r="28" spans="2:18" ht="6.75" customHeight="1">
      <c r="B28" s="10"/>
      <c r="C28" s="11"/>
      <c r="D28" s="11"/>
      <c r="E28" s="11"/>
      <c r="F28" s="71"/>
      <c r="G28" s="69"/>
      <c r="H28" s="93"/>
      <c r="I28" s="60"/>
      <c r="J28" s="85"/>
      <c r="K28" s="60"/>
      <c r="L28" s="59"/>
      <c r="M28" s="114"/>
      <c r="N28" s="54"/>
      <c r="O28" s="20"/>
      <c r="P28" s="12"/>
      <c r="Q28" s="20"/>
      <c r="R28" s="124"/>
    </row>
    <row r="29" spans="1:18" ht="24.75" customHeight="1">
      <c r="A29">
        <v>11</v>
      </c>
      <c r="B29" s="10" t="s">
        <v>32</v>
      </c>
      <c r="C29" s="11"/>
      <c r="D29" s="11"/>
      <c r="E29" s="11">
        <v>4215000</v>
      </c>
      <c r="F29" s="100" t="s">
        <v>33</v>
      </c>
      <c r="G29" s="69"/>
      <c r="H29" s="93" t="s">
        <v>31</v>
      </c>
      <c r="I29" s="60"/>
      <c r="J29" s="85"/>
      <c r="K29" s="60"/>
      <c r="L29" s="59">
        <f>+E29</f>
        <v>4215000</v>
      </c>
      <c r="M29" s="114">
        <f>+$M$8</f>
        <v>0.9141</v>
      </c>
      <c r="N29" s="54">
        <v>3853000</v>
      </c>
      <c r="O29" s="20"/>
      <c r="P29" s="12"/>
      <c r="Q29" s="23"/>
      <c r="R29" s="124"/>
    </row>
    <row r="30" spans="2:18" ht="6.75" customHeight="1">
      <c r="B30" s="10"/>
      <c r="C30" s="11"/>
      <c r="D30" s="11"/>
      <c r="E30" s="11"/>
      <c r="F30" s="71"/>
      <c r="G30" s="69"/>
      <c r="H30" s="93"/>
      <c r="I30" s="60"/>
      <c r="J30" s="85"/>
      <c r="K30" s="60"/>
      <c r="L30" s="59"/>
      <c r="M30" s="114"/>
      <c r="N30" s="54"/>
      <c r="O30" s="20"/>
      <c r="P30" s="12"/>
      <c r="Q30" s="20"/>
      <c r="R30" s="124"/>
    </row>
    <row r="31" spans="1:18" ht="24.75" customHeight="1">
      <c r="A31">
        <v>12</v>
      </c>
      <c r="B31" s="10" t="s">
        <v>34</v>
      </c>
      <c r="C31" s="11"/>
      <c r="D31" s="11"/>
      <c r="E31" s="11">
        <v>2000000</v>
      </c>
      <c r="F31" s="104" t="s">
        <v>35</v>
      </c>
      <c r="G31" s="69"/>
      <c r="H31" s="93" t="s">
        <v>31</v>
      </c>
      <c r="I31" s="60"/>
      <c r="J31" s="85"/>
      <c r="K31" s="60"/>
      <c r="L31" s="59">
        <f>+E31</f>
        <v>2000000</v>
      </c>
      <c r="M31" s="114">
        <f>+$M$8</f>
        <v>0.9141</v>
      </c>
      <c r="N31" s="54">
        <v>1828000</v>
      </c>
      <c r="O31" s="20"/>
      <c r="P31" s="12"/>
      <c r="Q31" s="23"/>
      <c r="R31" s="124"/>
    </row>
    <row r="32" spans="2:18" ht="6.75" customHeight="1">
      <c r="B32" s="10"/>
      <c r="C32" s="11"/>
      <c r="D32" s="11"/>
      <c r="E32" s="11"/>
      <c r="F32" s="71"/>
      <c r="G32" s="69"/>
      <c r="H32" s="93"/>
      <c r="I32" s="60"/>
      <c r="J32" s="85"/>
      <c r="K32" s="60"/>
      <c r="L32" s="59"/>
      <c r="M32" s="114"/>
      <c r="N32" s="54"/>
      <c r="O32" s="20"/>
      <c r="P32" s="12"/>
      <c r="Q32" s="23"/>
      <c r="R32" s="124"/>
    </row>
    <row r="33" spans="1:18" ht="24.75" customHeight="1">
      <c r="A33">
        <v>13</v>
      </c>
      <c r="B33" s="10" t="s">
        <v>36</v>
      </c>
      <c r="C33" s="11"/>
      <c r="D33" s="11"/>
      <c r="E33" s="11">
        <v>690000</v>
      </c>
      <c r="F33" s="100" t="s">
        <v>21</v>
      </c>
      <c r="G33" s="69"/>
      <c r="H33" s="93" t="s">
        <v>31</v>
      </c>
      <c r="I33" s="60"/>
      <c r="J33" s="85"/>
      <c r="K33" s="60"/>
      <c r="L33" s="59">
        <f>+E33</f>
        <v>690000</v>
      </c>
      <c r="M33" s="114">
        <f>+$M$8</f>
        <v>0.9141</v>
      </c>
      <c r="N33" s="54">
        <v>631000</v>
      </c>
      <c r="O33" s="20"/>
      <c r="P33" s="12"/>
      <c r="Q33" s="23"/>
      <c r="R33" s="124"/>
    </row>
    <row r="34" spans="2:18" ht="6.75" customHeight="1">
      <c r="B34" s="10"/>
      <c r="C34" s="11"/>
      <c r="D34" s="11"/>
      <c r="E34" s="11"/>
      <c r="F34" s="71"/>
      <c r="G34" s="69"/>
      <c r="H34" s="93"/>
      <c r="I34" s="60"/>
      <c r="J34" s="85"/>
      <c r="K34" s="60"/>
      <c r="L34" s="59"/>
      <c r="M34" s="114"/>
      <c r="N34" s="54"/>
      <c r="O34" s="20"/>
      <c r="P34" s="12"/>
      <c r="Q34" s="23"/>
      <c r="R34" s="124"/>
    </row>
    <row r="35" spans="1:18" ht="24.75" customHeight="1">
      <c r="A35">
        <v>14</v>
      </c>
      <c r="B35" s="10" t="s">
        <v>38</v>
      </c>
      <c r="C35" s="11"/>
      <c r="D35" s="11"/>
      <c r="E35" s="11">
        <v>2000000</v>
      </c>
      <c r="F35" s="100" t="s">
        <v>37</v>
      </c>
      <c r="G35" s="69"/>
      <c r="H35" s="93" t="s">
        <v>31</v>
      </c>
      <c r="I35" s="60"/>
      <c r="J35" s="85"/>
      <c r="K35" s="60"/>
      <c r="L35" s="59">
        <f>+E35</f>
        <v>2000000</v>
      </c>
      <c r="M35" s="114">
        <f>+$M$8</f>
        <v>0.9141</v>
      </c>
      <c r="N35" s="54">
        <v>1828000</v>
      </c>
      <c r="O35" s="20"/>
      <c r="P35" s="12"/>
      <c r="Q35" s="23"/>
      <c r="R35" s="124"/>
    </row>
    <row r="36" spans="2:18" ht="6.75" customHeight="1">
      <c r="B36" s="10"/>
      <c r="C36" s="11"/>
      <c r="D36" s="11"/>
      <c r="E36" s="11"/>
      <c r="F36" s="71"/>
      <c r="G36" s="69"/>
      <c r="H36" s="93"/>
      <c r="I36" s="60"/>
      <c r="J36" s="85"/>
      <c r="K36" s="60"/>
      <c r="L36" s="59"/>
      <c r="M36" s="114"/>
      <c r="N36" s="54"/>
      <c r="O36" s="20"/>
      <c r="P36" s="12"/>
      <c r="Q36" s="23"/>
      <c r="R36" s="124"/>
    </row>
    <row r="37" spans="1:18" ht="24.75" customHeight="1">
      <c r="A37">
        <v>15</v>
      </c>
      <c r="B37" s="10" t="s">
        <v>49</v>
      </c>
      <c r="C37" s="11"/>
      <c r="D37" s="11"/>
      <c r="E37" s="11">
        <v>2000000</v>
      </c>
      <c r="F37" s="104" t="s">
        <v>27</v>
      </c>
      <c r="G37" s="69"/>
      <c r="H37" s="93" t="s">
        <v>26</v>
      </c>
      <c r="I37" s="60"/>
      <c r="J37" s="85"/>
      <c r="K37" s="60"/>
      <c r="L37" s="59">
        <f>+E37</f>
        <v>2000000</v>
      </c>
      <c r="M37" s="114">
        <f>+$M$8</f>
        <v>0.9141</v>
      </c>
      <c r="N37" s="54">
        <v>1828000</v>
      </c>
      <c r="O37" s="20"/>
      <c r="P37" s="12"/>
      <c r="Q37" s="23"/>
      <c r="R37" s="124"/>
    </row>
    <row r="38" spans="2:18" ht="6.75" customHeight="1">
      <c r="B38" s="10"/>
      <c r="C38" s="11"/>
      <c r="D38" s="11"/>
      <c r="E38" s="11"/>
      <c r="F38" s="100"/>
      <c r="G38" s="69"/>
      <c r="H38" s="93"/>
      <c r="I38" s="60"/>
      <c r="J38" s="85"/>
      <c r="K38" s="60"/>
      <c r="L38" s="59"/>
      <c r="M38" s="114"/>
      <c r="N38" s="54"/>
      <c r="O38" s="20"/>
      <c r="P38" s="12"/>
      <c r="Q38" s="23"/>
      <c r="R38" s="124"/>
    </row>
    <row r="39" spans="1:18" ht="24.75" customHeight="1">
      <c r="A39">
        <v>16</v>
      </c>
      <c r="B39" s="10" t="s">
        <v>4</v>
      </c>
      <c r="C39" s="11"/>
      <c r="D39" s="11"/>
      <c r="E39" s="11">
        <v>5000000</v>
      </c>
      <c r="F39" s="100" t="s">
        <v>27</v>
      </c>
      <c r="G39" s="69"/>
      <c r="H39" s="93" t="s">
        <v>37</v>
      </c>
      <c r="I39" s="60"/>
      <c r="J39" s="85"/>
      <c r="K39" s="60"/>
      <c r="L39" s="59">
        <f>+E39</f>
        <v>5000000</v>
      </c>
      <c r="M39" s="114">
        <f>+$M$8</f>
        <v>0.9141</v>
      </c>
      <c r="N39" s="54">
        <v>4570000</v>
      </c>
      <c r="O39" s="20"/>
      <c r="P39" s="12"/>
      <c r="Q39" s="23"/>
      <c r="R39" s="124"/>
    </row>
    <row r="40" spans="2:18" ht="6.75" customHeight="1">
      <c r="B40" s="10"/>
      <c r="C40" s="11"/>
      <c r="D40" s="11"/>
      <c r="E40" s="11"/>
      <c r="F40" s="94"/>
      <c r="G40" s="69"/>
      <c r="H40" s="93"/>
      <c r="I40" s="60"/>
      <c r="J40" s="85"/>
      <c r="K40" s="60"/>
      <c r="L40" s="59"/>
      <c r="M40" s="114"/>
      <c r="N40" s="54"/>
      <c r="O40" s="20"/>
      <c r="P40" s="12"/>
      <c r="Q40" s="23"/>
      <c r="R40" s="124"/>
    </row>
    <row r="41" spans="1:18" ht="24.75" customHeight="1">
      <c r="A41">
        <v>17</v>
      </c>
      <c r="B41" s="10" t="s">
        <v>10</v>
      </c>
      <c r="C41" s="11"/>
      <c r="D41" s="11"/>
      <c r="E41" s="11">
        <v>3020464</v>
      </c>
      <c r="F41" s="100" t="s">
        <v>27</v>
      </c>
      <c r="G41" s="69"/>
      <c r="H41" s="93" t="s">
        <v>37</v>
      </c>
      <c r="I41" s="60"/>
      <c r="J41" s="85"/>
      <c r="K41" s="60"/>
      <c r="L41" s="59">
        <f>+E41</f>
        <v>3020464</v>
      </c>
      <c r="M41" s="114">
        <f>+$M$8</f>
        <v>0.9141</v>
      </c>
      <c r="N41" s="54">
        <v>2761000</v>
      </c>
      <c r="O41" s="20"/>
      <c r="P41" s="12"/>
      <c r="Q41" s="23"/>
      <c r="R41" s="124"/>
    </row>
    <row r="42" spans="2:18" ht="6.75" customHeight="1">
      <c r="B42" s="10"/>
      <c r="C42" s="11"/>
      <c r="D42" s="11"/>
      <c r="E42" s="11"/>
      <c r="F42" s="71"/>
      <c r="G42" s="69"/>
      <c r="H42" s="93"/>
      <c r="I42" s="60"/>
      <c r="J42" s="85"/>
      <c r="K42" s="60"/>
      <c r="L42" s="59"/>
      <c r="M42" s="45"/>
      <c r="N42" s="54"/>
      <c r="O42" s="20"/>
      <c r="P42" s="34"/>
      <c r="Q42" s="20"/>
      <c r="R42" s="22"/>
    </row>
    <row r="43" ht="12">
      <c r="E43" s="1"/>
    </row>
    <row r="44" spans="2:16" ht="13.5" thickBot="1">
      <c r="B44" s="3" t="s">
        <v>5</v>
      </c>
      <c r="E44" s="28">
        <f>SUM(E9:E42)</f>
        <v>39411214</v>
      </c>
      <c r="L44" s="28">
        <f>SUM(L9:L42)</f>
        <v>39411214</v>
      </c>
      <c r="M44" s="46"/>
      <c r="N44" s="28">
        <f>SUM(N9:N42)</f>
        <v>36069000</v>
      </c>
      <c r="P44" s="29"/>
    </row>
    <row r="45" ht="12.75" thickTop="1">
      <c r="E45" s="1"/>
    </row>
    <row r="46" spans="2:14" ht="12.75">
      <c r="B46" s="55" t="s">
        <v>55</v>
      </c>
      <c r="C46" s="1">
        <f>+A41</f>
        <v>17</v>
      </c>
      <c r="D46" s="2"/>
      <c r="E46" s="2"/>
      <c r="L46" s="30" t="s">
        <v>2</v>
      </c>
      <c r="N46" s="31" t="e">
        <f>+E5-N6-N44</f>
        <v>#REF!</v>
      </c>
    </row>
    <row r="47" spans="8:14" ht="12">
      <c r="H47" s="81"/>
      <c r="I47" s="23"/>
      <c r="J47" s="23"/>
      <c r="K47" s="23"/>
      <c r="L47" s="23"/>
      <c r="M47" s="23"/>
      <c r="N47" s="52"/>
    </row>
    <row r="48" spans="8:14" ht="12">
      <c r="H48" s="81"/>
      <c r="I48" s="23"/>
      <c r="J48" s="23"/>
      <c r="K48" s="23"/>
      <c r="L48" s="23"/>
      <c r="M48" s="52"/>
      <c r="N48" s="52"/>
    </row>
    <row r="49" spans="8:15" ht="12">
      <c r="H49" s="81"/>
      <c r="I49" s="23"/>
      <c r="J49" s="23"/>
      <c r="K49" s="23"/>
      <c r="L49" s="23"/>
      <c r="M49" s="52"/>
      <c r="N49" s="52"/>
      <c r="O49" s="29"/>
    </row>
    <row r="50" spans="8:15" ht="12">
      <c r="H50" s="81"/>
      <c r="I50" s="23"/>
      <c r="J50" s="23"/>
      <c r="K50" s="23"/>
      <c r="L50" s="23"/>
      <c r="M50" s="52"/>
      <c r="N50" s="52"/>
      <c r="O50" s="29"/>
    </row>
    <row r="51" spans="8:15" ht="12">
      <c r="H51" s="81"/>
      <c r="I51" s="23"/>
      <c r="J51" s="23"/>
      <c r="K51" s="23"/>
      <c r="L51" s="23"/>
      <c r="M51" s="52"/>
      <c r="N51" s="52"/>
      <c r="O51" s="29"/>
    </row>
    <row r="52" spans="8:15" ht="12">
      <c r="H52" s="81"/>
      <c r="I52" s="23"/>
      <c r="J52" s="23"/>
      <c r="K52" s="23"/>
      <c r="L52" s="23"/>
      <c r="M52" s="52"/>
      <c r="N52" s="52"/>
      <c r="O52" s="29"/>
    </row>
    <row r="53" spans="8:15" ht="12">
      <c r="H53" s="81"/>
      <c r="I53" s="23"/>
      <c r="J53" s="23"/>
      <c r="K53" s="23"/>
      <c r="L53" s="23"/>
      <c r="M53" s="52"/>
      <c r="N53" s="52"/>
      <c r="O53" s="29"/>
    </row>
    <row r="54" spans="8:14" ht="12">
      <c r="H54" s="81"/>
      <c r="I54" s="23"/>
      <c r="J54" s="23"/>
      <c r="K54" s="23"/>
      <c r="L54" s="23"/>
      <c r="M54" s="52"/>
      <c r="N54" s="52"/>
    </row>
    <row r="55" spans="8:14" ht="12">
      <c r="H55" s="81"/>
      <c r="I55" s="23"/>
      <c r="J55" s="23"/>
      <c r="K55" s="23"/>
      <c r="L55" s="23"/>
      <c r="M55" s="52"/>
      <c r="N55" s="76"/>
    </row>
    <row r="56" spans="8:15" ht="12">
      <c r="H56" s="81"/>
      <c r="I56" s="23"/>
      <c r="J56" s="23"/>
      <c r="K56" s="23"/>
      <c r="L56" s="4"/>
      <c r="M56" s="52"/>
      <c r="N56" s="76"/>
      <c r="O56" s="29"/>
    </row>
    <row r="57" spans="8:16" ht="12">
      <c r="H57" s="81"/>
      <c r="I57" s="23"/>
      <c r="J57" s="23"/>
      <c r="K57" s="23"/>
      <c r="L57" s="23"/>
      <c r="M57" s="23"/>
      <c r="N57" s="52"/>
      <c r="P57" s="44">
        <f>+L56-N56</f>
        <v>0</v>
      </c>
    </row>
    <row r="58" spans="8:14" ht="12">
      <c r="H58" s="81"/>
      <c r="I58" s="23"/>
      <c r="J58" s="23"/>
      <c r="K58" s="23"/>
      <c r="L58" s="23"/>
      <c r="M58" s="23"/>
      <c r="N58" s="23"/>
    </row>
    <row r="59" spans="8:14" ht="12">
      <c r="H59" s="81"/>
      <c r="I59" s="23"/>
      <c r="J59" s="23"/>
      <c r="K59" s="23"/>
      <c r="L59" s="23"/>
      <c r="M59" s="23"/>
      <c r="N59" s="76"/>
    </row>
    <row r="60" spans="8:14" ht="12">
      <c r="H60" s="81"/>
      <c r="I60" s="23"/>
      <c r="J60" s="23"/>
      <c r="K60" s="23"/>
      <c r="L60" s="23"/>
      <c r="M60" s="23"/>
      <c r="N60" s="76"/>
    </row>
    <row r="61" spans="8:14" ht="12">
      <c r="H61" s="81"/>
      <c r="I61" s="23"/>
      <c r="J61" s="23"/>
      <c r="K61" s="23"/>
      <c r="L61" s="23"/>
      <c r="M61" s="52"/>
      <c r="N61" s="76"/>
    </row>
    <row r="62" spans="8:14" ht="12">
      <c r="H62" s="81"/>
      <c r="I62" s="23"/>
      <c r="J62" s="23"/>
      <c r="K62" s="23"/>
      <c r="L62" s="23"/>
      <c r="M62" s="52"/>
      <c r="N62" s="76"/>
    </row>
    <row r="63" spans="8:14" ht="12">
      <c r="H63" s="81"/>
      <c r="I63" s="23"/>
      <c r="J63" s="23"/>
      <c r="K63" s="23"/>
      <c r="L63" s="23"/>
      <c r="M63" s="52"/>
      <c r="N63" s="76"/>
    </row>
    <row r="64" spans="8:14" ht="12">
      <c r="H64" s="81"/>
      <c r="I64" s="23"/>
      <c r="J64" s="23"/>
      <c r="K64" s="23"/>
      <c r="L64" s="23"/>
      <c r="M64" s="52"/>
      <c r="N64" s="52"/>
    </row>
    <row r="65" spans="8:14" ht="12">
      <c r="H65" s="81"/>
      <c r="I65" s="23"/>
      <c r="J65" s="23"/>
      <c r="K65" s="23"/>
      <c r="L65" s="23"/>
      <c r="M65" s="52"/>
      <c r="N65" s="76"/>
    </row>
    <row r="66" spans="8:14" ht="12">
      <c r="H66" s="81"/>
      <c r="I66" s="23"/>
      <c r="J66" s="23"/>
      <c r="K66" s="23"/>
      <c r="L66" s="4"/>
      <c r="M66" s="52"/>
      <c r="N66" s="76"/>
    </row>
    <row r="67" spans="8:16" ht="12">
      <c r="H67" s="81"/>
      <c r="I67" s="23"/>
      <c r="J67" s="23"/>
      <c r="K67" s="23"/>
      <c r="L67" s="23"/>
      <c r="M67" s="23"/>
      <c r="N67" s="23"/>
      <c r="P67" s="9">
        <f>+L66-N66</f>
        <v>0</v>
      </c>
    </row>
  </sheetData>
  <sheetProtection/>
  <mergeCells count="1">
    <mergeCell ref="B1:F1"/>
  </mergeCells>
  <printOptions/>
  <pageMargins left="0.17" right="0.03" top="0.53" bottom="0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A22">
      <selection activeCell="F29" sqref="F29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5.421875" style="1" customWidth="1"/>
    <col min="4" max="4" width="14.00390625" style="1" customWidth="1"/>
    <col min="5" max="5" width="12.28125" style="0" customWidth="1"/>
    <col min="6" max="6" width="11.57421875" style="0" customWidth="1"/>
    <col min="7" max="7" width="0.85546875" style="0" customWidth="1"/>
    <col min="8" max="8" width="14.140625" style="47" customWidth="1"/>
    <col min="9" max="9" width="0.85546875" style="0" customWidth="1"/>
    <col min="10" max="10" width="12.7109375" style="0" customWidth="1"/>
    <col min="11" max="11" width="0.85546875" style="0" customWidth="1"/>
    <col min="12" max="12" width="13.140625" style="0" customWidth="1"/>
    <col min="13" max="13" width="10.140625" style="0" customWidth="1"/>
    <col min="14" max="14" width="13.28125" style="0" customWidth="1"/>
    <col min="15" max="15" width="6.140625" style="0" customWidth="1"/>
    <col min="16" max="16" width="47.140625" style="0" customWidth="1"/>
    <col min="17" max="17" width="0.9921875" style="0" customWidth="1"/>
    <col min="18" max="18" width="17.57421875" style="0" customWidth="1"/>
  </cols>
  <sheetData>
    <row r="1" spans="2:6" ht="12.75">
      <c r="B1" s="134" t="s">
        <v>57</v>
      </c>
      <c r="C1" s="134"/>
      <c r="D1" s="134"/>
      <c r="E1" s="134"/>
      <c r="F1" s="134"/>
    </row>
    <row r="2" spans="2:6" ht="12.75">
      <c r="B2" s="111"/>
      <c r="C2" s="111"/>
      <c r="D2" s="111"/>
      <c r="E2" s="111"/>
      <c r="F2" s="111"/>
    </row>
    <row r="3" spans="2:6" ht="12.75">
      <c r="B3" t="s">
        <v>62</v>
      </c>
      <c r="E3" s="119">
        <v>98589000</v>
      </c>
      <c r="F3" s="111"/>
    </row>
    <row r="4" spans="2:5" ht="12">
      <c r="B4" t="s">
        <v>63</v>
      </c>
      <c r="E4" s="119">
        <v>19000000</v>
      </c>
    </row>
    <row r="5" spans="2:5" ht="12.75">
      <c r="B5" s="3" t="s">
        <v>0</v>
      </c>
      <c r="C5" s="4"/>
      <c r="D5" s="4"/>
      <c r="E5" s="120">
        <f>SUM(E3:E4)</f>
        <v>117589000</v>
      </c>
    </row>
    <row r="6" spans="2:14" ht="12.75">
      <c r="B6" s="3" t="s">
        <v>54</v>
      </c>
      <c r="C6" s="4"/>
      <c r="D6" s="4"/>
      <c r="E6" s="2"/>
      <c r="L6" s="105" t="e">
        <f>+#REF!</f>
        <v>#REF!</v>
      </c>
      <c r="M6" s="46">
        <v>0.33</v>
      </c>
      <c r="N6" s="107" t="e">
        <f>+#REF!</f>
        <v>#REF!</v>
      </c>
    </row>
    <row r="7" spans="2:14" ht="12.75">
      <c r="B7" s="5" t="s">
        <v>53</v>
      </c>
      <c r="D7" s="4"/>
      <c r="E7" s="2"/>
      <c r="N7" s="108">
        <f>+'QSCB strong 38 MPS'!N44</f>
        <v>36069000</v>
      </c>
    </row>
    <row r="8" spans="2:14" ht="13.5" thickBot="1">
      <c r="B8" s="3" t="s">
        <v>59</v>
      </c>
      <c r="C8" s="4"/>
      <c r="D8" s="4"/>
      <c r="E8" s="2"/>
      <c r="N8" s="109" t="e">
        <f>SUM(N6:N7)</f>
        <v>#REF!</v>
      </c>
    </row>
    <row r="9" spans="2:14" ht="13.5" thickTop="1">
      <c r="B9" s="3"/>
      <c r="E9" s="5"/>
      <c r="J9" s="6"/>
      <c r="L9" s="48"/>
      <c r="M9" s="46"/>
      <c r="N9" s="48"/>
    </row>
    <row r="10" spans="2:13" ht="13.5" thickBot="1">
      <c r="B10" s="27" t="s">
        <v>56</v>
      </c>
      <c r="E10" s="1"/>
      <c r="F10" s="3" t="s">
        <v>15</v>
      </c>
      <c r="J10" s="6"/>
      <c r="L10" s="113" t="s">
        <v>61</v>
      </c>
      <c r="M10" s="116">
        <v>0.9141</v>
      </c>
    </row>
    <row r="11" spans="1:18" ht="24.75" customHeight="1">
      <c r="A11">
        <v>1</v>
      </c>
      <c r="B11" s="73" t="s">
        <v>9</v>
      </c>
      <c r="C11" s="11"/>
      <c r="D11" s="11"/>
      <c r="E11" s="11">
        <v>2030702</v>
      </c>
      <c r="F11" s="75">
        <v>39946</v>
      </c>
      <c r="G11" s="69"/>
      <c r="H11" s="82">
        <v>39947</v>
      </c>
      <c r="I11" s="60"/>
      <c r="J11" s="85">
        <v>0</v>
      </c>
      <c r="K11" s="60"/>
      <c r="L11" s="58">
        <f>+E11</f>
        <v>2030702</v>
      </c>
      <c r="M11" s="114">
        <f>+$M$10</f>
        <v>0.9141</v>
      </c>
      <c r="N11" s="54">
        <v>1856000</v>
      </c>
      <c r="O11" s="16"/>
      <c r="P11" s="121"/>
      <c r="Q11" s="42"/>
      <c r="R11" s="123"/>
    </row>
    <row r="12" spans="2:18" ht="5.25" customHeight="1">
      <c r="B12" s="53"/>
      <c r="C12" s="7"/>
      <c r="D12" s="7"/>
      <c r="E12" s="7"/>
      <c r="F12" s="70"/>
      <c r="G12" s="49"/>
      <c r="H12" s="80"/>
      <c r="I12" s="61"/>
      <c r="J12" s="86"/>
      <c r="K12" s="61"/>
      <c r="L12" s="59"/>
      <c r="M12" s="117"/>
      <c r="N12" s="72"/>
      <c r="O12" s="23"/>
      <c r="P12" s="121"/>
      <c r="Q12" s="23"/>
      <c r="R12" s="123"/>
    </row>
    <row r="13" spans="1:18" ht="24.75" customHeight="1">
      <c r="A13">
        <v>2</v>
      </c>
      <c r="B13" s="56" t="s">
        <v>14</v>
      </c>
      <c r="C13" s="11"/>
      <c r="D13" s="11"/>
      <c r="E13" s="4">
        <v>1000000</v>
      </c>
      <c r="F13" s="74" t="s">
        <v>17</v>
      </c>
      <c r="G13" s="50"/>
      <c r="H13" s="83">
        <v>39960</v>
      </c>
      <c r="I13" s="62"/>
      <c r="J13" s="87">
        <v>0</v>
      </c>
      <c r="K13" s="62"/>
      <c r="L13" s="59">
        <f>+E13</f>
        <v>1000000</v>
      </c>
      <c r="M13" s="114">
        <f>+$M$10</f>
        <v>0.9141</v>
      </c>
      <c r="N13" s="54">
        <v>914000</v>
      </c>
      <c r="O13" s="12"/>
      <c r="P13" s="121"/>
      <c r="Q13" s="12"/>
      <c r="R13" s="123"/>
    </row>
    <row r="14" spans="2:18" ht="7.5" customHeight="1">
      <c r="B14" s="35"/>
      <c r="C14" s="39"/>
      <c r="D14" s="39"/>
      <c r="E14" s="11"/>
      <c r="F14" s="69"/>
      <c r="G14" s="69"/>
      <c r="H14" s="79"/>
      <c r="I14" s="60"/>
      <c r="J14" s="85"/>
      <c r="K14" s="60"/>
      <c r="L14" s="63"/>
      <c r="M14" s="114"/>
      <c r="N14" s="72"/>
      <c r="O14" s="23"/>
      <c r="P14" s="121"/>
      <c r="Q14" s="23"/>
      <c r="R14" s="123"/>
    </row>
    <row r="15" spans="1:18" ht="24.75" customHeight="1">
      <c r="A15">
        <v>3</v>
      </c>
      <c r="B15" s="56" t="s">
        <v>13</v>
      </c>
      <c r="E15" s="15">
        <v>1018486</v>
      </c>
      <c r="F15" s="101" t="s">
        <v>19</v>
      </c>
      <c r="G15" s="67"/>
      <c r="H15" s="88">
        <v>39973</v>
      </c>
      <c r="I15" s="64"/>
      <c r="J15" s="87">
        <v>0</v>
      </c>
      <c r="K15" s="62"/>
      <c r="L15" s="59">
        <f>+E15</f>
        <v>1018486</v>
      </c>
      <c r="M15" s="114">
        <f>+$M$10</f>
        <v>0.9141</v>
      </c>
      <c r="N15" s="54">
        <v>931000</v>
      </c>
      <c r="O15" s="12"/>
      <c r="P15" s="121"/>
      <c r="Q15" s="38"/>
      <c r="R15" s="123"/>
    </row>
    <row r="16" spans="2:19" ht="6.75" customHeight="1">
      <c r="B16" s="14"/>
      <c r="C16" s="15"/>
      <c r="D16" s="11"/>
      <c r="E16" s="11"/>
      <c r="F16" s="68"/>
      <c r="G16" s="69"/>
      <c r="H16" s="79"/>
      <c r="I16" s="60"/>
      <c r="J16" s="85"/>
      <c r="K16" s="60"/>
      <c r="L16" s="63"/>
      <c r="M16" s="114"/>
      <c r="N16" s="72"/>
      <c r="O16" s="16"/>
      <c r="P16" s="121"/>
      <c r="Q16" s="16"/>
      <c r="R16" s="123"/>
      <c r="S16" s="23"/>
    </row>
    <row r="17" spans="1:18" ht="24.75" customHeight="1">
      <c r="A17">
        <v>4</v>
      </c>
      <c r="B17" s="10" t="s">
        <v>6</v>
      </c>
      <c r="C17" s="11"/>
      <c r="D17" s="11"/>
      <c r="E17" s="11">
        <v>990000</v>
      </c>
      <c r="F17" s="110" t="s">
        <v>43</v>
      </c>
      <c r="G17" s="69"/>
      <c r="H17" s="92" t="s">
        <v>26</v>
      </c>
      <c r="I17" s="60"/>
      <c r="J17" s="85"/>
      <c r="K17" s="60"/>
      <c r="L17" s="59">
        <f>+E17</f>
        <v>990000</v>
      </c>
      <c r="M17" s="114">
        <f>+$M$10</f>
        <v>0.9141</v>
      </c>
      <c r="N17" s="54">
        <v>905000</v>
      </c>
      <c r="O17" s="20"/>
      <c r="P17" s="121"/>
      <c r="Q17" s="23"/>
      <c r="R17" s="123"/>
    </row>
    <row r="18" spans="2:18" ht="8.25" customHeight="1">
      <c r="B18" s="10"/>
      <c r="C18" s="11"/>
      <c r="D18" s="11"/>
      <c r="E18" s="11"/>
      <c r="F18" s="71"/>
      <c r="G18" s="69"/>
      <c r="H18" s="92"/>
      <c r="I18" s="60"/>
      <c r="J18" s="85"/>
      <c r="K18" s="60"/>
      <c r="L18" s="59"/>
      <c r="M18" s="114"/>
      <c r="N18" s="54"/>
      <c r="O18" s="20"/>
      <c r="P18" s="121"/>
      <c r="Q18" s="23"/>
      <c r="R18" s="123"/>
    </row>
    <row r="19" spans="1:18" ht="24.75" customHeight="1">
      <c r="A19">
        <v>5</v>
      </c>
      <c r="B19" s="10" t="s">
        <v>7</v>
      </c>
      <c r="C19" s="11"/>
      <c r="D19" s="11"/>
      <c r="E19" s="11">
        <v>850000</v>
      </c>
      <c r="F19" s="100" t="s">
        <v>27</v>
      </c>
      <c r="G19" s="69"/>
      <c r="H19" s="93">
        <v>39975</v>
      </c>
      <c r="I19" s="60"/>
      <c r="J19" s="85"/>
      <c r="K19" s="60"/>
      <c r="L19" s="59">
        <f>+E19</f>
        <v>850000</v>
      </c>
      <c r="M19" s="114">
        <f>+$M$10</f>
        <v>0.9141</v>
      </c>
      <c r="N19" s="54">
        <v>777000</v>
      </c>
      <c r="O19" s="20"/>
      <c r="P19" s="121"/>
      <c r="Q19" s="23"/>
      <c r="R19" s="123"/>
    </row>
    <row r="20" spans="2:18" ht="6.75" customHeight="1">
      <c r="B20" s="10"/>
      <c r="C20" s="11"/>
      <c r="D20" s="11"/>
      <c r="E20" s="11"/>
      <c r="F20" s="71"/>
      <c r="G20" s="69"/>
      <c r="H20" s="93"/>
      <c r="I20" s="60"/>
      <c r="J20" s="85"/>
      <c r="K20" s="60"/>
      <c r="L20" s="59"/>
      <c r="M20" s="114"/>
      <c r="N20" s="54"/>
      <c r="O20" s="20"/>
      <c r="P20" s="121"/>
      <c r="Q20" s="23"/>
      <c r="R20" s="123"/>
    </row>
    <row r="21" spans="1:18" ht="24.75" customHeight="1">
      <c r="A21">
        <v>6</v>
      </c>
      <c r="B21" s="10" t="s">
        <v>30</v>
      </c>
      <c r="C21" s="11"/>
      <c r="D21" s="11"/>
      <c r="E21" s="11">
        <v>1500000</v>
      </c>
      <c r="F21" s="100" t="s">
        <v>27</v>
      </c>
      <c r="G21" s="69"/>
      <c r="H21" s="93">
        <v>39975</v>
      </c>
      <c r="I21" s="60"/>
      <c r="J21" s="85"/>
      <c r="K21" s="60"/>
      <c r="L21" s="59">
        <f>+E21</f>
        <v>1500000</v>
      </c>
      <c r="M21" s="114">
        <f>+$M$10</f>
        <v>0.9141</v>
      </c>
      <c r="N21" s="54">
        <v>1371000</v>
      </c>
      <c r="O21" s="20"/>
      <c r="P21" s="121"/>
      <c r="Q21" s="23"/>
      <c r="R21" s="123"/>
    </row>
    <row r="22" spans="2:18" ht="6.75" customHeight="1">
      <c r="B22" s="10"/>
      <c r="C22" s="11"/>
      <c r="D22" s="11"/>
      <c r="E22" s="11"/>
      <c r="F22" s="71"/>
      <c r="G22" s="69"/>
      <c r="H22" s="93"/>
      <c r="I22" s="60"/>
      <c r="J22" s="85"/>
      <c r="K22" s="60"/>
      <c r="L22" s="59"/>
      <c r="M22" s="114"/>
      <c r="N22" s="54"/>
      <c r="O22" s="20"/>
      <c r="P22" s="121"/>
      <c r="Q22" s="23"/>
      <c r="R22" s="123"/>
    </row>
    <row r="23" spans="1:18" ht="24.75" customHeight="1">
      <c r="A23">
        <v>7</v>
      </c>
      <c r="B23" s="10" t="s">
        <v>39</v>
      </c>
      <c r="C23" s="11"/>
      <c r="D23" s="11"/>
      <c r="E23" s="11">
        <v>1000000</v>
      </c>
      <c r="F23" s="110" t="s">
        <v>40</v>
      </c>
      <c r="G23" s="69"/>
      <c r="H23" s="93" t="s">
        <v>37</v>
      </c>
      <c r="I23" s="60"/>
      <c r="J23" s="85"/>
      <c r="K23" s="60"/>
      <c r="L23" s="59">
        <f>+E23</f>
        <v>1000000</v>
      </c>
      <c r="M23" s="114">
        <f>+$M$10</f>
        <v>0.9141</v>
      </c>
      <c r="N23" s="54">
        <v>914000</v>
      </c>
      <c r="O23" s="20"/>
      <c r="P23" s="121"/>
      <c r="Q23" s="23"/>
      <c r="R23" s="123"/>
    </row>
    <row r="24" spans="2:18" ht="6.75" customHeight="1">
      <c r="B24" s="10"/>
      <c r="C24" s="11"/>
      <c r="D24" s="11"/>
      <c r="E24" s="11"/>
      <c r="F24" s="94"/>
      <c r="G24" s="69"/>
      <c r="H24" s="93"/>
      <c r="I24" s="60"/>
      <c r="J24" s="85"/>
      <c r="K24" s="60"/>
      <c r="L24" s="59"/>
      <c r="M24" s="114"/>
      <c r="N24" s="54"/>
      <c r="O24" s="20"/>
      <c r="P24" s="121"/>
      <c r="Q24" s="23"/>
      <c r="R24" s="123"/>
    </row>
    <row r="25" spans="1:18" ht="24.75" customHeight="1">
      <c r="A25">
        <v>8</v>
      </c>
      <c r="B25" s="10" t="s">
        <v>41</v>
      </c>
      <c r="C25" s="11"/>
      <c r="D25" s="11"/>
      <c r="E25" s="11">
        <v>800000</v>
      </c>
      <c r="F25" s="100" t="s">
        <v>27</v>
      </c>
      <c r="G25" s="69"/>
      <c r="H25" s="93" t="s">
        <v>37</v>
      </c>
      <c r="I25" s="60"/>
      <c r="J25" s="85"/>
      <c r="K25" s="60"/>
      <c r="L25" s="59">
        <f>+E25</f>
        <v>800000</v>
      </c>
      <c r="M25" s="114">
        <f>+$M$10</f>
        <v>0.9141</v>
      </c>
      <c r="N25" s="54">
        <v>731000</v>
      </c>
      <c r="O25" s="20"/>
      <c r="P25" s="121"/>
      <c r="Q25" s="23"/>
      <c r="R25" s="123"/>
    </row>
    <row r="26" spans="2:18" ht="6.75" customHeight="1">
      <c r="B26" s="10"/>
      <c r="C26" s="11"/>
      <c r="D26" s="11"/>
      <c r="E26" s="11"/>
      <c r="F26" s="94"/>
      <c r="G26" s="69"/>
      <c r="H26" s="93"/>
      <c r="I26" s="60"/>
      <c r="J26" s="85"/>
      <c r="K26" s="60"/>
      <c r="L26" s="59"/>
      <c r="M26" s="114"/>
      <c r="N26" s="54"/>
      <c r="O26" s="20"/>
      <c r="P26" s="121"/>
      <c r="Q26" s="23"/>
      <c r="R26" s="123"/>
    </row>
    <row r="27" spans="1:18" ht="24.75" customHeight="1">
      <c r="A27">
        <v>9</v>
      </c>
      <c r="B27" s="10" t="s">
        <v>3</v>
      </c>
      <c r="C27" s="11"/>
      <c r="D27" s="11"/>
      <c r="E27" s="11">
        <v>1800000</v>
      </c>
      <c r="F27" s="104" t="s">
        <v>27</v>
      </c>
      <c r="G27" s="69"/>
      <c r="H27" s="93">
        <v>39976</v>
      </c>
      <c r="I27" s="60"/>
      <c r="J27" s="85"/>
      <c r="K27" s="60"/>
      <c r="L27" s="59">
        <f>+E27</f>
        <v>1800000</v>
      </c>
      <c r="M27" s="114">
        <f>+$M$10</f>
        <v>0.9141</v>
      </c>
      <c r="N27" s="54">
        <v>1645000</v>
      </c>
      <c r="O27" s="20"/>
      <c r="P27" s="121"/>
      <c r="Q27" s="23"/>
      <c r="R27" s="123"/>
    </row>
    <row r="28" spans="2:18" ht="6.75" customHeight="1">
      <c r="B28" s="10"/>
      <c r="C28" s="11"/>
      <c r="D28" s="11"/>
      <c r="E28" s="11"/>
      <c r="F28" s="94"/>
      <c r="G28" s="69"/>
      <c r="H28" s="93"/>
      <c r="I28" s="60"/>
      <c r="J28" s="85"/>
      <c r="K28" s="60"/>
      <c r="L28" s="59"/>
      <c r="M28" s="114"/>
      <c r="N28" s="54"/>
      <c r="O28" s="20"/>
      <c r="P28" s="121"/>
      <c r="Q28" s="23"/>
      <c r="R28" s="123"/>
    </row>
    <row r="29" spans="1:18" ht="24.75" customHeight="1">
      <c r="A29">
        <v>10</v>
      </c>
      <c r="B29" s="10" t="s">
        <v>42</v>
      </c>
      <c r="C29" s="11"/>
      <c r="D29" s="11"/>
      <c r="E29" s="11">
        <v>675000</v>
      </c>
      <c r="F29" s="110" t="s">
        <v>45</v>
      </c>
      <c r="G29" s="69"/>
      <c r="H29" s="93">
        <v>39979</v>
      </c>
      <c r="I29" s="60"/>
      <c r="J29" s="85"/>
      <c r="K29" s="60"/>
      <c r="L29" s="59">
        <f>+E29</f>
        <v>675000</v>
      </c>
      <c r="M29" s="114">
        <f>+$M$10</f>
        <v>0.9141</v>
      </c>
      <c r="N29" s="54">
        <v>617000</v>
      </c>
      <c r="O29" s="20"/>
      <c r="P29" s="121"/>
      <c r="Q29" s="23"/>
      <c r="R29" s="123"/>
    </row>
    <row r="30" spans="2:18" ht="6.75" customHeight="1">
      <c r="B30" s="10"/>
      <c r="C30" s="11"/>
      <c r="D30" s="11"/>
      <c r="E30" s="11"/>
      <c r="F30" s="94"/>
      <c r="G30" s="69"/>
      <c r="H30" s="93"/>
      <c r="I30" s="60"/>
      <c r="J30" s="85"/>
      <c r="K30" s="60"/>
      <c r="L30" s="59"/>
      <c r="M30" s="114"/>
      <c r="N30" s="54"/>
      <c r="O30" s="20"/>
      <c r="P30" s="121"/>
      <c r="Q30" s="23"/>
      <c r="R30" s="123"/>
    </row>
    <row r="31" spans="1:18" ht="24.75" customHeight="1">
      <c r="A31">
        <v>11</v>
      </c>
      <c r="B31" s="10" t="s">
        <v>46</v>
      </c>
      <c r="C31" s="11"/>
      <c r="D31" s="11"/>
      <c r="E31" s="11">
        <v>780000</v>
      </c>
      <c r="F31" s="110" t="s">
        <v>51</v>
      </c>
      <c r="G31" s="69"/>
      <c r="H31" s="93">
        <v>39976</v>
      </c>
      <c r="I31" s="60"/>
      <c r="J31" s="85"/>
      <c r="K31" s="60"/>
      <c r="L31" s="59">
        <f>+E31</f>
        <v>780000</v>
      </c>
      <c r="M31" s="114">
        <f>+$M$10</f>
        <v>0.9141</v>
      </c>
      <c r="N31" s="54">
        <v>713000</v>
      </c>
      <c r="O31" s="20"/>
      <c r="P31" s="121"/>
      <c r="Q31" s="23"/>
      <c r="R31" s="123"/>
    </row>
    <row r="32" spans="2:18" ht="6.75" customHeight="1">
      <c r="B32" s="10"/>
      <c r="C32" s="11"/>
      <c r="D32" s="11"/>
      <c r="E32" s="11"/>
      <c r="F32" s="94"/>
      <c r="G32" s="69"/>
      <c r="H32" s="93"/>
      <c r="I32" s="60"/>
      <c r="J32" s="85"/>
      <c r="K32" s="60"/>
      <c r="L32" s="59"/>
      <c r="M32" s="114"/>
      <c r="N32" s="54"/>
      <c r="O32" s="20"/>
      <c r="P32" s="121"/>
      <c r="Q32" s="23"/>
      <c r="R32" s="123"/>
    </row>
    <row r="33" spans="1:18" ht="24.75" customHeight="1">
      <c r="A33">
        <v>12</v>
      </c>
      <c r="B33" s="10" t="s">
        <v>47</v>
      </c>
      <c r="C33" s="11"/>
      <c r="D33" s="11"/>
      <c r="E33" s="11">
        <v>279585</v>
      </c>
      <c r="F33" s="94" t="s">
        <v>48</v>
      </c>
      <c r="G33" s="69"/>
      <c r="H33" s="93" t="s">
        <v>31</v>
      </c>
      <c r="I33" s="60"/>
      <c r="J33" s="85"/>
      <c r="K33" s="60"/>
      <c r="L33" s="59">
        <f>+E33</f>
        <v>279585</v>
      </c>
      <c r="M33" s="114">
        <f>+$M$10</f>
        <v>0.9141</v>
      </c>
      <c r="N33" s="54">
        <v>280000</v>
      </c>
      <c r="O33" s="20"/>
      <c r="P33" s="121"/>
      <c r="Q33" s="23"/>
      <c r="R33" s="123"/>
    </row>
    <row r="34" spans="2:18" ht="6.75" customHeight="1">
      <c r="B34" s="10"/>
      <c r="C34" s="11"/>
      <c r="D34" s="11"/>
      <c r="E34" s="11"/>
      <c r="F34" s="94"/>
      <c r="G34" s="69"/>
      <c r="H34" s="93"/>
      <c r="I34" s="60"/>
      <c r="J34" s="85"/>
      <c r="K34" s="60"/>
      <c r="L34" s="59"/>
      <c r="M34" s="45"/>
      <c r="N34" s="54"/>
      <c r="O34" s="20"/>
      <c r="P34" s="122"/>
      <c r="Q34" s="23"/>
      <c r="R34" s="24"/>
    </row>
    <row r="35" spans="5:16" ht="12">
      <c r="E35" s="1"/>
      <c r="P35" s="47"/>
    </row>
    <row r="36" spans="2:16" ht="13.5" thickBot="1">
      <c r="B36" s="3" t="s">
        <v>5</v>
      </c>
      <c r="E36" s="28">
        <f>SUM(E11:E34)</f>
        <v>12723773</v>
      </c>
      <c r="L36" s="28">
        <f>SUM(L11:L34)</f>
        <v>12723773</v>
      </c>
      <c r="M36" s="46"/>
      <c r="N36" s="28">
        <f>SUM(N11:N34)</f>
        <v>11654000</v>
      </c>
      <c r="P36" s="47"/>
    </row>
    <row r="37" ht="12.75" thickTop="1">
      <c r="E37" s="1"/>
    </row>
    <row r="38" spans="2:5" ht="12">
      <c r="B38" t="s">
        <v>44</v>
      </c>
      <c r="C38" s="1">
        <f>+A33</f>
        <v>12</v>
      </c>
      <c r="E38" s="1"/>
    </row>
    <row r="39" spans="2:14" ht="12.75">
      <c r="B39" s="3"/>
      <c r="C39" s="2"/>
      <c r="D39" s="2"/>
      <c r="E39" s="2"/>
      <c r="L39" s="30" t="s">
        <v>2</v>
      </c>
      <c r="N39" s="31" t="e">
        <f>+E5-N6-N7-N36</f>
        <v>#REF!</v>
      </c>
    </row>
    <row r="41" spans="12:14" ht="12">
      <c r="L41" s="29"/>
      <c r="N41" s="51"/>
    </row>
    <row r="42" spans="12:16" ht="12.75">
      <c r="L42" s="99"/>
      <c r="N42" s="51"/>
      <c r="P42" s="32"/>
    </row>
    <row r="43" spans="8:16" ht="12.75">
      <c r="H43" s="81"/>
      <c r="I43" s="23"/>
      <c r="J43" s="23"/>
      <c r="K43" s="23"/>
      <c r="L43" s="77"/>
      <c r="M43" s="23"/>
      <c r="N43" s="52"/>
      <c r="P43" s="32"/>
    </row>
    <row r="44" spans="8:16" ht="12.75">
      <c r="H44" s="81"/>
      <c r="I44" s="23"/>
      <c r="J44" s="23"/>
      <c r="K44" s="23"/>
      <c r="L44" s="23"/>
      <c r="M44" s="23"/>
      <c r="N44" s="52"/>
      <c r="P44" s="33"/>
    </row>
    <row r="45" spans="8:16" ht="12">
      <c r="H45" s="81"/>
      <c r="I45" s="23"/>
      <c r="J45" s="23"/>
      <c r="K45" s="23"/>
      <c r="L45" s="23"/>
      <c r="M45" s="23"/>
      <c r="N45" s="76"/>
      <c r="P45" s="4"/>
    </row>
    <row r="46" spans="8:14" ht="12">
      <c r="H46" s="81"/>
      <c r="I46" s="23"/>
      <c r="J46" s="23"/>
      <c r="K46" s="23"/>
      <c r="L46" s="23"/>
      <c r="M46" s="23"/>
      <c r="N46" s="78"/>
    </row>
    <row r="47" spans="8:14" ht="12">
      <c r="H47" s="81"/>
      <c r="I47" s="23"/>
      <c r="J47" s="23"/>
      <c r="K47" s="23"/>
      <c r="L47" s="23"/>
      <c r="M47" s="23"/>
      <c r="N47" s="52"/>
    </row>
    <row r="48" spans="8:14" ht="12">
      <c r="H48" s="81"/>
      <c r="I48" s="23"/>
      <c r="J48" s="23"/>
      <c r="K48" s="23"/>
      <c r="L48" s="23"/>
      <c r="M48" s="52"/>
      <c r="N48" s="52"/>
    </row>
    <row r="49" spans="8:15" ht="12">
      <c r="H49" s="81"/>
      <c r="I49" s="23"/>
      <c r="J49" s="23"/>
      <c r="K49" s="23"/>
      <c r="L49" s="23"/>
      <c r="M49" s="52"/>
      <c r="N49" s="52"/>
      <c r="O49" s="29"/>
    </row>
    <row r="50" spans="8:15" ht="12">
      <c r="H50" s="81"/>
      <c r="I50" s="23"/>
      <c r="J50" s="23"/>
      <c r="K50" s="23"/>
      <c r="L50" s="23"/>
      <c r="M50" s="52"/>
      <c r="N50" s="52"/>
      <c r="O50" s="29"/>
    </row>
    <row r="51" spans="8:15" ht="12">
      <c r="H51" s="81"/>
      <c r="I51" s="23"/>
      <c r="J51" s="23"/>
      <c r="K51" s="23"/>
      <c r="L51" s="23"/>
      <c r="M51" s="52"/>
      <c r="N51" s="52"/>
      <c r="O51" s="29"/>
    </row>
    <row r="52" spans="8:15" ht="12">
      <c r="H52" s="81"/>
      <c r="I52" s="23"/>
      <c r="J52" s="23"/>
      <c r="K52" s="23"/>
      <c r="L52" s="23"/>
      <c r="M52" s="52"/>
      <c r="N52" s="52"/>
      <c r="O52" s="29"/>
    </row>
    <row r="53" spans="8:15" ht="12">
      <c r="H53" s="81"/>
      <c r="I53" s="23"/>
      <c r="J53" s="23"/>
      <c r="K53" s="23"/>
      <c r="L53" s="23"/>
      <c r="M53" s="52"/>
      <c r="N53" s="52"/>
      <c r="O53" s="29"/>
    </row>
    <row r="54" spans="8:14" ht="12">
      <c r="H54" s="81"/>
      <c r="I54" s="23"/>
      <c r="J54" s="23"/>
      <c r="K54" s="23"/>
      <c r="L54" s="23"/>
      <c r="M54" s="52"/>
      <c r="N54" s="52"/>
    </row>
    <row r="55" spans="8:14" ht="12">
      <c r="H55" s="81"/>
      <c r="I55" s="23"/>
      <c r="J55" s="23"/>
      <c r="K55" s="23"/>
      <c r="L55" s="23"/>
      <c r="M55" s="52"/>
      <c r="N55" s="76"/>
    </row>
    <row r="56" spans="8:15" ht="12">
      <c r="H56" s="81"/>
      <c r="I56" s="23"/>
      <c r="J56" s="23"/>
      <c r="K56" s="23"/>
      <c r="L56" s="4"/>
      <c r="M56" s="52"/>
      <c r="N56" s="76"/>
      <c r="O56" s="29"/>
    </row>
    <row r="57" spans="8:16" ht="12">
      <c r="H57" s="81"/>
      <c r="I57" s="23"/>
      <c r="J57" s="23"/>
      <c r="K57" s="23"/>
      <c r="L57" s="23"/>
      <c r="M57" s="23"/>
      <c r="N57" s="52"/>
      <c r="P57" s="44">
        <f>+L56-N56</f>
        <v>0</v>
      </c>
    </row>
    <row r="58" spans="8:14" ht="12">
      <c r="H58" s="81"/>
      <c r="I58" s="23"/>
      <c r="J58" s="23"/>
      <c r="K58" s="23"/>
      <c r="L58" s="23"/>
      <c r="M58" s="23"/>
      <c r="N58" s="23"/>
    </row>
    <row r="59" spans="8:14" ht="12">
      <c r="H59" s="81"/>
      <c r="I59" s="23"/>
      <c r="J59" s="23"/>
      <c r="K59" s="23"/>
      <c r="L59" s="23"/>
      <c r="M59" s="23"/>
      <c r="N59" s="76"/>
    </row>
    <row r="60" spans="8:14" ht="12">
      <c r="H60" s="81"/>
      <c r="I60" s="23"/>
      <c r="J60" s="23"/>
      <c r="K60" s="23"/>
      <c r="L60" s="23"/>
      <c r="M60" s="23"/>
      <c r="N60" s="76"/>
    </row>
    <row r="61" spans="8:14" ht="12">
      <c r="H61" s="81"/>
      <c r="I61" s="23"/>
      <c r="J61" s="23"/>
      <c r="K61" s="23"/>
      <c r="L61" s="23"/>
      <c r="M61" s="52"/>
      <c r="N61" s="76"/>
    </row>
    <row r="62" spans="8:14" ht="12">
      <c r="H62" s="81"/>
      <c r="I62" s="23"/>
      <c r="J62" s="23"/>
      <c r="K62" s="23"/>
      <c r="L62" s="23"/>
      <c r="M62" s="52"/>
      <c r="N62" s="76"/>
    </row>
    <row r="63" spans="8:14" ht="12">
      <c r="H63" s="81"/>
      <c r="I63" s="23"/>
      <c r="J63" s="23"/>
      <c r="K63" s="23"/>
      <c r="L63" s="23"/>
      <c r="M63" s="52"/>
      <c r="N63" s="76"/>
    </row>
    <row r="64" spans="8:14" ht="12">
      <c r="H64" s="81"/>
      <c r="I64" s="23"/>
      <c r="J64" s="23"/>
      <c r="K64" s="23"/>
      <c r="L64" s="23"/>
      <c r="M64" s="52"/>
      <c r="N64" s="52"/>
    </row>
    <row r="65" spans="8:14" ht="12">
      <c r="H65" s="81"/>
      <c r="I65" s="23"/>
      <c r="J65" s="23"/>
      <c r="K65" s="23"/>
      <c r="L65" s="23"/>
      <c r="M65" s="52"/>
      <c r="N65" s="76"/>
    </row>
    <row r="66" spans="8:14" ht="12">
      <c r="H66" s="81"/>
      <c r="I66" s="23"/>
      <c r="J66" s="23"/>
      <c r="K66" s="23"/>
      <c r="L66" s="4"/>
      <c r="M66" s="52"/>
      <c r="N66" s="76"/>
    </row>
    <row r="67" spans="8:16" ht="12">
      <c r="H67" s="81"/>
      <c r="I67" s="23"/>
      <c r="J67" s="23"/>
      <c r="K67" s="23"/>
      <c r="L67" s="23"/>
      <c r="M67" s="23"/>
      <c r="N67" s="23"/>
      <c r="P67" s="9">
        <f>+L66-N66</f>
        <v>0</v>
      </c>
    </row>
  </sheetData>
  <sheetProtection/>
  <mergeCells count="1">
    <mergeCell ref="B1:F1"/>
  </mergeCells>
  <printOptions/>
  <pageMargins left="0.17" right="0.28" top="0.53" bottom="0.46" header="0.5" footer="0.5"/>
  <pageSetup fitToHeight="4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3">
      <selection activeCell="A15" sqref="A15"/>
    </sheetView>
  </sheetViews>
  <sheetFormatPr defaultColWidth="9.140625" defaultRowHeight="12.75"/>
  <cols>
    <col min="1" max="1" width="13.8515625" style="0" customWidth="1"/>
    <col min="2" max="2" width="16.140625" style="0" customWidth="1"/>
    <col min="3" max="3" width="14.7109375" style="0" customWidth="1"/>
    <col min="4" max="4" width="14.00390625" style="0" customWidth="1"/>
    <col min="5" max="5" width="14.00390625" style="0" bestFit="1" customWidth="1"/>
  </cols>
  <sheetData>
    <row r="1" ht="12.75">
      <c r="A1" s="127" t="s">
        <v>72</v>
      </c>
    </row>
    <row r="3" spans="1:3" ht="12.75">
      <c r="A3" s="3" t="s">
        <v>73</v>
      </c>
      <c r="B3" s="3"/>
      <c r="C3" s="2"/>
    </row>
    <row r="4" spans="1:3" ht="12.75">
      <c r="A4" s="3"/>
      <c r="B4" s="3"/>
      <c r="C4" s="2"/>
    </row>
    <row r="5" spans="1:8" ht="25.5" customHeight="1">
      <c r="A5" s="135" t="s">
        <v>64</v>
      </c>
      <c r="B5" s="135"/>
      <c r="C5" s="135"/>
      <c r="D5" s="135"/>
      <c r="E5" s="135"/>
      <c r="F5" s="135"/>
      <c r="G5" s="135"/>
      <c r="H5" s="135"/>
    </row>
    <row r="6" spans="1:8" ht="12.75" customHeight="1">
      <c r="A6" s="128"/>
      <c r="B6" s="128"/>
      <c r="C6" s="128"/>
      <c r="D6" s="128"/>
      <c r="E6" s="128"/>
      <c r="F6" s="128"/>
      <c r="G6" s="128"/>
      <c r="H6" s="128"/>
    </row>
    <row r="7" spans="1:8" ht="12.75" customHeight="1">
      <c r="A7" s="135" t="s">
        <v>66</v>
      </c>
      <c r="B7" s="135"/>
      <c r="C7" s="135"/>
      <c r="D7" s="128"/>
      <c r="E7" s="128"/>
      <c r="F7" s="128"/>
      <c r="G7" s="128"/>
      <c r="H7" s="128"/>
    </row>
    <row r="8" spans="2:3" ht="12.75">
      <c r="B8" s="3"/>
      <c r="C8" s="5"/>
    </row>
    <row r="9" spans="1:5" ht="12.75">
      <c r="A9" s="3" t="s">
        <v>67</v>
      </c>
      <c r="B9" s="3"/>
      <c r="C9" s="131" t="s">
        <v>65</v>
      </c>
      <c r="E9" s="6"/>
    </row>
    <row r="10" spans="1:5" ht="12">
      <c r="A10" s="23"/>
      <c r="D10" s="8"/>
      <c r="E10" s="6"/>
    </row>
    <row r="11" spans="1:5" ht="12">
      <c r="A11" s="23" t="s">
        <v>74</v>
      </c>
      <c r="C11" s="132">
        <v>2108000</v>
      </c>
      <c r="D11" s="8"/>
      <c r="E11" s="6"/>
    </row>
    <row r="12" spans="1:5" ht="12">
      <c r="A12" s="55" t="s">
        <v>78</v>
      </c>
      <c r="C12" s="132">
        <v>780000</v>
      </c>
      <c r="D12" s="47"/>
      <c r="E12" s="47"/>
    </row>
    <row r="13" spans="1:5" ht="12">
      <c r="A13" s="55" t="s">
        <v>79</v>
      </c>
      <c r="C13" s="132">
        <v>5000000</v>
      </c>
      <c r="D13" s="47"/>
      <c r="E13" s="47"/>
    </row>
    <row r="14" spans="1:5" ht="12">
      <c r="A14" s="55" t="s">
        <v>81</v>
      </c>
      <c r="C14" s="132">
        <v>1151000</v>
      </c>
      <c r="D14" s="47"/>
      <c r="E14" s="47"/>
    </row>
    <row r="15" spans="1:5" ht="12">
      <c r="A15" s="55" t="s">
        <v>68</v>
      </c>
      <c r="C15" s="132">
        <v>1140000</v>
      </c>
      <c r="D15" s="81"/>
      <c r="E15" s="81"/>
    </row>
    <row r="16" spans="1:7" ht="12">
      <c r="A16" s="55" t="s">
        <v>71</v>
      </c>
      <c r="C16" s="132">
        <v>3200000</v>
      </c>
      <c r="D16" s="47"/>
      <c r="E16" s="47"/>
      <c r="G16" s="125"/>
    </row>
    <row r="17" spans="1:7" ht="12">
      <c r="A17" s="55" t="s">
        <v>69</v>
      </c>
      <c r="C17" s="132">
        <v>442000</v>
      </c>
      <c r="D17" s="47"/>
      <c r="E17" s="47"/>
      <c r="G17" s="125"/>
    </row>
    <row r="18" spans="1:7" ht="12">
      <c r="A18" s="55" t="s">
        <v>76</v>
      </c>
      <c r="C18" s="132">
        <v>2773000</v>
      </c>
      <c r="D18" s="47"/>
      <c r="E18" s="47"/>
      <c r="G18" s="125"/>
    </row>
    <row r="19" spans="1:7" ht="12">
      <c r="A19" s="130" t="s">
        <v>70</v>
      </c>
      <c r="C19" s="132">
        <v>819000</v>
      </c>
      <c r="D19" s="81"/>
      <c r="E19" s="81"/>
      <c r="G19" s="125"/>
    </row>
    <row r="20" spans="1:7" ht="12">
      <c r="A20" s="55" t="s">
        <v>77</v>
      </c>
      <c r="C20" s="132">
        <v>437000</v>
      </c>
      <c r="D20" s="81"/>
      <c r="E20" s="81"/>
      <c r="G20" s="125"/>
    </row>
    <row r="21" spans="1:7" ht="12">
      <c r="A21" s="55" t="s">
        <v>75</v>
      </c>
      <c r="C21" s="132">
        <v>1235000</v>
      </c>
      <c r="D21" s="81"/>
      <c r="E21" s="81"/>
      <c r="G21" s="125"/>
    </row>
    <row r="22" spans="1:7" ht="12">
      <c r="A22" s="55" t="s">
        <v>80</v>
      </c>
      <c r="C22" s="132">
        <v>500000</v>
      </c>
      <c r="D22" s="47"/>
      <c r="E22" s="47"/>
      <c r="G22" s="125"/>
    </row>
    <row r="23" spans="3:7" ht="12">
      <c r="C23" s="126"/>
      <c r="D23" s="47"/>
      <c r="E23" s="81"/>
      <c r="G23" s="125"/>
    </row>
    <row r="24" spans="3:7" ht="12">
      <c r="C24" s="47"/>
      <c r="D24" s="47"/>
      <c r="E24" s="81"/>
      <c r="G24" s="44"/>
    </row>
    <row r="25" spans="5:7" ht="12">
      <c r="E25" s="23"/>
      <c r="G25" s="125"/>
    </row>
    <row r="26" spans="2:5" ht="13.5" thickBot="1">
      <c r="B26" s="3" t="s">
        <v>1</v>
      </c>
      <c r="C26" s="129">
        <f>SUM(C11:C22)</f>
        <v>19585000</v>
      </c>
      <c r="E26" s="29"/>
    </row>
    <row r="27" ht="12.75" thickTop="1"/>
  </sheetData>
  <sheetProtection/>
  <mergeCells count="2">
    <mergeCell ref="A5:H5"/>
    <mergeCell ref="A7:C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W. Hanson</dc:creator>
  <cp:keywords/>
  <dc:description/>
  <cp:lastModifiedBy>Brian Kahl</cp:lastModifiedBy>
  <cp:lastPrinted>2010-06-10T16:00:38Z</cp:lastPrinted>
  <dcterms:created xsi:type="dcterms:W3CDTF">2002-07-09T21:02:09Z</dcterms:created>
  <dcterms:modified xsi:type="dcterms:W3CDTF">2013-02-08T14:59:35Z</dcterms:modified>
  <cp:category/>
  <cp:version/>
  <cp:contentType/>
  <cp:contentStatus/>
</cp:coreProperties>
</file>