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1"/>
  </bookViews>
  <sheets>
    <sheet name="Directions" sheetId="1" r:id="rId1"/>
    <sheet name="Revenues" sheetId="2" r:id="rId2"/>
    <sheet name="Expenses" sheetId="3" r:id="rId3"/>
    <sheet name="Employee Benefit Trust Fund" sheetId="4" r:id="rId4"/>
    <sheet name="Explanations" sheetId="5" r:id="rId5"/>
    <sheet name="Indirect cost instructions" sheetId="6" r:id="rId6"/>
    <sheet name="Indirect cost worksheet" sheetId="7" r:id="rId7"/>
    <sheet name="Sheet1" sheetId="8" r:id="rId8"/>
  </sheets>
  <definedNames>
    <definedName name="Administrative_allocation">#REF!</definedName>
    <definedName name="_xlnm.Print_Titles" localSheetId="6">'Indirect cost worksheet'!$4:$9</definedName>
  </definedNames>
  <calcPr fullCalcOnLoad="1"/>
</workbook>
</file>

<file path=xl/comments2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<sst xmlns="http://schemas.openxmlformats.org/spreadsheetml/2006/main" count="399" uniqueCount="277">
  <si>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</si>
  <si>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</si>
  <si>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</si>
  <si>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</si>
  <si>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</si>
  <si>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</si>
  <si>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</si>
  <si>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</si>
  <si>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</si>
  <si>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</si>
  <si>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</si>
  <si>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</si>
  <si>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</si>
  <si>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</si>
  <si>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</si>
  <si>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</si>
  <si>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</si>
  <si>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</si>
  <si>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</si>
  <si>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</si>
  <si>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</si>
  <si>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</si>
  <si>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</si>
  <si>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</si>
  <si>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</si>
  <si>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</si>
  <si>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</si>
  <si>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</si>
  <si>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</si>
  <si>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</si>
  <si>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</si>
  <si>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</si>
  <si>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</si>
  <si>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</si>
  <si>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</si>
  <si>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</si>
  <si>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</si>
  <si>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</si>
  <si>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</si>
  <si>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</si>
  <si>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</si>
  <si>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</si>
  <si>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</si>
  <si>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</si>
  <si>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</si>
  <si>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</si>
  <si>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</si>
  <si>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</si>
  <si>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</si>
  <si>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</si>
  <si>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</si>
  <si>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</si>
  <si>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</si>
  <si>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</si>
  <si>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</si>
  <si>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</si>
  <si>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</si>
  <si>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</si>
  <si>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</si>
  <si>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</si>
  <si>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</si>
  <si>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</si>
  <si>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</si>
  <si>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</si>
  <si>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</si>
  <si>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</si>
  <si>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</si>
  <si>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</si>
  <si>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</si>
  <si>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</si>
  <si>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</si>
  <si>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</si>
  <si>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</si>
  <si>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</si>
  <si>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</si>
  <si>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</si>
  <si>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</si>
  <si>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</si>
  <si>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</si>
  <si>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</si>
  <si>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</si>
  <si>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</si>
  <si>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</si>
  <si>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</si>
  <si>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</si>
  <si>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</si>
  <si>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</si>
  <si>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</si>
  <si>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</si>
  <si>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</si>
  <si>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</si>
  <si>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</si>
  <si>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</si>
  <si>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</si>
  <si>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</si>
  <si>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</si>
  <si>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</si>
  <si>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</si>
  <si>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</si>
  <si>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</si>
  <si>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</si>
  <si>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</si>
  <si>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</si>
  <si>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</si>
  <si>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</si>
  <si>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</si>
  <si>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</si>
  <si>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</si>
  <si>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</si>
  <si>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</si>
  <si>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</si>
  <si>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</si>
  <si>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</si>
  <si>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</si>
  <si>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</si>
  <si>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</si>
  <si>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</si>
  <si>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</si>
  <si>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</si>
  <si>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</si>
  <si>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</si>
  <si>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</si>
  <si>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</si>
  <si>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</si>
  <si>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</si>
  <si>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</si>
  <si>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</si>
  <si>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</si>
  <si>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</si>
  <si>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</si>
  <si>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</si>
  <si>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</si>
  <si>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</si>
  <si>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</si>
  <si>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</si>
  <si>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</si>
  <si>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</si>
  <si>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</si>
  <si>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</si>
  <si>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</si>
  <si>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</si>
  <si>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</si>
  <si>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</si>
  <si>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</si>
  <si>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</si>
  <si>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</si>
  <si>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</si>
  <si>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</si>
  <si>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</si>
  <si>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</si>
  <si>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</si>
  <si>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</si>
  <si>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</si>
  <si>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</si>
  <si>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</si>
  <si>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</si>
  <si>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</si>
  <si>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</si>
  <si>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</si>
  <si>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</si>
  <si>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</si>
  <si>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</si>
  <si>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</si>
  <si>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</si>
  <si>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</si>
  <si>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</si>
  <si>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</si>
  <si>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</si>
  <si>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</si>
  <si>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</si>
  <si>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</si>
  <si>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</si>
  <si>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</si>
  <si>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</si>
  <si>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</si>
  <si>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</si>
  <si>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</si>
  <si>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</si>
  <si>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</si>
  <si>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</si>
  <si>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</si>
  <si>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</si>
  <si>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</si>
  <si>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</si>
  <si>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</si>
  <si>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</si>
  <si>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</si>
  <si>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</si>
  <si>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</si>
  <si>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</si>
  <si>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</si>
  <si>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</si>
  <si>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</si>
  <si>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</si>
  <si>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</si>
  <si>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</si>
  <si>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</si>
  <si>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</si>
  <si>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</si>
  <si>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</si>
  <si>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</si>
  <si>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</si>
  <si>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</si>
  <si>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</si>
  <si>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</si>
  <si>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</si>
  <si>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</si>
  <si>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</si>
  <si>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</si>
  <si>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</si>
  <si>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</si>
  <si>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</si>
  <si>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</si>
  <si>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</si>
  <si>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</si>
  <si>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</si>
  <si>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</si>
  <si>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</si>
  <si>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</si>
  <si>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</si>
  <si>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</si>
  <si>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</si>
  <si>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</si>
  <si>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</si>
  <si>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</si>
  <si>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</si>
  <si>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</si>
  <si>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</si>
  <si>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</si>
  <si>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</si>
  <si>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</si>
  <si>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</si>
  <si>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</si>
  <si>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</si>
  <si>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</si>
  <si>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</si>
  <si>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</si>
  <si>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</si>
  <si>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</si>
  <si>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</si>
  <si>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</si>
  <si>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</si>
  <si>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</si>
  <si>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</si>
  <si>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</si>
  <si>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</si>
  <si>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</si>
  <si>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</si>
  <si>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</si>
  <si>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</si>
  <si>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</si>
  <si>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</si>
  <si>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</si>
  <si>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2011-12</t>
  </si>
  <si>
    <t>CESA #9</t>
  </si>
  <si>
    <t>2010-2011</t>
  </si>
  <si>
    <t>CESA 5</t>
  </si>
  <si>
    <t>S/S</t>
  </si>
  <si>
    <t>CESA 8</t>
  </si>
  <si>
    <t>CESA 12</t>
  </si>
  <si>
    <t>Total S/S</t>
  </si>
  <si>
    <t>PARENT EDUCATORS</t>
  </si>
  <si>
    <t>CESA 11</t>
  </si>
  <si>
    <t>TRANSITION</t>
  </si>
  <si>
    <t>CESA 6</t>
  </si>
  <si>
    <t>CREATE</t>
  </si>
  <si>
    <t>CESA 1</t>
  </si>
  <si>
    <t>WPDM</t>
  </si>
  <si>
    <t>REACH MENTOR</t>
  </si>
  <si>
    <t>CESA 10</t>
  </si>
  <si>
    <t>REACH CENTER</t>
  </si>
  <si>
    <t>CONSTRUCTING LIBERTY</t>
  </si>
  <si>
    <t>TCH AMR FREEDOM</t>
  </si>
  <si>
    <t xml:space="preserve">SIMS </t>
  </si>
  <si>
    <t>POSITIVE BEHAVIOR</t>
  </si>
  <si>
    <t>Total Grants</t>
  </si>
  <si>
    <t>OTHER - ADMIN TRAVEL SUPPORT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</si>
</sst>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7" fontId="0" fillId="0" borderId="0" xfId="60" applyNumberFormat="1">
      <alignment/>
      <protection/>
    </xf>
    <xf numFmtId="0" fontId="40" fillId="0" borderId="0" xfId="59">
      <alignment/>
      <protection/>
    </xf>
    <xf numFmtId="0" fontId="40" fillId="0" borderId="0" xfId="59" applyFill="1">
      <alignment/>
      <protection/>
    </xf>
    <xf numFmtId="0" fontId="57" fillId="0" borderId="0" xfId="59" applyFont="1">
      <alignment/>
      <protection/>
    </xf>
    <xf numFmtId="0" fontId="0" fillId="0" borderId="0" xfId="60" applyFont="1" applyAlignment="1">
      <alignment horizontal="left" indent="1"/>
      <protection/>
    </xf>
    <xf numFmtId="7" fontId="0" fillId="0" borderId="0" xfId="60" applyNumberFormat="1" applyFill="1">
      <alignment/>
      <protection/>
    </xf>
    <xf numFmtId="0" fontId="0" fillId="0" borderId="0" xfId="60" applyFont="1" applyAlignment="1" applyProtection="1">
      <alignment horizontal="left" indent="3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174</v>
      </c>
    </row>
    <row r="2" ht="15.75">
      <c r="A2" s="43"/>
    </row>
    <row r="4" spans="1:13" ht="12.75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172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1" t="s">
        <v>53</v>
      </c>
      <c r="B1" s="85" t="s">
        <v>254</v>
      </c>
    </row>
    <row r="2" spans="1:2" ht="18">
      <c r="A2" s="9" t="s">
        <v>54</v>
      </c>
      <c r="B2" s="41" t="s">
        <v>255</v>
      </c>
    </row>
    <row r="3" spans="3:4" ht="18">
      <c r="C3" s="78" t="s">
        <v>0</v>
      </c>
      <c r="D3" s="11"/>
    </row>
    <row r="4" ht="15.75">
      <c r="C4" s="73" t="s">
        <v>45</v>
      </c>
    </row>
    <row r="5" ht="15.75">
      <c r="C5" s="1"/>
    </row>
    <row r="6" spans="2:4" ht="12.75">
      <c r="B6" s="58" t="s">
        <v>169</v>
      </c>
      <c r="C6" s="58" t="s">
        <v>171</v>
      </c>
      <c r="D6" s="59"/>
    </row>
    <row r="7" spans="2:4" ht="12.75">
      <c r="B7" s="60" t="s">
        <v>170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88265.41</v>
      </c>
      <c r="C10" s="5"/>
      <c r="D10" s="5">
        <f aca="true" t="shared" si="0" ref="D10:D18">+B10+C10</f>
        <v>88265.41</v>
      </c>
    </row>
    <row r="11" spans="1:4" ht="12.75">
      <c r="A11" s="2" t="s">
        <v>47</v>
      </c>
      <c r="B11" s="12">
        <v>4708940.43</v>
      </c>
      <c r="C11" s="5"/>
      <c r="D11" s="5">
        <f t="shared" si="0"/>
        <v>4708940.43</v>
      </c>
    </row>
    <row r="12" spans="1:4" ht="12.75">
      <c r="A12" s="2" t="s">
        <v>46</v>
      </c>
      <c r="B12" s="12">
        <v>227228.34</v>
      </c>
      <c r="C12" s="5"/>
      <c r="D12" s="5">
        <f t="shared" si="0"/>
        <v>227228.34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78598</v>
      </c>
      <c r="C14" s="5"/>
      <c r="D14" s="5">
        <f t="shared" si="0"/>
        <v>78598</v>
      </c>
    </row>
    <row r="15" spans="1:4" ht="12.75">
      <c r="A15" s="2" t="s">
        <v>11</v>
      </c>
      <c r="B15" s="13">
        <v>16397</v>
      </c>
      <c r="C15" s="5"/>
      <c r="D15" s="5">
        <f t="shared" si="0"/>
        <v>16397</v>
      </c>
    </row>
    <row r="16" spans="1:4" ht="12.75">
      <c r="A16" s="2" t="s">
        <v>48</v>
      </c>
      <c r="B16" s="13">
        <v>0</v>
      </c>
      <c r="C16" s="5"/>
      <c r="D16" s="5">
        <f t="shared" si="0"/>
        <v>0</v>
      </c>
    </row>
    <row r="17" spans="1:4" ht="12.75">
      <c r="A17" s="2" t="s">
        <v>29</v>
      </c>
      <c r="B17" s="13">
        <v>2245.41</v>
      </c>
      <c r="C17" s="5"/>
      <c r="D17" s="5">
        <f t="shared" si="0"/>
        <v>2245.41</v>
      </c>
    </row>
    <row r="18" spans="1:4" ht="12.75">
      <c r="A18" s="2" t="s">
        <v>30</v>
      </c>
      <c r="B18" s="14">
        <v>45337.62</v>
      </c>
      <c r="C18" s="5"/>
      <c r="D18" s="17">
        <f t="shared" si="0"/>
        <v>45337.62</v>
      </c>
    </row>
    <row r="19" spans="1:4" ht="12.75">
      <c r="A19" s="4" t="s">
        <v>35</v>
      </c>
      <c r="B19" s="5">
        <f>SUM(B10:B18)</f>
        <v>5167012.21</v>
      </c>
      <c r="C19" s="5"/>
      <c r="D19" s="5">
        <f>SUM(D10:D18)</f>
        <v>5167012.21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170974.36</v>
      </c>
      <c r="C22" s="5"/>
      <c r="D22" s="5">
        <f>+B22+C22</f>
        <v>170974.36</v>
      </c>
    </row>
    <row r="23" spans="1:4" ht="12.75">
      <c r="A23" s="2" t="s">
        <v>7</v>
      </c>
      <c r="B23" s="14">
        <v>97630.9</v>
      </c>
      <c r="C23" s="5"/>
      <c r="D23" s="17">
        <f>+B23+C23</f>
        <v>97630.9</v>
      </c>
    </row>
    <row r="24" spans="1:4" ht="12.75">
      <c r="A24" s="4" t="s">
        <v>36</v>
      </c>
      <c r="B24" s="5">
        <f>SUM(B22:B23)</f>
        <v>268605.26</v>
      </c>
      <c r="C24" s="5"/>
      <c r="D24" s="5">
        <f>SUM(D22:D23)</f>
        <v>268605.26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135670.23</v>
      </c>
      <c r="C27" s="5"/>
      <c r="D27" s="5">
        <f>+B27+C27</f>
        <v>135670.23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421410</v>
      </c>
      <c r="C30" s="5"/>
      <c r="D30" s="17">
        <f>+B30+C30</f>
        <v>421410</v>
      </c>
    </row>
    <row r="31" spans="1:4" ht="12.75">
      <c r="A31" s="4" t="s">
        <v>37</v>
      </c>
      <c r="B31" s="5">
        <f>SUM(B27:B30)</f>
        <v>581205.23</v>
      </c>
      <c r="C31" s="5"/>
      <c r="D31" s="5">
        <f>SUM(D27:D30)</f>
        <v>581205.23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270594.35</v>
      </c>
      <c r="C34" s="5"/>
      <c r="D34" s="5">
        <f>+B34+C34</f>
        <v>270594.35</v>
      </c>
    </row>
    <row r="35" spans="1:4" ht="12.75">
      <c r="A35" s="2" t="s">
        <v>49</v>
      </c>
      <c r="B35" s="12">
        <v>2833924.68</v>
      </c>
      <c r="C35" s="5"/>
      <c r="D35" s="5">
        <f>+B35+C35</f>
        <v>2833924.68</v>
      </c>
    </row>
    <row r="36" spans="1:4" ht="12.75">
      <c r="A36" s="2" t="s">
        <v>33</v>
      </c>
      <c r="B36" s="14">
        <v>195484.32</v>
      </c>
      <c r="C36" s="5"/>
      <c r="D36" s="17">
        <f>+B36+C36</f>
        <v>195484.32</v>
      </c>
    </row>
    <row r="37" spans="1:4" ht="12.75">
      <c r="A37" s="4" t="s">
        <v>38</v>
      </c>
      <c r="B37" s="5">
        <f>SUM(B34:B36)</f>
        <v>3300003.35</v>
      </c>
      <c r="C37" s="5"/>
      <c r="D37" s="5">
        <f>SUM(D34:D36)</f>
        <v>3300003.35</v>
      </c>
    </row>
    <row r="38" ht="12.75">
      <c r="C38" s="5"/>
    </row>
    <row r="39" spans="1:4" ht="12.75">
      <c r="A39" s="7" t="s">
        <v>34</v>
      </c>
      <c r="B39" s="8">
        <f>+B19+B24+B31+B37</f>
        <v>9316826.049999999</v>
      </c>
      <c r="C39" s="5"/>
      <c r="D39" s="8">
        <f>+D19+D24+D31+D37</f>
        <v>9316826.049999999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1" t="s">
        <v>53</v>
      </c>
      <c r="B1" s="86" t="s">
        <v>254</v>
      </c>
    </row>
    <row r="2" spans="1:2" ht="18">
      <c r="A2" s="9" t="s">
        <v>54</v>
      </c>
      <c r="B2" s="41" t="s">
        <v>255</v>
      </c>
    </row>
    <row r="3" spans="3:10" ht="18">
      <c r="C3" s="78" t="s">
        <v>0</v>
      </c>
      <c r="D3" s="6"/>
      <c r="E3" s="6"/>
      <c r="F3" s="6"/>
      <c r="G3" s="6"/>
      <c r="H3" s="6"/>
      <c r="J3" s="10"/>
    </row>
    <row r="4" ht="15.75">
      <c r="C4" s="73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74"/>
      <c r="C8" s="75" t="s">
        <v>215</v>
      </c>
      <c r="D8" s="75" t="s">
        <v>216</v>
      </c>
      <c r="E8" s="75" t="s">
        <v>217</v>
      </c>
      <c r="F8" s="75" t="s">
        <v>218</v>
      </c>
      <c r="G8" s="74"/>
      <c r="H8" s="74"/>
      <c r="I8" s="60" t="s">
        <v>222</v>
      </c>
      <c r="J8" s="60" t="s">
        <v>224</v>
      </c>
      <c r="K8" s="60" t="s">
        <v>222</v>
      </c>
    </row>
    <row r="9" spans="1:8" ht="14.25">
      <c r="A9" s="76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0">
        <v>0</v>
      </c>
      <c r="E10" s="55"/>
      <c r="F10" s="55"/>
      <c r="G10" s="55"/>
      <c r="H10" s="55"/>
      <c r="I10" s="5">
        <f>SUM(B10:H10)</f>
        <v>0</v>
      </c>
      <c r="J10" s="69"/>
      <c r="K10" s="5">
        <f>+I10+J10</f>
        <v>0</v>
      </c>
    </row>
    <row r="11" spans="1:11" ht="12.75">
      <c r="A11" s="2" t="s">
        <v>25</v>
      </c>
      <c r="B11" s="71">
        <v>433600.2</v>
      </c>
      <c r="C11" s="71">
        <v>266611.65</v>
      </c>
      <c r="D11" s="71">
        <v>101208.09</v>
      </c>
      <c r="E11" s="71">
        <v>77423.68</v>
      </c>
      <c r="F11" s="71">
        <v>0</v>
      </c>
      <c r="G11" s="71">
        <v>0</v>
      </c>
      <c r="H11" s="71">
        <v>0</v>
      </c>
      <c r="I11" s="17">
        <f>SUM(B11:H11)</f>
        <v>878843.6200000001</v>
      </c>
      <c r="J11" s="69"/>
      <c r="K11" s="17">
        <f>+I11+J11</f>
        <v>878843.6200000001</v>
      </c>
    </row>
    <row r="12" spans="1:11" ht="12.75">
      <c r="A12" s="4" t="s">
        <v>26</v>
      </c>
      <c r="B12" s="5">
        <f>SUM(B10:B11)</f>
        <v>433600.2</v>
      </c>
      <c r="C12" s="5">
        <f aca="true" t="shared" si="0" ref="C12:H12">SUM(C10:C11)</f>
        <v>266611.65</v>
      </c>
      <c r="D12" s="5">
        <f t="shared" si="0"/>
        <v>101208.09</v>
      </c>
      <c r="E12" s="5">
        <f t="shared" si="0"/>
        <v>77423.68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>SUM(B12:H12)</f>
        <v>878843.6200000001</v>
      </c>
      <c r="J12" s="69"/>
      <c r="K12" s="5">
        <f>SUM(K10:K11)</f>
        <v>878843.6200000001</v>
      </c>
    </row>
    <row r="13" spans="1:10" ht="14.25">
      <c r="A13" s="76" t="s">
        <v>15</v>
      </c>
      <c r="J13" s="69"/>
    </row>
    <row r="14" spans="1:11" ht="12.75">
      <c r="A14" s="2" t="s">
        <v>41</v>
      </c>
      <c r="B14" s="70">
        <v>733453.85</v>
      </c>
      <c r="C14" s="70">
        <v>378616.94</v>
      </c>
      <c r="D14" s="70">
        <v>93460.22</v>
      </c>
      <c r="E14" s="70">
        <v>2419.77</v>
      </c>
      <c r="F14" s="70">
        <v>0</v>
      </c>
      <c r="G14" s="70">
        <v>0</v>
      </c>
      <c r="H14" s="70">
        <v>1036.69</v>
      </c>
      <c r="I14" s="5">
        <f aca="true" t="shared" si="1" ref="I14:I20">SUM(B14:H14)</f>
        <v>1208987.47</v>
      </c>
      <c r="J14" s="69"/>
      <c r="K14" s="5">
        <f aca="true" t="shared" si="2" ref="K14:K19">+I14+J14</f>
        <v>1208987.47</v>
      </c>
    </row>
    <row r="15" spans="1:11" ht="12.75">
      <c r="A15" s="2" t="s">
        <v>42</v>
      </c>
      <c r="B15" s="70">
        <v>851016.8</v>
      </c>
      <c r="C15" s="70">
        <v>430595.58</v>
      </c>
      <c r="D15" s="70">
        <v>1796695.33</v>
      </c>
      <c r="E15" s="70">
        <v>70277.71</v>
      </c>
      <c r="F15" s="70">
        <v>15960.72</v>
      </c>
      <c r="G15" s="70">
        <v>0</v>
      </c>
      <c r="H15" s="70">
        <v>434226.47</v>
      </c>
      <c r="I15" s="66">
        <f t="shared" si="1"/>
        <v>3598772.6100000003</v>
      </c>
      <c r="J15" s="69"/>
      <c r="K15" s="5">
        <f t="shared" si="2"/>
        <v>3598772.6100000003</v>
      </c>
    </row>
    <row r="16" spans="1:11" ht="12.75">
      <c r="A16" s="2" t="s">
        <v>16</v>
      </c>
      <c r="B16" s="70">
        <v>176073.01</v>
      </c>
      <c r="C16" s="70">
        <v>54001.22</v>
      </c>
      <c r="D16" s="70">
        <v>63201.11</v>
      </c>
      <c r="E16" s="70">
        <v>339.69</v>
      </c>
      <c r="F16" s="70">
        <v>0</v>
      </c>
      <c r="G16" s="70">
        <v>375.04</v>
      </c>
      <c r="H16" s="70">
        <v>998.57</v>
      </c>
      <c r="I16" s="66">
        <f t="shared" si="1"/>
        <v>294988.64</v>
      </c>
      <c r="J16" s="69"/>
      <c r="K16" s="5">
        <f t="shared" si="2"/>
        <v>294988.64</v>
      </c>
    </row>
    <row r="17" spans="1:11" ht="12.75">
      <c r="A17" s="2" t="s">
        <v>52</v>
      </c>
      <c r="B17" s="70">
        <v>0</v>
      </c>
      <c r="C17" s="70">
        <v>0</v>
      </c>
      <c r="D17" s="70">
        <v>50113.8</v>
      </c>
      <c r="E17" s="70">
        <v>6065.92</v>
      </c>
      <c r="F17" s="70">
        <v>0</v>
      </c>
      <c r="G17" s="70">
        <v>0</v>
      </c>
      <c r="H17" s="70">
        <v>1370.94</v>
      </c>
      <c r="I17" s="66">
        <f t="shared" si="1"/>
        <v>57550.66</v>
      </c>
      <c r="J17" s="69"/>
      <c r="K17" s="5">
        <f t="shared" si="2"/>
        <v>57550.66</v>
      </c>
    </row>
    <row r="18" spans="1:11" ht="12.75">
      <c r="A18" s="2" t="s">
        <v>39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0</v>
      </c>
      <c r="J18" s="69"/>
      <c r="K18" s="5">
        <f t="shared" si="2"/>
        <v>0</v>
      </c>
    </row>
    <row r="19" spans="1:11" ht="12.75">
      <c r="A19" s="2" t="s">
        <v>40</v>
      </c>
      <c r="B19" s="71">
        <v>138094.54</v>
      </c>
      <c r="C19" s="71">
        <v>80672.35</v>
      </c>
      <c r="D19" s="71">
        <v>2424613.63</v>
      </c>
      <c r="E19" s="71">
        <v>38612.36</v>
      </c>
      <c r="F19" s="71">
        <v>0</v>
      </c>
      <c r="G19" s="71">
        <v>0</v>
      </c>
      <c r="H19" s="71">
        <v>20306.02</v>
      </c>
      <c r="I19" s="17">
        <f t="shared" si="1"/>
        <v>2702298.9</v>
      </c>
      <c r="J19" s="69"/>
      <c r="K19" s="17">
        <f t="shared" si="2"/>
        <v>2702298.9</v>
      </c>
    </row>
    <row r="20" spans="1:11" ht="12.75">
      <c r="A20" s="4" t="s">
        <v>17</v>
      </c>
      <c r="B20" s="5">
        <f aca="true" t="shared" si="3" ref="B20:H20">SUM(B14:B19)</f>
        <v>1898638.2</v>
      </c>
      <c r="C20" s="5">
        <f t="shared" si="3"/>
        <v>943886.09</v>
      </c>
      <c r="D20" s="5">
        <f t="shared" si="3"/>
        <v>4428084.09</v>
      </c>
      <c r="E20" s="5">
        <f t="shared" si="3"/>
        <v>117715.45000000001</v>
      </c>
      <c r="F20" s="5">
        <f t="shared" si="3"/>
        <v>15960.72</v>
      </c>
      <c r="G20" s="5">
        <f t="shared" si="3"/>
        <v>375.04</v>
      </c>
      <c r="H20" s="5">
        <f t="shared" si="3"/>
        <v>457938.69</v>
      </c>
      <c r="I20" s="5">
        <f t="shared" si="1"/>
        <v>7862598.28</v>
      </c>
      <c r="J20" s="69"/>
      <c r="K20" s="5">
        <f>SUM(K14:K19)</f>
        <v>7862598.279999999</v>
      </c>
    </row>
    <row r="21" ht="12.75">
      <c r="J21" s="69"/>
    </row>
    <row r="22" spans="1:10" ht="14.25">
      <c r="A22" s="76" t="s">
        <v>18</v>
      </c>
      <c r="J22" s="69"/>
    </row>
    <row r="23" spans="1:11" ht="12.75">
      <c r="A23" s="2" t="s">
        <v>28</v>
      </c>
      <c r="B23" s="70">
        <v>0</v>
      </c>
      <c r="C23" s="70">
        <v>0</v>
      </c>
      <c r="D23" s="70">
        <v>0</v>
      </c>
      <c r="E23" s="70">
        <v>229650.65</v>
      </c>
      <c r="F23" s="70">
        <v>0</v>
      </c>
      <c r="G23" s="70">
        <v>0</v>
      </c>
      <c r="H23" s="70">
        <v>0</v>
      </c>
      <c r="I23" s="66">
        <f>SUM(B23:H23)</f>
        <v>229650.65</v>
      </c>
      <c r="J23" s="69"/>
      <c r="K23" s="5">
        <f>+I23+J23</f>
        <v>229650.65</v>
      </c>
    </row>
    <row r="24" spans="1:11" ht="12.75">
      <c r="A24" s="2" t="s">
        <v>219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7">
        <f>SUM(B25:H25)</f>
        <v>0</v>
      </c>
      <c r="J25" s="69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229650.65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229650.65</v>
      </c>
      <c r="J26" s="69"/>
      <c r="K26" s="5">
        <f>SUM(K23:K25)</f>
        <v>229650.65</v>
      </c>
    </row>
    <row r="27" spans="3:10" ht="12.75">
      <c r="C27" s="5"/>
      <c r="J27" s="69"/>
    </row>
    <row r="28" spans="1:10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7">
        <f>SUM(B31:H31)</f>
        <v>0</v>
      </c>
      <c r="J31" s="69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9" t="s">
        <v>43</v>
      </c>
      <c r="G34" s="12"/>
      <c r="J34" s="69"/>
    </row>
    <row r="35" spans="1:11" ht="12.75">
      <c r="A35" s="2" t="s">
        <v>55</v>
      </c>
      <c r="G35" s="72">
        <v>17664.34</v>
      </c>
      <c r="I35" s="67">
        <f>SUM(G35)</f>
        <v>17664.34</v>
      </c>
      <c r="J35" s="69"/>
      <c r="K35" s="5">
        <f>+I35+J35</f>
        <v>17664.34</v>
      </c>
    </row>
    <row r="36" spans="1:11" ht="12.75">
      <c r="A36" s="2" t="s">
        <v>56</v>
      </c>
      <c r="B36" s="3"/>
      <c r="C36" s="3"/>
      <c r="D36" s="3"/>
      <c r="E36" s="3"/>
      <c r="F36" s="3"/>
      <c r="G36" s="71">
        <v>11757.52</v>
      </c>
      <c r="H36" s="3"/>
      <c r="I36" s="68">
        <f>SUM(G36)</f>
        <v>11757.52</v>
      </c>
      <c r="J36" s="69"/>
      <c r="K36" s="17">
        <f>+I36+J36</f>
        <v>11757.52</v>
      </c>
    </row>
    <row r="37" spans="1:11" ht="12.75">
      <c r="A37" s="7" t="s">
        <v>44</v>
      </c>
      <c r="D37" s="8"/>
      <c r="G37" s="56">
        <f>SUM(G35:G36)</f>
        <v>29421.86</v>
      </c>
      <c r="I37" s="57">
        <f>SUM(G37)</f>
        <v>29421.86</v>
      </c>
      <c r="J37" s="69"/>
      <c r="K37" s="5">
        <f>SUM(K35:K36)</f>
        <v>29421.86</v>
      </c>
    </row>
    <row r="38" ht="12.75">
      <c r="J38" s="69"/>
    </row>
    <row r="39" spans="1:11" ht="13.5" thickBot="1">
      <c r="A39" t="s">
        <v>65</v>
      </c>
      <c r="I39" s="18">
        <f>+I12+I20+I26+I32+I37</f>
        <v>9000514.41</v>
      </c>
      <c r="J39" s="69"/>
      <c r="K39" s="18">
        <f>+K12+K20+K26+K32+K37</f>
        <v>9000514.409999998</v>
      </c>
    </row>
    <row r="40" ht="13.5" thickTop="1"/>
    <row r="41" spans="1:11" ht="12.75">
      <c r="A41" t="s">
        <v>241</v>
      </c>
      <c r="I41" s="64">
        <v>88265.41</v>
      </c>
      <c r="J41" s="65"/>
      <c r="K41" s="65">
        <f>+I41+J41</f>
        <v>88265.41</v>
      </c>
    </row>
    <row r="42" ht="12.75">
      <c r="I42" s="5"/>
    </row>
    <row r="43" spans="1:11" ht="12.75">
      <c r="A43" t="s">
        <v>242</v>
      </c>
      <c r="I43" s="5">
        <f>+I39+I41</f>
        <v>9088779.82</v>
      </c>
      <c r="K43" s="5">
        <f>+K39+K41</f>
        <v>9088779.819999998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1" t="s">
        <v>53</v>
      </c>
      <c r="B1" s="85" t="s">
        <v>254</v>
      </c>
    </row>
    <row r="2" spans="1:2" ht="18">
      <c r="A2" s="9" t="s">
        <v>54</v>
      </c>
      <c r="B2" s="41" t="s">
        <v>255</v>
      </c>
    </row>
    <row r="4" ht="18">
      <c r="B4" s="78" t="s">
        <v>0</v>
      </c>
    </row>
    <row r="5" ht="15.75">
      <c r="B5" s="73" t="s">
        <v>243</v>
      </c>
    </row>
    <row r="6" ht="12.75">
      <c r="C6" s="79"/>
    </row>
    <row r="7" spans="1:3" ht="12.75">
      <c r="A7" t="s">
        <v>244</v>
      </c>
      <c r="C7" s="79"/>
    </row>
    <row r="8" spans="1:3" ht="12.75">
      <c r="A8" t="s">
        <v>250</v>
      </c>
      <c r="C8" s="83">
        <v>49714.45</v>
      </c>
    </row>
    <row r="9" spans="1:3" ht="12.75">
      <c r="A9" t="s">
        <v>251</v>
      </c>
      <c r="C9" s="83">
        <v>2350.2</v>
      </c>
    </row>
    <row r="10" spans="1:3" ht="12.75">
      <c r="A10" t="s">
        <v>249</v>
      </c>
      <c r="C10" s="84">
        <v>20978.8</v>
      </c>
    </row>
    <row r="11" ht="12.75">
      <c r="C11" s="81"/>
    </row>
    <row r="12" ht="12.75">
      <c r="C12" s="80">
        <f>SUM(C8:C10)</f>
        <v>73043.45</v>
      </c>
    </row>
    <row r="13" ht="12.75">
      <c r="C13" s="79"/>
    </row>
    <row r="14" spans="1:3" ht="12.75">
      <c r="A14" t="s">
        <v>245</v>
      </c>
      <c r="C14" s="79"/>
    </row>
    <row r="15" spans="1:3" ht="12.75">
      <c r="A15" t="s">
        <v>252</v>
      </c>
      <c r="C15" s="84">
        <v>12033.57</v>
      </c>
    </row>
    <row r="16" ht="12.75">
      <c r="C16" s="79"/>
    </row>
    <row r="17" spans="1:3" ht="12.75">
      <c r="A17" t="s">
        <v>246</v>
      </c>
      <c r="C17" s="79">
        <f>+C12-C15</f>
        <v>61009.88</v>
      </c>
    </row>
    <row r="18" ht="12.75">
      <c r="C18" s="79"/>
    </row>
    <row r="19" spans="1:3" ht="12.75">
      <c r="A19" t="s">
        <v>247</v>
      </c>
      <c r="C19" s="84">
        <v>322521.62</v>
      </c>
    </row>
    <row r="20" ht="12.75">
      <c r="C20" s="79"/>
    </row>
    <row r="21" spans="1:3" ht="13.5" thickBot="1">
      <c r="A21" t="s">
        <v>248</v>
      </c>
      <c r="C21" s="82">
        <f>+C17+C19</f>
        <v>383531.5</v>
      </c>
    </row>
    <row r="22" ht="13.5" thickTop="1">
      <c r="C22" s="79"/>
    </row>
    <row r="23" ht="12.75">
      <c r="C23" s="79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10.7109375" style="0" bestFit="1" customWidth="1"/>
    <col min="4" max="4" width="11.7109375" style="0" bestFit="1" customWidth="1"/>
  </cols>
  <sheetData>
    <row r="1" spans="1:2" ht="18">
      <c r="A1" s="61" t="s">
        <v>53</v>
      </c>
      <c r="B1" s="86" t="s">
        <v>254</v>
      </c>
    </row>
    <row r="2" spans="1:2" ht="18">
      <c r="A2" s="62" t="s">
        <v>54</v>
      </c>
      <c r="B2" s="41" t="s">
        <v>255</v>
      </c>
    </row>
    <row r="3" ht="18">
      <c r="A3" s="15" t="s">
        <v>57</v>
      </c>
    </row>
    <row r="5" ht="15">
      <c r="A5" s="42" t="s">
        <v>60</v>
      </c>
    </row>
    <row r="7" spans="1:3" ht="12.75">
      <c r="A7" s="77" t="s">
        <v>58</v>
      </c>
      <c r="B7" s="77" t="s">
        <v>61</v>
      </c>
      <c r="C7" s="77" t="s">
        <v>59</v>
      </c>
    </row>
    <row r="24" spans="1:2" ht="15">
      <c r="A24" s="42" t="s">
        <v>6</v>
      </c>
      <c r="B24" s="16"/>
    </row>
    <row r="26" spans="1:3" ht="12.75">
      <c r="A26" s="77" t="s">
        <v>53</v>
      </c>
      <c r="B26" s="6" t="s">
        <v>61</v>
      </c>
      <c r="C26" s="77" t="s">
        <v>59</v>
      </c>
    </row>
    <row r="27" spans="1:3" ht="12.75">
      <c r="A27" s="77"/>
      <c r="B27" s="6"/>
      <c r="C27" s="77"/>
    </row>
    <row r="28" spans="1:3" ht="12.75">
      <c r="A28" s="77"/>
      <c r="B28" s="6"/>
      <c r="C28" s="77"/>
    </row>
    <row r="29" spans="1:4" ht="12.75">
      <c r="A29" s="87" t="s">
        <v>256</v>
      </c>
      <c r="B29" s="87" t="s">
        <v>257</v>
      </c>
      <c r="C29" s="94">
        <v>96678.46</v>
      </c>
      <c r="D29" s="87"/>
    </row>
    <row r="30" spans="1:4" ht="12.75">
      <c r="A30" s="87" t="s">
        <v>258</v>
      </c>
      <c r="B30" s="87" t="s">
        <v>257</v>
      </c>
      <c r="C30" s="94">
        <v>49647.94</v>
      </c>
      <c r="D30" s="87"/>
    </row>
    <row r="31" spans="1:4" ht="12.75">
      <c r="A31" s="88" t="s">
        <v>259</v>
      </c>
      <c r="B31" s="87" t="s">
        <v>257</v>
      </c>
      <c r="C31" s="94">
        <v>24647.96</v>
      </c>
      <c r="D31" s="87"/>
    </row>
    <row r="32" spans="1:4" ht="12.75">
      <c r="A32" s="93" t="s">
        <v>260</v>
      </c>
      <c r="B32" s="87"/>
      <c r="C32" s="94"/>
      <c r="D32" s="89">
        <v>170974.36000000002</v>
      </c>
    </row>
    <row r="33" spans="1:4" ht="15">
      <c r="A33" s="90" t="s">
        <v>259</v>
      </c>
      <c r="B33" s="92" t="s">
        <v>261</v>
      </c>
      <c r="C33" s="94">
        <v>8595.99</v>
      </c>
      <c r="D33" s="87"/>
    </row>
    <row r="34" spans="1:4" ht="15">
      <c r="A34" s="90" t="s">
        <v>262</v>
      </c>
      <c r="B34" s="92" t="s">
        <v>263</v>
      </c>
      <c r="C34" s="94">
        <v>145.92</v>
      </c>
      <c r="D34" s="87"/>
    </row>
    <row r="35" spans="1:4" ht="15">
      <c r="A35" s="90" t="s">
        <v>264</v>
      </c>
      <c r="B35" s="92" t="s">
        <v>265</v>
      </c>
      <c r="C35" s="94">
        <v>74676.11</v>
      </c>
      <c r="D35" s="87"/>
    </row>
    <row r="36" spans="1:4" ht="15">
      <c r="A36" s="90" t="s">
        <v>266</v>
      </c>
      <c r="B36" s="92" t="s">
        <v>267</v>
      </c>
      <c r="C36" s="94">
        <v>8285.46</v>
      </c>
      <c r="D36" s="87"/>
    </row>
    <row r="37" spans="1:4" ht="15">
      <c r="A37" s="90" t="s">
        <v>266</v>
      </c>
      <c r="B37" s="92" t="s">
        <v>268</v>
      </c>
      <c r="C37" s="94">
        <v>13733.64</v>
      </c>
      <c r="D37" s="87"/>
    </row>
    <row r="38" spans="1:4" ht="15">
      <c r="A38" s="90" t="s">
        <v>269</v>
      </c>
      <c r="B38" s="92" t="s">
        <v>270</v>
      </c>
      <c r="C38" s="94">
        <v>3534.82</v>
      </c>
      <c r="D38" s="87"/>
    </row>
    <row r="39" spans="1:4" ht="15">
      <c r="A39" s="90" t="s">
        <v>269</v>
      </c>
      <c r="B39" s="92" t="s">
        <v>271</v>
      </c>
      <c r="C39" s="94">
        <v>397.79</v>
      </c>
      <c r="D39" s="87"/>
    </row>
    <row r="40" spans="1:4" ht="15">
      <c r="A40" s="90" t="s">
        <v>264</v>
      </c>
      <c r="B40" s="92" t="s">
        <v>272</v>
      </c>
      <c r="C40" s="94">
        <v>358.85</v>
      </c>
      <c r="D40" s="87"/>
    </row>
    <row r="41" spans="1:4" ht="15">
      <c r="A41" s="90" t="s">
        <v>256</v>
      </c>
      <c r="B41" s="92" t="s">
        <v>273</v>
      </c>
      <c r="C41" s="94">
        <v>2303.73</v>
      </c>
      <c r="D41" s="87"/>
    </row>
    <row r="42" spans="1:4" ht="21.75" customHeight="1">
      <c r="A42" s="91" t="s">
        <v>256</v>
      </c>
      <c r="B42" s="92" t="s">
        <v>274</v>
      </c>
      <c r="C42" s="94">
        <v>68368.65</v>
      </c>
      <c r="D42" s="87"/>
    </row>
    <row r="43" spans="1:4" ht="15">
      <c r="A43" s="91" t="s">
        <v>275</v>
      </c>
      <c r="B43" s="87"/>
      <c r="C43" s="87"/>
      <c r="D43" s="89">
        <v>180400.96000000002</v>
      </c>
    </row>
    <row r="47" ht="15">
      <c r="A47" s="42" t="s">
        <v>62</v>
      </c>
    </row>
    <row r="49" spans="1:3" ht="12.75">
      <c r="A49" s="19" t="s">
        <v>58</v>
      </c>
      <c r="B49" s="58" t="s">
        <v>61</v>
      </c>
      <c r="C49" s="77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A1" sqref="A1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1" t="s">
        <v>53</v>
      </c>
      <c r="B1" s="86" t="s">
        <v>254</v>
      </c>
    </row>
    <row r="2" spans="1:2" ht="18">
      <c r="A2" s="62" t="s">
        <v>54</v>
      </c>
      <c r="B2" s="41" t="s">
        <v>255</v>
      </c>
    </row>
    <row r="3" spans="1:2" ht="18">
      <c r="A3" s="62"/>
      <c r="B3" s="63"/>
    </row>
    <row r="4" spans="1:5" ht="12.75">
      <c r="A4" s="21" t="s">
        <v>74</v>
      </c>
      <c r="E4" t="s">
        <v>75</v>
      </c>
    </row>
    <row r="5" spans="1:3" ht="12.75">
      <c r="A5" s="21" t="s">
        <v>239</v>
      </c>
      <c r="C5" t="s">
        <v>253</v>
      </c>
    </row>
    <row r="6" spans="1:5" ht="12.75">
      <c r="A6" s="21" t="s">
        <v>238</v>
      </c>
      <c r="E6" t="s">
        <v>76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+I11</f>
        <v>176073</v>
      </c>
      <c r="H11" s="26"/>
      <c r="I11" s="25">
        <v>176073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f>+I12</f>
        <v>54001</v>
      </c>
      <c r="H12" s="24"/>
      <c r="I12" s="25">
        <v>54001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28285</v>
      </c>
      <c r="F13" s="25">
        <f>+I13</f>
        <v>28285</v>
      </c>
      <c r="G13" s="24"/>
      <c r="H13" s="24"/>
      <c r="I13" s="25">
        <v>28285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25"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f>+I16</f>
        <v>15621</v>
      </c>
      <c r="H16" s="26"/>
      <c r="I16" s="25">
        <v>15621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5121</v>
      </c>
      <c r="F17" s="25">
        <f>+I17</f>
        <v>5121</v>
      </c>
      <c r="G17" s="24"/>
      <c r="H17" s="24"/>
      <c r="I17" s="25">
        <v>5121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14175</v>
      </c>
      <c r="F21" s="44">
        <f>+I21</f>
        <v>14175</v>
      </c>
      <c r="G21" s="44"/>
      <c r="H21" s="44"/>
      <c r="I21" s="44">
        <v>14175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340</v>
      </c>
      <c r="F22" s="25">
        <f>+I22</f>
        <v>340</v>
      </c>
      <c r="G22" s="24"/>
      <c r="H22" s="24"/>
      <c r="I22" s="25">
        <v>340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998</v>
      </c>
      <c r="F25" s="25">
        <f>+I25</f>
        <v>998</v>
      </c>
      <c r="G25" s="24"/>
      <c r="H25" s="24"/>
      <c r="I25" s="25">
        <v>998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375</v>
      </c>
      <c r="H29" s="24"/>
      <c r="I29" s="25">
        <v>375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0</v>
      </c>
      <c r="I30" s="25"/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48919</v>
      </c>
      <c r="F32" s="25">
        <f>SUM(F11:F31)</f>
        <v>48919</v>
      </c>
      <c r="G32" s="25">
        <f>SUM(G11:G31)</f>
        <v>246070</v>
      </c>
      <c r="H32" s="25">
        <f>SUM(H11:H31)</f>
        <v>0</v>
      </c>
      <c r="I32" s="25">
        <f>SUM(I11:I31)</f>
        <v>294989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100350</v>
      </c>
      <c r="H33" s="24"/>
      <c r="I33" s="25">
        <v>100350</v>
      </c>
    </row>
    <row r="34" spans="1:9" ht="12.75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662151</v>
      </c>
      <c r="H34" s="24"/>
      <c r="I34" s="25">
        <v>662151</v>
      </c>
    </row>
    <row r="35" spans="1:9" ht="12.75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0</v>
      </c>
      <c r="H35" s="24"/>
      <c r="I35" s="25">
        <v>0</v>
      </c>
    </row>
    <row r="36" spans="1:9" ht="12.75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1125599</v>
      </c>
      <c r="H36" s="24"/>
      <c r="I36" s="25">
        <v>1125599</v>
      </c>
    </row>
    <row r="37" spans="1:9" ht="12.75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29422</v>
      </c>
      <c r="I37" s="25">
        <v>29422</v>
      </c>
    </row>
    <row r="38" spans="1:9" ht="12.75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0</v>
      </c>
      <c r="H40" s="24"/>
      <c r="I40" s="25">
        <v>0</v>
      </c>
    </row>
    <row r="41" spans="1:9" ht="12.75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0</v>
      </c>
      <c r="I41" s="25">
        <v>0</v>
      </c>
    </row>
    <row r="42" spans="1:9" ht="12.75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249016</v>
      </c>
      <c r="I42" s="25">
        <v>249016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3798504</v>
      </c>
      <c r="H44" s="26"/>
      <c r="I44" s="25">
        <v>3798504</v>
      </c>
    </row>
    <row r="45" spans="1:9" ht="12.75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0</v>
      </c>
      <c r="H45" s="24"/>
      <c r="I45" s="25">
        <v>0</v>
      </c>
    </row>
    <row r="46" spans="1:9" ht="12.75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2740483</v>
      </c>
      <c r="H46" s="24"/>
      <c r="I46" s="25">
        <v>2740483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80</v>
      </c>
      <c r="E48" s="25">
        <f>SUM(E32:E47)</f>
        <v>48919</v>
      </c>
      <c r="F48" s="25">
        <f>SUM(F32:F47)</f>
        <v>48919</v>
      </c>
      <c r="G48" s="25">
        <f>SUM(G32:G47)</f>
        <v>8673157</v>
      </c>
      <c r="H48" s="25">
        <f>SUM(H32:H47)</f>
        <v>278438</v>
      </c>
      <c r="I48" s="25">
        <f>SUM(I32:I47)</f>
        <v>9000514</v>
      </c>
    </row>
    <row r="51" ht="12.75">
      <c r="D51" s="21" t="s">
        <v>140</v>
      </c>
    </row>
    <row r="52" ht="12.75">
      <c r="I52" s="29" t="s">
        <v>135</v>
      </c>
    </row>
    <row r="53" spans="4:5" ht="12.75">
      <c r="D53" s="21" t="s">
        <v>85</v>
      </c>
      <c r="E53" s="33">
        <f>F48/G48</f>
        <v>0.00564027608401416</v>
      </c>
    </row>
    <row r="55" spans="4:5" ht="12.75">
      <c r="D55" s="21" t="s">
        <v>84</v>
      </c>
      <c r="E55" s="33">
        <f>E48/(+G48+F48-E48)</f>
        <v>0.00564027608401416</v>
      </c>
    </row>
    <row r="56" ht="9" customHeight="1"/>
    <row r="57" spans="4:5" ht="12.75">
      <c r="D57" s="20"/>
      <c r="E57" s="21"/>
    </row>
    <row r="58" ht="12.75">
      <c r="D58" s="21" t="s">
        <v>141</v>
      </c>
    </row>
    <row r="59" spans="4:7" ht="12.75">
      <c r="D59" s="39" t="s">
        <v>177</v>
      </c>
      <c r="E59">
        <v>56458.03</v>
      </c>
      <c r="F59">
        <v>56458.03</v>
      </c>
      <c r="G59">
        <v>0</v>
      </c>
    </row>
    <row r="60" spans="4:7" ht="12.75">
      <c r="D60" s="39" t="s">
        <v>142</v>
      </c>
      <c r="E60">
        <v>8663</v>
      </c>
      <c r="F60">
        <v>8663</v>
      </c>
      <c r="G60">
        <v>0</v>
      </c>
    </row>
    <row r="61" spans="4:7" ht="12.75">
      <c r="D61" s="39" t="s">
        <v>143</v>
      </c>
      <c r="E61">
        <v>3240.61</v>
      </c>
      <c r="F61">
        <v>3240.61</v>
      </c>
      <c r="G61">
        <v>0</v>
      </c>
    </row>
    <row r="62" spans="4:9" ht="12.75">
      <c r="D62" s="39" t="s">
        <v>144</v>
      </c>
      <c r="E62" s="22">
        <v>862</v>
      </c>
      <c r="F62" s="22">
        <v>862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145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146</v>
      </c>
    </row>
    <row r="65" spans="1:9" ht="12.75">
      <c r="A65" s="23"/>
      <c r="B65" s="23"/>
      <c r="C65" s="23"/>
      <c r="D65" s="40" t="s">
        <v>147</v>
      </c>
      <c r="E65" s="22">
        <v>998.57</v>
      </c>
      <c r="F65" s="22">
        <v>998.57</v>
      </c>
      <c r="G65" s="22">
        <v>0</v>
      </c>
      <c r="H65" s="25"/>
      <c r="I65" s="25"/>
    </row>
    <row r="66" spans="1:9" ht="12.75">
      <c r="A66" s="23"/>
      <c r="B66" s="23"/>
      <c r="C66" s="23"/>
      <c r="D66" s="95" t="s">
        <v>276</v>
      </c>
      <c r="E66" s="22">
        <v>766.56</v>
      </c>
      <c r="F66" s="22">
        <v>766.56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>
        <f>-SUM(F59:F66)</f>
        <v>-70988.77</v>
      </c>
      <c r="H67" s="25"/>
      <c r="I67" s="25"/>
    </row>
    <row r="68" spans="1:9" ht="12.75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149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150</v>
      </c>
      <c r="E70" s="25">
        <v>0</v>
      </c>
      <c r="F70" s="25">
        <v>0</v>
      </c>
      <c r="G70" s="25">
        <v>-445535</v>
      </c>
      <c r="H70" s="25">
        <v>445535</v>
      </c>
      <c r="I70" s="25"/>
    </row>
    <row r="71" spans="1:9" ht="12.75">
      <c r="A71" s="23"/>
      <c r="B71" s="23"/>
      <c r="C71" s="23"/>
      <c r="D71" s="39" t="s">
        <v>151</v>
      </c>
      <c r="E71" s="25">
        <v>0</v>
      </c>
      <c r="F71" s="25">
        <v>0</v>
      </c>
      <c r="G71" s="25">
        <v>-1512361</v>
      </c>
      <c r="H71" s="25">
        <v>1512361</v>
      </c>
      <c r="I71" s="25"/>
    </row>
    <row r="72" spans="1:9" ht="12.75">
      <c r="A72" s="23"/>
      <c r="B72" s="23"/>
      <c r="C72" s="23"/>
      <c r="D72" s="39" t="s">
        <v>152</v>
      </c>
      <c r="E72" s="25">
        <v>0</v>
      </c>
      <c r="F72" s="25">
        <v>0</v>
      </c>
      <c r="G72" s="35">
        <v>-88265</v>
      </c>
      <c r="H72" s="25">
        <v>88265</v>
      </c>
      <c r="I72" s="25"/>
    </row>
    <row r="73" spans="1:9" ht="12.75">
      <c r="A73" s="23"/>
      <c r="B73" s="23"/>
      <c r="C73" s="23"/>
      <c r="D73" s="39" t="s">
        <v>153</v>
      </c>
      <c r="E73" s="25">
        <v>0</v>
      </c>
      <c r="F73" s="25">
        <v>0</v>
      </c>
      <c r="G73" s="25">
        <v>-15961</v>
      </c>
      <c r="H73" s="25">
        <v>15961</v>
      </c>
      <c r="I73" s="25"/>
    </row>
    <row r="74" spans="1:9" ht="12.75">
      <c r="A74" s="23"/>
      <c r="B74" s="23"/>
      <c r="C74" s="23"/>
      <c r="D74" s="39" t="s">
        <v>187</v>
      </c>
      <c r="E74" s="25">
        <v>0</v>
      </c>
      <c r="F74" s="25">
        <v>0</v>
      </c>
      <c r="G74" s="25">
        <v>-17664</v>
      </c>
      <c r="H74" s="25">
        <v>17664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154</v>
      </c>
      <c r="E76" s="25">
        <f>+E48+SUM(E59:E67)-SUM(E69:E75)</f>
        <v>119907.77</v>
      </c>
      <c r="F76" s="25">
        <f>+F48+SUM(F59:F67)-SUM(F69:F75)</f>
        <v>119907.77</v>
      </c>
      <c r="G76" s="25">
        <f>+G48+SUM(G59:G67)-SUM(G69:G75)</f>
        <v>10681954.23</v>
      </c>
      <c r="H76" s="25">
        <f>+H48+SUM(H59:H67)-SUM(H69:H75)</f>
        <v>-1801348</v>
      </c>
      <c r="I76" s="25">
        <f>+I48+SUM(I59:I65)-SUM(I69:I73)</f>
        <v>9000514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85</v>
      </c>
      <c r="E80" s="33">
        <f>F76/G76</f>
        <v>0.011225265285563764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84</v>
      </c>
      <c r="E82" s="33">
        <f>E76/(+G76+F76-E76)</f>
        <v>0.011225265285563764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2007-07-05T13:40:26Z</cp:lastPrinted>
  <dcterms:created xsi:type="dcterms:W3CDTF">2001-10-16T14:04:43Z</dcterms:created>
  <dcterms:modified xsi:type="dcterms:W3CDTF">2013-01-04T17:21:37Z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