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18870" windowHeight="7125" tabRatio="731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F22" i="6" l="1"/>
  <c r="F15" i="6"/>
  <c r="F14" i="6"/>
  <c r="M51" i="15"/>
  <c r="K46" i="15"/>
  <c r="J46" i="15"/>
  <c r="I46" i="15"/>
  <c r="H46" i="15"/>
  <c r="G46" i="15"/>
  <c r="F46" i="15"/>
  <c r="E46" i="15"/>
  <c r="D46" i="15"/>
  <c r="C46" i="15"/>
  <c r="B46" i="15"/>
  <c r="M43" i="15"/>
  <c r="M46" i="15"/>
  <c r="M42" i="15"/>
  <c r="K35" i="15"/>
  <c r="J35" i="15"/>
  <c r="I35" i="15"/>
  <c r="H35" i="15"/>
  <c r="G35" i="15"/>
  <c r="F35" i="15"/>
  <c r="E35" i="15"/>
  <c r="D35" i="15"/>
  <c r="C35" i="15"/>
  <c r="B35" i="15"/>
  <c r="M33" i="15"/>
  <c r="M32" i="15"/>
  <c r="M30" i="15"/>
  <c r="M29" i="15"/>
  <c r="M35" i="15"/>
  <c r="M27" i="15"/>
  <c r="M26" i="15"/>
  <c r="K21" i="15"/>
  <c r="K39" i="15"/>
  <c r="K49" i="15"/>
  <c r="K54" i="15"/>
  <c r="J21" i="15"/>
  <c r="J39" i="15"/>
  <c r="J49" i="15"/>
  <c r="J54" i="15"/>
  <c r="I21" i="15"/>
  <c r="I39" i="15"/>
  <c r="I49" i="15"/>
  <c r="I54" i="15"/>
  <c r="H21" i="15"/>
  <c r="H39" i="15"/>
  <c r="H49" i="15"/>
  <c r="H54" i="15"/>
  <c r="G21" i="15"/>
  <c r="G39" i="15"/>
  <c r="G49" i="15"/>
  <c r="G54" i="15"/>
  <c r="F21" i="15"/>
  <c r="F39" i="15"/>
  <c r="F49" i="15"/>
  <c r="F54" i="15"/>
  <c r="E21" i="15"/>
  <c r="E39" i="15"/>
  <c r="E49" i="15"/>
  <c r="E54" i="15"/>
  <c r="D21" i="15"/>
  <c r="D39" i="15"/>
  <c r="D49" i="15"/>
  <c r="D54" i="15"/>
  <c r="C21" i="15"/>
  <c r="C39" i="15"/>
  <c r="C49" i="15"/>
  <c r="C54" i="15"/>
  <c r="B21" i="15"/>
  <c r="B39" i="15"/>
  <c r="B49" i="15"/>
  <c r="B54" i="15"/>
  <c r="M19" i="15"/>
  <c r="M18" i="15"/>
  <c r="M17" i="15"/>
  <c r="M16" i="15"/>
  <c r="M15" i="15"/>
  <c r="M21" i="15"/>
  <c r="B1" i="15"/>
  <c r="I32" i="6"/>
  <c r="I48" i="6"/>
  <c r="I76" i="6"/>
  <c r="D11" i="4"/>
  <c r="N20" i="14"/>
  <c r="N18" i="14"/>
  <c r="N17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L30" i="14"/>
  <c r="K30" i="14"/>
  <c r="J30" i="14"/>
  <c r="I30" i="14"/>
  <c r="H30" i="14"/>
  <c r="G30" i="14"/>
  <c r="F30" i="14"/>
  <c r="E30" i="14"/>
  <c r="D30" i="14"/>
  <c r="C30" i="14"/>
  <c r="N28" i="14"/>
  <c r="N27" i="14"/>
  <c r="N30" i="14"/>
  <c r="L22" i="14"/>
  <c r="L34" i="14"/>
  <c r="L44" i="14"/>
  <c r="L49" i="14"/>
  <c r="K22" i="14"/>
  <c r="K34" i="14"/>
  <c r="K44" i="14"/>
  <c r="K49" i="14"/>
  <c r="J22" i="14"/>
  <c r="J34" i="14"/>
  <c r="J44" i="14"/>
  <c r="J49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D49" i="14"/>
  <c r="C22" i="14"/>
  <c r="C34" i="14"/>
  <c r="C44" i="14"/>
  <c r="C49" i="14"/>
  <c r="B1" i="14"/>
  <c r="B1" i="12"/>
  <c r="B1" i="5"/>
  <c r="B1" i="4"/>
  <c r="B2" i="6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K12" i="5"/>
  <c r="I11" i="5"/>
  <c r="K11" i="5"/>
  <c r="I14" i="5"/>
  <c r="K14" i="5"/>
  <c r="I16" i="5"/>
  <c r="K16" i="5"/>
  <c r="K20" i="5"/>
  <c r="I15" i="5"/>
  <c r="K15" i="5"/>
  <c r="I17" i="5"/>
  <c r="K17" i="5"/>
  <c r="I18" i="5"/>
  <c r="K18" i="5"/>
  <c r="I19" i="5"/>
  <c r="K19" i="5"/>
  <c r="I23" i="5"/>
  <c r="K23" i="5"/>
  <c r="K26" i="5"/>
  <c r="I29" i="5"/>
  <c r="K29" i="5"/>
  <c r="K32" i="5"/>
  <c r="I35" i="5"/>
  <c r="K35" i="5"/>
  <c r="I36" i="5"/>
  <c r="K36" i="5"/>
  <c r="I31" i="5"/>
  <c r="K31" i="5"/>
  <c r="I30" i="5"/>
  <c r="K30" i="5"/>
  <c r="I25" i="5"/>
  <c r="K25" i="5"/>
  <c r="I24" i="5"/>
  <c r="K24" i="5"/>
  <c r="B1" i="6"/>
  <c r="D28" i="4"/>
  <c r="D32" i="4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40" i="4"/>
  <c r="B38" i="4"/>
  <c r="B32" i="5"/>
  <c r="B26" i="5"/>
  <c r="E12" i="5"/>
  <c r="I12" i="5"/>
  <c r="I39" i="5"/>
  <c r="G12" i="5"/>
  <c r="H12" i="5"/>
  <c r="C20" i="5"/>
  <c r="I20" i="5"/>
  <c r="D20" i="5"/>
  <c r="F20" i="5"/>
  <c r="G20" i="5"/>
  <c r="H20" i="5"/>
  <c r="C26" i="5"/>
  <c r="D26" i="5"/>
  <c r="F26" i="5"/>
  <c r="G26" i="5"/>
  <c r="H26" i="5"/>
  <c r="C32" i="5"/>
  <c r="D32" i="5"/>
  <c r="E32" i="5"/>
  <c r="I32" i="5"/>
  <c r="F32" i="5"/>
  <c r="G26" i="6"/>
  <c r="G32" i="6"/>
  <c r="G48" i="6"/>
  <c r="G76" i="6"/>
  <c r="G28" i="6"/>
  <c r="G34" i="6"/>
  <c r="G35" i="6"/>
  <c r="G39" i="6"/>
  <c r="G40" i="6"/>
  <c r="G45" i="6"/>
  <c r="G46" i="6"/>
  <c r="F18" i="6"/>
  <c r="F19" i="6"/>
  <c r="F21" i="6"/>
  <c r="F32" i="6"/>
  <c r="F48" i="6"/>
  <c r="F17" i="6"/>
  <c r="F25" i="6"/>
  <c r="H20" i="6"/>
  <c r="H32" i="6"/>
  <c r="H48" i="6"/>
  <c r="H76" i="6"/>
  <c r="H30" i="6"/>
  <c r="H37" i="6"/>
  <c r="H38" i="6"/>
  <c r="H41" i="6"/>
  <c r="H42" i="6"/>
  <c r="H43" i="6"/>
  <c r="E18" i="6"/>
  <c r="E32" i="6"/>
  <c r="E48" i="6"/>
  <c r="E19" i="6"/>
  <c r="D35" i="4"/>
  <c r="D38" i="4"/>
  <c r="D36" i="4"/>
  <c r="D37" i="4"/>
  <c r="N22" i="14"/>
  <c r="N34" i="14"/>
  <c r="N44" i="14"/>
  <c r="N49" i="14"/>
  <c r="I26" i="5"/>
  <c r="D20" i="4"/>
  <c r="E76" i="6"/>
  <c r="E55" i="6"/>
  <c r="F76" i="6"/>
  <c r="E80" i="6"/>
  <c r="E53" i="6"/>
  <c r="D40" i="4"/>
  <c r="M39" i="15"/>
  <c r="M49" i="15"/>
  <c r="M54" i="15"/>
  <c r="K37" i="5"/>
  <c r="K39" i="5"/>
  <c r="E82" i="6"/>
</calcChain>
</file>

<file path=xl/comments1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<sst xmlns="http://schemas.openxmlformats.org/spreadsheetml/2006/main" count="523" uniqueCount="375">
  <si>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</si>
  <si>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</si>
  <si>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</si>
  <si>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</si>
  <si>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</si>
  <si>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</si>
  <si>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</si>
  <si>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</si>
  <si>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</si>
  <si>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</si>
  <si>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</si>
  <si>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</si>
  <si>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</si>
  <si>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</si>
  <si>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</si>
  <si>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</si>
  <si>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</si>
  <si>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</si>
  <si>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</si>
  <si>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</si>
  <si>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</si>
  <si>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</si>
  <si>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</si>
  <si>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</si>
  <si>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</si>
  <si>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</si>
  <si>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</si>
  <si>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</si>
  <si>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</si>
  <si>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</si>
  <si>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</si>
  <si>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</si>
  <si>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</si>
  <si>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</si>
  <si>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</si>
  <si>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</si>
  <si>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</si>
  <si>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</si>
  <si>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</si>
  <si>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</si>
  <si>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</si>
  <si>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</si>
  <si>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</si>
  <si>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</si>
  <si>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</si>
  <si>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</si>
  <si>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</si>
  <si>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</si>
  <si>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</si>
  <si>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</si>
  <si>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</si>
  <si>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</si>
  <si>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</si>
  <si>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</si>
  <si>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</si>
  <si>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</si>
  <si>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</si>
  <si>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</si>
  <si>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</si>
  <si>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</si>
  <si>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</si>
  <si>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</si>
  <si>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</si>
  <si>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</si>
  <si>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</si>
  <si>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</si>
  <si>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</si>
  <si>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</si>
  <si>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</si>
  <si>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</si>
  <si>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</si>
  <si>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</si>
  <si>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</si>
  <si>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</si>
  <si>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</si>
  <si>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</si>
  <si>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</si>
  <si>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</si>
  <si>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</si>
  <si>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</si>
  <si>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</si>
  <si>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</si>
  <si>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</si>
  <si>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</si>
  <si>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</si>
  <si>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</si>
  <si>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</si>
  <si>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</si>
  <si>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</si>
  <si>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</si>
  <si>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</si>
  <si>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</si>
  <si>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</si>
  <si>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</si>
  <si>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</si>
  <si>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</si>
  <si>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</si>
  <si>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</si>
  <si>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</si>
  <si>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</si>
  <si>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</si>
  <si>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</si>
  <si>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</si>
  <si>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</si>
  <si>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</si>
  <si>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</si>
  <si>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</si>
  <si>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</si>
  <si>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</si>
  <si>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</si>
  <si>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</si>
  <si>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</si>
  <si>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</si>
  <si>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</si>
  <si>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</si>
  <si>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</si>
  <si>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</si>
  <si>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</si>
  <si>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</si>
  <si>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</si>
  <si>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</si>
  <si>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</si>
  <si>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</si>
  <si>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</si>
  <si>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</si>
  <si>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</si>
  <si>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</si>
  <si>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</si>
  <si>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</si>
  <si>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</si>
  <si>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</si>
  <si>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</si>
  <si>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</si>
  <si>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</si>
  <si>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</si>
  <si>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</si>
  <si>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</si>
  <si>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</si>
  <si>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</si>
  <si>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</si>
  <si>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</si>
  <si>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</si>
  <si>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</si>
  <si>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</si>
  <si>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</si>
  <si>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</si>
  <si>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</si>
  <si>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</si>
  <si>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</si>
  <si>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</si>
  <si>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</si>
  <si>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</si>
  <si>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</si>
  <si>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</si>
  <si>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</si>
  <si>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</si>
  <si>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</si>
  <si>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</si>
  <si>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</si>
  <si>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</si>
  <si>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</si>
  <si>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</si>
  <si>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</si>
  <si>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</si>
  <si>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</si>
  <si>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</si>
  <si>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</si>
  <si>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</si>
  <si>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</si>
  <si>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</si>
  <si>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</si>
  <si>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</si>
  <si>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</si>
  <si>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</si>
  <si>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</si>
  <si>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</si>
  <si>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</si>
  <si>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</si>
  <si>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</si>
  <si>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</si>
  <si>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</si>
  <si>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</si>
  <si>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</si>
  <si>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</si>
  <si>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</si>
  <si>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</si>
  <si>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</si>
  <si>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</si>
  <si>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</si>
  <si>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</si>
  <si>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</si>
  <si>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</si>
  <si>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</si>
  <si>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</si>
  <si>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</si>
  <si>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</si>
  <si>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</si>
  <si>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</si>
  <si>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</si>
  <si>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</si>
  <si>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</si>
  <si>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</si>
  <si>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</si>
  <si>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</si>
  <si>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</si>
  <si>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</si>
  <si>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</si>
  <si>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</si>
  <si>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</si>
  <si>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</si>
  <si>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</si>
  <si>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</si>
  <si>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</si>
  <si>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</si>
  <si>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</si>
  <si>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</si>
  <si>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</si>
  <si>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</si>
  <si>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</si>
  <si>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</si>
  <si>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</si>
  <si>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</si>
  <si>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</si>
  <si>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</si>
  <si>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</si>
  <si>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</si>
  <si>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</si>
  <si>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</si>
  <si>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</si>
  <si>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</si>
  <si>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</si>
  <si>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</si>
  <si>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</si>
  <si>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</si>
  <si>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</si>
  <si>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</si>
  <si>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</si>
  <si>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</si>
  <si>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</si>
  <si>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</si>
  <si>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</si>
  <si>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</si>
  <si>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</si>
  <si>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</si>
  <si>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</si>
  <si>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</si>
  <si>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</si>
  <si>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</si>
  <si>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</si>
  <si>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</si>
  <si>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</si>
  <si>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</si>
  <si>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</si>
  <si>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</si>
  <si>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</si>
  <si>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</si>
  <si>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</si>
  <si>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</si>
  <si>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</si>
  <si>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</si>
  <si>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</si>
  <si>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</si>
  <si>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</si>
  <si>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</si>
  <si>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</si>
  <si>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</si>
  <si>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</si>
  <si>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</si>
  <si>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</si>
  <si>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</si>
  <si>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</si>
  <si>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</si>
  <si>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</si>
  <si>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</si>
  <si>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</si>
  <si>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</si>
  <si>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</si>
  <si>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</si>
  <si>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</si>
  <si>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</si>
  <si>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</si>
  <si>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</si>
  <si>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</si>
  <si>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</si>
  <si>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</si>
  <si>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</si>
  <si>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</si>
  <si>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</si>
  <si>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</si>
  <si>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</si>
  <si>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</si>
  <si>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</si>
  <si>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</si>
  <si>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</si>
  <si>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</si>
  <si>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</si>
  <si>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</si>
  <si>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</si>
  <si>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</si>
  <si>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</si>
  <si>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</si>
  <si>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</si>
  <si>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</si>
  <si>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</si>
  <si>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</si>
  <si>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</si>
  <si>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</si>
  <si>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</si>
  <si>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</si>
  <si>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</si>
  <si>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</si>
  <si>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</si>
  <si>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</si>
  <si>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</si>
  <si>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</si>
  <si>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</si>
  <si>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</si>
  <si>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</si>
  <si>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</si>
  <si>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</si>
  <si>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</si>
  <si>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</si>
  <si>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</si>
  <si>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</si>
  <si>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</si>
  <si>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</si>
  <si>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</si>
  <si>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</si>
  <si>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</si>
  <si>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</si>
  <si>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</si>
  <si>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</si>
  <si>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</si>
  <si>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</si>
  <si>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</si>
  <si>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</si>
  <si>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</si>
  <si>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</si>
  <si>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</si>
  <si>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</si>
  <si>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</si>
  <si>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</si>
  <si>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</si>
  <si>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</si>
  <si>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</si>
  <si>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</si>
  <si>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</si>
  <si>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</si>
  <si>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</si>
  <si>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</si>
  <si>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</si>
  <si>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</si>
  <si>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</si>
  <si>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</si>
  <si>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</si>
  <si>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</si>
  <si>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</si>
  <si>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</si>
  <si>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</si>
  <si>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</si>
  <si>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</si>
  <si>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</si>
  <si>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</si>
  <si>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</si>
  <si>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</si>
  <si>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</si>
  <si>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</si>
  <si>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</si>
  <si>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</si>
  <si>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1221 Innovation Drive</t>
  </si>
  <si>
    <t>Whitewater</t>
  </si>
  <si>
    <t xml:space="preserve">WI </t>
  </si>
  <si>
    <t>Tom Bush</t>
  </si>
  <si>
    <t>207 Neli Court</t>
  </si>
  <si>
    <t>Deerfield, WI 53531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</si>
</sst>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75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23" sqref="A23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211</v>
      </c>
      <c r="D1" s="80"/>
      <c r="E1" s="32"/>
      <c r="F1" s="32"/>
      <c r="G1" s="32"/>
      <c r="H1" s="81" t="s">
        <v>242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212</v>
      </c>
      <c r="D2" s="80"/>
      <c r="E2" s="32"/>
      <c r="F2" s="32"/>
      <c r="G2" s="32"/>
      <c r="H2" s="84" t="s">
        <v>231</v>
      </c>
      <c r="I2" s="137" t="s">
        <v>241</v>
      </c>
      <c r="J2" s="138"/>
      <c r="K2" s="138"/>
      <c r="L2" s="138"/>
      <c r="M2" s="138"/>
      <c r="N2" s="101"/>
      <c r="O2" s="101"/>
    </row>
    <row r="3" spans="1:15" x14ac:dyDescent="0.2">
      <c r="A3" s="32"/>
      <c r="B3" s="32"/>
      <c r="C3" s="80" t="s">
        <v>363</v>
      </c>
      <c r="D3" s="80"/>
      <c r="E3" s="32"/>
      <c r="F3" s="32"/>
      <c r="G3" s="32"/>
      <c r="H3" s="32"/>
      <c r="I3" s="138"/>
      <c r="J3" s="138"/>
      <c r="K3" s="138"/>
      <c r="L3" s="138"/>
      <c r="M3" s="138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230</v>
      </c>
      <c r="I4" s="137" t="s">
        <v>240</v>
      </c>
      <c r="J4" s="138"/>
      <c r="K4" s="138"/>
      <c r="L4" s="138"/>
      <c r="M4" s="138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38"/>
      <c r="J5" s="138"/>
      <c r="K5" s="138"/>
      <c r="L5" s="138"/>
      <c r="M5" s="138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359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364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A10" s="101">
        <v>2</v>
      </c>
      <c r="C10" s="104"/>
    </row>
    <row r="11" spans="1:15" s="101" customFormat="1" ht="11.2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>
      <c r="A13" s="134" t="s">
        <v>369</v>
      </c>
    </row>
    <row r="14" spans="1:15" s="101" customFormat="1" ht="11.25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214</v>
      </c>
      <c r="B15" s="82"/>
      <c r="C15" s="82"/>
      <c r="D15" s="82"/>
      <c r="E15" s="82"/>
      <c r="F15" s="82"/>
      <c r="G15" s="82"/>
      <c r="H15" s="82"/>
      <c r="I15" s="82"/>
      <c r="J15" s="94" t="s">
        <v>216</v>
      </c>
      <c r="K15" s="95"/>
      <c r="L15" s="94" t="s">
        <v>215</v>
      </c>
      <c r="M15" s="82"/>
    </row>
    <row r="16" spans="1:15" s="101" customFormat="1" ht="11.25" x14ac:dyDescent="0.2">
      <c r="A16" s="134" t="s">
        <v>370</v>
      </c>
      <c r="J16" s="135" t="s">
        <v>371</v>
      </c>
      <c r="K16" s="103"/>
      <c r="L16" s="106">
        <v>53190</v>
      </c>
    </row>
    <row r="17" spans="1:13" s="101" customFormat="1" ht="12" thickBo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 x14ac:dyDescent="0.2">
      <c r="A18" s="80" t="s">
        <v>365</v>
      </c>
      <c r="B18" s="82"/>
      <c r="C18" s="82"/>
      <c r="D18" s="82"/>
      <c r="E18" s="82"/>
      <c r="F18" s="82"/>
      <c r="G18" s="93"/>
      <c r="H18" s="96" t="s">
        <v>217</v>
      </c>
      <c r="I18" s="82"/>
      <c r="J18" s="82"/>
      <c r="K18" s="82"/>
      <c r="L18" s="82"/>
      <c r="M18" s="82"/>
    </row>
    <row r="19" spans="1:13" s="101" customFormat="1" ht="11.25" x14ac:dyDescent="0.2">
      <c r="A19" s="134" t="s">
        <v>372</v>
      </c>
      <c r="G19" s="103"/>
      <c r="H19" s="135" t="s">
        <v>373</v>
      </c>
    </row>
    <row r="20" spans="1:13" s="101" customFormat="1" ht="11.25" x14ac:dyDescent="0.2">
      <c r="A20" s="105"/>
      <c r="B20" s="105"/>
      <c r="C20" s="105"/>
      <c r="D20" s="105"/>
      <c r="E20" s="105"/>
      <c r="F20" s="105"/>
      <c r="G20" s="105"/>
      <c r="H20" s="136" t="s">
        <v>374</v>
      </c>
      <c r="I20" s="105"/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220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218</v>
      </c>
      <c r="B22" s="97"/>
      <c r="C22" s="82" t="s">
        <v>219</v>
      </c>
      <c r="D22" s="82"/>
      <c r="E22" s="97"/>
      <c r="F22" s="82" t="s">
        <v>221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09"/>
      <c r="E23" s="109"/>
    </row>
    <row r="24" spans="1:13" s="101" customFormat="1" ht="12" thickBot="1" x14ac:dyDescent="0.25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222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218</v>
      </c>
      <c r="B26" s="97"/>
      <c r="C26" s="82" t="s">
        <v>219</v>
      </c>
      <c r="D26" s="82"/>
      <c r="E26" s="97"/>
      <c r="F26" s="82" t="s">
        <v>221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09"/>
      <c r="E27" s="109"/>
    </row>
    <row r="28" spans="1:13" s="101" customFormat="1" ht="12" thickBot="1" x14ac:dyDescent="0.25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 x14ac:dyDescent="0.2">
      <c r="A29" s="81" t="s">
        <v>223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229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229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229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1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9" t="s">
        <v>157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20" t="s">
        <v>362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x14ac:dyDescent="0.2">
      <c r="A5" s="120"/>
      <c r="B5" s="120" t="s">
        <v>211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21"/>
      <c r="B7" s="121" t="s">
        <v>288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121"/>
      <c r="B8" s="121" t="s">
        <v>287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 t="s">
        <v>368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 t="s">
        <v>334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 t="s">
        <v>291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 t="s">
        <v>292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 t="s">
        <v>333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 t="s">
        <v>332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95" customHeight="1" x14ac:dyDescent="0.2">
      <c r="A18" s="121"/>
      <c r="B18" s="120" t="s">
        <v>327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0" t="s">
        <v>328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 t="s">
        <v>290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 t="s">
        <v>326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 t="s">
        <v>330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 t="s">
        <v>331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0" t="s">
        <v>289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0" t="s">
        <v>329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9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95" customHeight="1" x14ac:dyDescent="0.2">
      <c r="A31" s="122"/>
      <c r="B31" s="121" t="s">
        <v>293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95" customHeight="1" x14ac:dyDescent="0.2">
      <c r="A32" s="122"/>
      <c r="B32" s="121" t="s">
        <v>294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95" customHeight="1" x14ac:dyDescent="0.2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95" customHeight="1" x14ac:dyDescent="0.2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95" customHeight="1" x14ac:dyDescent="0.2">
      <c r="A35" s="122"/>
      <c r="B35" s="121" t="s">
        <v>324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95" customHeight="1" x14ac:dyDescent="0.2">
      <c r="A36" s="122"/>
      <c r="B36" s="121" t="s">
        <v>325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95" customHeight="1" x14ac:dyDescent="0.2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95" customHeight="1" x14ac:dyDescent="0.2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95" customHeight="1" x14ac:dyDescent="0.2">
      <c r="A39" s="122"/>
      <c r="B39" s="121" t="s">
        <v>323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95" customHeight="1" x14ac:dyDescent="0.2">
      <c r="A40" s="122"/>
      <c r="B40" s="121" t="s">
        <v>295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M58" sqref="M58"/>
    </sheetView>
  </sheetViews>
  <sheetFormatPr defaultRowHeight="12.75" x14ac:dyDescent="0.2"/>
  <cols>
    <col min="1" max="1" width="30.7109375" customWidth="1"/>
    <col min="4" max="4" width="11.7109375" bestFit="1" customWidth="1"/>
    <col min="5" max="5" width="12.85546875" bestFit="1" customWidth="1"/>
    <col min="9" max="9" width="12.28515625" bestFit="1" customWidth="1"/>
    <col min="10" max="10" width="12.85546875" bestFit="1" customWidth="1"/>
    <col min="12" max="12" width="5.7109375" customWidth="1"/>
  </cols>
  <sheetData>
    <row r="1" spans="1:13" ht="18" x14ac:dyDescent="0.25">
      <c r="A1" s="54" t="s">
        <v>49</v>
      </c>
      <c r="B1" s="58">
        <f>'Signature Page'!$B$10</f>
        <v>0</v>
      </c>
    </row>
    <row r="2" spans="1:13" ht="18" x14ac:dyDescent="0.25">
      <c r="A2" s="9" t="s">
        <v>50</v>
      </c>
      <c r="B2" s="35" t="s">
        <v>367</v>
      </c>
    </row>
    <row r="4" spans="1:13" ht="18" x14ac:dyDescent="0.25">
      <c r="F4" s="112" t="s">
        <v>243</v>
      </c>
    </row>
    <row r="5" spans="1:13" ht="18" x14ac:dyDescent="0.25">
      <c r="F5" s="112" t="s">
        <v>244</v>
      </c>
    </row>
    <row r="6" spans="1:13" ht="18" x14ac:dyDescent="0.25">
      <c r="F6" s="112" t="s">
        <v>245</v>
      </c>
    </row>
    <row r="9" spans="1:13" x14ac:dyDescent="0.2">
      <c r="H9" s="6" t="s">
        <v>202</v>
      </c>
      <c r="I9" s="6" t="s">
        <v>202</v>
      </c>
    </row>
    <row r="10" spans="1:13" x14ac:dyDescent="0.2">
      <c r="B10" s="6"/>
      <c r="C10" s="6" t="s">
        <v>247</v>
      </c>
      <c r="D10" s="6" t="s">
        <v>247</v>
      </c>
      <c r="G10" s="6" t="s">
        <v>195</v>
      </c>
      <c r="H10" s="6" t="s">
        <v>252</v>
      </c>
      <c r="I10" s="6" t="s">
        <v>254</v>
      </c>
    </row>
    <row r="11" spans="1:13" x14ac:dyDescent="0.2">
      <c r="B11" s="6" t="s">
        <v>216</v>
      </c>
      <c r="C11" s="6" t="s">
        <v>248</v>
      </c>
      <c r="D11" s="6" t="s">
        <v>249</v>
      </c>
      <c r="E11" s="6" t="s">
        <v>202</v>
      </c>
      <c r="F11" s="6" t="s">
        <v>251</v>
      </c>
      <c r="G11" s="6" t="s">
        <v>251</v>
      </c>
      <c r="H11" s="6" t="s">
        <v>253</v>
      </c>
      <c r="I11" s="6" t="s">
        <v>253</v>
      </c>
      <c r="J11" s="114" t="s">
        <v>255</v>
      </c>
      <c r="K11" s="114" t="s">
        <v>257</v>
      </c>
    </row>
    <row r="12" spans="1:13" x14ac:dyDescent="0.2">
      <c r="B12" s="113" t="s">
        <v>246</v>
      </c>
      <c r="C12" s="113" t="s">
        <v>246</v>
      </c>
      <c r="D12" s="113" t="s">
        <v>246</v>
      </c>
      <c r="E12" s="113" t="s">
        <v>250</v>
      </c>
      <c r="F12" s="113" t="s">
        <v>252</v>
      </c>
      <c r="G12" s="113" t="s">
        <v>246</v>
      </c>
      <c r="H12" s="113" t="s">
        <v>197</v>
      </c>
      <c r="I12" s="113" t="s">
        <v>197</v>
      </c>
      <c r="J12" s="113" t="s">
        <v>256</v>
      </c>
      <c r="K12" s="113" t="s">
        <v>246</v>
      </c>
      <c r="M12" s="113" t="s">
        <v>258</v>
      </c>
    </row>
    <row r="14" spans="1:13" x14ac:dyDescent="0.2">
      <c r="A14" s="3" t="s">
        <v>259</v>
      </c>
    </row>
    <row r="15" spans="1:13" x14ac:dyDescent="0.2">
      <c r="A15" s="15" t="s">
        <v>260</v>
      </c>
      <c r="M15">
        <f>SUM(B15:K15)</f>
        <v>0</v>
      </c>
    </row>
    <row r="16" spans="1:13" x14ac:dyDescent="0.2">
      <c r="A16" s="15" t="s">
        <v>261</v>
      </c>
      <c r="M16">
        <f>SUM(B16:K16)</f>
        <v>0</v>
      </c>
    </row>
    <row r="17" spans="1:13" x14ac:dyDescent="0.2">
      <c r="A17" s="15" t="s">
        <v>262</v>
      </c>
      <c r="M17">
        <f>SUM(B17:K17)</f>
        <v>0</v>
      </c>
    </row>
    <row r="18" spans="1:13" x14ac:dyDescent="0.2">
      <c r="A18" s="15" t="s">
        <v>263</v>
      </c>
      <c r="M18">
        <f>SUM(B18:K18)</f>
        <v>0</v>
      </c>
    </row>
    <row r="19" spans="1:13" x14ac:dyDescent="0.2">
      <c r="A19" s="15" t="s">
        <v>264</v>
      </c>
      <c r="M19">
        <f>SUM(B19:K19)</f>
        <v>0</v>
      </c>
    </row>
    <row r="21" spans="1:13" x14ac:dyDescent="0.2">
      <c r="A21" s="15" t="s">
        <v>265</v>
      </c>
      <c r="B21" s="115">
        <f>SUM(B15:B19)</f>
        <v>0</v>
      </c>
      <c r="C21" s="115">
        <f t="shared" ref="C21:M21" si="0">SUM(C15:C19)</f>
        <v>0</v>
      </c>
      <c r="D21" s="115">
        <f t="shared" si="0"/>
        <v>0</v>
      </c>
      <c r="E21" s="115">
        <f t="shared" si="0"/>
        <v>0</v>
      </c>
      <c r="F21" s="115">
        <f t="shared" si="0"/>
        <v>0</v>
      </c>
      <c r="G21" s="115">
        <f t="shared" si="0"/>
        <v>0</v>
      </c>
      <c r="H21" s="115">
        <f t="shared" si="0"/>
        <v>0</v>
      </c>
      <c r="I21" s="115">
        <f t="shared" si="0"/>
        <v>0</v>
      </c>
      <c r="J21" s="115">
        <f t="shared" si="0"/>
        <v>0</v>
      </c>
      <c r="K21" s="115">
        <f t="shared" si="0"/>
        <v>0</v>
      </c>
      <c r="L21" s="115"/>
      <c r="M21" s="115">
        <f t="shared" si="0"/>
        <v>0</v>
      </c>
    </row>
    <row r="24" spans="1:13" x14ac:dyDescent="0.2">
      <c r="A24" s="3" t="s">
        <v>266</v>
      </c>
    </row>
    <row r="25" spans="1:13" x14ac:dyDescent="0.2">
      <c r="A25" s="15" t="s">
        <v>267</v>
      </c>
    </row>
    <row r="26" spans="1:13" x14ac:dyDescent="0.2">
      <c r="A26" s="15" t="s">
        <v>268</v>
      </c>
      <c r="M26">
        <f>SUM(B26:K26)</f>
        <v>0</v>
      </c>
    </row>
    <row r="27" spans="1:13" x14ac:dyDescent="0.2">
      <c r="A27" s="15" t="s">
        <v>269</v>
      </c>
      <c r="M27">
        <f>SUM(B27:K27)</f>
        <v>0</v>
      </c>
    </row>
    <row r="28" spans="1:13" x14ac:dyDescent="0.2">
      <c r="A28" s="15" t="s">
        <v>270</v>
      </c>
    </row>
    <row r="29" spans="1:13" x14ac:dyDescent="0.2">
      <c r="A29" s="15" t="s">
        <v>268</v>
      </c>
      <c r="M29">
        <f>SUM(B29:K29)</f>
        <v>0</v>
      </c>
    </row>
    <row r="30" spans="1:13" x14ac:dyDescent="0.2">
      <c r="A30" s="15" t="s">
        <v>269</v>
      </c>
      <c r="M30">
        <f>SUM(B30:K30)</f>
        <v>0</v>
      </c>
    </row>
    <row r="31" spans="1:13" x14ac:dyDescent="0.2">
      <c r="A31" s="15" t="s">
        <v>271</v>
      </c>
    </row>
    <row r="32" spans="1:13" x14ac:dyDescent="0.2">
      <c r="A32" s="15" t="s">
        <v>268</v>
      </c>
      <c r="M32">
        <f>SUM(B32:K32)</f>
        <v>0</v>
      </c>
    </row>
    <row r="33" spans="1:13" x14ac:dyDescent="0.2">
      <c r="A33" s="15" t="s">
        <v>269</v>
      </c>
      <c r="M33">
        <f>SUM(B33:K33)</f>
        <v>0</v>
      </c>
    </row>
    <row r="35" spans="1:13" x14ac:dyDescent="0.2">
      <c r="A35" s="15" t="s">
        <v>272</v>
      </c>
      <c r="B35" s="115">
        <f>SUM(B26:B33)</f>
        <v>0</v>
      </c>
      <c r="C35" s="115">
        <f t="shared" ref="C35:M35" si="1">SUM(C26:C33)</f>
        <v>0</v>
      </c>
      <c r="D35" s="115">
        <f t="shared" si="1"/>
        <v>0</v>
      </c>
      <c r="E35" s="115">
        <f t="shared" si="1"/>
        <v>0</v>
      </c>
      <c r="F35" s="115">
        <f t="shared" si="1"/>
        <v>0</v>
      </c>
      <c r="G35" s="115">
        <f t="shared" si="1"/>
        <v>0</v>
      </c>
      <c r="H35" s="115">
        <f t="shared" si="1"/>
        <v>0</v>
      </c>
      <c r="I35" s="115">
        <f t="shared" si="1"/>
        <v>0</v>
      </c>
      <c r="J35" s="115">
        <f t="shared" si="1"/>
        <v>0</v>
      </c>
      <c r="K35" s="115">
        <f t="shared" si="1"/>
        <v>0</v>
      </c>
      <c r="L35" s="115"/>
      <c r="M35" s="115">
        <f t="shared" si="1"/>
        <v>0</v>
      </c>
    </row>
    <row r="38" spans="1:13" x14ac:dyDescent="0.2">
      <c r="A38" s="15" t="s">
        <v>273</v>
      </c>
    </row>
    <row r="39" spans="1:13" x14ac:dyDescent="0.2">
      <c r="A39" s="15" t="s">
        <v>274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spans="1:13" x14ac:dyDescent="0.2">
      <c r="A41" s="15" t="s">
        <v>279</v>
      </c>
    </row>
    <row r="42" spans="1:13" x14ac:dyDescent="0.2">
      <c r="A42" s="15" t="s">
        <v>280</v>
      </c>
      <c r="M42">
        <f>SUM(B42:K42)</f>
        <v>0</v>
      </c>
    </row>
    <row r="43" spans="1:13" x14ac:dyDescent="0.2">
      <c r="A43" s="15" t="s">
        <v>281</v>
      </c>
      <c r="M43">
        <f>SUM(B43:K43)</f>
        <v>0</v>
      </c>
    </row>
    <row r="45" spans="1:13" x14ac:dyDescent="0.2">
      <c r="A45" s="15" t="s">
        <v>282</v>
      </c>
    </row>
    <row r="46" spans="1:13" x14ac:dyDescent="0.2">
      <c r="A46" s="15" t="s">
        <v>283</v>
      </c>
      <c r="B46" s="115">
        <f>SUM(B42:B43)</f>
        <v>0</v>
      </c>
      <c r="C46" s="115">
        <f t="shared" ref="C46:M46" si="3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x14ac:dyDescent="0.2">
      <c r="A49" s="15" t="s">
        <v>284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x14ac:dyDescent="0.2">
      <c r="A51" s="15" t="s">
        <v>285</v>
      </c>
      <c r="M51">
        <f>SUM(B51:K51)</f>
        <v>0</v>
      </c>
    </row>
    <row r="54" spans="1:13" ht="13.5" thickBot="1" x14ac:dyDescent="0.25">
      <c r="A54" s="15" t="s">
        <v>286</v>
      </c>
      <c r="B54" s="118">
        <f>+B49+B51</f>
        <v>0</v>
      </c>
      <c r="C54" s="118">
        <f>+C49+C51</f>
        <v>0</v>
      </c>
      <c r="D54" s="118">
        <f t="shared" ref="D54:K54" si="5">+D49+D51</f>
        <v>0</v>
      </c>
      <c r="E54" s="118">
        <f t="shared" si="5"/>
        <v>0</v>
      </c>
      <c r="F54" s="118">
        <f t="shared" si="5"/>
        <v>0</v>
      </c>
      <c r="G54" s="118">
        <f t="shared" si="5"/>
        <v>0</v>
      </c>
      <c r="H54" s="118">
        <f t="shared" si="5"/>
        <v>0</v>
      </c>
      <c r="I54" s="118">
        <f t="shared" si="5"/>
        <v>0</v>
      </c>
      <c r="J54" s="118">
        <f t="shared" si="5"/>
        <v>0</v>
      </c>
      <c r="K54" s="118">
        <f t="shared" si="5"/>
        <v>0</v>
      </c>
      <c r="L54" s="118"/>
      <c r="M54" s="118">
        <f>+M49+M51</f>
        <v>0</v>
      </c>
    </row>
    <row r="55" spans="1:13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0" zoomScaleNormal="100" workbookViewId="0">
      <selection activeCell="C29" sqref="C29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>
        <f>'Signature Page'!$B$10</f>
        <v>0</v>
      </c>
    </row>
    <row r="2" spans="1:4" ht="18" x14ac:dyDescent="0.25">
      <c r="A2" s="9" t="s">
        <v>50</v>
      </c>
      <c r="B2" s="35" t="s">
        <v>367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155</v>
      </c>
      <c r="C7" s="51"/>
      <c r="D7" s="52"/>
    </row>
    <row r="8" spans="1:4" x14ac:dyDescent="0.2">
      <c r="B8" s="53" t="s">
        <v>156</v>
      </c>
      <c r="C8" s="53" t="s">
        <v>53</v>
      </c>
      <c r="D8" s="69" t="s">
        <v>53</v>
      </c>
    </row>
    <row r="9" spans="1:4" x14ac:dyDescent="0.2">
      <c r="B9" s="113" t="s">
        <v>41</v>
      </c>
      <c r="C9" s="117" t="s">
        <v>54</v>
      </c>
      <c r="D9" s="117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736460</v>
      </c>
      <c r="C11" s="63">
        <v>-736460</v>
      </c>
      <c r="D11" s="5">
        <f>+B11+C11</f>
        <v>0</v>
      </c>
    </row>
    <row r="12" spans="1:4" x14ac:dyDescent="0.2">
      <c r="A12" s="2" t="s">
        <v>43</v>
      </c>
      <c r="B12" s="64">
        <v>10450336</v>
      </c>
      <c r="C12" s="63">
        <v>-77719</v>
      </c>
      <c r="D12" s="5">
        <f t="shared" ref="D12:D19" si="0">+B12+C12</f>
        <v>10372617</v>
      </c>
    </row>
    <row r="13" spans="1:4" x14ac:dyDescent="0.2">
      <c r="A13" s="2" t="s">
        <v>42</v>
      </c>
      <c r="B13" s="64">
        <v>2018</v>
      </c>
      <c r="C13" s="63"/>
      <c r="D13" s="5">
        <f t="shared" si="0"/>
        <v>2018</v>
      </c>
    </row>
    <row r="14" spans="1:4" x14ac:dyDescent="0.2">
      <c r="A14" s="2" t="s">
        <v>5</v>
      </c>
      <c r="B14" s="64">
        <v>0</v>
      </c>
      <c r="C14" s="63"/>
      <c r="D14" s="5">
        <f t="shared" si="0"/>
        <v>0</v>
      </c>
    </row>
    <row r="15" spans="1:4" x14ac:dyDescent="0.2">
      <c r="A15" s="2" t="s">
        <v>3</v>
      </c>
      <c r="B15" s="64">
        <v>0</v>
      </c>
      <c r="C15" s="63"/>
      <c r="D15" s="5">
        <f t="shared" si="0"/>
        <v>0</v>
      </c>
    </row>
    <row r="16" spans="1:4" x14ac:dyDescent="0.2">
      <c r="A16" s="2" t="s">
        <v>11</v>
      </c>
      <c r="B16" s="66">
        <v>0</v>
      </c>
      <c r="C16" s="63"/>
      <c r="D16" s="5">
        <f t="shared" si="0"/>
        <v>0</v>
      </c>
    </row>
    <row r="17" spans="1:4" x14ac:dyDescent="0.2">
      <c r="A17" s="2" t="s">
        <v>44</v>
      </c>
      <c r="B17" s="66">
        <v>0</v>
      </c>
      <c r="C17" s="63"/>
      <c r="D17" s="5">
        <f t="shared" si="0"/>
        <v>0</v>
      </c>
    </row>
    <row r="18" spans="1:4" x14ac:dyDescent="0.2">
      <c r="A18" s="2" t="s">
        <v>29</v>
      </c>
      <c r="B18" s="66">
        <v>3234</v>
      </c>
      <c r="C18" s="63"/>
      <c r="D18" s="5">
        <f t="shared" si="0"/>
        <v>3234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4">
        <f>SUM(B11:B19)</f>
        <v>11192048</v>
      </c>
      <c r="C20" s="63"/>
      <c r="D20" s="124">
        <f>SUM(D11:D19)</f>
        <v>10377869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v>1202565</v>
      </c>
      <c r="C23" s="63"/>
      <c r="D23" s="5">
        <f>+B23+C23</f>
        <v>1202565</v>
      </c>
    </row>
    <row r="24" spans="1:4" x14ac:dyDescent="0.2">
      <c r="A24" s="2" t="s">
        <v>7</v>
      </c>
      <c r="B24" s="65">
        <v>0</v>
      </c>
      <c r="C24" s="63"/>
      <c r="D24" s="13">
        <f>+B24+C24</f>
        <v>0</v>
      </c>
    </row>
    <row r="25" spans="1:4" x14ac:dyDescent="0.2">
      <c r="A25" s="4" t="s">
        <v>275</v>
      </c>
      <c r="B25" s="124">
        <f>SUM(B23:B24)</f>
        <v>1202565</v>
      </c>
      <c r="C25" s="63"/>
      <c r="D25" s="124">
        <f>SUM(D23:D24)</f>
        <v>1202565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v>837578</v>
      </c>
      <c r="C28" s="63">
        <v>-640269</v>
      </c>
      <c r="D28" s="5">
        <f>+B28+C28</f>
        <v>197309</v>
      </c>
    </row>
    <row r="29" spans="1:4" x14ac:dyDescent="0.2">
      <c r="A29" s="2" t="s">
        <v>32</v>
      </c>
      <c r="B29" s="64">
        <v>130267</v>
      </c>
      <c r="C29" s="63"/>
      <c r="D29" s="5">
        <f>+B29+C29</f>
        <v>130267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0</v>
      </c>
      <c r="C31" s="63"/>
      <c r="D31" s="13">
        <f>+B31+C31</f>
        <v>0</v>
      </c>
    </row>
    <row r="32" spans="1:4" x14ac:dyDescent="0.2">
      <c r="A32" s="4" t="s">
        <v>276</v>
      </c>
      <c r="B32" s="124">
        <f>SUM(B28:B31)</f>
        <v>967845</v>
      </c>
      <c r="C32" s="63"/>
      <c r="D32" s="124">
        <f>SUM(D28:D31)</f>
        <v>327576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v>2148648</v>
      </c>
      <c r="C35" s="63"/>
      <c r="D35" s="5">
        <f>+B35+C35</f>
        <v>2148648</v>
      </c>
    </row>
    <row r="36" spans="1:4" x14ac:dyDescent="0.2">
      <c r="A36" s="2" t="s">
        <v>45</v>
      </c>
      <c r="B36" s="64">
        <v>186892</v>
      </c>
      <c r="C36" s="63"/>
      <c r="D36" s="5">
        <f>+B36+C36</f>
        <v>186892</v>
      </c>
    </row>
    <row r="37" spans="1:4" x14ac:dyDescent="0.2">
      <c r="A37" s="2" t="s">
        <v>33</v>
      </c>
      <c r="B37" s="65">
        <v>0</v>
      </c>
      <c r="C37" s="63"/>
      <c r="D37" s="13">
        <f>+B37+C37</f>
        <v>0</v>
      </c>
    </row>
    <row r="38" spans="1:4" x14ac:dyDescent="0.2">
      <c r="A38" s="4" t="s">
        <v>277</v>
      </c>
      <c r="B38" s="124">
        <f>SUM(B35:B37)</f>
        <v>2335540</v>
      </c>
      <c r="C38" s="63"/>
      <c r="D38" s="124">
        <f>SUM(D35:D37)</f>
        <v>2335540</v>
      </c>
    </row>
    <row r="39" spans="1:4" x14ac:dyDescent="0.2">
      <c r="C39" s="63"/>
    </row>
    <row r="40" spans="1:4" x14ac:dyDescent="0.2">
      <c r="A40" s="7" t="s">
        <v>278</v>
      </c>
      <c r="B40" s="123">
        <f>+B20+B25+B32+B38</f>
        <v>15697998</v>
      </c>
      <c r="C40" s="63"/>
      <c r="D40" s="123">
        <f>+D20+D25+D32+D38</f>
        <v>14243550</v>
      </c>
    </row>
    <row r="42" spans="1:4" x14ac:dyDescent="0.2">
      <c r="B42" t="s">
        <v>335</v>
      </c>
      <c r="D42" t="s">
        <v>335</v>
      </c>
    </row>
    <row r="43" spans="1:4" x14ac:dyDescent="0.2">
      <c r="B43" t="s">
        <v>336</v>
      </c>
      <c r="D43" t="s">
        <v>336</v>
      </c>
    </row>
    <row r="44" spans="1:4" x14ac:dyDescent="0.2">
      <c r="B44" t="s">
        <v>337</v>
      </c>
      <c r="D44" t="s">
        <v>343</v>
      </c>
    </row>
    <row r="45" spans="1:4" x14ac:dyDescent="0.2">
      <c r="B45" t="s">
        <v>338</v>
      </c>
      <c r="D45" t="s">
        <v>344</v>
      </c>
    </row>
    <row r="46" spans="1:4" x14ac:dyDescent="0.2">
      <c r="B46" t="s">
        <v>339</v>
      </c>
      <c r="D46" t="s">
        <v>345</v>
      </c>
    </row>
    <row r="47" spans="1:4" x14ac:dyDescent="0.2">
      <c r="B47" t="s">
        <v>340</v>
      </c>
      <c r="D47" t="s">
        <v>346</v>
      </c>
    </row>
    <row r="48" spans="1:4" x14ac:dyDescent="0.2">
      <c r="B48" t="s">
        <v>341</v>
      </c>
    </row>
    <row r="49" spans="2:2" x14ac:dyDescent="0.2">
      <c r="B49" t="s">
        <v>342</v>
      </c>
    </row>
  </sheetData>
  <sheetProtection password="E6AA" sheet="1"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4" zoomScale="75" workbookViewId="0">
      <selection activeCell="J20" sqref="J20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25">
        <f>'Signature Page'!$B$10</f>
        <v>0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71" t="s">
        <v>0</v>
      </c>
      <c r="D3" s="6"/>
      <c r="E3" s="6"/>
      <c r="F3" s="6"/>
      <c r="G3" s="6"/>
      <c r="H3" s="6"/>
      <c r="J3" s="10"/>
    </row>
    <row r="4" spans="1:11" ht="15.75" x14ac:dyDescent="0.25">
      <c r="C4" s="67" t="s">
        <v>46</v>
      </c>
    </row>
    <row r="5" spans="1:11" ht="15.75" x14ac:dyDescent="0.25">
      <c r="J5" s="1"/>
    </row>
    <row r="6" spans="1:11" x14ac:dyDescent="0.2">
      <c r="I6" s="51" t="s">
        <v>202</v>
      </c>
      <c r="J6" s="51"/>
      <c r="K6" s="52"/>
    </row>
    <row r="7" spans="1:11" x14ac:dyDescent="0.2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51" t="s">
        <v>201</v>
      </c>
      <c r="J7" s="53" t="s">
        <v>53</v>
      </c>
      <c r="K7" s="116" t="s">
        <v>53</v>
      </c>
    </row>
    <row r="8" spans="1:11" x14ac:dyDescent="0.2">
      <c r="B8" s="68"/>
      <c r="C8" s="69" t="s">
        <v>196</v>
      </c>
      <c r="D8" s="69" t="s">
        <v>197</v>
      </c>
      <c r="E8" s="69" t="s">
        <v>198</v>
      </c>
      <c r="F8" s="69" t="s">
        <v>199</v>
      </c>
      <c r="G8" s="68"/>
      <c r="H8" s="68"/>
      <c r="I8" s="53" t="s">
        <v>203</v>
      </c>
      <c r="J8" s="53" t="s">
        <v>204</v>
      </c>
      <c r="K8" s="53" t="s">
        <v>203</v>
      </c>
    </row>
    <row r="9" spans="1:11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63"/>
      <c r="K10" s="5">
        <f>+I10+J10</f>
        <v>0</v>
      </c>
    </row>
    <row r="11" spans="1:11" x14ac:dyDescent="0.2">
      <c r="A11" s="2" t="s">
        <v>25</v>
      </c>
      <c r="B11" s="65">
        <v>4584688</v>
      </c>
      <c r="C11" s="65">
        <v>2116137</v>
      </c>
      <c r="D11" s="65">
        <v>513653</v>
      </c>
      <c r="E11" s="65">
        <v>343553</v>
      </c>
      <c r="F11" s="65">
        <v>80265</v>
      </c>
      <c r="G11" s="65">
        <v>0</v>
      </c>
      <c r="H11" s="65">
        <v>546</v>
      </c>
      <c r="I11" s="13">
        <f>SUM(B11:H11)</f>
        <v>7638842</v>
      </c>
      <c r="J11" s="63">
        <v>-1109290</v>
      </c>
      <c r="K11" s="13">
        <f>+I11+J11</f>
        <v>6529552</v>
      </c>
    </row>
    <row r="12" spans="1:11" x14ac:dyDescent="0.2">
      <c r="A12" s="4" t="s">
        <v>26</v>
      </c>
      <c r="B12" s="5">
        <f>SUM(B10:B11)</f>
        <v>4584688</v>
      </c>
      <c r="C12" s="5">
        <f t="shared" ref="C12:H12" si="0">SUM(C10:C11)</f>
        <v>2116137</v>
      </c>
      <c r="D12" s="5">
        <f t="shared" si="0"/>
        <v>513653</v>
      </c>
      <c r="E12" s="5">
        <f t="shared" si="0"/>
        <v>343553</v>
      </c>
      <c r="F12" s="5">
        <f t="shared" si="0"/>
        <v>80265</v>
      </c>
      <c r="G12" s="5">
        <f t="shared" si="0"/>
        <v>0</v>
      </c>
      <c r="H12" s="5">
        <f t="shared" si="0"/>
        <v>546</v>
      </c>
      <c r="I12" s="5">
        <f>SUM(B12:H12)</f>
        <v>7638842</v>
      </c>
      <c r="J12" s="63"/>
      <c r="K12" s="5">
        <f>SUM(K10:K11)</f>
        <v>6529552</v>
      </c>
    </row>
    <row r="13" spans="1:11" ht="14.25" x14ac:dyDescent="0.2">
      <c r="A13" s="70" t="s">
        <v>15</v>
      </c>
      <c r="J13" s="63"/>
    </row>
    <row r="14" spans="1:11" x14ac:dyDescent="0.2">
      <c r="A14" s="2" t="s">
        <v>37</v>
      </c>
      <c r="B14" s="64">
        <v>713423</v>
      </c>
      <c r="C14" s="64">
        <v>262787</v>
      </c>
      <c r="D14" s="64">
        <v>11185</v>
      </c>
      <c r="E14" s="64">
        <v>2291</v>
      </c>
      <c r="F14" s="64">
        <v>0</v>
      </c>
      <c r="G14" s="64">
        <v>0</v>
      </c>
      <c r="H14" s="64">
        <v>0</v>
      </c>
      <c r="I14" s="5">
        <f t="shared" ref="I14:I20" si="1">SUM(B14:H14)</f>
        <v>989686</v>
      </c>
      <c r="J14" s="63">
        <v>-104863</v>
      </c>
      <c r="K14" s="5">
        <f t="shared" ref="K14:K19" si="2">+I14+J14</f>
        <v>884823</v>
      </c>
    </row>
    <row r="15" spans="1:11" x14ac:dyDescent="0.2">
      <c r="A15" s="2" t="s">
        <v>38</v>
      </c>
      <c r="B15" s="64">
        <v>1553191</v>
      </c>
      <c r="C15" s="64">
        <v>545126</v>
      </c>
      <c r="D15" s="64">
        <v>494742</v>
      </c>
      <c r="E15" s="64">
        <v>90621</v>
      </c>
      <c r="F15" s="64">
        <v>14121</v>
      </c>
      <c r="G15" s="64">
        <v>0</v>
      </c>
      <c r="H15" s="64">
        <v>700</v>
      </c>
      <c r="I15" s="60">
        <f t="shared" si="1"/>
        <v>2698501</v>
      </c>
      <c r="J15" s="63"/>
      <c r="K15" s="5">
        <f t="shared" si="2"/>
        <v>2698501</v>
      </c>
    </row>
    <row r="16" spans="1:11" x14ac:dyDescent="0.2">
      <c r="A16" s="2" t="s">
        <v>16</v>
      </c>
      <c r="B16" s="64">
        <v>860320</v>
      </c>
      <c r="C16" s="64">
        <v>405731</v>
      </c>
      <c r="D16" s="64">
        <v>2076927</v>
      </c>
      <c r="E16" s="64">
        <v>24252</v>
      </c>
      <c r="F16" s="64">
        <v>559418</v>
      </c>
      <c r="G16" s="64">
        <v>0</v>
      </c>
      <c r="H16" s="64">
        <v>9668</v>
      </c>
      <c r="I16" s="60">
        <f t="shared" si="1"/>
        <v>3936316</v>
      </c>
      <c r="J16" s="63"/>
      <c r="K16" s="5">
        <f t="shared" si="2"/>
        <v>3936316</v>
      </c>
    </row>
    <row r="17" spans="1:11" x14ac:dyDescent="0.2">
      <c r="A17" s="2" t="s">
        <v>48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0">
        <f t="shared" si="1"/>
        <v>0</v>
      </c>
      <c r="J17" s="63"/>
      <c r="K17" s="5">
        <f t="shared" si="2"/>
        <v>0</v>
      </c>
    </row>
    <row r="18" spans="1:11" x14ac:dyDescent="0.2">
      <c r="A18" s="2" t="s">
        <v>35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0</v>
      </c>
      <c r="J18" s="63"/>
      <c r="K18" s="5">
        <f t="shared" si="2"/>
        <v>0</v>
      </c>
    </row>
    <row r="19" spans="1:11" x14ac:dyDescent="0.2">
      <c r="A19" s="2" t="s">
        <v>36</v>
      </c>
      <c r="B19" s="65">
        <v>101726</v>
      </c>
      <c r="C19" s="65">
        <v>253136</v>
      </c>
      <c r="D19" s="65">
        <v>818872</v>
      </c>
      <c r="E19" s="65">
        <v>3027</v>
      </c>
      <c r="F19" s="65">
        <v>0</v>
      </c>
      <c r="G19" s="65">
        <v>118559</v>
      </c>
      <c r="H19" s="65">
        <v>82033</v>
      </c>
      <c r="I19" s="13">
        <f t="shared" si="1"/>
        <v>1377353</v>
      </c>
      <c r="J19" s="63">
        <v>-240295</v>
      </c>
      <c r="K19" s="13">
        <f t="shared" si="2"/>
        <v>1137058</v>
      </c>
    </row>
    <row r="20" spans="1:11" x14ac:dyDescent="0.2">
      <c r="A20" s="4" t="s">
        <v>17</v>
      </c>
      <c r="B20" s="5">
        <f t="shared" ref="B20:H20" si="3">SUM(B14:B19)</f>
        <v>3228660</v>
      </c>
      <c r="C20" s="5">
        <f t="shared" si="3"/>
        <v>1466780</v>
      </c>
      <c r="D20" s="5">
        <f t="shared" si="3"/>
        <v>3401726</v>
      </c>
      <c r="E20" s="5">
        <f t="shared" si="3"/>
        <v>120191</v>
      </c>
      <c r="F20" s="5">
        <f t="shared" si="3"/>
        <v>573539</v>
      </c>
      <c r="G20" s="5">
        <f t="shared" si="3"/>
        <v>118559</v>
      </c>
      <c r="H20" s="5">
        <f t="shared" si="3"/>
        <v>92401</v>
      </c>
      <c r="I20" s="5">
        <f t="shared" si="1"/>
        <v>9001856</v>
      </c>
      <c r="J20" s="63"/>
      <c r="K20" s="5">
        <f>SUM(K14:K19)</f>
        <v>8656698</v>
      </c>
    </row>
    <row r="21" spans="1:11" x14ac:dyDescent="0.2">
      <c r="J21" s="63"/>
    </row>
    <row r="22" spans="1:11" ht="14.25" x14ac:dyDescent="0.2">
      <c r="A22" s="70" t="s">
        <v>18</v>
      </c>
      <c r="J22" s="63"/>
    </row>
    <row r="23" spans="1:11" x14ac:dyDescent="0.2">
      <c r="A23" s="2" t="s">
        <v>28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0">
        <f>SUM(B23:H23)</f>
        <v>0</v>
      </c>
      <c r="J23" s="63"/>
      <c r="K23" s="5">
        <f>+I23+J23</f>
        <v>0</v>
      </c>
    </row>
    <row r="24" spans="1:11" x14ac:dyDescent="0.2">
      <c r="A24" s="2" t="s">
        <v>200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x14ac:dyDescent="0.2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3"/>
      <c r="K26" s="5">
        <f>SUM(K23:K25)</f>
        <v>0</v>
      </c>
    </row>
    <row r="27" spans="1:11" x14ac:dyDescent="0.2">
      <c r="C27" s="5"/>
      <c r="J27" s="63"/>
    </row>
    <row r="28" spans="1:11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x14ac:dyDescent="0.2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spans="1:11" x14ac:dyDescent="0.2">
      <c r="J33" s="63"/>
    </row>
    <row r="34" spans="1:11" x14ac:dyDescent="0.2">
      <c r="A34" s="15" t="s">
        <v>39</v>
      </c>
      <c r="G34" s="12"/>
      <c r="J34" s="63"/>
    </row>
    <row r="35" spans="1:11" x14ac:dyDescent="0.2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5">
        <v>0</v>
      </c>
      <c r="H36" s="3"/>
      <c r="I36" s="62">
        <f>SUM(G36)</f>
        <v>0</v>
      </c>
      <c r="J36" s="63"/>
      <c r="K36" s="13">
        <f>+I36+J36</f>
        <v>0</v>
      </c>
    </row>
    <row r="37" spans="1:11" x14ac:dyDescent="0.2">
      <c r="A37" s="7" t="s">
        <v>40</v>
      </c>
      <c r="D37" s="8"/>
      <c r="G37" s="49">
        <f>SUM(G35:G36)</f>
        <v>0</v>
      </c>
      <c r="I37" s="50">
        <f>SUM(G37)</f>
        <v>0</v>
      </c>
      <c r="J37" s="63"/>
      <c r="K37" s="5">
        <f>SUM(K35:K36)</f>
        <v>0</v>
      </c>
    </row>
    <row r="38" spans="1:11" x14ac:dyDescent="0.2">
      <c r="J38" s="63"/>
    </row>
    <row r="39" spans="1:11" ht="13.5" thickBot="1" x14ac:dyDescent="0.25">
      <c r="A39" t="s">
        <v>55</v>
      </c>
      <c r="I39" s="14">
        <f>+I12+I20+I26+I32+I37</f>
        <v>16640698</v>
      </c>
      <c r="J39" s="63"/>
      <c r="K39" s="14">
        <f>+K12+K20+K26+K32+K37</f>
        <v>15186250</v>
      </c>
    </row>
    <row r="40" spans="1:11" ht="13.5" thickTop="1" x14ac:dyDescent="0.2"/>
    <row r="43" spans="1:11" x14ac:dyDescent="0.2">
      <c r="I43" t="s">
        <v>349</v>
      </c>
      <c r="K43" t="s">
        <v>347</v>
      </c>
    </row>
    <row r="44" spans="1:11" x14ac:dyDescent="0.2">
      <c r="I44" t="s">
        <v>350</v>
      </c>
      <c r="K44" t="s">
        <v>336</v>
      </c>
    </row>
    <row r="45" spans="1:11" x14ac:dyDescent="0.2">
      <c r="I45" t="s">
        <v>351</v>
      </c>
      <c r="K45" t="s">
        <v>348</v>
      </c>
    </row>
    <row r="46" spans="1:11" x14ac:dyDescent="0.2">
      <c r="I46" t="s">
        <v>353</v>
      </c>
      <c r="K46" t="s">
        <v>344</v>
      </c>
    </row>
    <row r="47" spans="1:11" x14ac:dyDescent="0.2">
      <c r="I47" t="s">
        <v>352</v>
      </c>
      <c r="K47" t="s">
        <v>345</v>
      </c>
    </row>
    <row r="48" spans="1:11" x14ac:dyDescent="0.2">
      <c r="I48" t="s">
        <v>354</v>
      </c>
      <c r="K48" t="s">
        <v>346</v>
      </c>
    </row>
    <row r="49" spans="9:9" x14ac:dyDescent="0.2">
      <c r="I49" t="s">
        <v>355</v>
      </c>
    </row>
    <row r="50" spans="9:9" x14ac:dyDescent="0.2">
      <c r="I50" t="s">
        <v>356</v>
      </c>
    </row>
    <row r="51" spans="9:9" x14ac:dyDescent="0.2">
      <c r="I51" t="s">
        <v>358</v>
      </c>
    </row>
    <row r="52" spans="9:9" x14ac:dyDescent="0.2">
      <c r="I52" t="s">
        <v>357</v>
      </c>
    </row>
  </sheetData>
  <sheetProtection password="E6AA" sheet="1" selectLockedCells="1"/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22" sqref="C22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8">
        <f>'Signature Page'!$B$10</f>
        <v>0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71" t="s">
        <v>0</v>
      </c>
    </row>
    <row r="5" spans="1:3" ht="15.75" x14ac:dyDescent="0.25">
      <c r="B5" s="67" t="s">
        <v>232</v>
      </c>
    </row>
    <row r="6" spans="1:3" x14ac:dyDescent="0.2">
      <c r="C6" s="72"/>
    </row>
    <row r="7" spans="1:3" x14ac:dyDescent="0.2">
      <c r="A7" t="s">
        <v>233</v>
      </c>
      <c r="C7" s="72"/>
    </row>
    <row r="8" spans="1:3" x14ac:dyDescent="0.2">
      <c r="A8" t="s">
        <v>237</v>
      </c>
      <c r="C8" s="76">
        <v>0</v>
      </c>
    </row>
    <row r="9" spans="1:3" x14ac:dyDescent="0.2">
      <c r="A9" t="s">
        <v>238</v>
      </c>
      <c r="C9" s="76">
        <v>0</v>
      </c>
    </row>
    <row r="10" spans="1:3" x14ac:dyDescent="0.2">
      <c r="A10" t="s">
        <v>236</v>
      </c>
      <c r="C10" s="77">
        <v>0</v>
      </c>
    </row>
    <row r="11" spans="1:3" x14ac:dyDescent="0.2">
      <c r="C11" s="74"/>
    </row>
    <row r="12" spans="1:3" x14ac:dyDescent="0.2">
      <c r="C12" s="73">
        <f>SUM(C8:C10)</f>
        <v>0</v>
      </c>
    </row>
    <row r="13" spans="1:3" x14ac:dyDescent="0.2">
      <c r="C13" s="72"/>
    </row>
    <row r="14" spans="1:3" x14ac:dyDescent="0.2">
      <c r="A14" t="s">
        <v>234</v>
      </c>
      <c r="C14" s="72"/>
    </row>
    <row r="15" spans="1:3" x14ac:dyDescent="0.2">
      <c r="A15" t="s">
        <v>239</v>
      </c>
      <c r="C15" s="77">
        <v>0</v>
      </c>
    </row>
    <row r="16" spans="1:3" x14ac:dyDescent="0.2">
      <c r="C16" s="72"/>
    </row>
    <row r="17" spans="1:3" x14ac:dyDescent="0.2">
      <c r="A17" t="s">
        <v>235</v>
      </c>
      <c r="C17" s="72">
        <f>+C12-C15</f>
        <v>0</v>
      </c>
    </row>
    <row r="18" spans="1:3" x14ac:dyDescent="0.2">
      <c r="C18" s="72"/>
    </row>
    <row r="19" spans="1:3" x14ac:dyDescent="0.2">
      <c r="A19" t="s">
        <v>360</v>
      </c>
      <c r="C19" s="77">
        <v>0</v>
      </c>
    </row>
    <row r="20" spans="1:3" x14ac:dyDescent="0.2">
      <c r="C20" s="72"/>
    </row>
    <row r="21" spans="1:3" ht="13.5" thickBot="1" x14ac:dyDescent="0.25">
      <c r="A21" t="s">
        <v>361</v>
      </c>
      <c r="C21" s="75">
        <f>+C17+C19</f>
        <v>0</v>
      </c>
    </row>
    <row r="22" spans="1:3" ht="13.5" thickTop="1" x14ac:dyDescent="0.2">
      <c r="C22" s="72"/>
    </row>
    <row r="23" spans="1:3" x14ac:dyDescent="0.2">
      <c r="C23" s="72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22" sqref="F22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4" t="s">
        <v>49</v>
      </c>
      <c r="B1" s="58">
        <f>'Signature Page'!$B$10</f>
        <v>0</v>
      </c>
    </row>
    <row r="2" spans="1:14" ht="18" x14ac:dyDescent="0.25">
      <c r="A2" s="9" t="s">
        <v>50</v>
      </c>
      <c r="B2" s="35" t="s">
        <v>367</v>
      </c>
    </row>
    <row r="4" spans="1:14" ht="18" x14ac:dyDescent="0.25">
      <c r="H4" s="112" t="s">
        <v>243</v>
      </c>
    </row>
    <row r="5" spans="1:14" ht="18" x14ac:dyDescent="0.25">
      <c r="H5" s="112" t="s">
        <v>322</v>
      </c>
    </row>
    <row r="6" spans="1:14" ht="18" x14ac:dyDescent="0.25">
      <c r="H6" s="112" t="s">
        <v>301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309</v>
      </c>
      <c r="J10" s="6"/>
      <c r="L10" s="6" t="s">
        <v>195</v>
      </c>
    </row>
    <row r="11" spans="1:14" x14ac:dyDescent="0.2">
      <c r="C11" s="6" t="s">
        <v>303</v>
      </c>
      <c r="D11" s="6"/>
      <c r="E11" s="6"/>
      <c r="F11" s="6"/>
      <c r="G11" s="6"/>
      <c r="H11" s="6" t="s">
        <v>314</v>
      </c>
      <c r="I11" s="6" t="s">
        <v>310</v>
      </c>
      <c r="J11" s="6"/>
      <c r="K11" s="114"/>
      <c r="L11" s="6" t="s">
        <v>314</v>
      </c>
    </row>
    <row r="12" spans="1:14" x14ac:dyDescent="0.2">
      <c r="C12" s="113" t="s">
        <v>304</v>
      </c>
      <c r="D12" s="113" t="s">
        <v>305</v>
      </c>
      <c r="E12" s="113" t="s">
        <v>306</v>
      </c>
      <c r="F12" s="113" t="s">
        <v>307</v>
      </c>
      <c r="G12" s="113" t="s">
        <v>308</v>
      </c>
      <c r="H12" s="113" t="s">
        <v>316</v>
      </c>
      <c r="I12" s="113" t="s">
        <v>311</v>
      </c>
      <c r="J12" s="113" t="s">
        <v>312</v>
      </c>
      <c r="K12" s="113" t="s">
        <v>313</v>
      </c>
      <c r="L12" s="113" t="s">
        <v>315</v>
      </c>
      <c r="N12" s="113" t="s">
        <v>258</v>
      </c>
    </row>
    <row r="14" spans="1:14" x14ac:dyDescent="0.2">
      <c r="A14" s="3" t="s">
        <v>259</v>
      </c>
    </row>
    <row r="15" spans="1:14" x14ac:dyDescent="0.2">
      <c r="A15" s="15" t="s">
        <v>296</v>
      </c>
    </row>
    <row r="16" spans="1:14" x14ac:dyDescent="0.2">
      <c r="A16" s="15" t="s">
        <v>297</v>
      </c>
      <c r="N16">
        <f>SUM(C16:L16)</f>
        <v>0</v>
      </c>
    </row>
    <row r="17" spans="1:14" x14ac:dyDescent="0.2">
      <c r="A17" s="15" t="s">
        <v>299</v>
      </c>
      <c r="N17">
        <f>SUM(C17:L17)</f>
        <v>0</v>
      </c>
    </row>
    <row r="18" spans="1:14" x14ac:dyDescent="0.2">
      <c r="A18" s="15" t="s">
        <v>298</v>
      </c>
      <c r="N18">
        <f>SUM(C18:L18)</f>
        <v>0</v>
      </c>
    </row>
    <row r="19" spans="1:14" x14ac:dyDescent="0.2">
      <c r="A19" s="15" t="s">
        <v>300</v>
      </c>
    </row>
    <row r="20" spans="1:14" x14ac:dyDescent="0.2">
      <c r="A20" s="15" t="s">
        <v>302</v>
      </c>
      <c r="N20">
        <f>SUM(C20:L20)</f>
        <v>0</v>
      </c>
    </row>
    <row r="22" spans="1:14" x14ac:dyDescent="0.2">
      <c r="A22" s="15" t="s">
        <v>265</v>
      </c>
      <c r="C22" s="115">
        <f t="shared" ref="C22:L22" si="0">SUM(C15:C19)</f>
        <v>0</v>
      </c>
      <c r="D22" s="115">
        <f t="shared" si="0"/>
        <v>0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 t="shared" si="0"/>
        <v>0</v>
      </c>
      <c r="J22" s="115">
        <f t="shared" si="0"/>
        <v>0</v>
      </c>
      <c r="K22" s="115">
        <f t="shared" si="0"/>
        <v>0</v>
      </c>
      <c r="L22" s="115">
        <f t="shared" si="0"/>
        <v>0</v>
      </c>
      <c r="M22" s="115"/>
      <c r="N22" s="115">
        <f>SUM(N15:N19)</f>
        <v>0</v>
      </c>
    </row>
    <row r="25" spans="1:14" x14ac:dyDescent="0.2">
      <c r="A25" s="3" t="s">
        <v>266</v>
      </c>
    </row>
    <row r="26" spans="1:14" x14ac:dyDescent="0.2">
      <c r="A26" s="15" t="s">
        <v>270</v>
      </c>
    </row>
    <row r="27" spans="1:14" x14ac:dyDescent="0.2">
      <c r="A27" s="15" t="s">
        <v>268</v>
      </c>
      <c r="N27">
        <f>SUM(C27:L27)</f>
        <v>0</v>
      </c>
    </row>
    <row r="28" spans="1:14" x14ac:dyDescent="0.2">
      <c r="A28" s="15" t="s">
        <v>269</v>
      </c>
      <c r="N28">
        <f>SUM(C28:L28)</f>
        <v>0</v>
      </c>
    </row>
    <row r="30" spans="1:14" x14ac:dyDescent="0.2">
      <c r="A30" s="15" t="s">
        <v>317</v>
      </c>
      <c r="C30" s="115">
        <f t="shared" ref="C30:L30" si="1">SUM(C26:C28)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5">
        <f t="shared" si="1"/>
        <v>0</v>
      </c>
      <c r="J30" s="115">
        <f t="shared" si="1"/>
        <v>0</v>
      </c>
      <c r="K30" s="115">
        <f t="shared" si="1"/>
        <v>0</v>
      </c>
      <c r="L30" s="115">
        <f t="shared" si="1"/>
        <v>0</v>
      </c>
      <c r="M30" s="115"/>
      <c r="N30" s="115">
        <f>SUM(N26:N28)</f>
        <v>0</v>
      </c>
    </row>
    <row r="33" spans="1:14" x14ac:dyDescent="0.2">
      <c r="A33" s="15" t="s">
        <v>273</v>
      </c>
    </row>
    <row r="34" spans="1:14" x14ac:dyDescent="0.2">
      <c r="A34" s="15" t="s">
        <v>318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spans="1:14" x14ac:dyDescent="0.2">
      <c r="A36" s="15" t="s">
        <v>279</v>
      </c>
    </row>
    <row r="37" spans="1:14" x14ac:dyDescent="0.2">
      <c r="A37" s="15" t="s">
        <v>280</v>
      </c>
      <c r="N37">
        <f>SUM(C37:L37)</f>
        <v>0</v>
      </c>
    </row>
    <row r="38" spans="1:14" x14ac:dyDescent="0.2">
      <c r="A38" s="15" t="s">
        <v>281</v>
      </c>
      <c r="N38">
        <f>SUM(C38:L38)</f>
        <v>0</v>
      </c>
    </row>
    <row r="40" spans="1:14" x14ac:dyDescent="0.2">
      <c r="A40" s="15" t="s">
        <v>282</v>
      </c>
    </row>
    <row r="41" spans="1:14" x14ac:dyDescent="0.2">
      <c r="A41" s="15" t="s">
        <v>283</v>
      </c>
      <c r="C41" s="115">
        <f>SUM(C37:C38)</f>
        <v>0</v>
      </c>
      <c r="D41" s="115">
        <f t="shared" ref="D41:N41" si="3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0</v>
      </c>
    </row>
    <row r="44" spans="1:14" x14ac:dyDescent="0.2">
      <c r="A44" s="15" t="s">
        <v>321</v>
      </c>
      <c r="C44">
        <f>+C34+C41</f>
        <v>0</v>
      </c>
      <c r="D44">
        <f t="shared" ref="D44:N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x14ac:dyDescent="0.2">
      <c r="A46" s="15" t="s">
        <v>319</v>
      </c>
      <c r="N46">
        <f>SUM(C46:L46)</f>
        <v>0</v>
      </c>
    </row>
    <row r="49" spans="1:14" ht="13.5" thickBot="1" x14ac:dyDescent="0.25">
      <c r="A49" s="15" t="s">
        <v>320</v>
      </c>
      <c r="C49" s="118">
        <f>+C44+C46</f>
        <v>0</v>
      </c>
      <c r="D49" s="118">
        <f>+D44+D46</f>
        <v>0</v>
      </c>
      <c r="E49" s="118">
        <f t="shared" ref="E49:L49" si="5">+E44+E46</f>
        <v>0</v>
      </c>
      <c r="F49" s="118">
        <f t="shared" si="5"/>
        <v>0</v>
      </c>
      <c r="G49" s="118">
        <f t="shared" si="5"/>
        <v>0</v>
      </c>
      <c r="H49" s="118">
        <f t="shared" si="5"/>
        <v>0</v>
      </c>
      <c r="I49" s="118">
        <f t="shared" si="5"/>
        <v>0</v>
      </c>
      <c r="J49" s="118">
        <f t="shared" si="5"/>
        <v>0</v>
      </c>
      <c r="K49" s="118">
        <f t="shared" si="5"/>
        <v>0</v>
      </c>
      <c r="L49" s="118">
        <f t="shared" si="5"/>
        <v>0</v>
      </c>
      <c r="M49" s="118"/>
      <c r="N49" s="118">
        <f>+N44+N46</f>
        <v>0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D12" sqref="D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208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169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179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174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173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205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206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207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176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175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172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170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180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181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182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183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184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171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185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186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187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188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178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177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55" activePane="bottomLeft" state="frozen"/>
      <selection activeCell="B18" sqref="B18"/>
      <selection pane="bottomLeft" activeCell="F61" sqref="F61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5">
        <f>'Signature Page'!$B$9</f>
        <v>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64</v>
      </c>
      <c r="F4" s="59"/>
    </row>
    <row r="5" spans="1:9" x14ac:dyDescent="0.2">
      <c r="A5" s="17" t="s">
        <v>210</v>
      </c>
      <c r="C5" s="15" t="s">
        <v>367</v>
      </c>
    </row>
    <row r="6" spans="1:9" x14ac:dyDescent="0.2">
      <c r="A6" s="17" t="s">
        <v>209</v>
      </c>
      <c r="E6" s="59" t="s">
        <v>65</v>
      </c>
      <c r="F6" s="59"/>
    </row>
    <row r="8" spans="1:9" x14ac:dyDescent="0.2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x14ac:dyDescent="0.2">
      <c r="A9" s="17" t="s">
        <v>159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x14ac:dyDescent="0.2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6">
        <v>341435</v>
      </c>
      <c r="H11" s="22"/>
      <c r="I11" s="126">
        <v>341435</v>
      </c>
    </row>
    <row r="12" spans="1:9" x14ac:dyDescent="0.2">
      <c r="A12" s="19" t="s">
        <v>76</v>
      </c>
      <c r="B12" s="19" t="s">
        <v>77</v>
      </c>
      <c r="C12" s="19" t="s">
        <v>80</v>
      </c>
      <c r="D12" s="17" t="s">
        <v>162</v>
      </c>
      <c r="E12" s="20"/>
      <c r="F12" s="20"/>
      <c r="G12" s="126">
        <v>231742</v>
      </c>
      <c r="H12" s="20"/>
      <c r="I12" s="126">
        <v>231742</v>
      </c>
    </row>
    <row r="13" spans="1:9" x14ac:dyDescent="0.2">
      <c r="A13" s="19" t="s">
        <v>76</v>
      </c>
      <c r="B13" s="19" t="s">
        <v>77</v>
      </c>
      <c r="C13" s="19" t="s">
        <v>81</v>
      </c>
      <c r="D13" s="17" t="s">
        <v>82</v>
      </c>
      <c r="E13" s="126">
        <v>139020</v>
      </c>
      <c r="F13" s="126">
        <v>139020</v>
      </c>
      <c r="G13" s="20"/>
      <c r="H13" s="20"/>
      <c r="I13" s="126">
        <v>139020</v>
      </c>
    </row>
    <row r="14" spans="1:9" x14ac:dyDescent="0.2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6">
        <f>+I14</f>
        <v>0</v>
      </c>
      <c r="G14" s="22"/>
      <c r="I14" s="126">
        <v>0</v>
      </c>
    </row>
    <row r="15" spans="1:9" x14ac:dyDescent="0.2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6">
        <f>+I15</f>
        <v>0</v>
      </c>
      <c r="G15" s="20"/>
      <c r="H15" s="20"/>
      <c r="I15" s="126">
        <v>0</v>
      </c>
    </row>
    <row r="16" spans="1:9" x14ac:dyDescent="0.2">
      <c r="A16" s="19" t="s">
        <v>76</v>
      </c>
      <c r="B16" s="19" t="s">
        <v>77</v>
      </c>
      <c r="C16" s="19" t="s">
        <v>87</v>
      </c>
      <c r="D16" s="17" t="s">
        <v>161</v>
      </c>
      <c r="E16" s="20"/>
      <c r="F16" s="20"/>
      <c r="G16" s="126">
        <v>27826</v>
      </c>
      <c r="H16" s="22"/>
      <c r="I16" s="126">
        <v>27826</v>
      </c>
    </row>
    <row r="17" spans="1:9" x14ac:dyDescent="0.2">
      <c r="A17" s="19" t="s">
        <v>76</v>
      </c>
      <c r="B17" s="19" t="s">
        <v>77</v>
      </c>
      <c r="C17" s="19" t="s">
        <v>88</v>
      </c>
      <c r="D17" s="17" t="s">
        <v>89</v>
      </c>
      <c r="E17" s="126">
        <v>7356</v>
      </c>
      <c r="F17" s="126">
        <f>+I17</f>
        <v>7356</v>
      </c>
      <c r="G17" s="20"/>
      <c r="H17" s="20"/>
      <c r="I17" s="126">
        <v>7356</v>
      </c>
    </row>
    <row r="18" spans="1:9" x14ac:dyDescent="0.2">
      <c r="A18" s="19" t="s">
        <v>76</v>
      </c>
      <c r="B18" s="19" t="s">
        <v>77</v>
      </c>
      <c r="C18" s="19" t="s">
        <v>90</v>
      </c>
      <c r="D18" s="17" t="s">
        <v>160</v>
      </c>
      <c r="E18" s="126">
        <f>+I18</f>
        <v>0</v>
      </c>
      <c r="F18" s="126">
        <f>+I18</f>
        <v>0</v>
      </c>
      <c r="G18" s="20"/>
      <c r="H18" s="20"/>
      <c r="I18" s="126">
        <v>0</v>
      </c>
    </row>
    <row r="19" spans="1:9" x14ac:dyDescent="0.2">
      <c r="A19" s="19" t="s">
        <v>76</v>
      </c>
      <c r="B19" s="19" t="s">
        <v>77</v>
      </c>
      <c r="C19" s="19" t="s">
        <v>91</v>
      </c>
      <c r="D19" s="17" t="s">
        <v>163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x14ac:dyDescent="0.2">
      <c r="A20" s="19" t="s">
        <v>76</v>
      </c>
      <c r="B20" s="19" t="s">
        <v>77</v>
      </c>
      <c r="C20" s="19" t="s">
        <v>92</v>
      </c>
      <c r="D20" s="17" t="s">
        <v>164</v>
      </c>
      <c r="E20" s="20"/>
      <c r="F20" s="20"/>
      <c r="G20" s="20"/>
      <c r="H20" s="126">
        <f>+I20</f>
        <v>0</v>
      </c>
      <c r="I20" s="126">
        <v>0</v>
      </c>
    </row>
    <row r="21" spans="1:9" s="38" customFormat="1" x14ac:dyDescent="0.2">
      <c r="A21" s="39" t="s">
        <v>76</v>
      </c>
      <c r="B21" s="39" t="s">
        <v>77</v>
      </c>
      <c r="C21" s="39" t="s">
        <v>93</v>
      </c>
      <c r="D21" s="40" t="s">
        <v>94</v>
      </c>
      <c r="E21" s="127">
        <v>169</v>
      </c>
      <c r="F21" s="127">
        <f>+I21</f>
        <v>169</v>
      </c>
      <c r="G21" s="127">
        <v>0</v>
      </c>
      <c r="H21" s="127">
        <v>0</v>
      </c>
      <c r="I21" s="127">
        <v>169</v>
      </c>
    </row>
    <row r="22" spans="1:9" x14ac:dyDescent="0.2">
      <c r="A22" s="19" t="s">
        <v>76</v>
      </c>
      <c r="B22" s="19" t="s">
        <v>77</v>
      </c>
      <c r="C22" s="19" t="s">
        <v>95</v>
      </c>
      <c r="D22" s="17" t="s">
        <v>165</v>
      </c>
      <c r="E22" s="126">
        <v>15429</v>
      </c>
      <c r="F22" s="126">
        <f>+I22</f>
        <v>15429</v>
      </c>
      <c r="G22" s="20"/>
      <c r="H22" s="20"/>
      <c r="I22" s="126">
        <v>15429</v>
      </c>
    </row>
    <row r="23" spans="1:9" x14ac:dyDescent="0.2">
      <c r="A23" s="19" t="s">
        <v>76</v>
      </c>
      <c r="B23" s="19" t="s">
        <v>77</v>
      </c>
      <c r="C23" s="19" t="s">
        <v>96</v>
      </c>
      <c r="D23" s="17" t="s">
        <v>140</v>
      </c>
      <c r="E23" s="20"/>
      <c r="F23" s="20"/>
      <c r="G23" s="20"/>
      <c r="H23" s="128">
        <v>230244</v>
      </c>
      <c r="I23" s="126">
        <v>230244</v>
      </c>
    </row>
    <row r="24" spans="1:9" x14ac:dyDescent="0.2">
      <c r="A24" s="41" t="s">
        <v>76</v>
      </c>
      <c r="B24" s="41" t="s">
        <v>77</v>
      </c>
      <c r="C24" s="41" t="s">
        <v>97</v>
      </c>
      <c r="D24" s="42" t="s">
        <v>166</v>
      </c>
      <c r="E24" s="22"/>
      <c r="F24" s="22"/>
      <c r="G24" s="22"/>
      <c r="H24" s="59">
        <v>7439</v>
      </c>
      <c r="I24" s="26">
        <v>7439</v>
      </c>
    </row>
    <row r="25" spans="1:9" x14ac:dyDescent="0.2">
      <c r="A25" s="43" t="s">
        <v>76</v>
      </c>
      <c r="B25" s="43" t="s">
        <v>77</v>
      </c>
      <c r="C25" s="43" t="s">
        <v>98</v>
      </c>
      <c r="D25" s="44" t="s">
        <v>99</v>
      </c>
      <c r="E25" s="126">
        <v>14064</v>
      </c>
      <c r="F25" s="126">
        <f>+I25</f>
        <v>14064</v>
      </c>
      <c r="G25" s="20"/>
      <c r="H25" s="20"/>
      <c r="I25" s="126">
        <v>14064</v>
      </c>
    </row>
    <row r="26" spans="1:9" x14ac:dyDescent="0.2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9">
        <f>+I26</f>
        <v>0</v>
      </c>
      <c r="H26" s="22"/>
      <c r="I26" s="26">
        <v>0</v>
      </c>
    </row>
    <row r="27" spans="1:9" x14ac:dyDescent="0.2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9">
        <v>373</v>
      </c>
      <c r="H27" s="20"/>
      <c r="I27" s="126">
        <v>373</v>
      </c>
    </row>
    <row r="28" spans="1:9" x14ac:dyDescent="0.2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6">
        <f>+I28</f>
        <v>0</v>
      </c>
      <c r="H28" s="20"/>
      <c r="I28" s="126">
        <v>0</v>
      </c>
    </row>
    <row r="29" spans="1:9" x14ac:dyDescent="0.2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6">
        <v>5142</v>
      </c>
      <c r="H29" s="20"/>
      <c r="I29" s="126">
        <v>5142</v>
      </c>
    </row>
    <row r="30" spans="1:9" x14ac:dyDescent="0.2">
      <c r="A30" s="39" t="s">
        <v>76</v>
      </c>
      <c r="B30" s="39" t="s">
        <v>108</v>
      </c>
      <c r="C30" s="39" t="s">
        <v>109</v>
      </c>
      <c r="D30" s="40" t="s">
        <v>167</v>
      </c>
      <c r="E30" s="37"/>
      <c r="F30" s="37"/>
      <c r="G30" s="127"/>
      <c r="H30" s="127">
        <f>+I30</f>
        <v>0</v>
      </c>
      <c r="I30" s="126">
        <v>0</v>
      </c>
    </row>
    <row r="31" spans="1:9" x14ac:dyDescent="0.2">
      <c r="E31" s="21"/>
      <c r="F31" s="21"/>
      <c r="G31" s="126"/>
      <c r="H31" s="21"/>
      <c r="I31" s="21"/>
    </row>
    <row r="32" spans="1:9" x14ac:dyDescent="0.2">
      <c r="A32" s="19" t="s">
        <v>76</v>
      </c>
      <c r="B32" s="19" t="s">
        <v>110</v>
      </c>
      <c r="C32" s="19" t="s">
        <v>109</v>
      </c>
      <c r="D32" s="17" t="s">
        <v>144</v>
      </c>
      <c r="E32" s="126">
        <f>SUM(E11:E31)</f>
        <v>176038</v>
      </c>
      <c r="F32" s="126">
        <f>SUM(F11:F31)</f>
        <v>176038</v>
      </c>
      <c r="G32" s="126">
        <f>SUM(G11:G31)</f>
        <v>606518</v>
      </c>
      <c r="H32" s="126">
        <f>SUM(H11:H31)</f>
        <v>237683</v>
      </c>
      <c r="I32" s="126">
        <f>SUM(I11:I31)</f>
        <v>1020239</v>
      </c>
    </row>
    <row r="33" spans="1:9" x14ac:dyDescent="0.2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6">
        <v>732419</v>
      </c>
      <c r="H33" s="20"/>
      <c r="I33" s="126">
        <v>732419</v>
      </c>
    </row>
    <row r="34" spans="1:9" x14ac:dyDescent="0.2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6">
        <f>+I34</f>
        <v>0</v>
      </c>
      <c r="H34" s="20"/>
      <c r="I34" s="126">
        <v>0</v>
      </c>
    </row>
    <row r="35" spans="1:9" x14ac:dyDescent="0.2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6">
        <f>+I35</f>
        <v>0</v>
      </c>
      <c r="H35" s="20"/>
      <c r="I35" s="126">
        <v>0</v>
      </c>
    </row>
    <row r="36" spans="1:9" x14ac:dyDescent="0.2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6">
        <v>2688271</v>
      </c>
      <c r="H36" s="20"/>
      <c r="I36" s="126">
        <v>2688271</v>
      </c>
    </row>
    <row r="37" spans="1:9" x14ac:dyDescent="0.2">
      <c r="A37" s="19" t="s">
        <v>119</v>
      </c>
      <c r="B37" s="19" t="s">
        <v>110</v>
      </c>
      <c r="C37" s="19" t="s">
        <v>109</v>
      </c>
      <c r="D37" s="17" t="s">
        <v>145</v>
      </c>
      <c r="E37" s="20"/>
      <c r="F37" s="20"/>
      <c r="G37" s="20"/>
      <c r="H37" s="126">
        <f>+I37</f>
        <v>0</v>
      </c>
      <c r="I37" s="126">
        <v>0</v>
      </c>
    </row>
    <row r="38" spans="1:9" x14ac:dyDescent="0.2">
      <c r="A38" s="19" t="s">
        <v>120</v>
      </c>
      <c r="B38" s="19" t="s">
        <v>110</v>
      </c>
      <c r="C38" s="19" t="s">
        <v>109</v>
      </c>
      <c r="D38" s="17" t="s">
        <v>146</v>
      </c>
      <c r="E38" s="20"/>
      <c r="F38" s="20"/>
      <c r="G38" s="20"/>
      <c r="H38" s="129">
        <f>+I38</f>
        <v>0</v>
      </c>
      <c r="I38" s="126">
        <v>0</v>
      </c>
    </row>
    <row r="39" spans="1:9" x14ac:dyDescent="0.2">
      <c r="A39" s="19" t="s">
        <v>121</v>
      </c>
      <c r="B39" s="19" t="s">
        <v>110</v>
      </c>
      <c r="C39" s="19" t="s">
        <v>109</v>
      </c>
      <c r="D39" s="17" t="s">
        <v>147</v>
      </c>
      <c r="E39" s="20"/>
      <c r="F39" s="20"/>
      <c r="G39" s="126">
        <f>+I39</f>
        <v>0</v>
      </c>
      <c r="H39" s="27"/>
      <c r="I39" s="126">
        <v>0</v>
      </c>
    </row>
    <row r="40" spans="1:9" x14ac:dyDescent="0.2">
      <c r="A40" s="19" t="s">
        <v>122</v>
      </c>
      <c r="B40" s="19" t="s">
        <v>110</v>
      </c>
      <c r="C40" s="19" t="s">
        <v>109</v>
      </c>
      <c r="D40" s="17" t="s">
        <v>148</v>
      </c>
      <c r="E40" s="20"/>
      <c r="F40" s="20"/>
      <c r="G40" s="126">
        <f>+I40</f>
        <v>0</v>
      </c>
      <c r="H40" s="20"/>
      <c r="I40" s="126">
        <v>0</v>
      </c>
    </row>
    <row r="41" spans="1:9" x14ac:dyDescent="0.2">
      <c r="A41" s="19" t="s">
        <v>123</v>
      </c>
      <c r="B41" s="19" t="s">
        <v>110</v>
      </c>
      <c r="C41" s="19" t="s">
        <v>109</v>
      </c>
      <c r="D41" s="17" t="s">
        <v>149</v>
      </c>
      <c r="E41" s="20"/>
      <c r="F41" s="20"/>
      <c r="G41" s="28" t="s">
        <v>124</v>
      </c>
      <c r="H41" s="126">
        <f>+I41</f>
        <v>0</v>
      </c>
      <c r="I41" s="126">
        <v>0</v>
      </c>
    </row>
    <row r="42" spans="1:9" x14ac:dyDescent="0.2">
      <c r="A42" s="19" t="s">
        <v>125</v>
      </c>
      <c r="B42" s="19" t="s">
        <v>110</v>
      </c>
      <c r="C42" s="19" t="s">
        <v>109</v>
      </c>
      <c r="D42" s="17" t="s">
        <v>150</v>
      </c>
      <c r="E42" s="20"/>
      <c r="F42" s="20"/>
      <c r="G42" s="20"/>
      <c r="H42" s="126">
        <f>+I42</f>
        <v>0</v>
      </c>
      <c r="I42" s="126">
        <v>0</v>
      </c>
    </row>
    <row r="43" spans="1:9" x14ac:dyDescent="0.2">
      <c r="A43" s="19">
        <v>94</v>
      </c>
      <c r="B43" s="19" t="s">
        <v>110</v>
      </c>
      <c r="C43" s="19" t="s">
        <v>109</v>
      </c>
      <c r="D43" s="17" t="s">
        <v>151</v>
      </c>
      <c r="E43" s="20"/>
      <c r="F43" s="20"/>
      <c r="G43" s="20"/>
      <c r="H43" s="126">
        <f>+I43</f>
        <v>0</v>
      </c>
      <c r="I43" s="126">
        <v>0</v>
      </c>
    </row>
    <row r="44" spans="1:9" x14ac:dyDescent="0.2">
      <c r="A44" s="41" t="s">
        <v>126</v>
      </c>
      <c r="B44" s="41" t="s">
        <v>110</v>
      </c>
      <c r="C44" s="41" t="s">
        <v>109</v>
      </c>
      <c r="D44" s="42" t="s">
        <v>152</v>
      </c>
      <c r="E44" s="22"/>
      <c r="F44" s="22"/>
      <c r="G44" s="26">
        <v>12199769</v>
      </c>
      <c r="H44" s="22"/>
      <c r="I44" s="126">
        <v>12199769</v>
      </c>
    </row>
    <row r="45" spans="1:9" x14ac:dyDescent="0.2">
      <c r="A45" s="19" t="s">
        <v>127</v>
      </c>
      <c r="B45" s="19" t="s">
        <v>110</v>
      </c>
      <c r="C45" s="19" t="s">
        <v>109</v>
      </c>
      <c r="D45" s="17" t="s">
        <v>153</v>
      </c>
      <c r="E45" s="20"/>
      <c r="F45" s="20"/>
      <c r="G45" s="126">
        <f>+I45</f>
        <v>0</v>
      </c>
      <c r="H45" s="20"/>
      <c r="I45" s="126">
        <v>0</v>
      </c>
    </row>
    <row r="46" spans="1:9" x14ac:dyDescent="0.2">
      <c r="A46" s="19" t="s">
        <v>128</v>
      </c>
      <c r="B46" s="19" t="s">
        <v>110</v>
      </c>
      <c r="C46" s="19" t="s">
        <v>109</v>
      </c>
      <c r="D46" s="17" t="s">
        <v>154</v>
      </c>
      <c r="E46" s="20"/>
      <c r="F46" s="20"/>
      <c r="G46" s="126">
        <f>+I46</f>
        <v>0</v>
      </c>
      <c r="H46" s="20"/>
      <c r="I46" s="126">
        <v>0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69</v>
      </c>
      <c r="E48" s="21">
        <f>SUM(E32:E47)</f>
        <v>176038</v>
      </c>
      <c r="F48" s="21">
        <f>SUM(F32:F47)</f>
        <v>176038</v>
      </c>
      <c r="G48" s="21">
        <f>SUM(G32:G47)</f>
        <v>16226977</v>
      </c>
      <c r="H48" s="21">
        <f>SUM(H32:H47)</f>
        <v>237683</v>
      </c>
      <c r="I48" s="21">
        <f>SUM(I32:I47)</f>
        <v>16640698</v>
      </c>
    </row>
    <row r="51" spans="1:9" x14ac:dyDescent="0.2">
      <c r="D51" s="17" t="s">
        <v>129</v>
      </c>
    </row>
    <row r="52" spans="1:9" x14ac:dyDescent="0.2">
      <c r="I52" s="25" t="s">
        <v>124</v>
      </c>
    </row>
    <row r="53" spans="1:9" x14ac:dyDescent="0.2">
      <c r="D53" s="17" t="s">
        <v>74</v>
      </c>
      <c r="E53" s="29">
        <f>F48/G48</f>
        <v>1.0848477815676943E-2</v>
      </c>
    </row>
    <row r="55" spans="1:9" x14ac:dyDescent="0.2">
      <c r="D55" s="17" t="s">
        <v>73</v>
      </c>
      <c r="E55" s="29">
        <f>E48/(+G48+F48-E48)</f>
        <v>1.0848477815676943E-2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130</v>
      </c>
    </row>
    <row r="59" spans="1:9" s="32" customFormat="1" x14ac:dyDescent="0.2">
      <c r="D59" s="131"/>
      <c r="E59" s="59">
        <v>0</v>
      </c>
      <c r="F59" s="59">
        <v>0</v>
      </c>
      <c r="G59" s="59">
        <v>0</v>
      </c>
    </row>
    <row r="60" spans="1:9" s="32" customFormat="1" x14ac:dyDescent="0.2">
      <c r="D60" s="131" t="s">
        <v>158</v>
      </c>
      <c r="E60" s="59">
        <v>982285</v>
      </c>
      <c r="F60" s="59">
        <v>982285</v>
      </c>
      <c r="G60" s="59">
        <v>-402450</v>
      </c>
    </row>
    <row r="61" spans="1:9" s="32" customFormat="1" x14ac:dyDescent="0.2">
      <c r="D61" s="131" t="s">
        <v>131</v>
      </c>
      <c r="E61" s="59">
        <v>20686</v>
      </c>
      <c r="F61" s="59">
        <v>20686</v>
      </c>
      <c r="G61" s="59">
        <v>-20686</v>
      </c>
    </row>
    <row r="62" spans="1:9" s="32" customFormat="1" x14ac:dyDescent="0.2">
      <c r="D62" s="131" t="s">
        <v>132</v>
      </c>
      <c r="E62" s="130">
        <v>14495</v>
      </c>
      <c r="F62" s="59">
        <v>14495</v>
      </c>
      <c r="G62" s="130">
        <v>-14495</v>
      </c>
      <c r="H62" s="18"/>
      <c r="I62" s="18"/>
    </row>
    <row r="63" spans="1:9" s="32" customFormat="1" x14ac:dyDescent="0.2">
      <c r="A63" s="17"/>
      <c r="B63" s="17"/>
      <c r="C63" s="17"/>
      <c r="D63" s="131" t="s">
        <v>133</v>
      </c>
      <c r="E63" s="130">
        <v>373</v>
      </c>
      <c r="F63" s="130">
        <v>373</v>
      </c>
      <c r="G63" s="130">
        <v>-373</v>
      </c>
      <c r="H63" s="18"/>
      <c r="I63" s="18"/>
    </row>
    <row r="64" spans="1:9" s="32" customFormat="1" x14ac:dyDescent="0.2">
      <c r="D64" s="131" t="s">
        <v>134</v>
      </c>
      <c r="E64" s="59"/>
      <c r="F64" s="59"/>
      <c r="G64" s="59"/>
    </row>
    <row r="65" spans="1:9" s="32" customFormat="1" x14ac:dyDescent="0.2">
      <c r="A65" s="19"/>
      <c r="B65" s="19"/>
      <c r="C65" s="19"/>
      <c r="D65" s="132" t="s">
        <v>135</v>
      </c>
      <c r="E65" s="130">
        <v>29030</v>
      </c>
      <c r="F65" s="130">
        <v>29030</v>
      </c>
      <c r="G65" s="130">
        <v>0</v>
      </c>
      <c r="H65" s="21"/>
      <c r="I65" s="21"/>
    </row>
    <row r="66" spans="1:9" s="32" customFormat="1" x14ac:dyDescent="0.2">
      <c r="A66" s="19"/>
      <c r="B66" s="19"/>
      <c r="C66" s="19"/>
      <c r="D66" s="131" t="s">
        <v>168</v>
      </c>
      <c r="E66" s="130">
        <v>335098</v>
      </c>
      <c r="F66" s="130">
        <v>335098</v>
      </c>
      <c r="G66" s="130">
        <v>-105580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x14ac:dyDescent="0.2">
      <c r="A68" s="19"/>
      <c r="B68" s="19"/>
      <c r="C68" s="19"/>
      <c r="D68" s="17" t="s">
        <v>136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31" t="s">
        <v>137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32" t="s">
        <v>138</v>
      </c>
      <c r="E70" s="126">
        <v>0</v>
      </c>
      <c r="F70" s="126">
        <v>0</v>
      </c>
      <c r="G70" s="126">
        <v>0</v>
      </c>
      <c r="H70" s="126">
        <v>0</v>
      </c>
      <c r="I70" s="21"/>
    </row>
    <row r="71" spans="1:9" s="32" customFormat="1" x14ac:dyDescent="0.2">
      <c r="A71" s="19"/>
      <c r="B71" s="19"/>
      <c r="C71" s="19"/>
      <c r="D71" s="131" t="s">
        <v>139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x14ac:dyDescent="0.2">
      <c r="A72" s="19"/>
      <c r="B72" s="19"/>
      <c r="C72" s="19"/>
      <c r="D72" s="131" t="s">
        <v>140</v>
      </c>
      <c r="E72" s="126">
        <v>0</v>
      </c>
      <c r="F72" s="126">
        <v>0</v>
      </c>
      <c r="G72" s="128">
        <v>0</v>
      </c>
      <c r="H72" s="126">
        <v>0</v>
      </c>
      <c r="I72" s="21"/>
    </row>
    <row r="73" spans="1:9" s="32" customFormat="1" x14ac:dyDescent="0.2">
      <c r="A73" s="19"/>
      <c r="B73" s="19"/>
      <c r="C73" s="19"/>
      <c r="D73" s="131" t="s">
        <v>141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x14ac:dyDescent="0.2">
      <c r="A74" s="19"/>
      <c r="B74" s="19"/>
      <c r="C74" s="19"/>
      <c r="D74" s="131" t="s">
        <v>168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x14ac:dyDescent="0.2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x14ac:dyDescent="0.2">
      <c r="A76" s="19"/>
      <c r="B76" s="19"/>
      <c r="C76" s="19"/>
      <c r="D76" s="17" t="s">
        <v>142</v>
      </c>
      <c r="E76" s="21">
        <f>+E48+SUM(E59:E67)-SUM(E69:E75)</f>
        <v>1558005</v>
      </c>
      <c r="F76" s="21">
        <f>+F48+SUM(F60:F67)-SUM(F69:F75)</f>
        <v>1558005</v>
      </c>
      <c r="G76" s="21">
        <f>+G48+SUM(G59:G67)-SUM(G69:G75)</f>
        <v>15683393</v>
      </c>
      <c r="H76" s="21">
        <f>+H48+SUM(H59:H67)-SUM(H69:H75)</f>
        <v>237683</v>
      </c>
      <c r="I76" s="21">
        <f>+I48+SUM(I59:I65)-SUM(I69:I73)</f>
        <v>16640698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143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74</v>
      </c>
      <c r="E80" s="29">
        <f>F76/G76</f>
        <v>9.9341067331539801E-2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73</v>
      </c>
      <c r="E82" s="29">
        <f>E76/(+G76+F76-E76)</f>
        <v>9.9341067331539801E-2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#2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2014-04-02T14:09:10Z</cp:lastPrinted>
  <dcterms:created xsi:type="dcterms:W3CDTF">2001-10-16T14:04:43Z</dcterms:created>
  <dcterms:modified xsi:type="dcterms:W3CDTF">2018-05-09T16:20:40Z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