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T\Categorical Aids\High Cost Pupil Transportation Aid\FY 2020 High Cost Transportation Aid\"/>
    </mc:Choice>
  </mc:AlternateContent>
  <bookViews>
    <workbookView xWindow="0" yWindow="0" windowWidth="14390" windowHeight="10610"/>
  </bookViews>
  <sheets>
    <sheet name="FY20 HCT Aid Calc." sheetId="1" r:id="rId1"/>
    <sheet name="FY19 Stop Gap Calc." sheetId="4" r:id="rId2"/>
    <sheet name="Headers" sheetId="2" state="hidden" r:id="rId3"/>
    <sheet name="SQL" sheetId="3" state="hidden" r:id="rId4"/>
  </sheets>
  <definedNames>
    <definedName name="area_calc_may2018_1" localSheetId="0">'FY20 HCT Aid Calc.'!#REF!</definedName>
    <definedName name="area_calc_may2018_2" localSheetId="0">'FY20 HCT Aid Calc.'!$V$1:$V$424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8" i="4" l="1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5" i="4"/>
  <c r="P430" i="4" l="1"/>
  <c r="P431" i="4" l="1"/>
  <c r="AK431" i="4" l="1"/>
  <c r="P4" i="4"/>
  <c r="AK430" i="4"/>
  <c r="AK434" i="4" s="1"/>
  <c r="S321" i="4"/>
  <c r="S21" i="4"/>
  <c r="S322" i="4"/>
  <c r="S323" i="4"/>
  <c r="S324" i="4"/>
  <c r="S325" i="4"/>
  <c r="S326" i="4"/>
  <c r="S22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4" i="4"/>
  <c r="S345" i="4"/>
  <c r="S346" i="4"/>
  <c r="S347" i="4"/>
  <c r="S348" i="4"/>
  <c r="S349" i="4"/>
  <c r="S350" i="4"/>
  <c r="S351" i="4"/>
  <c r="S352" i="4"/>
  <c r="S23" i="4"/>
  <c r="S353" i="4"/>
  <c r="S354" i="4"/>
  <c r="S355" i="4"/>
  <c r="S356" i="4"/>
  <c r="S357" i="4"/>
  <c r="S24" i="4"/>
  <c r="S358" i="4"/>
  <c r="S359" i="4"/>
  <c r="S360" i="4"/>
  <c r="S361" i="4"/>
  <c r="S362" i="4"/>
  <c r="S363" i="4"/>
  <c r="S364" i="4"/>
  <c r="S365" i="4"/>
  <c r="S366" i="4"/>
  <c r="S367" i="4"/>
  <c r="S368" i="4"/>
  <c r="S25" i="4"/>
  <c r="S369" i="4"/>
  <c r="S370" i="4"/>
  <c r="S371" i="4"/>
  <c r="S372" i="4"/>
  <c r="S373" i="4"/>
  <c r="S374" i="4"/>
  <c r="S375" i="4"/>
  <c r="S376" i="4"/>
  <c r="S377" i="4"/>
  <c r="S378" i="4"/>
  <c r="S379" i="4"/>
  <c r="S380" i="4"/>
  <c r="S381" i="4"/>
  <c r="S382" i="4"/>
  <c r="S383" i="4"/>
  <c r="S384" i="4"/>
  <c r="S385" i="4"/>
  <c r="S386" i="4"/>
  <c r="S387" i="4"/>
  <c r="S388" i="4"/>
  <c r="S389" i="4"/>
  <c r="S390" i="4"/>
  <c r="S391" i="4"/>
  <c r="S392" i="4"/>
  <c r="S393" i="4"/>
  <c r="S394" i="4"/>
  <c r="S395" i="4"/>
  <c r="S396" i="4"/>
  <c r="S397" i="4"/>
  <c r="S398" i="4"/>
  <c r="S399" i="4"/>
  <c r="S400" i="4"/>
  <c r="S401" i="4"/>
  <c r="S402" i="4"/>
  <c r="S403" i="4"/>
  <c r="S404" i="4"/>
  <c r="S405" i="4"/>
  <c r="S406" i="4"/>
  <c r="S407" i="4"/>
  <c r="S408" i="4"/>
  <c r="S409" i="4"/>
  <c r="S410" i="4"/>
  <c r="S411" i="4"/>
  <c r="S412" i="4"/>
  <c r="S26" i="4"/>
  <c r="S413" i="4"/>
  <c r="S414" i="4"/>
  <c r="S415" i="4"/>
  <c r="S416" i="4"/>
  <c r="S417" i="4"/>
  <c r="S418" i="4"/>
  <c r="S419" i="4"/>
  <c r="S420" i="4"/>
  <c r="S421" i="4"/>
  <c r="S422" i="4"/>
  <c r="S423" i="4"/>
  <c r="S424" i="4"/>
  <c r="S425" i="4"/>
  <c r="S426" i="4"/>
  <c r="S427" i="4"/>
  <c r="S428" i="4"/>
  <c r="S320" i="4"/>
  <c r="S140" i="4"/>
  <c r="S141" i="4"/>
  <c r="S142" i="4"/>
  <c r="S143" i="4"/>
  <c r="S144" i="4"/>
  <c r="S145" i="4"/>
  <c r="S146" i="4"/>
  <c r="S147" i="4"/>
  <c r="S148" i="4"/>
  <c r="S149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3" i="4"/>
  <c r="S176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0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14" i="4"/>
  <c r="S206" i="4"/>
  <c r="S207" i="4"/>
  <c r="S208" i="4"/>
  <c r="S209" i="4"/>
  <c r="S210" i="4"/>
  <c r="S211" i="4"/>
  <c r="S212" i="4"/>
  <c r="S213" i="4"/>
  <c r="S214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3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15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1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16" i="4"/>
  <c r="S285" i="4"/>
  <c r="S17" i="4"/>
  <c r="S286" i="4"/>
  <c r="S18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0" i="4"/>
  <c r="S311" i="4"/>
  <c r="S312" i="4"/>
  <c r="S313" i="4"/>
  <c r="S19" i="4"/>
  <c r="S314" i="4"/>
  <c r="S315" i="4"/>
  <c r="S316" i="4"/>
  <c r="S317" i="4"/>
  <c r="S20" i="4"/>
  <c r="S318" i="4"/>
  <c r="S139" i="4"/>
  <c r="S138" i="4" s="1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5" i="4"/>
  <c r="S6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7" i="4"/>
  <c r="S60" i="4"/>
  <c r="S61" i="4"/>
  <c r="S8" i="4"/>
  <c r="S62" i="4"/>
  <c r="S63" i="4"/>
  <c r="S64" i="4"/>
  <c r="S65" i="4"/>
  <c r="S66" i="4"/>
  <c r="S67" i="4"/>
  <c r="S68" i="4"/>
  <c r="S69" i="4"/>
  <c r="S70" i="4"/>
  <c r="S71" i="4"/>
  <c r="S72" i="4"/>
  <c r="S73" i="4"/>
  <c r="S9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10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19" i="4"/>
  <c r="S120" i="4"/>
  <c r="S121" i="4"/>
  <c r="S122" i="4"/>
  <c r="S123" i="4"/>
  <c r="S124" i="4"/>
  <c r="S125" i="4"/>
  <c r="S126" i="4"/>
  <c r="S127" i="4"/>
  <c r="S128" i="4"/>
  <c r="S129" i="4"/>
  <c r="S11" i="4"/>
  <c r="S130" i="4"/>
  <c r="S131" i="4"/>
  <c r="S132" i="4"/>
  <c r="S12" i="4"/>
  <c r="S133" i="4"/>
  <c r="S134" i="4"/>
  <c r="S135" i="4"/>
  <c r="S136" i="4"/>
  <c r="S137" i="4"/>
  <c r="S27" i="4"/>
  <c r="P428" i="4"/>
  <c r="AM4" i="4" l="1"/>
  <c r="AM24" i="4" s="1"/>
  <c r="AK4" i="4"/>
  <c r="A446" i="1"/>
  <c r="X141" i="1"/>
  <c r="X142" i="1"/>
  <c r="X143" i="1"/>
  <c r="X4" i="1"/>
  <c r="X144" i="1"/>
  <c r="X5" i="1"/>
  <c r="X145" i="1"/>
  <c r="X146" i="1"/>
  <c r="X147" i="1"/>
  <c r="X148" i="1"/>
  <c r="X149" i="1"/>
  <c r="X6" i="1"/>
  <c r="X150" i="1"/>
  <c r="X7" i="1"/>
  <c r="X151" i="1"/>
  <c r="X8" i="1"/>
  <c r="X9" i="1"/>
  <c r="X152" i="1"/>
  <c r="X153" i="1"/>
  <c r="X154" i="1"/>
  <c r="X155" i="1"/>
  <c r="X156" i="1"/>
  <c r="X157" i="1"/>
  <c r="X10" i="1"/>
  <c r="X158" i="1"/>
  <c r="X11" i="1"/>
  <c r="X159" i="1"/>
  <c r="X160" i="1"/>
  <c r="X161" i="1"/>
  <c r="X162" i="1"/>
  <c r="X163" i="1"/>
  <c r="X164" i="1"/>
  <c r="X12" i="1"/>
  <c r="X13" i="1"/>
  <c r="X165" i="1"/>
  <c r="X166" i="1"/>
  <c r="X14" i="1"/>
  <c r="X167" i="1"/>
  <c r="X168" i="1"/>
  <c r="X169" i="1"/>
  <c r="X15" i="1"/>
  <c r="X16" i="1"/>
  <c r="X17" i="1"/>
  <c r="X170" i="1"/>
  <c r="X171" i="1"/>
  <c r="X172" i="1"/>
  <c r="X173" i="1"/>
  <c r="X18" i="1"/>
  <c r="X174" i="1"/>
  <c r="X19" i="1"/>
  <c r="X175" i="1"/>
  <c r="X20" i="1"/>
  <c r="X176" i="1"/>
  <c r="X177" i="1"/>
  <c r="X21" i="1"/>
  <c r="X22" i="1"/>
  <c r="X23" i="1"/>
  <c r="X178" i="1"/>
  <c r="X179" i="1"/>
  <c r="X180" i="1"/>
  <c r="X24" i="1"/>
  <c r="X25" i="1"/>
  <c r="X181" i="1"/>
  <c r="X182" i="1"/>
  <c r="X183" i="1"/>
  <c r="X184" i="1"/>
  <c r="X185" i="1"/>
  <c r="X186" i="1"/>
  <c r="X26" i="1"/>
  <c r="X27" i="1"/>
  <c r="X28" i="1"/>
  <c r="X29" i="1"/>
  <c r="X187" i="1"/>
  <c r="X30" i="1"/>
  <c r="X188" i="1"/>
  <c r="X189" i="1"/>
  <c r="X190" i="1"/>
  <c r="X191" i="1"/>
  <c r="X31" i="1"/>
  <c r="X192" i="1"/>
  <c r="X193" i="1"/>
  <c r="X32" i="1"/>
  <c r="X194" i="1"/>
  <c r="X195" i="1"/>
  <c r="X196" i="1"/>
  <c r="X197" i="1"/>
  <c r="X198" i="1"/>
  <c r="X33" i="1"/>
  <c r="X199" i="1"/>
  <c r="X200" i="1"/>
  <c r="X34" i="1"/>
  <c r="X35" i="1"/>
  <c r="X201" i="1"/>
  <c r="X202" i="1"/>
  <c r="X36" i="1"/>
  <c r="X203" i="1"/>
  <c r="X37" i="1"/>
  <c r="X204" i="1"/>
  <c r="X205" i="1"/>
  <c r="X206" i="1"/>
  <c r="X207" i="1"/>
  <c r="X38" i="1"/>
  <c r="X208" i="1"/>
  <c r="X39" i="1"/>
  <c r="X40" i="1"/>
  <c r="X209" i="1"/>
  <c r="X210" i="1"/>
  <c r="X211" i="1"/>
  <c r="X212" i="1"/>
  <c r="X41" i="1"/>
  <c r="X42" i="1"/>
  <c r="X213" i="1"/>
  <c r="X214" i="1"/>
  <c r="X215" i="1"/>
  <c r="X216" i="1"/>
  <c r="X217" i="1"/>
  <c r="X218" i="1"/>
  <c r="X219" i="1"/>
  <c r="X220" i="1"/>
  <c r="X221" i="1"/>
  <c r="X222" i="1"/>
  <c r="X223" i="1"/>
  <c r="X43" i="1"/>
  <c r="X44" i="1"/>
  <c r="X45" i="1"/>
  <c r="X46" i="1"/>
  <c r="X224" i="1"/>
  <c r="X47" i="1"/>
  <c r="X48" i="1"/>
  <c r="X225" i="1"/>
  <c r="X226" i="1"/>
  <c r="X49" i="1"/>
  <c r="X227" i="1"/>
  <c r="X228" i="1"/>
  <c r="X229" i="1"/>
  <c r="X230" i="1"/>
  <c r="X50" i="1"/>
  <c r="X51" i="1"/>
  <c r="X231" i="1"/>
  <c r="X232" i="1"/>
  <c r="X233" i="1"/>
  <c r="X234" i="1"/>
  <c r="X52" i="1"/>
  <c r="X53" i="1"/>
  <c r="X235" i="1"/>
  <c r="X236" i="1"/>
  <c r="X54" i="1"/>
  <c r="X237" i="1"/>
  <c r="X55" i="1"/>
  <c r="X238" i="1"/>
  <c r="X239" i="1"/>
  <c r="X56" i="1"/>
  <c r="X240" i="1"/>
  <c r="X241" i="1"/>
  <c r="X57" i="1"/>
  <c r="X242" i="1"/>
  <c r="X58" i="1"/>
  <c r="X243" i="1"/>
  <c r="X244" i="1"/>
  <c r="X59" i="1"/>
  <c r="X245" i="1"/>
  <c r="X246" i="1"/>
  <c r="X247" i="1"/>
  <c r="X248" i="1"/>
  <c r="X249" i="1"/>
  <c r="X250" i="1"/>
  <c r="X251" i="1"/>
  <c r="X252" i="1"/>
  <c r="X253" i="1"/>
  <c r="X60" i="1"/>
  <c r="X254" i="1"/>
  <c r="X255" i="1"/>
  <c r="X256" i="1"/>
  <c r="X61" i="1"/>
  <c r="X257" i="1"/>
  <c r="X62" i="1"/>
  <c r="X258" i="1"/>
  <c r="X259" i="1"/>
  <c r="X260" i="1"/>
  <c r="X261" i="1"/>
  <c r="X63" i="1"/>
  <c r="X262" i="1"/>
  <c r="X64" i="1"/>
  <c r="X263" i="1"/>
  <c r="X65" i="1"/>
  <c r="X264" i="1"/>
  <c r="X265" i="1"/>
  <c r="X66" i="1"/>
  <c r="X266" i="1"/>
  <c r="X267" i="1"/>
  <c r="X268" i="1"/>
  <c r="X269" i="1"/>
  <c r="X67" i="1"/>
  <c r="X68" i="1"/>
  <c r="X270" i="1"/>
  <c r="X69" i="1"/>
  <c r="X271" i="1"/>
  <c r="X70" i="1"/>
  <c r="X272" i="1"/>
  <c r="X71" i="1"/>
  <c r="X273" i="1"/>
  <c r="X274" i="1"/>
  <c r="X275" i="1"/>
  <c r="X276" i="1"/>
  <c r="X277" i="1"/>
  <c r="X278" i="1"/>
  <c r="X279" i="1"/>
  <c r="X280" i="1"/>
  <c r="X281" i="1"/>
  <c r="X282" i="1"/>
  <c r="X72" i="1"/>
  <c r="X283" i="1"/>
  <c r="X73" i="1"/>
  <c r="X284" i="1"/>
  <c r="X285" i="1"/>
  <c r="X286" i="1"/>
  <c r="X74" i="1"/>
  <c r="X75" i="1"/>
  <c r="X287" i="1"/>
  <c r="X288" i="1"/>
  <c r="X289" i="1"/>
  <c r="X290" i="1"/>
  <c r="X291" i="1"/>
  <c r="X76" i="1"/>
  <c r="X292" i="1"/>
  <c r="X77" i="1"/>
  <c r="X293" i="1"/>
  <c r="X294" i="1"/>
  <c r="X78" i="1"/>
  <c r="X295" i="1"/>
  <c r="X296" i="1"/>
  <c r="X297" i="1"/>
  <c r="X298" i="1"/>
  <c r="X299" i="1"/>
  <c r="X79" i="1"/>
  <c r="X300" i="1"/>
  <c r="X301" i="1"/>
  <c r="X80" i="1"/>
  <c r="X302" i="1"/>
  <c r="X303" i="1"/>
  <c r="X304" i="1"/>
  <c r="X305" i="1"/>
  <c r="X81" i="1"/>
  <c r="X306" i="1"/>
  <c r="X307" i="1"/>
  <c r="X82" i="1"/>
  <c r="X308" i="1"/>
  <c r="X309" i="1"/>
  <c r="X310" i="1"/>
  <c r="X83" i="1"/>
  <c r="X311" i="1"/>
  <c r="X312" i="1"/>
  <c r="X84" i="1"/>
  <c r="X313" i="1"/>
  <c r="X85" i="1"/>
  <c r="X86" i="1"/>
  <c r="X87" i="1"/>
  <c r="X88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89" i="1"/>
  <c r="X326" i="1"/>
  <c r="X327" i="1"/>
  <c r="X90" i="1"/>
  <c r="X328" i="1"/>
  <c r="X91" i="1"/>
  <c r="X92" i="1"/>
  <c r="X329" i="1"/>
  <c r="X330" i="1"/>
  <c r="X93" i="1"/>
  <c r="X94" i="1"/>
  <c r="X95" i="1"/>
  <c r="X331" i="1"/>
  <c r="X332" i="1"/>
  <c r="X333" i="1"/>
  <c r="X334" i="1"/>
  <c r="X335" i="1"/>
  <c r="X336" i="1"/>
  <c r="X96" i="1"/>
  <c r="X337" i="1"/>
  <c r="X338" i="1"/>
  <c r="X97" i="1"/>
  <c r="X98" i="1"/>
  <c r="X339" i="1"/>
  <c r="X340" i="1"/>
  <c r="X341" i="1"/>
  <c r="X342" i="1"/>
  <c r="X343" i="1"/>
  <c r="X344" i="1"/>
  <c r="X345" i="1"/>
  <c r="X99" i="1"/>
  <c r="X346" i="1"/>
  <c r="X100" i="1"/>
  <c r="X347" i="1"/>
  <c r="X348" i="1"/>
  <c r="X349" i="1"/>
  <c r="X350" i="1"/>
  <c r="X351" i="1"/>
  <c r="X352" i="1"/>
  <c r="X353" i="1"/>
  <c r="X354" i="1"/>
  <c r="X101" i="1"/>
  <c r="X102" i="1"/>
  <c r="X355" i="1"/>
  <c r="X356" i="1"/>
  <c r="X103" i="1"/>
  <c r="X104" i="1"/>
  <c r="X357" i="1"/>
  <c r="X105" i="1"/>
  <c r="X358" i="1"/>
  <c r="X359" i="1"/>
  <c r="X360" i="1"/>
  <c r="X106" i="1"/>
  <c r="X107" i="1"/>
  <c r="X361" i="1"/>
  <c r="X362" i="1"/>
  <c r="X363" i="1"/>
  <c r="X364" i="1"/>
  <c r="X365" i="1"/>
  <c r="X108" i="1"/>
  <c r="X366" i="1"/>
  <c r="X367" i="1"/>
  <c r="X368" i="1"/>
  <c r="X369" i="1"/>
  <c r="X109" i="1"/>
  <c r="X370" i="1"/>
  <c r="X371" i="1"/>
  <c r="X372" i="1"/>
  <c r="X373" i="1"/>
  <c r="X110" i="1"/>
  <c r="X374" i="1"/>
  <c r="X375" i="1"/>
  <c r="X376" i="1"/>
  <c r="X377" i="1"/>
  <c r="X111" i="1"/>
  <c r="X112" i="1"/>
  <c r="X113" i="1"/>
  <c r="X378" i="1"/>
  <c r="X379" i="1"/>
  <c r="X380" i="1"/>
  <c r="X381" i="1"/>
  <c r="X114" i="1"/>
  <c r="X382" i="1"/>
  <c r="X383" i="1"/>
  <c r="X384" i="1"/>
  <c r="X115" i="1"/>
  <c r="X385" i="1"/>
  <c r="X116" i="1"/>
  <c r="X117" i="1"/>
  <c r="X386" i="1"/>
  <c r="X118" i="1"/>
  <c r="X119" i="1"/>
  <c r="X387" i="1"/>
  <c r="X120" i="1"/>
  <c r="X388" i="1"/>
  <c r="X389" i="1"/>
  <c r="X390" i="1"/>
  <c r="X391" i="1"/>
  <c r="X392" i="1"/>
  <c r="X393" i="1"/>
  <c r="X121" i="1"/>
  <c r="X122" i="1"/>
  <c r="X394" i="1"/>
  <c r="X395" i="1"/>
  <c r="X123" i="1"/>
  <c r="X396" i="1"/>
  <c r="X124" i="1"/>
  <c r="X397" i="1"/>
  <c r="X125" i="1"/>
  <c r="X398" i="1"/>
  <c r="X399" i="1"/>
  <c r="X400" i="1"/>
  <c r="X401" i="1"/>
  <c r="X402" i="1"/>
  <c r="X403" i="1"/>
  <c r="X126" i="1"/>
  <c r="X404" i="1"/>
  <c r="X405" i="1"/>
  <c r="X127" i="1"/>
  <c r="X406" i="1"/>
  <c r="X407" i="1"/>
  <c r="X128" i="1"/>
  <c r="X129" i="1"/>
  <c r="X408" i="1"/>
  <c r="X409" i="1"/>
  <c r="X410" i="1"/>
  <c r="X411" i="1"/>
  <c r="X130" i="1"/>
  <c r="X412" i="1"/>
  <c r="X131" i="1"/>
  <c r="X413" i="1"/>
  <c r="X132" i="1"/>
  <c r="X133" i="1"/>
  <c r="X414" i="1"/>
  <c r="X415" i="1"/>
  <c r="X416" i="1"/>
  <c r="X417" i="1"/>
  <c r="X134" i="1"/>
  <c r="X418" i="1"/>
  <c r="X419" i="1"/>
  <c r="X420" i="1"/>
  <c r="X135" i="1"/>
  <c r="X421" i="1"/>
  <c r="X136" i="1"/>
  <c r="X422" i="1"/>
  <c r="X423" i="1"/>
  <c r="X137" i="1"/>
  <c r="X138" i="1"/>
  <c r="X424" i="1"/>
  <c r="X139" i="1"/>
  <c r="X140" i="1"/>
  <c r="T32" i="1"/>
  <c r="T194" i="1"/>
  <c r="T195" i="1"/>
  <c r="T196" i="1"/>
  <c r="T197" i="1"/>
  <c r="T198" i="1"/>
  <c r="T141" i="1"/>
  <c r="T142" i="1"/>
  <c r="T143" i="1"/>
  <c r="T4" i="1"/>
  <c r="T144" i="1"/>
  <c r="T5" i="1"/>
  <c r="T145" i="1"/>
  <c r="T146" i="1"/>
  <c r="T147" i="1"/>
  <c r="T148" i="1"/>
  <c r="T149" i="1"/>
  <c r="T6" i="1"/>
  <c r="T150" i="1"/>
  <c r="T7" i="1"/>
  <c r="T151" i="1"/>
  <c r="T8" i="1"/>
  <c r="T9" i="1"/>
  <c r="T152" i="1"/>
  <c r="T153" i="1"/>
  <c r="T154" i="1"/>
  <c r="T155" i="1"/>
  <c r="T156" i="1"/>
  <c r="T157" i="1"/>
  <c r="T10" i="1"/>
  <c r="T158" i="1"/>
  <c r="T11" i="1"/>
  <c r="T159" i="1"/>
  <c r="T160" i="1"/>
  <c r="T161" i="1"/>
  <c r="T162" i="1"/>
  <c r="T163" i="1"/>
  <c r="T164" i="1"/>
  <c r="T12" i="1"/>
  <c r="T13" i="1"/>
  <c r="T165" i="1"/>
  <c r="T166" i="1"/>
  <c r="T14" i="1"/>
  <c r="T167" i="1"/>
  <c r="T168" i="1"/>
  <c r="T169" i="1"/>
  <c r="T15" i="1"/>
  <c r="T16" i="1"/>
  <c r="T17" i="1"/>
  <c r="T170" i="1"/>
  <c r="T171" i="1"/>
  <c r="T172" i="1"/>
  <c r="T173" i="1"/>
  <c r="T18" i="1"/>
  <c r="T174" i="1"/>
  <c r="T19" i="1"/>
  <c r="T175" i="1"/>
  <c r="T20" i="1"/>
  <c r="T176" i="1"/>
  <c r="T177" i="1"/>
  <c r="T21" i="1"/>
  <c r="T22" i="1"/>
  <c r="T23" i="1"/>
  <c r="T178" i="1"/>
  <c r="T179" i="1"/>
  <c r="T180" i="1"/>
  <c r="T24" i="1"/>
  <c r="T25" i="1"/>
  <c r="T181" i="1"/>
  <c r="T182" i="1"/>
  <c r="T183" i="1"/>
  <c r="T184" i="1"/>
  <c r="T185" i="1"/>
  <c r="T186" i="1"/>
  <c r="T26" i="1"/>
  <c r="T27" i="1"/>
  <c r="T28" i="1"/>
  <c r="T29" i="1"/>
  <c r="T187" i="1"/>
  <c r="T30" i="1"/>
  <c r="T188" i="1"/>
  <c r="T189" i="1"/>
  <c r="T190" i="1"/>
  <c r="T191" i="1"/>
  <c r="T31" i="1"/>
  <c r="T192" i="1"/>
  <c r="T193" i="1"/>
  <c r="T33" i="1"/>
  <c r="T199" i="1"/>
  <c r="T200" i="1"/>
  <c r="T34" i="1"/>
  <c r="T35" i="1"/>
  <c r="T201" i="1"/>
  <c r="T202" i="1"/>
  <c r="T36" i="1"/>
  <c r="T203" i="1"/>
  <c r="T37" i="1"/>
  <c r="T204" i="1"/>
  <c r="T205" i="1"/>
  <c r="T206" i="1"/>
  <c r="T207" i="1"/>
  <c r="T38" i="1"/>
  <c r="T208" i="1"/>
  <c r="T39" i="1"/>
  <c r="T40" i="1"/>
  <c r="T209" i="1"/>
  <c r="T210" i="1"/>
  <c r="T211" i="1"/>
  <c r="T212" i="1"/>
  <c r="T41" i="1"/>
  <c r="T42" i="1"/>
  <c r="T213" i="1"/>
  <c r="T214" i="1"/>
  <c r="T215" i="1"/>
  <c r="T216" i="1"/>
  <c r="T217" i="1"/>
  <c r="T218" i="1"/>
  <c r="T219" i="1"/>
  <c r="T220" i="1"/>
  <c r="T221" i="1"/>
  <c r="T222" i="1"/>
  <c r="T223" i="1"/>
  <c r="T43" i="1"/>
  <c r="T44" i="1"/>
  <c r="T45" i="1"/>
  <c r="T46" i="1"/>
  <c r="T224" i="1"/>
  <c r="T47" i="1"/>
  <c r="T48" i="1"/>
  <c r="T225" i="1"/>
  <c r="T226" i="1"/>
  <c r="T49" i="1"/>
  <c r="T227" i="1"/>
  <c r="T228" i="1"/>
  <c r="T229" i="1"/>
  <c r="T230" i="1"/>
  <c r="T50" i="1"/>
  <c r="T51" i="1"/>
  <c r="T231" i="1"/>
  <c r="T232" i="1"/>
  <c r="T233" i="1"/>
  <c r="T234" i="1"/>
  <c r="T52" i="1"/>
  <c r="T53" i="1"/>
  <c r="T235" i="1"/>
  <c r="T236" i="1"/>
  <c r="T54" i="1"/>
  <c r="T237" i="1"/>
  <c r="T55" i="1"/>
  <c r="T238" i="1"/>
  <c r="T239" i="1"/>
  <c r="T56" i="1"/>
  <c r="T240" i="1"/>
  <c r="T241" i="1"/>
  <c r="T57" i="1"/>
  <c r="T242" i="1"/>
  <c r="T58" i="1"/>
  <c r="T243" i="1"/>
  <c r="T244" i="1"/>
  <c r="T59" i="1"/>
  <c r="T245" i="1"/>
  <c r="T246" i="1"/>
  <c r="T247" i="1"/>
  <c r="T248" i="1"/>
  <c r="T249" i="1"/>
  <c r="T250" i="1"/>
  <c r="T251" i="1"/>
  <c r="T252" i="1"/>
  <c r="T253" i="1"/>
  <c r="T60" i="1"/>
  <c r="T254" i="1"/>
  <c r="T255" i="1"/>
  <c r="T256" i="1"/>
  <c r="T61" i="1"/>
  <c r="T257" i="1"/>
  <c r="T62" i="1"/>
  <c r="T258" i="1"/>
  <c r="T259" i="1"/>
  <c r="T260" i="1"/>
  <c r="T261" i="1"/>
  <c r="T63" i="1"/>
  <c r="T262" i="1"/>
  <c r="T64" i="1"/>
  <c r="T263" i="1"/>
  <c r="T65" i="1"/>
  <c r="T264" i="1"/>
  <c r="T265" i="1"/>
  <c r="T66" i="1"/>
  <c r="T266" i="1"/>
  <c r="T267" i="1"/>
  <c r="T268" i="1"/>
  <c r="T269" i="1"/>
  <c r="T67" i="1"/>
  <c r="T68" i="1"/>
  <c r="T270" i="1"/>
  <c r="T69" i="1"/>
  <c r="T271" i="1"/>
  <c r="T70" i="1"/>
  <c r="T272" i="1"/>
  <c r="T71" i="1"/>
  <c r="T273" i="1"/>
  <c r="T274" i="1"/>
  <c r="T275" i="1"/>
  <c r="T276" i="1"/>
  <c r="T277" i="1"/>
  <c r="T278" i="1"/>
  <c r="T279" i="1"/>
  <c r="T280" i="1"/>
  <c r="T281" i="1"/>
  <c r="T282" i="1"/>
  <c r="T72" i="1"/>
  <c r="T283" i="1"/>
  <c r="T73" i="1"/>
  <c r="T284" i="1"/>
  <c r="T285" i="1"/>
  <c r="T286" i="1"/>
  <c r="T74" i="1"/>
  <c r="T75" i="1"/>
  <c r="T287" i="1"/>
  <c r="T288" i="1"/>
  <c r="T289" i="1"/>
  <c r="T290" i="1"/>
  <c r="T291" i="1"/>
  <c r="T76" i="1"/>
  <c r="T292" i="1"/>
  <c r="T77" i="1"/>
  <c r="T293" i="1"/>
  <c r="T294" i="1"/>
  <c r="T78" i="1"/>
  <c r="T295" i="1"/>
  <c r="T296" i="1"/>
  <c r="T297" i="1"/>
  <c r="T298" i="1"/>
  <c r="T299" i="1"/>
  <c r="T79" i="1"/>
  <c r="T300" i="1"/>
  <c r="T301" i="1"/>
  <c r="T80" i="1"/>
  <c r="T302" i="1"/>
  <c r="T303" i="1"/>
  <c r="T304" i="1"/>
  <c r="T305" i="1"/>
  <c r="T81" i="1"/>
  <c r="T306" i="1"/>
  <c r="T307" i="1"/>
  <c r="T82" i="1"/>
  <c r="T308" i="1"/>
  <c r="T309" i="1"/>
  <c r="T310" i="1"/>
  <c r="T83" i="1"/>
  <c r="T311" i="1"/>
  <c r="T312" i="1"/>
  <c r="T84" i="1"/>
  <c r="T313" i="1"/>
  <c r="T85" i="1"/>
  <c r="T86" i="1"/>
  <c r="T87" i="1"/>
  <c r="T88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89" i="1"/>
  <c r="T326" i="1"/>
  <c r="T327" i="1"/>
  <c r="T90" i="1"/>
  <c r="T328" i="1"/>
  <c r="T91" i="1"/>
  <c r="T92" i="1"/>
  <c r="T329" i="1"/>
  <c r="T330" i="1"/>
  <c r="T93" i="1"/>
  <c r="T94" i="1"/>
  <c r="T95" i="1"/>
  <c r="T331" i="1"/>
  <c r="T332" i="1"/>
  <c r="T333" i="1"/>
  <c r="T334" i="1"/>
  <c r="T335" i="1"/>
  <c r="T336" i="1"/>
  <c r="T96" i="1"/>
  <c r="T337" i="1"/>
  <c r="T338" i="1"/>
  <c r="T97" i="1"/>
  <c r="T98" i="1"/>
  <c r="T339" i="1"/>
  <c r="T340" i="1"/>
  <c r="T341" i="1"/>
  <c r="T342" i="1"/>
  <c r="T343" i="1"/>
  <c r="T344" i="1"/>
  <c r="T345" i="1"/>
  <c r="T99" i="1"/>
  <c r="T346" i="1"/>
  <c r="T100" i="1"/>
  <c r="T347" i="1"/>
  <c r="T348" i="1"/>
  <c r="T349" i="1"/>
  <c r="T350" i="1"/>
  <c r="T351" i="1"/>
  <c r="T352" i="1"/>
  <c r="T353" i="1"/>
  <c r="T354" i="1"/>
  <c r="T101" i="1"/>
  <c r="T102" i="1"/>
  <c r="T355" i="1"/>
  <c r="T356" i="1"/>
  <c r="T103" i="1"/>
  <c r="T104" i="1"/>
  <c r="T357" i="1"/>
  <c r="T105" i="1"/>
  <c r="T358" i="1"/>
  <c r="T359" i="1"/>
  <c r="T360" i="1"/>
  <c r="T106" i="1"/>
  <c r="T107" i="1"/>
  <c r="T361" i="1"/>
  <c r="T362" i="1"/>
  <c r="T363" i="1"/>
  <c r="T364" i="1"/>
  <c r="T365" i="1"/>
  <c r="T108" i="1"/>
  <c r="T366" i="1"/>
  <c r="T367" i="1"/>
  <c r="T368" i="1"/>
  <c r="T369" i="1"/>
  <c r="T109" i="1"/>
  <c r="T370" i="1"/>
  <c r="T371" i="1"/>
  <c r="T372" i="1"/>
  <c r="T373" i="1"/>
  <c r="T110" i="1"/>
  <c r="T374" i="1"/>
  <c r="T375" i="1"/>
  <c r="T376" i="1"/>
  <c r="T377" i="1"/>
  <c r="T111" i="1"/>
  <c r="T112" i="1"/>
  <c r="T113" i="1"/>
  <c r="T378" i="1"/>
  <c r="T379" i="1"/>
  <c r="T380" i="1"/>
  <c r="T381" i="1"/>
  <c r="T114" i="1"/>
  <c r="T382" i="1"/>
  <c r="T383" i="1"/>
  <c r="T384" i="1"/>
  <c r="T115" i="1"/>
  <c r="T385" i="1"/>
  <c r="T116" i="1"/>
  <c r="T117" i="1"/>
  <c r="T386" i="1"/>
  <c r="T118" i="1"/>
  <c r="T119" i="1"/>
  <c r="T387" i="1"/>
  <c r="T120" i="1"/>
  <c r="T388" i="1"/>
  <c r="T389" i="1"/>
  <c r="T390" i="1"/>
  <c r="T391" i="1"/>
  <c r="T392" i="1"/>
  <c r="T393" i="1"/>
  <c r="T121" i="1"/>
  <c r="T122" i="1"/>
  <c r="T394" i="1"/>
  <c r="T395" i="1"/>
  <c r="T123" i="1"/>
  <c r="T396" i="1"/>
  <c r="T124" i="1"/>
  <c r="T397" i="1"/>
  <c r="T125" i="1"/>
  <c r="T398" i="1"/>
  <c r="T399" i="1"/>
  <c r="T400" i="1"/>
  <c r="T401" i="1"/>
  <c r="T402" i="1"/>
  <c r="T403" i="1"/>
  <c r="T126" i="1"/>
  <c r="T404" i="1"/>
  <c r="T405" i="1"/>
  <c r="T127" i="1"/>
  <c r="T406" i="1"/>
  <c r="T407" i="1"/>
  <c r="T128" i="1"/>
  <c r="T129" i="1"/>
  <c r="T408" i="1"/>
  <c r="T409" i="1"/>
  <c r="T410" i="1"/>
  <c r="T411" i="1"/>
  <c r="T130" i="1"/>
  <c r="T412" i="1"/>
  <c r="T131" i="1"/>
  <c r="T413" i="1"/>
  <c r="T132" i="1"/>
  <c r="T133" i="1"/>
  <c r="T414" i="1"/>
  <c r="T415" i="1"/>
  <c r="T416" i="1"/>
  <c r="T417" i="1"/>
  <c r="T134" i="1"/>
  <c r="T418" i="1"/>
  <c r="T419" i="1"/>
  <c r="T420" i="1"/>
  <c r="T135" i="1"/>
  <c r="T421" i="1"/>
  <c r="T136" i="1"/>
  <c r="T422" i="1"/>
  <c r="T423" i="1"/>
  <c r="T137" i="1"/>
  <c r="T138" i="1"/>
  <c r="T424" i="1"/>
  <c r="T139" i="1"/>
  <c r="T140" i="1"/>
  <c r="W425" i="1"/>
  <c r="AM430" i="4" l="1"/>
  <c r="AM7" i="4"/>
  <c r="AM17" i="4"/>
  <c r="AM25" i="4"/>
  <c r="AM33" i="4"/>
  <c r="AM41" i="4"/>
  <c r="AM49" i="4"/>
  <c r="AM57" i="4"/>
  <c r="AM65" i="4"/>
  <c r="AM73" i="4"/>
  <c r="AM81" i="4"/>
  <c r="AM89" i="4"/>
  <c r="AM97" i="4"/>
  <c r="AM105" i="4"/>
  <c r="AM113" i="4"/>
  <c r="AM121" i="4"/>
  <c r="AM129" i="4"/>
  <c r="AM137" i="4"/>
  <c r="AM145" i="4"/>
  <c r="AM153" i="4"/>
  <c r="AM161" i="4"/>
  <c r="AM169" i="4"/>
  <c r="AM177" i="4"/>
  <c r="AM185" i="4"/>
  <c r="AM193" i="4"/>
  <c r="AM201" i="4"/>
  <c r="AM208" i="4"/>
  <c r="AM216" i="4"/>
  <c r="AM224" i="4"/>
  <c r="AM232" i="4"/>
  <c r="AM240" i="4"/>
  <c r="AM248" i="4"/>
  <c r="AM256" i="4"/>
  <c r="AM263" i="4"/>
  <c r="AM271" i="4"/>
  <c r="AM279" i="4"/>
  <c r="AM287" i="4"/>
  <c r="AM295" i="4"/>
  <c r="AM303" i="4"/>
  <c r="AM311" i="4"/>
  <c r="AM319" i="4"/>
  <c r="AM327" i="4"/>
  <c r="AM335" i="4"/>
  <c r="AM343" i="4"/>
  <c r="AM351" i="4"/>
  <c r="AM359" i="4"/>
  <c r="AM367" i="4"/>
  <c r="AM375" i="4"/>
  <c r="AM383" i="4"/>
  <c r="AM391" i="4"/>
  <c r="AM399" i="4"/>
  <c r="AM407" i="4"/>
  <c r="AM415" i="4"/>
  <c r="AM423" i="4"/>
  <c r="AM5" i="4"/>
  <c r="AM8" i="4"/>
  <c r="AM18" i="4"/>
  <c r="AM34" i="4"/>
  <c r="AM42" i="4"/>
  <c r="AM50" i="4"/>
  <c r="AM58" i="4"/>
  <c r="AM66" i="4"/>
  <c r="AM74" i="4"/>
  <c r="AM82" i="4"/>
  <c r="AM90" i="4"/>
  <c r="AM98" i="4"/>
  <c r="AM106" i="4"/>
  <c r="AM114" i="4"/>
  <c r="AM122" i="4"/>
  <c r="AM130" i="4"/>
  <c r="AM138" i="4"/>
  <c r="AM146" i="4"/>
  <c r="AM154" i="4"/>
  <c r="AM162" i="4"/>
  <c r="AM170" i="4"/>
  <c r="AM178" i="4"/>
  <c r="AM186" i="4"/>
  <c r="AM194" i="4"/>
  <c r="AM202" i="4"/>
  <c r="AM209" i="4"/>
  <c r="AM217" i="4"/>
  <c r="AM225" i="4"/>
  <c r="AM233" i="4"/>
  <c r="AM241" i="4"/>
  <c r="AM249" i="4"/>
  <c r="AM9" i="4"/>
  <c r="AM19" i="4"/>
  <c r="AM27" i="4"/>
  <c r="AM35" i="4"/>
  <c r="AM43" i="4"/>
  <c r="AM51" i="4"/>
  <c r="AM59" i="4"/>
  <c r="AM67" i="4"/>
  <c r="AM75" i="4"/>
  <c r="AM83" i="4"/>
  <c r="AM91" i="4"/>
  <c r="AM99" i="4"/>
  <c r="AM107" i="4"/>
  <c r="AM115" i="4"/>
  <c r="AM123" i="4"/>
  <c r="AM131" i="4"/>
  <c r="AM139" i="4"/>
  <c r="AM147" i="4"/>
  <c r="AM155" i="4"/>
  <c r="AM163" i="4"/>
  <c r="AM171" i="4"/>
  <c r="AM179" i="4"/>
  <c r="AM187" i="4"/>
  <c r="AM195" i="4"/>
  <c r="AM203" i="4"/>
  <c r="AM210" i="4"/>
  <c r="AM218" i="4"/>
  <c r="AM226" i="4"/>
  <c r="AM234" i="4"/>
  <c r="AM242" i="4"/>
  <c r="AM250" i="4"/>
  <c r="AM257" i="4"/>
  <c r="AM265" i="4"/>
  <c r="AM273" i="4"/>
  <c r="AM281" i="4"/>
  <c r="AM289" i="4"/>
  <c r="AM297" i="4"/>
  <c r="AM305" i="4"/>
  <c r="AM313" i="4"/>
  <c r="AM321" i="4"/>
  <c r="AM329" i="4"/>
  <c r="AM337" i="4"/>
  <c r="AM345" i="4"/>
  <c r="AM353" i="4"/>
  <c r="AM361" i="4"/>
  <c r="AM369" i="4"/>
  <c r="AM377" i="4"/>
  <c r="AM385" i="4"/>
  <c r="AM393" i="4"/>
  <c r="AM401" i="4"/>
  <c r="AM409" i="4"/>
  <c r="AM417" i="4"/>
  <c r="AM425" i="4"/>
  <c r="AM10" i="4"/>
  <c r="AM20" i="4"/>
  <c r="AM28" i="4"/>
  <c r="AM36" i="4"/>
  <c r="AM44" i="4"/>
  <c r="AM52" i="4"/>
  <c r="AM60" i="4"/>
  <c r="AM68" i="4"/>
  <c r="AM76" i="4"/>
  <c r="AM84" i="4"/>
  <c r="AM92" i="4"/>
  <c r="AM100" i="4"/>
  <c r="AM108" i="4"/>
  <c r="AM116" i="4"/>
  <c r="AM124" i="4"/>
  <c r="AM132" i="4"/>
  <c r="AM140" i="4"/>
  <c r="AM11" i="4"/>
  <c r="AM21" i="4"/>
  <c r="AM29" i="4"/>
  <c r="AM37" i="4"/>
  <c r="AM45" i="4"/>
  <c r="AM53" i="4"/>
  <c r="AM61" i="4"/>
  <c r="AM69" i="4"/>
  <c r="AM77" i="4"/>
  <c r="AM85" i="4"/>
  <c r="AM93" i="4"/>
  <c r="AM101" i="4"/>
  <c r="AM109" i="4"/>
  <c r="AM117" i="4"/>
  <c r="AM125" i="4"/>
  <c r="AM133" i="4"/>
  <c r="AM141" i="4"/>
  <c r="AM149" i="4"/>
  <c r="AM157" i="4"/>
  <c r="AM165" i="4"/>
  <c r="AM173" i="4"/>
  <c r="AM181" i="4"/>
  <c r="AM189" i="4"/>
  <c r="AM197" i="4"/>
  <c r="AM205" i="4"/>
  <c r="AM212" i="4"/>
  <c r="AM220" i="4"/>
  <c r="AM228" i="4"/>
  <c r="AM236" i="4"/>
  <c r="AM244" i="4"/>
  <c r="AM252" i="4"/>
  <c r="AM259" i="4"/>
  <c r="AM267" i="4"/>
  <c r="AM275" i="4"/>
  <c r="AM283" i="4"/>
  <c r="AM291" i="4"/>
  <c r="AM299" i="4"/>
  <c r="AM307" i="4"/>
  <c r="AM315" i="4"/>
  <c r="AM323" i="4"/>
  <c r="AM331" i="4"/>
  <c r="AM339" i="4"/>
  <c r="AM347" i="4"/>
  <c r="AM355" i="4"/>
  <c r="AM363" i="4"/>
  <c r="AM371" i="4"/>
  <c r="AM379" i="4"/>
  <c r="AM387" i="4"/>
  <c r="AM395" i="4"/>
  <c r="AM403" i="4"/>
  <c r="AM411" i="4"/>
  <c r="AM419" i="4"/>
  <c r="AM427" i="4"/>
  <c r="AM12" i="4"/>
  <c r="AM22" i="4"/>
  <c r="AM30" i="4"/>
  <c r="AM38" i="4"/>
  <c r="AM46" i="4"/>
  <c r="AM54" i="4"/>
  <c r="AM62" i="4"/>
  <c r="AM70" i="4"/>
  <c r="AM78" i="4"/>
  <c r="AM86" i="4"/>
  <c r="AM94" i="4"/>
  <c r="AM102" i="4"/>
  <c r="AM110" i="4"/>
  <c r="AM118" i="4"/>
  <c r="AM126" i="4"/>
  <c r="AM134" i="4"/>
  <c r="AM142" i="4"/>
  <c r="AM150" i="4"/>
  <c r="AM158" i="4"/>
  <c r="AM166" i="4"/>
  <c r="AM174" i="4"/>
  <c r="AM182" i="4"/>
  <c r="AM190" i="4"/>
  <c r="AM198" i="4"/>
  <c r="AM14" i="4"/>
  <c r="AM213" i="4"/>
  <c r="AM221" i="4"/>
  <c r="AM229" i="4"/>
  <c r="AM237" i="4"/>
  <c r="AM245" i="4"/>
  <c r="AM253" i="4"/>
  <c r="AM39" i="4"/>
  <c r="AM71" i="4"/>
  <c r="AM103" i="4"/>
  <c r="AM135" i="4"/>
  <c r="AM159" i="4"/>
  <c r="AM180" i="4"/>
  <c r="AM200" i="4"/>
  <c r="AM222" i="4"/>
  <c r="AM243" i="4"/>
  <c r="AM260" i="4"/>
  <c r="AM272" i="4"/>
  <c r="AM285" i="4"/>
  <c r="AM298" i="4"/>
  <c r="AM310" i="4"/>
  <c r="AM324" i="4"/>
  <c r="AM336" i="4"/>
  <c r="AM349" i="4"/>
  <c r="AM362" i="4"/>
  <c r="AM374" i="4"/>
  <c r="AM388" i="4"/>
  <c r="AM400" i="4"/>
  <c r="AM413" i="4"/>
  <c r="AM426" i="4"/>
  <c r="AM394" i="4"/>
  <c r="AM396" i="4"/>
  <c r="AM32" i="4"/>
  <c r="AM239" i="4"/>
  <c r="AM322" i="4"/>
  <c r="AM398" i="4"/>
  <c r="AM6" i="4"/>
  <c r="AM429" i="4" s="1"/>
  <c r="AM40" i="4"/>
  <c r="AM72" i="4"/>
  <c r="AM104" i="4"/>
  <c r="AM136" i="4"/>
  <c r="AM160" i="4"/>
  <c r="AM183" i="4"/>
  <c r="AM204" i="4"/>
  <c r="AM223" i="4"/>
  <c r="AM246" i="4"/>
  <c r="AM261" i="4"/>
  <c r="AM274" i="4"/>
  <c r="AM286" i="4"/>
  <c r="AM300" i="4"/>
  <c r="AM312" i="4"/>
  <c r="AM325" i="4"/>
  <c r="AM338" i="4"/>
  <c r="AM350" i="4"/>
  <c r="AM364" i="4"/>
  <c r="AM376" i="4"/>
  <c r="AM389" i="4"/>
  <c r="AM402" i="4"/>
  <c r="AM414" i="4"/>
  <c r="AM428" i="4"/>
  <c r="AM420" i="4"/>
  <c r="AM382" i="4"/>
  <c r="AM421" i="4"/>
  <c r="AM96" i="4"/>
  <c r="AM176" i="4"/>
  <c r="AM284" i="4"/>
  <c r="AM348" i="4"/>
  <c r="AM412" i="4"/>
  <c r="AM13" i="4"/>
  <c r="AM47" i="4"/>
  <c r="AM79" i="4"/>
  <c r="AM111" i="4"/>
  <c r="AM143" i="4"/>
  <c r="AM164" i="4"/>
  <c r="AM184" i="4"/>
  <c r="AM206" i="4"/>
  <c r="AM227" i="4"/>
  <c r="AM247" i="4"/>
  <c r="AM262" i="4"/>
  <c r="AM276" i="4"/>
  <c r="AM288" i="4"/>
  <c r="AM301" i="4"/>
  <c r="AM314" i="4"/>
  <c r="AM326" i="4"/>
  <c r="AM340" i="4"/>
  <c r="AM352" i="4"/>
  <c r="AM365" i="4"/>
  <c r="AM378" i="4"/>
  <c r="AM390" i="4"/>
  <c r="AM404" i="4"/>
  <c r="AM416" i="4"/>
  <c r="AM258" i="4"/>
  <c r="AM373" i="4"/>
  <c r="AM16" i="4"/>
  <c r="AM48" i="4"/>
  <c r="AM80" i="4"/>
  <c r="AM112" i="4"/>
  <c r="AM144" i="4"/>
  <c r="AM167" i="4"/>
  <c r="AM188" i="4"/>
  <c r="AM207" i="4"/>
  <c r="AM230" i="4"/>
  <c r="AM251" i="4"/>
  <c r="AM264" i="4"/>
  <c r="AM277" i="4"/>
  <c r="AM290" i="4"/>
  <c r="AM302" i="4"/>
  <c r="AM316" i="4"/>
  <c r="AM328" i="4"/>
  <c r="AM341" i="4"/>
  <c r="AM354" i="4"/>
  <c r="AM366" i="4"/>
  <c r="AM380" i="4"/>
  <c r="AM392" i="4"/>
  <c r="AM405" i="4"/>
  <c r="AM418" i="4"/>
  <c r="AM406" i="4"/>
  <c r="AM370" i="4"/>
  <c r="AM128" i="4"/>
  <c r="AM199" i="4"/>
  <c r="AM270" i="4"/>
  <c r="AM334" i="4"/>
  <c r="AM424" i="4"/>
  <c r="AM23" i="4"/>
  <c r="AM55" i="4"/>
  <c r="AM87" i="4"/>
  <c r="AM119" i="4"/>
  <c r="AM148" i="4"/>
  <c r="AM168" i="4"/>
  <c r="AM191" i="4"/>
  <c r="AM211" i="4"/>
  <c r="AM231" i="4"/>
  <c r="AM254" i="4"/>
  <c r="AM266" i="4"/>
  <c r="AM278" i="4"/>
  <c r="AM292" i="4"/>
  <c r="AM304" i="4"/>
  <c r="AM317" i="4"/>
  <c r="AM330" i="4"/>
  <c r="AM342" i="4"/>
  <c r="AM356" i="4"/>
  <c r="AM368" i="4"/>
  <c r="AM381" i="4"/>
  <c r="AM156" i="4"/>
  <c r="AM296" i="4"/>
  <c r="AM360" i="4"/>
  <c r="AM56" i="4"/>
  <c r="AM88" i="4"/>
  <c r="AM120" i="4"/>
  <c r="AM151" i="4"/>
  <c r="AM172" i="4"/>
  <c r="AM192" i="4"/>
  <c r="AM214" i="4"/>
  <c r="AM235" i="4"/>
  <c r="AM255" i="4"/>
  <c r="AM268" i="4"/>
  <c r="AM280" i="4"/>
  <c r="AM293" i="4"/>
  <c r="AM306" i="4"/>
  <c r="AM318" i="4"/>
  <c r="AM332" i="4"/>
  <c r="AM344" i="4"/>
  <c r="AM357" i="4"/>
  <c r="AM408" i="4"/>
  <c r="AM64" i="4"/>
  <c r="AM219" i="4"/>
  <c r="AM309" i="4"/>
  <c r="AM386" i="4"/>
  <c r="AM31" i="4"/>
  <c r="AM63" i="4"/>
  <c r="AM95" i="4"/>
  <c r="AM127" i="4"/>
  <c r="AM152" i="4"/>
  <c r="AM175" i="4"/>
  <c r="AM196" i="4"/>
  <c r="AM215" i="4"/>
  <c r="AM238" i="4"/>
  <c r="AM15" i="4"/>
  <c r="AM269" i="4"/>
  <c r="AM282" i="4"/>
  <c r="AM294" i="4"/>
  <c r="AM308" i="4"/>
  <c r="AM320" i="4"/>
  <c r="AM333" i="4"/>
  <c r="AM346" i="4"/>
  <c r="AM358" i="4"/>
  <c r="AM372" i="4"/>
  <c r="AM384" i="4"/>
  <c r="AM397" i="4"/>
  <c r="AM410" i="4"/>
  <c r="AM422" i="4"/>
  <c r="AM26" i="4"/>
  <c r="K141" i="1"/>
  <c r="L141" i="1" s="1"/>
  <c r="K142" i="1"/>
  <c r="L142" i="1" s="1"/>
  <c r="K143" i="1"/>
  <c r="L143" i="1" s="1"/>
  <c r="K4" i="1"/>
  <c r="L4" i="1" s="1"/>
  <c r="K144" i="1"/>
  <c r="L144" i="1" s="1"/>
  <c r="K5" i="1"/>
  <c r="L5" i="1" s="1"/>
  <c r="K145" i="1"/>
  <c r="L145" i="1" s="1"/>
  <c r="K146" i="1"/>
  <c r="L146" i="1" s="1"/>
  <c r="K147" i="1"/>
  <c r="L147" i="1" s="1"/>
  <c r="K148" i="1"/>
  <c r="L148" i="1" s="1"/>
  <c r="K149" i="1"/>
  <c r="L149" i="1" s="1"/>
  <c r="K6" i="1"/>
  <c r="L6" i="1" s="1"/>
  <c r="K150" i="1"/>
  <c r="L150" i="1" s="1"/>
  <c r="K7" i="1"/>
  <c r="L7" i="1" s="1"/>
  <c r="K151" i="1"/>
  <c r="L151" i="1" s="1"/>
  <c r="K8" i="1"/>
  <c r="L8" i="1" s="1"/>
  <c r="K9" i="1"/>
  <c r="L9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0" i="1"/>
  <c r="L10" i="1" s="1"/>
  <c r="K158" i="1"/>
  <c r="L158" i="1" s="1"/>
  <c r="K11" i="1"/>
  <c r="L11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2" i="1"/>
  <c r="L12" i="1" s="1"/>
  <c r="K13" i="1"/>
  <c r="L13" i="1" s="1"/>
  <c r="K165" i="1"/>
  <c r="L165" i="1" s="1"/>
  <c r="K166" i="1"/>
  <c r="L166" i="1" s="1"/>
  <c r="K14" i="1"/>
  <c r="L14" i="1" s="1"/>
  <c r="K167" i="1"/>
  <c r="L167" i="1" s="1"/>
  <c r="K168" i="1"/>
  <c r="L168" i="1" s="1"/>
  <c r="K169" i="1"/>
  <c r="L169" i="1" s="1"/>
  <c r="K15" i="1"/>
  <c r="L15" i="1" s="1"/>
  <c r="K16" i="1"/>
  <c r="L16" i="1" s="1"/>
  <c r="K17" i="1"/>
  <c r="L17" i="1" s="1"/>
  <c r="K170" i="1"/>
  <c r="L170" i="1" s="1"/>
  <c r="K171" i="1"/>
  <c r="L171" i="1" s="1"/>
  <c r="K172" i="1"/>
  <c r="L172" i="1" s="1"/>
  <c r="K173" i="1"/>
  <c r="L173" i="1" s="1"/>
  <c r="K18" i="1"/>
  <c r="L18" i="1" s="1"/>
  <c r="K174" i="1"/>
  <c r="L174" i="1" s="1"/>
  <c r="K19" i="1"/>
  <c r="L19" i="1" s="1"/>
  <c r="K175" i="1"/>
  <c r="L175" i="1" s="1"/>
  <c r="K20" i="1"/>
  <c r="L20" i="1" s="1"/>
  <c r="K176" i="1"/>
  <c r="L176" i="1" s="1"/>
  <c r="K177" i="1"/>
  <c r="L177" i="1" s="1"/>
  <c r="K21" i="1"/>
  <c r="L21" i="1" s="1"/>
  <c r="K22" i="1"/>
  <c r="L22" i="1" s="1"/>
  <c r="K23" i="1"/>
  <c r="L23" i="1" s="1"/>
  <c r="K178" i="1"/>
  <c r="L178" i="1" s="1"/>
  <c r="K179" i="1"/>
  <c r="L179" i="1" s="1"/>
  <c r="K180" i="1"/>
  <c r="L180" i="1" s="1"/>
  <c r="K24" i="1"/>
  <c r="L24" i="1" s="1"/>
  <c r="K25" i="1"/>
  <c r="L25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26" i="1"/>
  <c r="L26" i="1" s="1"/>
  <c r="K27" i="1"/>
  <c r="L27" i="1" s="1"/>
  <c r="K28" i="1"/>
  <c r="L28" i="1" s="1"/>
  <c r="K29" i="1"/>
  <c r="L29" i="1" s="1"/>
  <c r="K187" i="1"/>
  <c r="L187" i="1" s="1"/>
  <c r="K30" i="1"/>
  <c r="L30" i="1" s="1"/>
  <c r="K188" i="1"/>
  <c r="L188" i="1" s="1"/>
  <c r="K189" i="1"/>
  <c r="L189" i="1" s="1"/>
  <c r="K190" i="1"/>
  <c r="L190" i="1" s="1"/>
  <c r="K191" i="1"/>
  <c r="L191" i="1" s="1"/>
  <c r="K31" i="1"/>
  <c r="L31" i="1" s="1"/>
  <c r="K192" i="1"/>
  <c r="L192" i="1" s="1"/>
  <c r="K193" i="1"/>
  <c r="L193" i="1" s="1"/>
  <c r="K32" i="1"/>
  <c r="L32" i="1" s="1"/>
  <c r="K194" i="1"/>
  <c r="L194" i="1" s="1"/>
  <c r="K195" i="1"/>
  <c r="L195" i="1" s="1"/>
  <c r="K196" i="1"/>
  <c r="L196" i="1" s="1"/>
  <c r="K197" i="1"/>
  <c r="L197" i="1" s="1"/>
  <c r="K198" i="1"/>
  <c r="L198" i="1" s="1"/>
  <c r="K33" i="1"/>
  <c r="L33" i="1" s="1"/>
  <c r="K199" i="1"/>
  <c r="L199" i="1" s="1"/>
  <c r="K200" i="1"/>
  <c r="L200" i="1" s="1"/>
  <c r="K34" i="1"/>
  <c r="L34" i="1" s="1"/>
  <c r="K35" i="1"/>
  <c r="L35" i="1" s="1"/>
  <c r="K201" i="1"/>
  <c r="L201" i="1" s="1"/>
  <c r="K202" i="1"/>
  <c r="L202" i="1" s="1"/>
  <c r="K36" i="1"/>
  <c r="L36" i="1" s="1"/>
  <c r="K203" i="1"/>
  <c r="L203" i="1" s="1"/>
  <c r="K37" i="1"/>
  <c r="L37" i="1" s="1"/>
  <c r="K204" i="1"/>
  <c r="L204" i="1" s="1"/>
  <c r="K205" i="1"/>
  <c r="L205" i="1" s="1"/>
  <c r="K206" i="1"/>
  <c r="L206" i="1" s="1"/>
  <c r="K207" i="1"/>
  <c r="L207" i="1" s="1"/>
  <c r="K38" i="1"/>
  <c r="L38" i="1" s="1"/>
  <c r="K208" i="1"/>
  <c r="L208" i="1" s="1"/>
  <c r="K39" i="1"/>
  <c r="L39" i="1" s="1"/>
  <c r="K40" i="1"/>
  <c r="L40" i="1" s="1"/>
  <c r="K209" i="1"/>
  <c r="L209" i="1" s="1"/>
  <c r="K210" i="1"/>
  <c r="L210" i="1" s="1"/>
  <c r="K211" i="1"/>
  <c r="L211" i="1" s="1"/>
  <c r="K212" i="1"/>
  <c r="L212" i="1" s="1"/>
  <c r="K41" i="1"/>
  <c r="L41" i="1" s="1"/>
  <c r="K42" i="1"/>
  <c r="L4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43" i="1"/>
  <c r="L43" i="1" s="1"/>
  <c r="K44" i="1"/>
  <c r="L44" i="1" s="1"/>
  <c r="K45" i="1"/>
  <c r="L45" i="1" s="1"/>
  <c r="K46" i="1"/>
  <c r="L46" i="1" s="1"/>
  <c r="K224" i="1"/>
  <c r="L224" i="1" s="1"/>
  <c r="K47" i="1"/>
  <c r="L47" i="1" s="1"/>
  <c r="K48" i="1"/>
  <c r="L48" i="1" s="1"/>
  <c r="K225" i="1"/>
  <c r="L225" i="1" s="1"/>
  <c r="K226" i="1"/>
  <c r="L226" i="1" s="1"/>
  <c r="K49" i="1"/>
  <c r="L49" i="1" s="1"/>
  <c r="K227" i="1"/>
  <c r="L227" i="1" s="1"/>
  <c r="K228" i="1"/>
  <c r="L228" i="1" s="1"/>
  <c r="K229" i="1"/>
  <c r="L229" i="1" s="1"/>
  <c r="K230" i="1"/>
  <c r="L230" i="1" s="1"/>
  <c r="K50" i="1"/>
  <c r="L50" i="1" s="1"/>
  <c r="K51" i="1"/>
  <c r="L51" i="1" s="1"/>
  <c r="K231" i="1"/>
  <c r="L231" i="1" s="1"/>
  <c r="K232" i="1"/>
  <c r="L232" i="1" s="1"/>
  <c r="K233" i="1"/>
  <c r="L233" i="1" s="1"/>
  <c r="K234" i="1"/>
  <c r="L234" i="1" s="1"/>
  <c r="K52" i="1"/>
  <c r="L52" i="1" s="1"/>
  <c r="K53" i="1"/>
  <c r="L53" i="1" s="1"/>
  <c r="K235" i="1"/>
  <c r="L235" i="1" s="1"/>
  <c r="K236" i="1"/>
  <c r="L236" i="1" s="1"/>
  <c r="K54" i="1"/>
  <c r="L54" i="1" s="1"/>
  <c r="K237" i="1"/>
  <c r="L237" i="1" s="1"/>
  <c r="K55" i="1"/>
  <c r="L55" i="1" s="1"/>
  <c r="K238" i="1"/>
  <c r="L238" i="1" s="1"/>
  <c r="K239" i="1"/>
  <c r="L239" i="1" s="1"/>
  <c r="K56" i="1"/>
  <c r="L56" i="1" s="1"/>
  <c r="K240" i="1"/>
  <c r="L240" i="1" s="1"/>
  <c r="K241" i="1"/>
  <c r="L241" i="1" s="1"/>
  <c r="K57" i="1"/>
  <c r="L57" i="1" s="1"/>
  <c r="K242" i="1"/>
  <c r="L242" i="1" s="1"/>
  <c r="K58" i="1"/>
  <c r="L58" i="1" s="1"/>
  <c r="K243" i="1"/>
  <c r="L243" i="1" s="1"/>
  <c r="K244" i="1"/>
  <c r="L244" i="1" s="1"/>
  <c r="K59" i="1"/>
  <c r="L59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60" i="1"/>
  <c r="L60" i="1" s="1"/>
  <c r="K254" i="1"/>
  <c r="L254" i="1" s="1"/>
  <c r="K255" i="1"/>
  <c r="L255" i="1" s="1"/>
  <c r="K256" i="1"/>
  <c r="L256" i="1" s="1"/>
  <c r="K61" i="1"/>
  <c r="L61" i="1" s="1"/>
  <c r="K257" i="1"/>
  <c r="L257" i="1" s="1"/>
  <c r="K62" i="1"/>
  <c r="L62" i="1" s="1"/>
  <c r="K258" i="1"/>
  <c r="L258" i="1" s="1"/>
  <c r="K259" i="1"/>
  <c r="L259" i="1" s="1"/>
  <c r="K260" i="1"/>
  <c r="L260" i="1" s="1"/>
  <c r="K261" i="1"/>
  <c r="L261" i="1" s="1"/>
  <c r="K63" i="1"/>
  <c r="L63" i="1" s="1"/>
  <c r="K262" i="1"/>
  <c r="L262" i="1" s="1"/>
  <c r="K64" i="1"/>
  <c r="L64" i="1" s="1"/>
  <c r="K263" i="1"/>
  <c r="L263" i="1" s="1"/>
  <c r="K65" i="1"/>
  <c r="L65" i="1" s="1"/>
  <c r="K264" i="1"/>
  <c r="L264" i="1" s="1"/>
  <c r="K265" i="1"/>
  <c r="L265" i="1" s="1"/>
  <c r="K66" i="1"/>
  <c r="L66" i="1" s="1"/>
  <c r="K266" i="1"/>
  <c r="L266" i="1" s="1"/>
  <c r="K267" i="1"/>
  <c r="L267" i="1" s="1"/>
  <c r="K268" i="1"/>
  <c r="L268" i="1" s="1"/>
  <c r="K269" i="1"/>
  <c r="L269" i="1" s="1"/>
  <c r="K67" i="1"/>
  <c r="L67" i="1" s="1"/>
  <c r="K68" i="1"/>
  <c r="L68" i="1" s="1"/>
  <c r="K270" i="1"/>
  <c r="L270" i="1" s="1"/>
  <c r="K69" i="1"/>
  <c r="L69" i="1" s="1"/>
  <c r="K271" i="1"/>
  <c r="L271" i="1" s="1"/>
  <c r="K70" i="1"/>
  <c r="L70" i="1" s="1"/>
  <c r="K272" i="1"/>
  <c r="L272" i="1" s="1"/>
  <c r="K71" i="1"/>
  <c r="L71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72" i="1"/>
  <c r="L72" i="1" s="1"/>
  <c r="K283" i="1"/>
  <c r="L283" i="1" s="1"/>
  <c r="K73" i="1"/>
  <c r="L73" i="1" s="1"/>
  <c r="K284" i="1"/>
  <c r="L284" i="1" s="1"/>
  <c r="K285" i="1"/>
  <c r="L285" i="1" s="1"/>
  <c r="K286" i="1"/>
  <c r="L286" i="1" s="1"/>
  <c r="K74" i="1"/>
  <c r="L74" i="1" s="1"/>
  <c r="K75" i="1"/>
  <c r="L75" i="1" s="1"/>
  <c r="K287" i="1"/>
  <c r="L287" i="1" s="1"/>
  <c r="K288" i="1"/>
  <c r="L288" i="1" s="1"/>
  <c r="K289" i="1"/>
  <c r="L289" i="1" s="1"/>
  <c r="K290" i="1"/>
  <c r="L290" i="1" s="1"/>
  <c r="K291" i="1"/>
  <c r="L291" i="1" s="1"/>
  <c r="K76" i="1"/>
  <c r="L76" i="1" s="1"/>
  <c r="K292" i="1"/>
  <c r="L292" i="1" s="1"/>
  <c r="K77" i="1"/>
  <c r="L77" i="1" s="1"/>
  <c r="K293" i="1"/>
  <c r="L293" i="1" s="1"/>
  <c r="K294" i="1"/>
  <c r="L294" i="1" s="1"/>
  <c r="K78" i="1"/>
  <c r="L78" i="1" s="1"/>
  <c r="K295" i="1"/>
  <c r="L295" i="1" s="1"/>
  <c r="K296" i="1"/>
  <c r="L296" i="1" s="1"/>
  <c r="K297" i="1"/>
  <c r="L297" i="1" s="1"/>
  <c r="K298" i="1"/>
  <c r="L298" i="1" s="1"/>
  <c r="K299" i="1"/>
  <c r="L299" i="1" s="1"/>
  <c r="K79" i="1"/>
  <c r="L79" i="1" s="1"/>
  <c r="K300" i="1"/>
  <c r="L300" i="1" s="1"/>
  <c r="K301" i="1"/>
  <c r="L301" i="1" s="1"/>
  <c r="K80" i="1"/>
  <c r="L80" i="1" s="1"/>
  <c r="K302" i="1"/>
  <c r="L302" i="1" s="1"/>
  <c r="K303" i="1"/>
  <c r="L303" i="1" s="1"/>
  <c r="K304" i="1"/>
  <c r="L304" i="1" s="1"/>
  <c r="K305" i="1"/>
  <c r="L305" i="1" s="1"/>
  <c r="K81" i="1"/>
  <c r="L81" i="1" s="1"/>
  <c r="K306" i="1"/>
  <c r="L306" i="1" s="1"/>
  <c r="K307" i="1"/>
  <c r="L307" i="1" s="1"/>
  <c r="K82" i="1"/>
  <c r="L82" i="1" s="1"/>
  <c r="K308" i="1"/>
  <c r="L308" i="1" s="1"/>
  <c r="K309" i="1"/>
  <c r="L309" i="1" s="1"/>
  <c r="K310" i="1"/>
  <c r="L310" i="1" s="1"/>
  <c r="K83" i="1"/>
  <c r="L83" i="1" s="1"/>
  <c r="K311" i="1"/>
  <c r="L311" i="1" s="1"/>
  <c r="K312" i="1"/>
  <c r="L312" i="1" s="1"/>
  <c r="K84" i="1"/>
  <c r="L84" i="1" s="1"/>
  <c r="K313" i="1"/>
  <c r="L313" i="1" s="1"/>
  <c r="K85" i="1"/>
  <c r="L85" i="1" s="1"/>
  <c r="K86" i="1"/>
  <c r="L86" i="1" s="1"/>
  <c r="K87" i="1"/>
  <c r="L87" i="1" s="1"/>
  <c r="K88" i="1"/>
  <c r="L88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89" i="1"/>
  <c r="L89" i="1" s="1"/>
  <c r="K326" i="1"/>
  <c r="L326" i="1" s="1"/>
  <c r="K327" i="1"/>
  <c r="L327" i="1" s="1"/>
  <c r="K90" i="1"/>
  <c r="L90" i="1" s="1"/>
  <c r="K328" i="1"/>
  <c r="L328" i="1" s="1"/>
  <c r="K91" i="1"/>
  <c r="L91" i="1" s="1"/>
  <c r="K92" i="1"/>
  <c r="L92" i="1" s="1"/>
  <c r="K329" i="1"/>
  <c r="L329" i="1" s="1"/>
  <c r="K330" i="1"/>
  <c r="L330" i="1" s="1"/>
  <c r="K93" i="1"/>
  <c r="L93" i="1" s="1"/>
  <c r="K94" i="1"/>
  <c r="L94" i="1" s="1"/>
  <c r="K95" i="1"/>
  <c r="L95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96" i="1"/>
  <c r="L96" i="1" s="1"/>
  <c r="K337" i="1"/>
  <c r="L337" i="1" s="1"/>
  <c r="K338" i="1"/>
  <c r="L338" i="1" s="1"/>
  <c r="K97" i="1"/>
  <c r="L97" i="1" s="1"/>
  <c r="K98" i="1"/>
  <c r="L9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99" i="1"/>
  <c r="L99" i="1" s="1"/>
  <c r="K346" i="1"/>
  <c r="L346" i="1" s="1"/>
  <c r="K100" i="1"/>
  <c r="L100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101" i="1"/>
  <c r="L101" i="1" s="1"/>
  <c r="K102" i="1"/>
  <c r="L102" i="1" s="1"/>
  <c r="K355" i="1"/>
  <c r="L355" i="1" s="1"/>
  <c r="K356" i="1"/>
  <c r="L356" i="1" s="1"/>
  <c r="K103" i="1"/>
  <c r="L103" i="1" s="1"/>
  <c r="K104" i="1"/>
  <c r="L104" i="1" s="1"/>
  <c r="K357" i="1"/>
  <c r="L357" i="1" s="1"/>
  <c r="K105" i="1"/>
  <c r="L105" i="1" s="1"/>
  <c r="K358" i="1"/>
  <c r="L358" i="1" s="1"/>
  <c r="K359" i="1"/>
  <c r="L359" i="1" s="1"/>
  <c r="K360" i="1"/>
  <c r="L360" i="1" s="1"/>
  <c r="K106" i="1"/>
  <c r="L106" i="1" s="1"/>
  <c r="K107" i="1"/>
  <c r="L107" i="1" s="1"/>
  <c r="K361" i="1"/>
  <c r="L361" i="1" s="1"/>
  <c r="K362" i="1"/>
  <c r="L362" i="1" s="1"/>
  <c r="K363" i="1"/>
  <c r="L363" i="1" s="1"/>
  <c r="K364" i="1"/>
  <c r="L364" i="1" s="1"/>
  <c r="K365" i="1"/>
  <c r="L365" i="1" s="1"/>
  <c r="K108" i="1"/>
  <c r="L108" i="1" s="1"/>
  <c r="K366" i="1"/>
  <c r="L366" i="1" s="1"/>
  <c r="K367" i="1"/>
  <c r="L367" i="1" s="1"/>
  <c r="K368" i="1"/>
  <c r="L368" i="1" s="1"/>
  <c r="K369" i="1"/>
  <c r="L369" i="1" s="1"/>
  <c r="K109" i="1"/>
  <c r="L109" i="1" s="1"/>
  <c r="K370" i="1"/>
  <c r="L370" i="1" s="1"/>
  <c r="K371" i="1"/>
  <c r="L371" i="1" s="1"/>
  <c r="K372" i="1"/>
  <c r="L372" i="1" s="1"/>
  <c r="K373" i="1"/>
  <c r="L373" i="1" s="1"/>
  <c r="K110" i="1"/>
  <c r="L110" i="1" s="1"/>
  <c r="K374" i="1"/>
  <c r="L374" i="1" s="1"/>
  <c r="K375" i="1"/>
  <c r="L375" i="1" s="1"/>
  <c r="K376" i="1"/>
  <c r="L376" i="1" s="1"/>
  <c r="K377" i="1"/>
  <c r="L377" i="1" s="1"/>
  <c r="K111" i="1"/>
  <c r="L111" i="1" s="1"/>
  <c r="K112" i="1"/>
  <c r="L112" i="1" s="1"/>
  <c r="K113" i="1"/>
  <c r="L113" i="1" s="1"/>
  <c r="K378" i="1"/>
  <c r="L378" i="1" s="1"/>
  <c r="K379" i="1"/>
  <c r="L379" i="1" s="1"/>
  <c r="K380" i="1"/>
  <c r="L380" i="1" s="1"/>
  <c r="K381" i="1"/>
  <c r="L381" i="1" s="1"/>
  <c r="K114" i="1"/>
  <c r="L114" i="1" s="1"/>
  <c r="K382" i="1"/>
  <c r="L382" i="1" s="1"/>
  <c r="K383" i="1"/>
  <c r="L383" i="1" s="1"/>
  <c r="K384" i="1"/>
  <c r="L384" i="1" s="1"/>
  <c r="K115" i="1"/>
  <c r="L115" i="1" s="1"/>
  <c r="K385" i="1"/>
  <c r="L385" i="1" s="1"/>
  <c r="K116" i="1"/>
  <c r="L116" i="1" s="1"/>
  <c r="K117" i="1"/>
  <c r="L117" i="1" s="1"/>
  <c r="K386" i="1"/>
  <c r="L386" i="1" s="1"/>
  <c r="K118" i="1"/>
  <c r="L118" i="1" s="1"/>
  <c r="K119" i="1"/>
  <c r="L119" i="1" s="1"/>
  <c r="K387" i="1"/>
  <c r="L387" i="1" s="1"/>
  <c r="K120" i="1"/>
  <c r="L120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121" i="1"/>
  <c r="L121" i="1" s="1"/>
  <c r="K122" i="1"/>
  <c r="L122" i="1" s="1"/>
  <c r="K394" i="1"/>
  <c r="L394" i="1" s="1"/>
  <c r="K395" i="1"/>
  <c r="L395" i="1" s="1"/>
  <c r="K123" i="1"/>
  <c r="L123" i="1" s="1"/>
  <c r="K396" i="1"/>
  <c r="L396" i="1" s="1"/>
  <c r="K124" i="1"/>
  <c r="L124" i="1" s="1"/>
  <c r="K397" i="1"/>
  <c r="L397" i="1" s="1"/>
  <c r="K125" i="1"/>
  <c r="L125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126" i="1"/>
  <c r="L126" i="1" s="1"/>
  <c r="K404" i="1"/>
  <c r="L404" i="1" s="1"/>
  <c r="K405" i="1"/>
  <c r="L405" i="1" s="1"/>
  <c r="K127" i="1"/>
  <c r="L127" i="1" s="1"/>
  <c r="K406" i="1"/>
  <c r="L406" i="1" s="1"/>
  <c r="K407" i="1"/>
  <c r="L407" i="1" s="1"/>
  <c r="K128" i="1"/>
  <c r="L128" i="1" s="1"/>
  <c r="K129" i="1"/>
  <c r="L129" i="1" s="1"/>
  <c r="K408" i="1"/>
  <c r="L408" i="1" s="1"/>
  <c r="K409" i="1"/>
  <c r="L409" i="1" s="1"/>
  <c r="K410" i="1"/>
  <c r="L410" i="1" s="1"/>
  <c r="K411" i="1"/>
  <c r="L411" i="1" s="1"/>
  <c r="K130" i="1"/>
  <c r="L130" i="1" s="1"/>
  <c r="K412" i="1"/>
  <c r="L412" i="1" s="1"/>
  <c r="K131" i="1"/>
  <c r="L131" i="1" s="1"/>
  <c r="K413" i="1"/>
  <c r="L413" i="1" s="1"/>
  <c r="K132" i="1"/>
  <c r="L132" i="1" s="1"/>
  <c r="K133" i="1"/>
  <c r="L133" i="1" s="1"/>
  <c r="K414" i="1"/>
  <c r="L414" i="1" s="1"/>
  <c r="K415" i="1"/>
  <c r="L415" i="1" s="1"/>
  <c r="K416" i="1"/>
  <c r="L416" i="1" s="1"/>
  <c r="K417" i="1"/>
  <c r="L417" i="1" s="1"/>
  <c r="K134" i="1"/>
  <c r="L134" i="1" s="1"/>
  <c r="K418" i="1"/>
  <c r="L418" i="1" s="1"/>
  <c r="K419" i="1"/>
  <c r="L419" i="1" s="1"/>
  <c r="K420" i="1"/>
  <c r="L420" i="1" s="1"/>
  <c r="K135" i="1"/>
  <c r="L135" i="1" s="1"/>
  <c r="K421" i="1"/>
  <c r="L421" i="1" s="1"/>
  <c r="K136" i="1"/>
  <c r="L136" i="1" s="1"/>
  <c r="K422" i="1"/>
  <c r="L422" i="1" s="1"/>
  <c r="K423" i="1"/>
  <c r="L423" i="1" s="1"/>
  <c r="K137" i="1"/>
  <c r="L137" i="1" s="1"/>
  <c r="K138" i="1"/>
  <c r="L138" i="1" s="1"/>
  <c r="K424" i="1"/>
  <c r="L424" i="1" s="1"/>
  <c r="K139" i="1"/>
  <c r="L139" i="1" s="1"/>
  <c r="K140" i="1"/>
  <c r="L140" i="1" s="1"/>
  <c r="J425" i="1" l="1"/>
  <c r="J429" i="1" s="1"/>
  <c r="I425" i="1"/>
  <c r="I429" i="1" s="1"/>
  <c r="H425" i="1"/>
  <c r="H429" i="1" s="1"/>
  <c r="G425" i="1"/>
  <c r="G429" i="1" s="1"/>
  <c r="F425" i="1"/>
  <c r="F429" i="1" s="1"/>
  <c r="E425" i="1"/>
  <c r="E429" i="1" s="1"/>
  <c r="D425" i="1"/>
  <c r="D429" i="1" l="1"/>
  <c r="K425" i="1"/>
  <c r="K426" i="1" l="1"/>
  <c r="K430" i="1" s="1"/>
  <c r="K3" i="1" l="1"/>
  <c r="C425" i="1" l="1"/>
  <c r="C429" i="1" s="1"/>
  <c r="K432" i="1" s="1"/>
  <c r="L425" i="1" l="1"/>
  <c r="C431" i="1"/>
  <c r="C3" i="1" s="1"/>
  <c r="L3" i="1"/>
  <c r="M3" i="1" s="1"/>
  <c r="K433" i="1"/>
  <c r="M425" i="1" l="1"/>
  <c r="M143" i="1"/>
  <c r="N143" i="1" s="1"/>
  <c r="M145" i="1"/>
  <c r="N145" i="1" s="1"/>
  <c r="M149" i="1"/>
  <c r="N149" i="1" s="1"/>
  <c r="M151" i="1"/>
  <c r="N151" i="1" s="1"/>
  <c r="M153" i="1"/>
  <c r="N153" i="1" s="1"/>
  <c r="M157" i="1"/>
  <c r="N157" i="1" s="1"/>
  <c r="M159" i="1"/>
  <c r="N159" i="1" s="1"/>
  <c r="M163" i="1"/>
  <c r="N163" i="1" s="1"/>
  <c r="M165" i="1"/>
  <c r="N165" i="1" s="1"/>
  <c r="M168" i="1"/>
  <c r="N168" i="1" s="1"/>
  <c r="M17" i="1"/>
  <c r="N17" i="1" s="1"/>
  <c r="M173" i="1"/>
  <c r="N173" i="1" s="1"/>
  <c r="M175" i="1"/>
  <c r="N175" i="1" s="1"/>
  <c r="M21" i="1"/>
  <c r="N21" i="1" s="1"/>
  <c r="M179" i="1"/>
  <c r="N179" i="1" s="1"/>
  <c r="M181" i="1"/>
  <c r="N181" i="1" s="1"/>
  <c r="M185" i="1"/>
  <c r="N185" i="1" s="1"/>
  <c r="M28" i="1"/>
  <c r="N28" i="1" s="1"/>
  <c r="M188" i="1"/>
  <c r="N188" i="1" s="1"/>
  <c r="M31" i="1"/>
  <c r="N31" i="1" s="1"/>
  <c r="M194" i="1"/>
  <c r="N194" i="1" s="1"/>
  <c r="M198" i="1"/>
  <c r="N198" i="1" s="1"/>
  <c r="M34" i="1"/>
  <c r="N34" i="1" s="1"/>
  <c r="M36" i="1"/>
  <c r="N36" i="1" s="1"/>
  <c r="M205" i="1"/>
  <c r="N205" i="1" s="1"/>
  <c r="M208" i="1"/>
  <c r="N208" i="1" s="1"/>
  <c r="M210" i="1"/>
  <c r="N210" i="1" s="1"/>
  <c r="M42" i="1"/>
  <c r="N42" i="1" s="1"/>
  <c r="N216" i="1"/>
  <c r="M220" i="1"/>
  <c r="N220" i="1" s="1"/>
  <c r="M43" i="1"/>
  <c r="N43" i="1" s="1"/>
  <c r="N224" i="1"/>
  <c r="M226" i="1"/>
  <c r="N226" i="1" s="1"/>
  <c r="M229" i="1"/>
  <c r="N229" i="1" s="1"/>
  <c r="M231" i="1"/>
  <c r="N231" i="1" s="1"/>
  <c r="M52" i="1"/>
  <c r="N52" i="1" s="1"/>
  <c r="M54" i="1"/>
  <c r="N54" i="1" s="1"/>
  <c r="M239" i="1"/>
  <c r="N239" i="1" s="1"/>
  <c r="M57" i="1"/>
  <c r="N57" i="1" s="1"/>
  <c r="M244" i="1"/>
  <c r="N244" i="1" s="1"/>
  <c r="M247" i="1"/>
  <c r="N247" i="1" s="1"/>
  <c r="M251" i="1"/>
  <c r="N251" i="1" s="1"/>
  <c r="M254" i="1"/>
  <c r="N254" i="1" s="1"/>
  <c r="M257" i="1"/>
  <c r="N257" i="1" s="1"/>
  <c r="M260" i="1"/>
  <c r="N260" i="1" s="1"/>
  <c r="M64" i="1"/>
  <c r="N64" i="1" s="1"/>
  <c r="M265" i="1"/>
  <c r="N265" i="1" s="1"/>
  <c r="M268" i="1"/>
  <c r="N268" i="1" s="1"/>
  <c r="M270" i="1"/>
  <c r="N270" i="1" s="1"/>
  <c r="N272" i="1"/>
  <c r="M275" i="1"/>
  <c r="N275" i="1" s="1"/>
  <c r="M279" i="1"/>
  <c r="N279" i="1" s="1"/>
  <c r="M72" i="1"/>
  <c r="N72" i="1" s="1"/>
  <c r="M285" i="1"/>
  <c r="N285" i="1" s="1"/>
  <c r="M287" i="1"/>
  <c r="N287" i="1" s="1"/>
  <c r="M291" i="1"/>
  <c r="N291" i="1" s="1"/>
  <c r="M293" i="1"/>
  <c r="N293" i="1" s="1"/>
  <c r="M296" i="1"/>
  <c r="N296" i="1" s="1"/>
  <c r="M79" i="1"/>
  <c r="N79" i="1" s="1"/>
  <c r="M302" i="1"/>
  <c r="N302" i="1" s="1"/>
  <c r="M81" i="1"/>
  <c r="N81" i="1" s="1"/>
  <c r="N308" i="1"/>
  <c r="M311" i="1"/>
  <c r="N311" i="1" s="1"/>
  <c r="M85" i="1"/>
  <c r="N85" i="1" s="1"/>
  <c r="M314" i="1"/>
  <c r="N314" i="1" s="1"/>
  <c r="M318" i="1"/>
  <c r="N318" i="1" s="1"/>
  <c r="M322" i="1"/>
  <c r="N322" i="1" s="1"/>
  <c r="M89" i="1"/>
  <c r="N89" i="1" s="1"/>
  <c r="M328" i="1"/>
  <c r="N328" i="1" s="1"/>
  <c r="M330" i="1"/>
  <c r="N330" i="1" s="1"/>
  <c r="M331" i="1"/>
  <c r="N331" i="1" s="1"/>
  <c r="M335" i="1"/>
  <c r="N335" i="1" s="1"/>
  <c r="M338" i="1"/>
  <c r="N338" i="1" s="1"/>
  <c r="M340" i="1"/>
  <c r="N340" i="1" s="1"/>
  <c r="M344" i="1"/>
  <c r="N344" i="1" s="1"/>
  <c r="M100" i="1"/>
  <c r="N100" i="1" s="1"/>
  <c r="M350" i="1"/>
  <c r="N350" i="1" s="1"/>
  <c r="M354" i="1"/>
  <c r="N354" i="1" s="1"/>
  <c r="M356" i="1"/>
  <c r="N356" i="1" s="1"/>
  <c r="M105" i="1"/>
  <c r="N105" i="1" s="1"/>
  <c r="M106" i="1"/>
  <c r="N106" i="1" s="1"/>
  <c r="M363" i="1"/>
  <c r="N363" i="1" s="1"/>
  <c r="M140" i="1"/>
  <c r="N140" i="1" s="1"/>
  <c r="M4" i="1"/>
  <c r="N4" i="1" s="1"/>
  <c r="M146" i="1"/>
  <c r="N146" i="1" s="1"/>
  <c r="M6" i="1"/>
  <c r="N6" i="1" s="1"/>
  <c r="M8" i="1"/>
  <c r="N8" i="1" s="1"/>
  <c r="M154" i="1"/>
  <c r="N154" i="1" s="1"/>
  <c r="M10" i="1"/>
  <c r="N10" i="1" s="1"/>
  <c r="M160" i="1"/>
  <c r="N160" i="1" s="1"/>
  <c r="M164" i="1"/>
  <c r="N164" i="1" s="1"/>
  <c r="M166" i="1"/>
  <c r="N166" i="1" s="1"/>
  <c r="M169" i="1"/>
  <c r="N169" i="1" s="1"/>
  <c r="M170" i="1"/>
  <c r="N170" i="1" s="1"/>
  <c r="M18" i="1"/>
  <c r="N18" i="1" s="1"/>
  <c r="M20" i="1"/>
  <c r="N20" i="1" s="1"/>
  <c r="M22" i="1"/>
  <c r="N22" i="1" s="1"/>
  <c r="M180" i="1"/>
  <c r="N180" i="1" s="1"/>
  <c r="M182" i="1"/>
  <c r="N182" i="1" s="1"/>
  <c r="M186" i="1"/>
  <c r="N186" i="1" s="1"/>
  <c r="M29" i="1"/>
  <c r="N29" i="1" s="1"/>
  <c r="M189" i="1"/>
  <c r="N189" i="1" s="1"/>
  <c r="M192" i="1"/>
  <c r="N192" i="1" s="1"/>
  <c r="M195" i="1"/>
  <c r="N195" i="1" s="1"/>
  <c r="M33" i="1"/>
  <c r="N33" i="1" s="1"/>
  <c r="M35" i="1"/>
  <c r="N35" i="1" s="1"/>
  <c r="M203" i="1"/>
  <c r="N203" i="1" s="1"/>
  <c r="M206" i="1"/>
  <c r="N206" i="1" s="1"/>
  <c r="M39" i="1"/>
  <c r="N39" i="1" s="1"/>
  <c r="M211" i="1"/>
  <c r="N211" i="1" s="1"/>
  <c r="M213" i="1"/>
  <c r="N213" i="1" s="1"/>
  <c r="M217" i="1"/>
  <c r="N217" i="1" s="1"/>
  <c r="M221" i="1"/>
  <c r="N221" i="1" s="1"/>
  <c r="M44" i="1"/>
  <c r="N44" i="1" s="1"/>
  <c r="M47" i="1"/>
  <c r="N47" i="1" s="1"/>
  <c r="M49" i="1"/>
  <c r="N49" i="1" s="1"/>
  <c r="M230" i="1"/>
  <c r="N230" i="1" s="1"/>
  <c r="M232" i="1"/>
  <c r="N232" i="1" s="1"/>
  <c r="M53" i="1"/>
  <c r="N53" i="1" s="1"/>
  <c r="M237" i="1"/>
  <c r="N237" i="1" s="1"/>
  <c r="M56" i="1"/>
  <c r="N56" i="1" s="1"/>
  <c r="M242" i="1"/>
  <c r="N242" i="1" s="1"/>
  <c r="M59" i="1"/>
  <c r="N59" i="1" s="1"/>
  <c r="M248" i="1"/>
  <c r="N248" i="1" s="1"/>
  <c r="M252" i="1"/>
  <c r="N252" i="1" s="1"/>
  <c r="M255" i="1"/>
  <c r="N255" i="1" s="1"/>
  <c r="M62" i="1"/>
  <c r="N62" i="1" s="1"/>
  <c r="M261" i="1"/>
  <c r="N261" i="1" s="1"/>
  <c r="M263" i="1"/>
  <c r="N263" i="1" s="1"/>
  <c r="M66" i="1"/>
  <c r="N66" i="1" s="1"/>
  <c r="M269" i="1"/>
  <c r="N269" i="1" s="1"/>
  <c r="M69" i="1"/>
  <c r="N69" i="1" s="1"/>
  <c r="M71" i="1"/>
  <c r="N71" i="1" s="1"/>
  <c r="M276" i="1"/>
  <c r="N276" i="1" s="1"/>
  <c r="M280" i="1"/>
  <c r="N280" i="1" s="1"/>
  <c r="M283" i="1"/>
  <c r="N283" i="1" s="1"/>
  <c r="M286" i="1"/>
  <c r="N286" i="1" s="1"/>
  <c r="M288" i="1"/>
  <c r="N288" i="1" s="1"/>
  <c r="M76" i="1"/>
  <c r="N76" i="1" s="1"/>
  <c r="M294" i="1"/>
  <c r="N294" i="1" s="1"/>
  <c r="M297" i="1"/>
  <c r="N297" i="1" s="1"/>
  <c r="M300" i="1"/>
  <c r="N300" i="1" s="1"/>
  <c r="M303" i="1"/>
  <c r="N303" i="1" s="1"/>
  <c r="M306" i="1"/>
  <c r="N306" i="1" s="1"/>
  <c r="M309" i="1"/>
  <c r="N309" i="1" s="1"/>
  <c r="M312" i="1"/>
  <c r="N312" i="1" s="1"/>
  <c r="M86" i="1"/>
  <c r="N86" i="1" s="1"/>
  <c r="M315" i="1"/>
  <c r="N315" i="1" s="1"/>
  <c r="M319" i="1"/>
  <c r="N319" i="1" s="1"/>
  <c r="M323" i="1"/>
  <c r="N323" i="1" s="1"/>
  <c r="M326" i="1"/>
  <c r="N326" i="1" s="1"/>
  <c r="M91" i="1"/>
  <c r="N91" i="1" s="1"/>
  <c r="M93" i="1"/>
  <c r="N93" i="1" s="1"/>
  <c r="M332" i="1"/>
  <c r="N332" i="1" s="1"/>
  <c r="M336" i="1"/>
  <c r="N336" i="1" s="1"/>
  <c r="M97" i="1"/>
  <c r="N97" i="1" s="1"/>
  <c r="M341" i="1"/>
  <c r="N341" i="1" s="1"/>
  <c r="M345" i="1"/>
  <c r="N345" i="1" s="1"/>
  <c r="M347" i="1"/>
  <c r="N347" i="1" s="1"/>
  <c r="M351" i="1"/>
  <c r="N351" i="1" s="1"/>
  <c r="M101" i="1"/>
  <c r="N101" i="1" s="1"/>
  <c r="M103" i="1"/>
  <c r="N103" i="1" s="1"/>
  <c r="M358" i="1"/>
  <c r="N358" i="1" s="1"/>
  <c r="M107" i="1"/>
  <c r="N107" i="1" s="1"/>
  <c r="M364" i="1"/>
  <c r="N364" i="1" s="1"/>
  <c r="M141" i="1"/>
  <c r="N141" i="1" s="1"/>
  <c r="M144" i="1"/>
  <c r="N144" i="1" s="1"/>
  <c r="M147" i="1"/>
  <c r="N147" i="1" s="1"/>
  <c r="M150" i="1"/>
  <c r="N150" i="1" s="1"/>
  <c r="M9" i="1"/>
  <c r="N9" i="1" s="1"/>
  <c r="M155" i="1"/>
  <c r="N155" i="1" s="1"/>
  <c r="M158" i="1"/>
  <c r="N158" i="1" s="1"/>
  <c r="M161" i="1"/>
  <c r="N161" i="1" s="1"/>
  <c r="M12" i="1"/>
  <c r="N12" i="1" s="1"/>
  <c r="M14" i="1"/>
  <c r="N14" i="1" s="1"/>
  <c r="M15" i="1"/>
  <c r="N15" i="1" s="1"/>
  <c r="M171" i="1"/>
  <c r="N171" i="1" s="1"/>
  <c r="M174" i="1"/>
  <c r="N174" i="1" s="1"/>
  <c r="M176" i="1"/>
  <c r="N176" i="1" s="1"/>
  <c r="M23" i="1"/>
  <c r="N23" i="1" s="1"/>
  <c r="M24" i="1"/>
  <c r="N24" i="1" s="1"/>
  <c r="M183" i="1"/>
  <c r="N183" i="1" s="1"/>
  <c r="M26" i="1"/>
  <c r="N26" i="1" s="1"/>
  <c r="M187" i="1"/>
  <c r="N187" i="1" s="1"/>
  <c r="M190" i="1"/>
  <c r="N190" i="1" s="1"/>
  <c r="M193" i="1"/>
  <c r="N193" i="1" s="1"/>
  <c r="M196" i="1"/>
  <c r="N196" i="1" s="1"/>
  <c r="M199" i="1"/>
  <c r="N199" i="1" s="1"/>
  <c r="M201" i="1"/>
  <c r="N201" i="1" s="1"/>
  <c r="M37" i="1"/>
  <c r="N37" i="1" s="1"/>
  <c r="M207" i="1"/>
  <c r="N207" i="1" s="1"/>
  <c r="M40" i="1"/>
  <c r="N40" i="1" s="1"/>
  <c r="M212" i="1"/>
  <c r="N212" i="1" s="1"/>
  <c r="M214" i="1"/>
  <c r="N214" i="1" s="1"/>
  <c r="M218" i="1"/>
  <c r="N218" i="1" s="1"/>
  <c r="M222" i="1"/>
  <c r="N222" i="1" s="1"/>
  <c r="M45" i="1"/>
  <c r="N45" i="1" s="1"/>
  <c r="M48" i="1"/>
  <c r="N48" i="1" s="1"/>
  <c r="M227" i="1"/>
  <c r="N227" i="1" s="1"/>
  <c r="M50" i="1"/>
  <c r="N50" i="1" s="1"/>
  <c r="M233" i="1"/>
  <c r="N233" i="1" s="1"/>
  <c r="M235" i="1"/>
  <c r="N235" i="1" s="1"/>
  <c r="M55" i="1"/>
  <c r="N55" i="1" s="1"/>
  <c r="M240" i="1"/>
  <c r="N240" i="1" s="1"/>
  <c r="M58" i="1"/>
  <c r="N58" i="1" s="1"/>
  <c r="M245" i="1"/>
  <c r="N245" i="1" s="1"/>
  <c r="M249" i="1"/>
  <c r="N249" i="1" s="1"/>
  <c r="M253" i="1"/>
  <c r="N253" i="1" s="1"/>
  <c r="M256" i="1"/>
  <c r="N256" i="1" s="1"/>
  <c r="M258" i="1"/>
  <c r="N258" i="1" s="1"/>
  <c r="M63" i="1"/>
  <c r="N63" i="1" s="1"/>
  <c r="M65" i="1"/>
  <c r="N65" i="1" s="1"/>
  <c r="M266" i="1"/>
  <c r="N266" i="1" s="1"/>
  <c r="M67" i="1"/>
  <c r="N67" i="1" s="1"/>
  <c r="M271" i="1"/>
  <c r="N271" i="1" s="1"/>
  <c r="M273" i="1"/>
  <c r="N273" i="1" s="1"/>
  <c r="M277" i="1"/>
  <c r="N277" i="1" s="1"/>
  <c r="M281" i="1"/>
  <c r="N281" i="1" s="1"/>
  <c r="M73" i="1"/>
  <c r="N73" i="1" s="1"/>
  <c r="M74" i="1"/>
  <c r="N74" i="1" s="1"/>
  <c r="M289" i="1"/>
  <c r="N289" i="1" s="1"/>
  <c r="M292" i="1"/>
  <c r="N292" i="1" s="1"/>
  <c r="M78" i="1"/>
  <c r="N78" i="1" s="1"/>
  <c r="M298" i="1"/>
  <c r="N298" i="1" s="1"/>
  <c r="M301" i="1"/>
  <c r="N301" i="1" s="1"/>
  <c r="M304" i="1"/>
  <c r="N304" i="1" s="1"/>
  <c r="M307" i="1"/>
  <c r="N307" i="1" s="1"/>
  <c r="M310" i="1"/>
  <c r="N310" i="1" s="1"/>
  <c r="M84" i="1"/>
  <c r="N84" i="1" s="1"/>
  <c r="M87" i="1"/>
  <c r="N87" i="1" s="1"/>
  <c r="M316" i="1"/>
  <c r="N316" i="1" s="1"/>
  <c r="M320" i="1"/>
  <c r="N320" i="1" s="1"/>
  <c r="M324" i="1"/>
  <c r="N324" i="1" s="1"/>
  <c r="M327" i="1"/>
  <c r="N327" i="1" s="1"/>
  <c r="M92" i="1"/>
  <c r="N92" i="1" s="1"/>
  <c r="M94" i="1"/>
  <c r="N94" i="1" s="1"/>
  <c r="M333" i="1"/>
  <c r="N333" i="1" s="1"/>
  <c r="M96" i="1"/>
  <c r="N96" i="1" s="1"/>
  <c r="M98" i="1"/>
  <c r="N98" i="1" s="1"/>
  <c r="M342" i="1"/>
  <c r="N342" i="1" s="1"/>
  <c r="M99" i="1"/>
  <c r="N99" i="1" s="1"/>
  <c r="M348" i="1"/>
  <c r="N348" i="1" s="1"/>
  <c r="M352" i="1"/>
  <c r="N352" i="1" s="1"/>
  <c r="M102" i="1"/>
  <c r="N102" i="1" s="1"/>
  <c r="M104" i="1"/>
  <c r="N104" i="1" s="1"/>
  <c r="M142" i="1"/>
  <c r="N142" i="1" s="1"/>
  <c r="M5" i="1"/>
  <c r="N5" i="1" s="1"/>
  <c r="M148" i="1"/>
  <c r="N148" i="1" s="1"/>
  <c r="M7" i="1"/>
  <c r="N7" i="1" s="1"/>
  <c r="M152" i="1"/>
  <c r="N152" i="1" s="1"/>
  <c r="M156" i="1"/>
  <c r="N156" i="1" s="1"/>
  <c r="M11" i="1"/>
  <c r="N11" i="1" s="1"/>
  <c r="M162" i="1"/>
  <c r="N162" i="1" s="1"/>
  <c r="M13" i="1"/>
  <c r="N13" i="1" s="1"/>
  <c r="M167" i="1"/>
  <c r="N167" i="1" s="1"/>
  <c r="M16" i="1"/>
  <c r="N16" i="1" s="1"/>
  <c r="M172" i="1"/>
  <c r="N172" i="1" s="1"/>
  <c r="M19" i="1"/>
  <c r="N19" i="1" s="1"/>
  <c r="M177" i="1"/>
  <c r="N177" i="1" s="1"/>
  <c r="M178" i="1"/>
  <c r="N178" i="1" s="1"/>
  <c r="M25" i="1"/>
  <c r="N25" i="1" s="1"/>
  <c r="M184" i="1"/>
  <c r="N184" i="1" s="1"/>
  <c r="M27" i="1"/>
  <c r="N27" i="1" s="1"/>
  <c r="M30" i="1"/>
  <c r="N30" i="1" s="1"/>
  <c r="M191" i="1"/>
  <c r="N191" i="1" s="1"/>
  <c r="M32" i="1"/>
  <c r="N32" i="1" s="1"/>
  <c r="M197" i="1"/>
  <c r="N197" i="1" s="1"/>
  <c r="M200" i="1"/>
  <c r="N200" i="1" s="1"/>
  <c r="M202" i="1"/>
  <c r="N202" i="1" s="1"/>
  <c r="M204" i="1"/>
  <c r="N204" i="1" s="1"/>
  <c r="M38" i="1"/>
  <c r="N38" i="1" s="1"/>
  <c r="M209" i="1"/>
  <c r="N209" i="1" s="1"/>
  <c r="M41" i="1"/>
  <c r="N41" i="1" s="1"/>
  <c r="M215" i="1"/>
  <c r="N215" i="1" s="1"/>
  <c r="M219" i="1"/>
  <c r="N219" i="1" s="1"/>
  <c r="M223" i="1"/>
  <c r="N223" i="1" s="1"/>
  <c r="M46" i="1"/>
  <c r="N46" i="1" s="1"/>
  <c r="M225" i="1"/>
  <c r="N225" i="1" s="1"/>
  <c r="M228" i="1"/>
  <c r="N228" i="1" s="1"/>
  <c r="M51" i="1"/>
  <c r="N51" i="1" s="1"/>
  <c r="M234" i="1"/>
  <c r="N234" i="1" s="1"/>
  <c r="M236" i="1"/>
  <c r="N236" i="1" s="1"/>
  <c r="M238" i="1"/>
  <c r="N238" i="1" s="1"/>
  <c r="M241" i="1"/>
  <c r="N241" i="1" s="1"/>
  <c r="M243" i="1"/>
  <c r="N243" i="1" s="1"/>
  <c r="M246" i="1"/>
  <c r="N246" i="1" s="1"/>
  <c r="M250" i="1"/>
  <c r="N250" i="1" s="1"/>
  <c r="M60" i="1"/>
  <c r="N60" i="1" s="1"/>
  <c r="M61" i="1"/>
  <c r="N61" i="1" s="1"/>
  <c r="M259" i="1"/>
  <c r="N259" i="1" s="1"/>
  <c r="M262" i="1"/>
  <c r="N262" i="1" s="1"/>
  <c r="M264" i="1"/>
  <c r="N264" i="1" s="1"/>
  <c r="M267" i="1"/>
  <c r="N267" i="1" s="1"/>
  <c r="M68" i="1"/>
  <c r="N68" i="1" s="1"/>
  <c r="M70" i="1"/>
  <c r="N70" i="1" s="1"/>
  <c r="M274" i="1"/>
  <c r="N274" i="1" s="1"/>
  <c r="M278" i="1"/>
  <c r="N278" i="1" s="1"/>
  <c r="M282" i="1"/>
  <c r="N282" i="1" s="1"/>
  <c r="M284" i="1"/>
  <c r="N284" i="1" s="1"/>
  <c r="M75" i="1"/>
  <c r="N75" i="1" s="1"/>
  <c r="M290" i="1"/>
  <c r="N290" i="1" s="1"/>
  <c r="M77" i="1"/>
  <c r="N77" i="1" s="1"/>
  <c r="M295" i="1"/>
  <c r="N295" i="1" s="1"/>
  <c r="M299" i="1"/>
  <c r="N299" i="1" s="1"/>
  <c r="M80" i="1"/>
  <c r="N80" i="1" s="1"/>
  <c r="M305" i="1"/>
  <c r="N305" i="1" s="1"/>
  <c r="M82" i="1"/>
  <c r="N82" i="1" s="1"/>
  <c r="M83" i="1"/>
  <c r="N83" i="1" s="1"/>
  <c r="M313" i="1"/>
  <c r="N313" i="1" s="1"/>
  <c r="M88" i="1"/>
  <c r="N88" i="1" s="1"/>
  <c r="M317" i="1"/>
  <c r="N317" i="1" s="1"/>
  <c r="M321" i="1"/>
  <c r="N321" i="1" s="1"/>
  <c r="M325" i="1"/>
  <c r="N325" i="1" s="1"/>
  <c r="M90" i="1"/>
  <c r="N90" i="1" s="1"/>
  <c r="M329" i="1"/>
  <c r="N329" i="1" s="1"/>
  <c r="M95" i="1"/>
  <c r="N95" i="1" s="1"/>
  <c r="M334" i="1"/>
  <c r="N334" i="1" s="1"/>
  <c r="M337" i="1"/>
  <c r="N337" i="1" s="1"/>
  <c r="M339" i="1"/>
  <c r="N339" i="1" s="1"/>
  <c r="M343" i="1"/>
  <c r="N343" i="1" s="1"/>
  <c r="M346" i="1"/>
  <c r="N346" i="1" s="1"/>
  <c r="M349" i="1"/>
  <c r="N349" i="1" s="1"/>
  <c r="M353" i="1"/>
  <c r="N353" i="1" s="1"/>
  <c r="M355" i="1"/>
  <c r="N355" i="1" s="1"/>
  <c r="M357" i="1"/>
  <c r="N357" i="1" s="1"/>
  <c r="M360" i="1"/>
  <c r="N360" i="1" s="1"/>
  <c r="M362" i="1"/>
  <c r="N362" i="1" s="1"/>
  <c r="M108" i="1"/>
  <c r="N108" i="1" s="1"/>
  <c r="M372" i="1"/>
  <c r="N372" i="1" s="1"/>
  <c r="M375" i="1"/>
  <c r="N375" i="1" s="1"/>
  <c r="M112" i="1"/>
  <c r="N112" i="1" s="1"/>
  <c r="M380" i="1"/>
  <c r="N380" i="1" s="1"/>
  <c r="M383" i="1"/>
  <c r="N383" i="1" s="1"/>
  <c r="M116" i="1"/>
  <c r="N116" i="1" s="1"/>
  <c r="M119" i="1"/>
  <c r="N119" i="1" s="1"/>
  <c r="M389" i="1"/>
  <c r="N389" i="1" s="1"/>
  <c r="M393" i="1"/>
  <c r="N393" i="1" s="1"/>
  <c r="M395" i="1"/>
  <c r="N395" i="1" s="1"/>
  <c r="M397" i="1"/>
  <c r="N397" i="1" s="1"/>
  <c r="M400" i="1"/>
  <c r="N400" i="1" s="1"/>
  <c r="M126" i="1"/>
  <c r="N126" i="1" s="1"/>
  <c r="M406" i="1"/>
  <c r="N406" i="1" s="1"/>
  <c r="M408" i="1"/>
  <c r="N408" i="1" s="1"/>
  <c r="M130" i="1"/>
  <c r="N130" i="1" s="1"/>
  <c r="M132" i="1"/>
  <c r="N132" i="1" s="1"/>
  <c r="M416" i="1"/>
  <c r="N416" i="1" s="1"/>
  <c r="M419" i="1"/>
  <c r="N419" i="1" s="1"/>
  <c r="M136" i="1"/>
  <c r="N136" i="1" s="1"/>
  <c r="M138" i="1"/>
  <c r="N138" i="1" s="1"/>
  <c r="M369" i="1"/>
  <c r="N369" i="1" s="1"/>
  <c r="M365" i="1"/>
  <c r="N365" i="1" s="1"/>
  <c r="M373" i="1"/>
  <c r="N373" i="1" s="1"/>
  <c r="M376" i="1"/>
  <c r="N376" i="1" s="1"/>
  <c r="M113" i="1"/>
  <c r="N113" i="1" s="1"/>
  <c r="M381" i="1"/>
  <c r="N381" i="1" s="1"/>
  <c r="M384" i="1"/>
  <c r="N384" i="1" s="1"/>
  <c r="M117" i="1"/>
  <c r="N117" i="1" s="1"/>
  <c r="M387" i="1"/>
  <c r="N387" i="1" s="1"/>
  <c r="M390" i="1"/>
  <c r="N390" i="1" s="1"/>
  <c r="M121" i="1"/>
  <c r="N121" i="1" s="1"/>
  <c r="M123" i="1"/>
  <c r="N123" i="1" s="1"/>
  <c r="M125" i="1"/>
  <c r="N125" i="1" s="1"/>
  <c r="M401" i="1"/>
  <c r="N401" i="1" s="1"/>
  <c r="M404" i="1"/>
  <c r="N404" i="1" s="1"/>
  <c r="M407" i="1"/>
  <c r="N407" i="1" s="1"/>
  <c r="M409" i="1"/>
  <c r="N409" i="1" s="1"/>
  <c r="M412" i="1"/>
  <c r="N412" i="1" s="1"/>
  <c r="M133" i="1"/>
  <c r="N133" i="1" s="1"/>
  <c r="M417" i="1"/>
  <c r="N417" i="1" s="1"/>
  <c r="M420" i="1"/>
  <c r="N420" i="1" s="1"/>
  <c r="M422" i="1"/>
  <c r="N422" i="1" s="1"/>
  <c r="M424" i="1"/>
  <c r="N424" i="1" s="1"/>
  <c r="M109" i="1"/>
  <c r="N109" i="1" s="1"/>
  <c r="M359" i="1"/>
  <c r="N359" i="1" s="1"/>
  <c r="M370" i="1"/>
  <c r="N370" i="1" s="1"/>
  <c r="M110" i="1"/>
  <c r="N110" i="1" s="1"/>
  <c r="M377" i="1"/>
  <c r="N377" i="1" s="1"/>
  <c r="M378" i="1"/>
  <c r="N378" i="1" s="1"/>
  <c r="M114" i="1"/>
  <c r="N114" i="1" s="1"/>
  <c r="M115" i="1"/>
  <c r="N115" i="1" s="1"/>
  <c r="M386" i="1"/>
  <c r="N386" i="1" s="1"/>
  <c r="M120" i="1"/>
  <c r="N120" i="1" s="1"/>
  <c r="M391" i="1"/>
  <c r="N391" i="1" s="1"/>
  <c r="M122" i="1"/>
  <c r="N122" i="1" s="1"/>
  <c r="M396" i="1"/>
  <c r="N396" i="1" s="1"/>
  <c r="M398" i="1"/>
  <c r="N398" i="1" s="1"/>
  <c r="M402" i="1"/>
  <c r="N402" i="1" s="1"/>
  <c r="M405" i="1"/>
  <c r="N405" i="1" s="1"/>
  <c r="M128" i="1"/>
  <c r="N128" i="1" s="1"/>
  <c r="M410" i="1"/>
  <c r="N410" i="1" s="1"/>
  <c r="M131" i="1"/>
  <c r="N131" i="1" s="1"/>
  <c r="M414" i="1"/>
  <c r="N414" i="1" s="1"/>
  <c r="M134" i="1"/>
  <c r="N134" i="1" s="1"/>
  <c r="M135" i="1"/>
  <c r="N135" i="1" s="1"/>
  <c r="M423" i="1"/>
  <c r="N423" i="1" s="1"/>
  <c r="M139" i="1"/>
  <c r="N139" i="1" s="1"/>
  <c r="M366" i="1"/>
  <c r="N366" i="1" s="1"/>
  <c r="M367" i="1"/>
  <c r="N367" i="1" s="1"/>
  <c r="M371" i="1"/>
  <c r="N371" i="1" s="1"/>
  <c r="M374" i="1"/>
  <c r="N374" i="1" s="1"/>
  <c r="M111" i="1"/>
  <c r="N111" i="1" s="1"/>
  <c r="M379" i="1"/>
  <c r="N379" i="1" s="1"/>
  <c r="M382" i="1"/>
  <c r="N382" i="1" s="1"/>
  <c r="M385" i="1"/>
  <c r="N385" i="1" s="1"/>
  <c r="M118" i="1"/>
  <c r="N118" i="1" s="1"/>
  <c r="M388" i="1"/>
  <c r="N388" i="1" s="1"/>
  <c r="M392" i="1"/>
  <c r="N392" i="1" s="1"/>
  <c r="M394" i="1"/>
  <c r="N394" i="1" s="1"/>
  <c r="M124" i="1"/>
  <c r="N124" i="1" s="1"/>
  <c r="M399" i="1"/>
  <c r="N399" i="1" s="1"/>
  <c r="M403" i="1"/>
  <c r="N403" i="1" s="1"/>
  <c r="M127" i="1"/>
  <c r="N127" i="1" s="1"/>
  <c r="M129" i="1"/>
  <c r="N129" i="1" s="1"/>
  <c r="M411" i="1"/>
  <c r="N411" i="1" s="1"/>
  <c r="M413" i="1"/>
  <c r="N413" i="1" s="1"/>
  <c r="M415" i="1"/>
  <c r="N415" i="1" s="1"/>
  <c r="M418" i="1"/>
  <c r="N418" i="1" s="1"/>
  <c r="M421" i="1"/>
  <c r="N421" i="1" s="1"/>
  <c r="M137" i="1"/>
  <c r="N137" i="1" s="1"/>
  <c r="M368" i="1"/>
  <c r="N368" i="1" s="1"/>
  <c r="M361" i="1"/>
  <c r="N361" i="1" s="1"/>
  <c r="N425" i="1" l="1"/>
  <c r="N434" i="1" l="1"/>
  <c r="N436" i="1" s="1"/>
  <c r="N3" i="1" l="1"/>
  <c r="O374" i="1" s="1"/>
  <c r="P374" i="1" s="1"/>
  <c r="O324" i="1" l="1"/>
  <c r="P324" i="1" s="1"/>
  <c r="O104" i="1"/>
  <c r="P104" i="1" s="1"/>
  <c r="O359" i="1"/>
  <c r="P359" i="1" s="1"/>
  <c r="O198" i="1"/>
  <c r="P198" i="1" s="1"/>
  <c r="O38" i="1"/>
  <c r="P38" i="1" s="1"/>
  <c r="O337" i="1"/>
  <c r="P337" i="1" s="1"/>
  <c r="O32" i="1"/>
  <c r="P32" i="1" s="1"/>
  <c r="O388" i="1"/>
  <c r="P388" i="1" s="1"/>
  <c r="O402" i="1"/>
  <c r="P402" i="1" s="1"/>
  <c r="O334" i="1"/>
  <c r="P334" i="1" s="1"/>
  <c r="O47" i="1"/>
  <c r="P47" i="1" s="1"/>
  <c r="O401" i="1"/>
  <c r="P401" i="1" s="1"/>
  <c r="O72" i="1"/>
  <c r="P72" i="1" s="1"/>
  <c r="O267" i="1"/>
  <c r="P267" i="1" s="1"/>
  <c r="O352" i="1"/>
  <c r="P352" i="1" s="1"/>
  <c r="O158" i="1"/>
  <c r="P158" i="1" s="1"/>
  <c r="O390" i="1"/>
  <c r="P390" i="1" s="1"/>
  <c r="O265" i="1"/>
  <c r="P265" i="1" s="1"/>
  <c r="O123" i="1"/>
  <c r="P123" i="1" s="1"/>
  <c r="O321" i="1"/>
  <c r="P321" i="1" s="1"/>
  <c r="O109" i="1"/>
  <c r="P109" i="1" s="1"/>
  <c r="O255" i="1"/>
  <c r="P255" i="1" s="1"/>
  <c r="O56" i="1"/>
  <c r="P56" i="1" s="1"/>
  <c r="O295" i="1"/>
  <c r="P295" i="1" s="1"/>
  <c r="O110" i="1"/>
  <c r="P110" i="1" s="1"/>
  <c r="O411" i="1"/>
  <c r="P411" i="1" s="1"/>
  <c r="O400" i="1"/>
  <c r="P400" i="1" s="1"/>
  <c r="O15" i="1"/>
  <c r="P15" i="1" s="1"/>
  <c r="O318" i="1"/>
  <c r="P318" i="1" s="1"/>
  <c r="O30" i="1"/>
  <c r="P30" i="1" s="1"/>
  <c r="O37" i="1"/>
  <c r="P37" i="1" s="1"/>
  <c r="O315" i="1"/>
  <c r="P315" i="1" s="1"/>
  <c r="O291" i="1"/>
  <c r="P291" i="1" s="1"/>
  <c r="O135" i="1"/>
  <c r="P135" i="1" s="1"/>
  <c r="O354" i="1"/>
  <c r="P354" i="1" s="1"/>
  <c r="O406" i="1"/>
  <c r="P406" i="1" s="1"/>
  <c r="O147" i="1"/>
  <c r="P147" i="1" s="1"/>
  <c r="O49" i="1"/>
  <c r="P49" i="1" s="1"/>
  <c r="O412" i="1"/>
  <c r="P412" i="1" s="1"/>
  <c r="O88" i="1"/>
  <c r="P88" i="1" s="1"/>
  <c r="O416" i="1"/>
  <c r="P416" i="1" s="1"/>
  <c r="O304" i="1"/>
  <c r="P304" i="1" s="1"/>
  <c r="O222" i="1"/>
  <c r="P222" i="1" s="1"/>
  <c r="O62" i="1"/>
  <c r="P62" i="1" s="1"/>
  <c r="O368" i="1"/>
  <c r="P368" i="1" s="1"/>
  <c r="O9" i="1"/>
  <c r="P9" i="1" s="1"/>
  <c r="O100" i="1"/>
  <c r="P100" i="1" s="1"/>
  <c r="O159" i="1"/>
  <c r="P159" i="1" s="1"/>
  <c r="O407" i="1"/>
  <c r="P407" i="1" s="1"/>
  <c r="O326" i="1"/>
  <c r="P326" i="1" s="1"/>
  <c r="O214" i="1"/>
  <c r="P214" i="1" s="1"/>
  <c r="O186" i="1"/>
  <c r="P186" i="1" s="1"/>
  <c r="O43" i="1"/>
  <c r="P43" i="1" s="1"/>
  <c r="O39" i="1"/>
  <c r="P39" i="1" s="1"/>
  <c r="O106" i="1"/>
  <c r="P106" i="1" s="1"/>
  <c r="O120" i="1"/>
  <c r="P120" i="1" s="1"/>
  <c r="O71" i="1"/>
  <c r="P71" i="1" s="1"/>
  <c r="O422" i="1"/>
  <c r="P422" i="1" s="1"/>
  <c r="O28" i="1"/>
  <c r="P28" i="1" s="1"/>
  <c r="O424" i="1"/>
  <c r="P424" i="1" s="1"/>
  <c r="O130" i="1"/>
  <c r="P130" i="1" s="1"/>
  <c r="O24" i="1"/>
  <c r="P24" i="1" s="1"/>
  <c r="O238" i="1"/>
  <c r="P238" i="1" s="1"/>
  <c r="O136" i="1"/>
  <c r="P136" i="1" s="1"/>
  <c r="O64" i="1"/>
  <c r="P64" i="1" s="1"/>
  <c r="O151" i="1"/>
  <c r="P151" i="1" s="1"/>
  <c r="O170" i="1"/>
  <c r="P170" i="1" s="1"/>
  <c r="O245" i="1"/>
  <c r="P245" i="1" s="1"/>
  <c r="O94" i="1"/>
  <c r="P94" i="1" s="1"/>
  <c r="O160" i="1"/>
  <c r="P160" i="1" s="1"/>
  <c r="O425" i="1"/>
  <c r="P425" i="1" s="1"/>
  <c r="P3" i="1" s="1"/>
  <c r="O113" i="1"/>
  <c r="P113" i="1" s="1"/>
  <c r="O27" i="1"/>
  <c r="P27" i="1" s="1"/>
  <c r="O250" i="1"/>
  <c r="P250" i="1" s="1"/>
  <c r="O176" i="1"/>
  <c r="P176" i="1" s="1"/>
  <c r="O293" i="1"/>
  <c r="P293" i="1" s="1"/>
  <c r="O270" i="1"/>
  <c r="P270" i="1" s="1"/>
  <c r="O139" i="1"/>
  <c r="P139" i="1" s="1"/>
  <c r="O362" i="1"/>
  <c r="P362" i="1" s="1"/>
  <c r="O296" i="1"/>
  <c r="P296" i="1" s="1"/>
  <c r="O338" i="1"/>
  <c r="P338" i="1" s="1"/>
  <c r="O116" i="1"/>
  <c r="P116" i="1" s="1"/>
  <c r="O239" i="1"/>
  <c r="P239" i="1" s="1"/>
  <c r="O365" i="1"/>
  <c r="P365" i="1" s="1"/>
  <c r="O414" i="1"/>
  <c r="P414" i="1" s="1"/>
  <c r="O111" i="1"/>
  <c r="P111" i="1" s="1"/>
  <c r="O197" i="1"/>
  <c r="P197" i="1" s="1"/>
  <c r="O128" i="1"/>
  <c r="P128" i="1" s="1"/>
  <c r="O371" i="1"/>
  <c r="P371" i="1" s="1"/>
  <c r="O232" i="1"/>
  <c r="P232" i="1" s="1"/>
  <c r="O350" i="1"/>
  <c r="P350" i="1" s="1"/>
  <c r="O31" i="1"/>
  <c r="P31" i="1" s="1"/>
  <c r="O124" i="1"/>
  <c r="P124" i="1" s="1"/>
  <c r="O11" i="1"/>
  <c r="P11" i="1" s="1"/>
  <c r="O33" i="1"/>
  <c r="P33" i="1" s="1"/>
  <c r="O117" i="1"/>
  <c r="P117" i="1" s="1"/>
  <c r="O145" i="1"/>
  <c r="P145" i="1" s="1"/>
  <c r="O276" i="1"/>
  <c r="P276" i="1" s="1"/>
  <c r="O10" i="1"/>
  <c r="P10" i="1" s="1"/>
  <c r="O246" i="1"/>
  <c r="P246" i="1" s="1"/>
  <c r="O16" i="1"/>
  <c r="P16" i="1" s="1"/>
  <c r="O150" i="1"/>
  <c r="P150" i="1" s="1"/>
  <c r="O285" i="1"/>
  <c r="P285" i="1" s="1"/>
  <c r="O12" i="1"/>
  <c r="P12" i="1" s="1"/>
  <c r="O423" i="1"/>
  <c r="P423" i="1" s="1"/>
  <c r="O165" i="1"/>
  <c r="P165" i="1" s="1"/>
  <c r="O384" i="1"/>
  <c r="P384" i="1" s="1"/>
  <c r="O393" i="1"/>
  <c r="P393" i="1" s="1"/>
  <c r="O45" i="1"/>
  <c r="P45" i="1" s="1"/>
  <c r="O179" i="1"/>
  <c r="P179" i="1" s="1"/>
  <c r="O189" i="1"/>
  <c r="P189" i="1" s="1"/>
  <c r="O419" i="1"/>
  <c r="P419" i="1" s="1"/>
  <c r="O50" i="1"/>
  <c r="P50" i="1" s="1"/>
  <c r="O67" i="1"/>
  <c r="P67" i="1" s="1"/>
  <c r="O220" i="1"/>
  <c r="P220" i="1" s="1"/>
  <c r="O182" i="1"/>
  <c r="P182" i="1" s="1"/>
  <c r="O216" i="1"/>
  <c r="O20" i="1"/>
  <c r="P20" i="1" s="1"/>
  <c r="O221" i="1"/>
  <c r="P221" i="1" s="1"/>
  <c r="O51" i="1"/>
  <c r="P51" i="1" s="1"/>
  <c r="O292" i="1"/>
  <c r="P292" i="1" s="1"/>
  <c r="O131" i="1"/>
  <c r="P131" i="1" s="1"/>
  <c r="O378" i="1"/>
  <c r="P378" i="1" s="1"/>
  <c r="O286" i="1"/>
  <c r="P286" i="1" s="1"/>
  <c r="O149" i="1"/>
  <c r="P149" i="1" s="1"/>
  <c r="O387" i="1"/>
  <c r="P387" i="1" s="1"/>
  <c r="O413" i="1"/>
  <c r="P413" i="1" s="1"/>
  <c r="O152" i="1"/>
  <c r="P152" i="1" s="1"/>
  <c r="O345" i="1"/>
  <c r="P345" i="1" s="1"/>
  <c r="O112" i="1"/>
  <c r="P112" i="1" s="1"/>
  <c r="O192" i="1"/>
  <c r="P192" i="1" s="1"/>
  <c r="O193" i="1"/>
  <c r="P193" i="1" s="1"/>
  <c r="O237" i="1"/>
  <c r="P237" i="1" s="1"/>
  <c r="O383" i="1"/>
  <c r="P383" i="1" s="1"/>
  <c r="O6" i="1"/>
  <c r="P6" i="1" s="1"/>
  <c r="O226" i="1"/>
  <c r="P226" i="1" s="1"/>
  <c r="O266" i="1"/>
  <c r="P266" i="1" s="1"/>
  <c r="O137" i="1"/>
  <c r="P137" i="1" s="1"/>
  <c r="O208" i="1"/>
  <c r="P208" i="1" s="1"/>
  <c r="O369" i="1"/>
  <c r="P369" i="1" s="1"/>
  <c r="O306" i="1"/>
  <c r="P306" i="1" s="1"/>
  <c r="O386" i="1"/>
  <c r="P386" i="1" s="1"/>
  <c r="O375" i="1"/>
  <c r="P375" i="1" s="1"/>
  <c r="O79" i="1"/>
  <c r="P79" i="1" s="1"/>
  <c r="O89" i="1"/>
  <c r="P89" i="1" s="1"/>
  <c r="O251" i="1"/>
  <c r="P251" i="1" s="1"/>
  <c r="O320" i="1"/>
  <c r="P320" i="1" s="1"/>
  <c r="O391" i="1"/>
  <c r="P391" i="1" s="1"/>
  <c r="O380" i="1"/>
  <c r="P380" i="1" s="1"/>
  <c r="O396" i="1"/>
  <c r="P396" i="1" s="1"/>
  <c r="O21" i="1"/>
  <c r="P21" i="1" s="1"/>
  <c r="O346" i="1"/>
  <c r="P346" i="1" s="1"/>
  <c r="O55" i="1"/>
  <c r="P55" i="1" s="1"/>
  <c r="O258" i="1"/>
  <c r="P258" i="1" s="1"/>
  <c r="O392" i="1"/>
  <c r="P392" i="1" s="1"/>
  <c r="O231" i="1"/>
  <c r="P231" i="1" s="1"/>
  <c r="O224" i="1"/>
  <c r="O82" i="1"/>
  <c r="P82" i="1" s="1"/>
  <c r="O307" i="1"/>
  <c r="P307" i="1" s="1"/>
  <c r="O341" i="1"/>
  <c r="P341" i="1" s="1"/>
  <c r="O174" i="1"/>
  <c r="P174" i="1" s="1"/>
  <c r="O99" i="1"/>
  <c r="P99" i="1" s="1"/>
  <c r="O203" i="1"/>
  <c r="P203" i="1" s="1"/>
  <c r="O54" i="1"/>
  <c r="P54" i="1" s="1"/>
  <c r="O283" i="1"/>
  <c r="P283" i="1" s="1"/>
  <c r="O114" i="1"/>
  <c r="P114" i="1" s="1"/>
  <c r="O191" i="1"/>
  <c r="P191" i="1" s="1"/>
  <c r="O269" i="1"/>
  <c r="P269" i="1" s="1"/>
  <c r="O81" i="1"/>
  <c r="P81" i="1" s="1"/>
  <c r="O148" i="1"/>
  <c r="P148" i="1" s="1"/>
  <c r="O196" i="1"/>
  <c r="P196" i="1" s="1"/>
  <c r="O168" i="1"/>
  <c r="P168" i="1" s="1"/>
  <c r="O142" i="1"/>
  <c r="P142" i="1" s="1"/>
  <c r="O144" i="1"/>
  <c r="P144" i="1" s="1"/>
  <c r="O253" i="1"/>
  <c r="P253" i="1" s="1"/>
  <c r="O86" i="1"/>
  <c r="P86" i="1" s="1"/>
  <c r="O366" i="1"/>
  <c r="P366" i="1" s="1"/>
  <c r="O212" i="1"/>
  <c r="P212" i="1" s="1"/>
  <c r="O301" i="1"/>
  <c r="P301" i="1" s="1"/>
  <c r="O46" i="1"/>
  <c r="P46" i="1" s="1"/>
  <c r="O223" i="1"/>
  <c r="P223" i="1" s="1"/>
  <c r="O178" i="1"/>
  <c r="P178" i="1" s="1"/>
  <c r="O289" i="1"/>
  <c r="P289" i="1" s="1"/>
  <c r="O207" i="1"/>
  <c r="P207" i="1" s="1"/>
  <c r="O275" i="1"/>
  <c r="P275" i="1" s="1"/>
  <c r="O225" i="1"/>
  <c r="P225" i="1" s="1"/>
  <c r="O80" i="1"/>
  <c r="P80" i="1" s="1"/>
  <c r="O327" i="1"/>
  <c r="P327" i="1" s="1"/>
  <c r="O155" i="1"/>
  <c r="P155" i="1" s="1"/>
  <c r="O294" i="1"/>
  <c r="P294" i="1" s="1"/>
  <c r="O29" i="1"/>
  <c r="P29" i="1" s="1"/>
  <c r="O331" i="1"/>
  <c r="P331" i="1" s="1"/>
  <c r="O190" i="1"/>
  <c r="P190" i="1" s="1"/>
  <c r="O356" i="1"/>
  <c r="P356" i="1" s="1"/>
  <c r="O166" i="1"/>
  <c r="P166" i="1" s="1"/>
  <c r="O271" i="1"/>
  <c r="P271" i="1" s="1"/>
  <c r="O372" i="1"/>
  <c r="P372" i="1" s="1"/>
  <c r="O19" i="1"/>
  <c r="P19" i="1" s="1"/>
  <c r="O218" i="1"/>
  <c r="P218" i="1" s="1"/>
  <c r="O107" i="1"/>
  <c r="P107" i="1" s="1"/>
  <c r="O252" i="1"/>
  <c r="P252" i="1" s="1"/>
  <c r="O18" i="1"/>
  <c r="P18" i="1" s="1"/>
  <c r="O7" i="1"/>
  <c r="P7" i="1" s="1"/>
  <c r="O217" i="1"/>
  <c r="P217" i="1" s="1"/>
  <c r="O141" i="1"/>
  <c r="P141" i="1" s="1"/>
  <c r="O309" i="1"/>
  <c r="P309" i="1" s="1"/>
  <c r="O340" i="1"/>
  <c r="P340" i="1" s="1"/>
  <c r="O17" i="1"/>
  <c r="P17" i="1" s="1"/>
  <c r="O343" i="1"/>
  <c r="P343" i="1" s="1"/>
  <c r="O367" i="1"/>
  <c r="P367" i="1" s="1"/>
  <c r="O87" i="1"/>
  <c r="P87" i="1" s="1"/>
  <c r="O163" i="1"/>
  <c r="P163" i="1" s="1"/>
  <c r="O65" i="1"/>
  <c r="P65" i="1" s="1"/>
  <c r="O127" i="1"/>
  <c r="P127" i="1" s="1"/>
  <c r="O277" i="1"/>
  <c r="P277" i="1" s="1"/>
  <c r="O215" i="1"/>
  <c r="P215" i="1" s="1"/>
  <c r="O63" i="1"/>
  <c r="P63" i="1" s="1"/>
  <c r="O23" i="1"/>
  <c r="P23" i="1" s="1"/>
  <c r="O297" i="1"/>
  <c r="P297" i="1" s="1"/>
  <c r="O213" i="1"/>
  <c r="P213" i="1" s="1"/>
  <c r="O377" i="1"/>
  <c r="P377" i="1" s="1"/>
  <c r="O303" i="1"/>
  <c r="P303" i="1" s="1"/>
  <c r="O329" i="1"/>
  <c r="P329" i="1" s="1"/>
  <c r="O205" i="1"/>
  <c r="P205" i="1" s="1"/>
  <c r="O376" i="1"/>
  <c r="P376" i="1" s="1"/>
  <c r="O399" i="1"/>
  <c r="P399" i="1" s="1"/>
  <c r="O95" i="1"/>
  <c r="P95" i="1" s="1"/>
  <c r="O381" i="1"/>
  <c r="P381" i="1" s="1"/>
  <c r="O4" i="1"/>
  <c r="P4" i="1" s="1"/>
  <c r="O92" i="1"/>
  <c r="P92" i="1" s="1"/>
  <c r="O280" i="1"/>
  <c r="P280" i="1" s="1"/>
  <c r="O91" i="1"/>
  <c r="P91" i="1" s="1"/>
  <c r="O408" i="1"/>
  <c r="P408" i="1" s="1"/>
  <c r="O134" i="1"/>
  <c r="P134" i="1" s="1"/>
  <c r="O177" i="1"/>
  <c r="P177" i="1" s="1"/>
  <c r="O310" i="1"/>
  <c r="P310" i="1" s="1"/>
  <c r="O201" i="1"/>
  <c r="P201" i="1" s="1"/>
  <c r="O347" i="1"/>
  <c r="P347" i="1" s="1"/>
  <c r="O373" i="1"/>
  <c r="P373" i="1" s="1"/>
  <c r="O268" i="1"/>
  <c r="P268" i="1" s="1"/>
  <c r="O97" i="1"/>
  <c r="P97" i="1" s="1"/>
  <c r="O256" i="1"/>
  <c r="P256" i="1" s="1"/>
  <c r="O288" i="1"/>
  <c r="P288" i="1" s="1"/>
  <c r="O344" i="1"/>
  <c r="P344" i="1" s="1"/>
  <c r="O257" i="1"/>
  <c r="P257" i="1" s="1"/>
  <c r="O153" i="1"/>
  <c r="P153" i="1" s="1"/>
  <c r="O209" i="1"/>
  <c r="P209" i="1" s="1"/>
  <c r="O335" i="1"/>
  <c r="P335" i="1" s="1"/>
  <c r="O60" i="1"/>
  <c r="P60" i="1" s="1"/>
  <c r="O122" i="1"/>
  <c r="P122" i="1" s="1"/>
  <c r="O132" i="1"/>
  <c r="P132" i="1" s="1"/>
  <c r="O395" i="1"/>
  <c r="P395" i="1" s="1"/>
  <c r="O219" i="1"/>
  <c r="P219" i="1" s="1"/>
  <c r="O102" i="1"/>
  <c r="P102" i="1" s="1"/>
  <c r="O58" i="1"/>
  <c r="P58" i="1" s="1"/>
  <c r="O14" i="1"/>
  <c r="P14" i="1" s="1"/>
  <c r="O44" i="1"/>
  <c r="P44" i="1" s="1"/>
  <c r="O119" i="1"/>
  <c r="P119" i="1" s="1"/>
  <c r="O42" i="1"/>
  <c r="P42" i="1" s="1"/>
  <c r="O93" i="1"/>
  <c r="P93" i="1" s="1"/>
  <c r="O418" i="1"/>
  <c r="P418" i="1" s="1"/>
  <c r="O164" i="1"/>
  <c r="P164" i="1" s="1"/>
  <c r="O194" i="1"/>
  <c r="P194" i="1" s="1"/>
  <c r="O259" i="1"/>
  <c r="P259" i="1" s="1"/>
  <c r="O262" i="1"/>
  <c r="P262" i="1" s="1"/>
  <c r="O249" i="1"/>
  <c r="P249" i="1" s="1"/>
  <c r="O421" i="1"/>
  <c r="P421" i="1" s="1"/>
  <c r="O355" i="1"/>
  <c r="P355" i="1" s="1"/>
  <c r="O243" i="1"/>
  <c r="P243" i="1" s="1"/>
  <c r="O167" i="1"/>
  <c r="P167" i="1" s="1"/>
  <c r="O229" i="1"/>
  <c r="P229" i="1" s="1"/>
  <c r="O417" i="1"/>
  <c r="P417" i="1" s="1"/>
  <c r="O282" i="1"/>
  <c r="P282" i="1" s="1"/>
  <c r="O240" i="1"/>
  <c r="P240" i="1" s="1"/>
  <c r="O364" i="1"/>
  <c r="P364" i="1" s="1"/>
  <c r="O272" i="1"/>
  <c r="O241" i="1"/>
  <c r="P241" i="1" s="1"/>
  <c r="O349" i="1"/>
  <c r="P349" i="1" s="1"/>
  <c r="O247" i="1"/>
  <c r="P247" i="1" s="1"/>
  <c r="O183" i="1"/>
  <c r="P183" i="1" s="1"/>
  <c r="O330" i="1"/>
  <c r="P330" i="1" s="1"/>
  <c r="O405" i="1"/>
  <c r="P405" i="1" s="1"/>
  <c r="O138" i="1"/>
  <c r="P138" i="1" s="1"/>
  <c r="O339" i="1"/>
  <c r="P339" i="1" s="1"/>
  <c r="O161" i="1"/>
  <c r="P161" i="1" s="1"/>
  <c r="O103" i="1"/>
  <c r="P103" i="1" s="1"/>
  <c r="O361" i="1"/>
  <c r="P361" i="1" s="1"/>
  <c r="O125" i="1"/>
  <c r="P125" i="1" s="1"/>
  <c r="O284" i="1"/>
  <c r="P284" i="1" s="1"/>
  <c r="O200" i="1"/>
  <c r="P200" i="1" s="1"/>
  <c r="O84" i="1"/>
  <c r="P84" i="1" s="1"/>
  <c r="O227" i="1"/>
  <c r="P227" i="1" s="1"/>
  <c r="O403" i="1"/>
  <c r="P403" i="1" s="1"/>
  <c r="O263" i="1"/>
  <c r="P263" i="1" s="1"/>
  <c r="O121" i="1"/>
  <c r="P121" i="1" s="1"/>
  <c r="O40" i="1"/>
  <c r="P40" i="1" s="1"/>
  <c r="O211" i="1"/>
  <c r="P211" i="1" s="1"/>
  <c r="O398" i="1"/>
  <c r="P398" i="1" s="1"/>
  <c r="O353" i="1"/>
  <c r="P353" i="1" s="1"/>
  <c r="O264" i="1"/>
  <c r="P264" i="1" s="1"/>
  <c r="O162" i="1"/>
  <c r="P162" i="1" s="1"/>
  <c r="O78" i="1"/>
  <c r="P78" i="1" s="1"/>
  <c r="O420" i="1"/>
  <c r="P420" i="1" s="1"/>
  <c r="O314" i="1"/>
  <c r="P314" i="1" s="1"/>
  <c r="O129" i="1"/>
  <c r="P129" i="1" s="1"/>
  <c r="O41" i="1"/>
  <c r="P41" i="1" s="1"/>
  <c r="O235" i="1"/>
  <c r="P235" i="1" s="1"/>
  <c r="O76" i="1"/>
  <c r="P76" i="1" s="1"/>
  <c r="O206" i="1"/>
  <c r="P206" i="1" s="1"/>
  <c r="O328" i="1"/>
  <c r="P328" i="1" s="1"/>
  <c r="O57" i="1"/>
  <c r="P57" i="1" s="1"/>
  <c r="O274" i="1"/>
  <c r="P274" i="1" s="1"/>
  <c r="O290" i="1"/>
  <c r="P290" i="1" s="1"/>
  <c r="O156" i="1"/>
  <c r="P156" i="1" s="1"/>
  <c r="O48" i="1"/>
  <c r="P48" i="1" s="1"/>
  <c r="O379" i="1"/>
  <c r="P379" i="1" s="1"/>
  <c r="O397" i="1"/>
  <c r="P397" i="1" s="1"/>
  <c r="O83" i="1"/>
  <c r="P83" i="1" s="1"/>
  <c r="O202" i="1"/>
  <c r="P202" i="1" s="1"/>
  <c r="O98" i="1"/>
  <c r="P98" i="1" s="1"/>
  <c r="O184" i="1"/>
  <c r="P184" i="1" s="1"/>
  <c r="O143" i="1"/>
  <c r="P143" i="1" s="1"/>
  <c r="O74" i="1"/>
  <c r="P74" i="1" s="1"/>
  <c r="O234" i="1"/>
  <c r="P234" i="1" s="1"/>
  <c r="O96" i="1"/>
  <c r="P96" i="1" s="1"/>
  <c r="O73" i="1"/>
  <c r="P73" i="1" s="1"/>
  <c r="O319" i="1"/>
  <c r="P319" i="1" s="1"/>
  <c r="O75" i="1"/>
  <c r="P75" i="1" s="1"/>
  <c r="O25" i="1"/>
  <c r="P25" i="1" s="1"/>
  <c r="O316" i="1"/>
  <c r="P316" i="1" s="1"/>
  <c r="O348" i="1"/>
  <c r="P348" i="1" s="1"/>
  <c r="O172" i="1"/>
  <c r="P172" i="1" s="1"/>
  <c r="O230" i="1"/>
  <c r="P230" i="1" s="1"/>
  <c r="O363" i="1"/>
  <c r="P363" i="1" s="1"/>
  <c r="O188" i="1"/>
  <c r="P188" i="1" s="1"/>
  <c r="O133" i="1"/>
  <c r="P133" i="1" s="1"/>
  <c r="O195" i="1"/>
  <c r="P195" i="1" s="1"/>
  <c r="O204" i="1"/>
  <c r="P204" i="1" s="1"/>
  <c r="O181" i="1"/>
  <c r="P181" i="1" s="1"/>
  <c r="O13" i="1"/>
  <c r="P13" i="1" s="1"/>
  <c r="O242" i="1"/>
  <c r="P242" i="1" s="1"/>
  <c r="O313" i="1"/>
  <c r="P313" i="1" s="1"/>
  <c r="O22" i="1"/>
  <c r="P22" i="1" s="1"/>
  <c r="O332" i="1"/>
  <c r="P332" i="1" s="1"/>
  <c r="O302" i="1"/>
  <c r="P302" i="1" s="1"/>
  <c r="O389" i="1"/>
  <c r="P389" i="1" s="1"/>
  <c r="O305" i="1"/>
  <c r="P305" i="1" s="1"/>
  <c r="O180" i="1"/>
  <c r="P180" i="1" s="1"/>
  <c r="O358" i="1"/>
  <c r="P358" i="1" s="1"/>
  <c r="O69" i="1"/>
  <c r="P69" i="1" s="1"/>
  <c r="O169" i="1"/>
  <c r="P169" i="1" s="1"/>
  <c r="O311" i="1"/>
  <c r="P311" i="1" s="1"/>
  <c r="O325" i="1"/>
  <c r="P325" i="1" s="1"/>
  <c r="O278" i="1"/>
  <c r="P278" i="1" s="1"/>
  <c r="O171" i="1"/>
  <c r="P171" i="1" s="1"/>
  <c r="O35" i="1"/>
  <c r="P35" i="1" s="1"/>
  <c r="O254" i="1"/>
  <c r="P254" i="1" s="1"/>
  <c r="O173" i="1"/>
  <c r="P173" i="1" s="1"/>
  <c r="O342" i="1"/>
  <c r="P342" i="1" s="1"/>
  <c r="O410" i="1"/>
  <c r="P410" i="1" s="1"/>
  <c r="O244" i="1"/>
  <c r="P244" i="1" s="1"/>
  <c r="O260" i="1"/>
  <c r="P260" i="1" s="1"/>
  <c r="O59" i="1"/>
  <c r="P59" i="1" s="1"/>
  <c r="O8" i="1"/>
  <c r="P8" i="1" s="1"/>
  <c r="O233" i="1"/>
  <c r="P233" i="1" s="1"/>
  <c r="O66" i="1"/>
  <c r="P66" i="1" s="1"/>
  <c r="O322" i="1"/>
  <c r="P322" i="1" s="1"/>
  <c r="O52" i="1"/>
  <c r="P52" i="1" s="1"/>
  <c r="O394" i="1"/>
  <c r="P394" i="1" s="1"/>
  <c r="O298" i="1"/>
  <c r="P298" i="1" s="1"/>
  <c r="O85" i="1"/>
  <c r="P85" i="1" s="1"/>
  <c r="O385" i="1"/>
  <c r="P385" i="1" s="1"/>
  <c r="O68" i="1"/>
  <c r="P68" i="1" s="1"/>
  <c r="O185" i="1"/>
  <c r="P185" i="1" s="1"/>
  <c r="O261" i="1"/>
  <c r="P261" i="1" s="1"/>
  <c r="O308" i="1"/>
  <c r="O382" i="1"/>
  <c r="P382" i="1" s="1"/>
  <c r="O404" i="1"/>
  <c r="P404" i="1" s="1"/>
  <c r="O357" i="1"/>
  <c r="P357" i="1" s="1"/>
  <c r="O70" i="1"/>
  <c r="P70" i="1" s="1"/>
  <c r="O108" i="1"/>
  <c r="P108" i="1" s="1"/>
  <c r="O409" i="1"/>
  <c r="P409" i="1" s="1"/>
  <c r="O228" i="1"/>
  <c r="P228" i="1" s="1"/>
  <c r="O312" i="1"/>
  <c r="P312" i="1" s="1"/>
  <c r="O140" i="1"/>
  <c r="P140" i="1" s="1"/>
  <c r="O279" i="1"/>
  <c r="P279" i="1" s="1"/>
  <c r="O175" i="1"/>
  <c r="P175" i="1" s="1"/>
  <c r="O299" i="1"/>
  <c r="P299" i="1" s="1"/>
  <c r="O105" i="1"/>
  <c r="P105" i="1" s="1"/>
  <c r="O333" i="1"/>
  <c r="P333" i="1" s="1"/>
  <c r="O90" i="1"/>
  <c r="P90" i="1" s="1"/>
  <c r="O34" i="1"/>
  <c r="P34" i="1" s="1"/>
  <c r="O101" i="1"/>
  <c r="P101" i="1" s="1"/>
  <c r="O236" i="1"/>
  <c r="P236" i="1" s="1"/>
  <c r="O199" i="1"/>
  <c r="P199" i="1" s="1"/>
  <c r="O53" i="1"/>
  <c r="P53" i="1" s="1"/>
  <c r="O26" i="1"/>
  <c r="P26" i="1" s="1"/>
  <c r="O5" i="1"/>
  <c r="P5" i="1" s="1"/>
  <c r="O273" i="1"/>
  <c r="P273" i="1" s="1"/>
  <c r="O323" i="1"/>
  <c r="P323" i="1" s="1"/>
  <c r="O157" i="1"/>
  <c r="P157" i="1" s="1"/>
  <c r="O115" i="1"/>
  <c r="P115" i="1" s="1"/>
  <c r="O126" i="1"/>
  <c r="P126" i="1" s="1"/>
  <c r="O317" i="1"/>
  <c r="P317" i="1" s="1"/>
  <c r="O187" i="1"/>
  <c r="P187" i="1" s="1"/>
  <c r="O360" i="1"/>
  <c r="P360" i="1" s="1"/>
  <c r="O300" i="1"/>
  <c r="P300" i="1" s="1"/>
  <c r="O118" i="1"/>
  <c r="P118" i="1" s="1"/>
  <c r="O370" i="1"/>
  <c r="P370" i="1" s="1"/>
  <c r="O210" i="1"/>
  <c r="P210" i="1" s="1"/>
  <c r="O415" i="1"/>
  <c r="P415" i="1" s="1"/>
  <c r="O351" i="1"/>
  <c r="P351" i="1" s="1"/>
  <c r="O77" i="1"/>
  <c r="P77" i="1" s="1"/>
  <c r="O36" i="1"/>
  <c r="P36" i="1" s="1"/>
  <c r="O154" i="1"/>
  <c r="P154" i="1" s="1"/>
  <c r="O61" i="1"/>
  <c r="P61" i="1" s="1"/>
  <c r="O281" i="1"/>
  <c r="P281" i="1" s="1"/>
  <c r="O336" i="1"/>
  <c r="P336" i="1" s="1"/>
  <c r="O248" i="1"/>
  <c r="P248" i="1" s="1"/>
  <c r="O146" i="1"/>
  <c r="P146" i="1" s="1"/>
  <c r="O287" i="1"/>
  <c r="P287" i="1" s="1"/>
  <c r="P426" i="1" l="1"/>
  <c r="O3" i="1"/>
  <c r="O426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89" i="1"/>
  <c r="R90" i="1"/>
  <c r="R91" i="1"/>
  <c r="R92" i="1"/>
  <c r="R93" i="1"/>
  <c r="R94" i="1"/>
  <c r="R95" i="1"/>
  <c r="R96" i="1"/>
  <c r="R97" i="1"/>
  <c r="R98" i="1"/>
  <c r="R57" i="1"/>
  <c r="R58" i="1"/>
  <c r="R59" i="1"/>
  <c r="R60" i="1"/>
  <c r="R61" i="1"/>
  <c r="R62" i="1"/>
  <c r="R63" i="1"/>
  <c r="R64" i="1"/>
  <c r="R65" i="1"/>
  <c r="R99" i="1"/>
  <c r="R100" i="1"/>
  <c r="R101" i="1"/>
  <c r="R102" i="1"/>
  <c r="R103" i="1"/>
  <c r="R104" i="1"/>
  <c r="R105" i="1"/>
  <c r="R106" i="1"/>
  <c r="R107" i="1"/>
  <c r="R108" i="1"/>
  <c r="R9" i="1"/>
  <c r="R10" i="1"/>
  <c r="R11" i="1"/>
  <c r="R12" i="1"/>
  <c r="R13" i="1"/>
  <c r="R14" i="1"/>
  <c r="R15" i="1"/>
  <c r="R16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131" i="1"/>
  <c r="R83" i="1"/>
  <c r="R84" i="1"/>
  <c r="R85" i="1"/>
  <c r="R39" i="1"/>
  <c r="R40" i="1"/>
  <c r="R41" i="1"/>
  <c r="R42" i="1"/>
  <c r="R43" i="1"/>
  <c r="R110" i="1"/>
  <c r="R111" i="1"/>
  <c r="R112" i="1"/>
  <c r="R4" i="1"/>
  <c r="R17" i="1"/>
  <c r="R18" i="1"/>
  <c r="R19" i="1"/>
  <c r="R5" i="1"/>
  <c r="R6" i="1"/>
  <c r="R44" i="1"/>
  <c r="R45" i="1"/>
  <c r="R46" i="1"/>
  <c r="R47" i="1"/>
  <c r="R48" i="1"/>
  <c r="R49" i="1"/>
  <c r="R50" i="1"/>
  <c r="R51" i="1"/>
  <c r="R114" i="1"/>
  <c r="R115" i="1"/>
  <c r="R7" i="1"/>
  <c r="R52" i="1"/>
  <c r="R53" i="1"/>
  <c r="R54" i="1"/>
  <c r="R55" i="1"/>
  <c r="R86" i="1"/>
  <c r="R87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114" i="1"/>
  <c r="S115" i="1"/>
  <c r="S116" i="1"/>
  <c r="S117" i="1"/>
  <c r="S118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R116" i="1"/>
  <c r="S139" i="1"/>
</calcChain>
</file>

<file path=xl/connections.xml><?xml version="1.0" encoding="utf-8"?>
<connections xmlns="http://schemas.openxmlformats.org/spreadsheetml/2006/main">
  <connection id="1" name="area_calc_may2018" type="6" refreshedVersion="6" deleted="1" background="1" saveData="1">
    <textPr codePage="437" sourceFile="F:\Boundaries_Project\State_Federal_Funding\area_calc_may2018.txt" tab="0" comma="1">
      <textFields count="11">
        <textField type="skip"/>
        <textField type="text"/>
        <textField/>
        <textField type="text"/>
        <textField type="skip"/>
        <textField type="skip"/>
        <textField type="skip"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<sst xmlns="http://schemas.openxmlformats.org/spreadsheetml/2006/main" count="2945" uniqueCount="932">
  <si>
    <t>District</t>
  </si>
  <si>
    <t>District Name</t>
  </si>
  <si>
    <t>Membership</t>
  </si>
  <si>
    <t>10E256000000</t>
  </si>
  <si>
    <t>10R000000248</t>
  </si>
  <si>
    <t>10R000000249</t>
  </si>
  <si>
    <t>10R000000348</t>
  </si>
  <si>
    <t>10R000000448</t>
  </si>
  <si>
    <t>10R000000538</t>
  </si>
  <si>
    <t>10R000000548</t>
  </si>
  <si>
    <t>SELECT D.DISTRICT_NMBR, SUM(NVL(ALLD.AMOUNT, 0)) AS AMOUNT
   FROM STAIDSX.SA_DISTRICT D
   LEFT OUTER JOIN STAIDSX.SF_ALLDISTDATAREPORTED ALLD ON ALLD.DIST_NMBR = D.DISTRICT_NMBR 
                                                      AND ALLD.COA_FUND = '10'
                                                      AND ALLD.COA_TYPE = 'E'
                                                      AND ALLD.COA_FUNCTION = '256'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GROUP BY D.DISTRICT_NMBR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</si>
  <si>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'249'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</si>
  <si>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'348'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</si>
  <si>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'538'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</si>
  <si>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 xml:space="preserve"> 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'548'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</si>
  <si>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>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'248'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</si>
  <si>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 xml:space="preserve"> SELECT D.DISTRICT_NMBR, NVL(ALLD.AMOUNT, 0) AS AMOUNT
   FROM STAIDSX.SA_DISTRICT D
   LEFT OUTER JOIN STAIDSX.SF_ALLDISTDATAREPORTED ALLD ON  ALLD.DIST_NMBR = D.DISTRICT_NMBR 
                                                      AND ALLD.COA_FUND = '10'
                                                      AND ALLD.COA_TYPE = 'R'
                                                      AND ALLD.COA_FUNCTION = '000'
                                                      AND ALLD.COA_SUBFUNCTION = '000'
                                                      AND ALLD.COA_OBJ_SRC = '448'
                                                      AND ALLD.APP_CODE = 'A'
                                                      AND ALLD.ACCTTYPE = 'DETAIL'
                                                      AND ALLD.FISCALYEAR = D.FISCAL_YEAR
  WHERE D.FISCAL_YEAR = '2019'
    AND D.KIND IN ('1', '3', '5', '2')
    AND TO_NUMBER(D.DISTRICT_NMBR) &lt; 9000
 ORDER BY D.DISTRICT_NMBR</t>
  </si>
  <si>
    <t>SELECT M.DISTRICT_NMBR, D.DISTRICT_NAME,
    (ROUND((NVL(AVERAGE, 0) + (NVL(SUMMER, 0) + NVL(CHAPTER220_SUMMER, 0) + NVL(MPS_SUMMER_REDUCTION, 0)) +
                            NVL(FOSTER, 0) + NVL(STATEWIDE_CHOICE_PUPILS, 0) +
                            NVL(PART_TIME_NON_RES_TOT,0) +
                            NVL(TOT_PT,0) +
                            NVL(SNSP, 0) +
                            NVL(NEW_AUTHORIZERS, 0)), 0)) AS MEMBERSHIP
  FROM STAIDSX.SA_AID_RUN_MEMBERSHIP M,
       STAIDSX.SA_DISTRICT D
 WHERE VERSION_NUMBER = 83
   AND M.DISTRICT_NMBR = D.DISTRICT_NMBR
   AND M.FISCAL_YEAR = D.FISCAL_YEAR
 ORDER BY D.DISTRICT_NMBR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</si>
  <si>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</si>
  <si>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</si>
  <si>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</si>
  <si>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</si>
  <si>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</si>
  <si>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</si>
  <si>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</si>
  <si>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</si>
  <si>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</si>
  <si>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</si>
  <si>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</si>
  <si>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</si>
  <si>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</si>
  <si>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</si>
  <si>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</si>
  <si>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</si>
  <si>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</si>
  <si>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</si>
  <si>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0126</t>
  </si>
  <si>
    <t>Tomorrow River</t>
  </si>
  <si>
    <t>0140</t>
  </si>
  <si>
    <t>Antigo</t>
  </si>
  <si>
    <t>0147</t>
  </si>
  <si>
    <t>Appleton Area</t>
  </si>
  <si>
    <t>0154</t>
  </si>
  <si>
    <t>Arcadia</t>
  </si>
  <si>
    <t>0161</t>
  </si>
  <si>
    <t>Argyle</t>
  </si>
  <si>
    <t>0170</t>
  </si>
  <si>
    <t>Ashland</t>
  </si>
  <si>
    <t>2212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</si>
  <si>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</si>
  <si>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</si>
  <si>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</si>
  <si>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</si>
  <si>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</si>
  <si>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</si>
  <si>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</si>
  <si>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</si>
  <si>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</si>
  <si>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</si>
  <si>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0238</t>
  </si>
  <si>
    <t>Unity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</si>
  <si>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</si>
  <si>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</si>
  <si>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</si>
  <si>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</si>
  <si>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</si>
  <si>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</si>
  <si>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</si>
  <si>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</si>
  <si>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</si>
  <si>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</si>
  <si>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</si>
  <si>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</si>
  <si>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</si>
  <si>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</si>
  <si>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</si>
  <si>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</si>
  <si>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</si>
  <si>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</si>
  <si>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</si>
  <si>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</si>
  <si>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</si>
  <si>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</si>
  <si>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</si>
  <si>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</si>
  <si>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1631</t>
  </si>
  <si>
    <t>0441</t>
  </si>
  <si>
    <t>Birchwood</t>
  </si>
  <si>
    <t>0469</t>
  </si>
  <si>
    <t>Wisconsin Heights</t>
  </si>
  <si>
    <t>0476</t>
  </si>
  <si>
    <t>Black River Falls</t>
  </si>
  <si>
    <t>0485</t>
  </si>
  <si>
    <t>Blair-Taylor</t>
  </si>
  <si>
    <t>0490</t>
  </si>
  <si>
    <t>Pecatonica Area</t>
  </si>
  <si>
    <t>0497</t>
  </si>
  <si>
    <t>Bloomer</t>
  </si>
  <si>
    <t>0602</t>
  </si>
  <si>
    <t>Bonduel</t>
  </si>
  <si>
    <t>0609</t>
  </si>
  <si>
    <t>Boscobel</t>
  </si>
  <si>
    <t>0616</t>
  </si>
  <si>
    <t>North Lakeland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</si>
  <si>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</si>
  <si>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</si>
  <si>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</si>
  <si>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</si>
  <si>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</si>
  <si>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</si>
  <si>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</si>
  <si>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</si>
  <si>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</si>
  <si>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</si>
  <si>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</si>
  <si>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</si>
  <si>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0714</t>
  </si>
  <si>
    <t>Elmbrook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</si>
  <si>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</si>
  <si>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</si>
  <si>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</si>
  <si>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</si>
  <si>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</si>
  <si>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</si>
  <si>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</si>
  <si>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</si>
  <si>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</si>
  <si>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</si>
  <si>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</si>
  <si>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</si>
  <si>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</si>
  <si>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</si>
  <si>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</si>
  <si>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</si>
  <si>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</si>
  <si>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</si>
  <si>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</si>
  <si>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</si>
  <si>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</si>
  <si>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</si>
  <si>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1015</t>
  </si>
  <si>
    <t>Cedarburg</t>
  </si>
  <si>
    <t>1029</t>
  </si>
  <si>
    <t>Cedar Grove-Belgium Area</t>
  </si>
  <si>
    <t>1071</t>
  </si>
  <si>
    <t>Chequamegon</t>
  </si>
  <si>
    <t>1080</t>
  </si>
  <si>
    <t>Chetek-Weyerhaeuser</t>
  </si>
  <si>
    <t>1085</t>
  </si>
  <si>
    <t>Chilton</t>
  </si>
  <si>
    <t>1092</t>
  </si>
  <si>
    <t>Chippewa Falls Area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</si>
  <si>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</si>
  <si>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</si>
  <si>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</si>
  <si>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</si>
  <si>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</si>
  <si>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</si>
  <si>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</si>
  <si>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</si>
  <si>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</si>
  <si>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</si>
  <si>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</si>
  <si>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</si>
  <si>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</si>
  <si>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</si>
  <si>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</si>
  <si>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</si>
  <si>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</si>
  <si>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</si>
  <si>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</si>
  <si>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</si>
  <si>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</si>
  <si>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</si>
  <si>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</si>
  <si>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</si>
  <si>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</si>
  <si>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</si>
  <si>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</si>
  <si>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</si>
  <si>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</si>
  <si>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</si>
  <si>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1295</t>
  </si>
  <si>
    <t>Darlington Community</t>
  </si>
  <si>
    <t>1309</t>
  </si>
  <si>
    <t>Deerfield Community</t>
  </si>
  <si>
    <t>1316</t>
  </si>
  <si>
    <t>Deforest Area</t>
  </si>
  <si>
    <t>1376</t>
  </si>
  <si>
    <t>Kettle Moraine</t>
  </si>
  <si>
    <t>1380</t>
  </si>
  <si>
    <t>Delavan-Darien</t>
  </si>
  <si>
    <t>1407</t>
  </si>
  <si>
    <t>Denmark</t>
  </si>
  <si>
    <t>1414</t>
  </si>
  <si>
    <t>Depere</t>
  </si>
  <si>
    <t>1421</t>
  </si>
  <si>
    <t>De Soto Area</t>
  </si>
  <si>
    <t>1428</t>
  </si>
  <si>
    <t>Dodgeville</t>
  </si>
  <si>
    <t>1449</t>
  </si>
  <si>
    <t>Dover #1</t>
  </si>
  <si>
    <t>1491</t>
  </si>
  <si>
    <t>Drummond</t>
  </si>
  <si>
    <t>1499</t>
  </si>
  <si>
    <t>Durand-Arkansaw</t>
  </si>
  <si>
    <t>1526</t>
  </si>
  <si>
    <t>Northland Pines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</si>
  <si>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</si>
  <si>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</si>
  <si>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</si>
  <si>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</si>
  <si>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</si>
  <si>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</si>
  <si>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</si>
  <si>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</si>
  <si>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</si>
  <si>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</si>
  <si>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</si>
  <si>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</si>
  <si>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Elkhart Lake-Glenbeulah</t>
  </si>
  <si>
    <t>1638</t>
  </si>
  <si>
    <t>Elkhorn Area</t>
  </si>
  <si>
    <t>1645</t>
  </si>
  <si>
    <t>Elk Mound Area</t>
  </si>
  <si>
    <t>1659</t>
  </si>
  <si>
    <t>Ellsworth Community</t>
  </si>
  <si>
    <t>1666</t>
  </si>
  <si>
    <t>Elmwood</t>
  </si>
  <si>
    <t>1673</t>
  </si>
  <si>
    <t>Royall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</si>
  <si>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</si>
  <si>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</si>
  <si>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</si>
  <si>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</si>
  <si>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</si>
  <si>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</si>
  <si>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</si>
  <si>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</si>
  <si>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</si>
  <si>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</si>
  <si>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1848</t>
  </si>
  <si>
    <t>Lac Du Flambeau #1</t>
  </si>
  <si>
    <t>1855</t>
  </si>
  <si>
    <t>Florence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</si>
  <si>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</si>
  <si>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</si>
  <si>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</si>
  <si>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</si>
  <si>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</si>
  <si>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</si>
  <si>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</si>
  <si>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</si>
  <si>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1897</t>
  </si>
  <si>
    <t>Maple Dale-Indian Hill</t>
  </si>
  <si>
    <t>1900</t>
  </si>
  <si>
    <t>Franklin Public</t>
  </si>
  <si>
    <t>1939</t>
  </si>
  <si>
    <t>Frederic</t>
  </si>
  <si>
    <t>1945</t>
  </si>
  <si>
    <t>Northern Ozaukee</t>
  </si>
  <si>
    <t>1953</t>
  </si>
  <si>
    <t>Freedom Area</t>
  </si>
  <si>
    <t>2009</t>
  </si>
  <si>
    <t>Gale-Ettrick-Trempealeau</t>
  </si>
  <si>
    <t>2016</t>
  </si>
  <si>
    <t>North Crawford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</si>
  <si>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</si>
  <si>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</si>
  <si>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</si>
  <si>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</si>
  <si>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</si>
  <si>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</si>
  <si>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</si>
  <si>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</si>
  <si>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</si>
  <si>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</si>
  <si>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</si>
  <si>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</si>
  <si>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</si>
  <si>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</si>
  <si>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2177</t>
  </si>
  <si>
    <t>Nicolet UHS</t>
  </si>
  <si>
    <t>2184</t>
  </si>
  <si>
    <t>Glendale-River Hills</t>
  </si>
  <si>
    <t>2198</t>
  </si>
  <si>
    <t>Glenwood City</t>
  </si>
  <si>
    <t>Goodman-Armstrong</t>
  </si>
  <si>
    <t>2217</t>
  </si>
  <si>
    <t>Grafton</t>
  </si>
  <si>
    <t>2226</t>
  </si>
  <si>
    <t>Granton Area</t>
  </si>
  <si>
    <t>2233</t>
  </si>
  <si>
    <t>Grantsburg</t>
  </si>
  <si>
    <t>2240</t>
  </si>
  <si>
    <t>Black Hawk</t>
  </si>
  <si>
    <t>2289</t>
  </si>
  <si>
    <t>Green Bay Area</t>
  </si>
  <si>
    <t>2296</t>
  </si>
  <si>
    <t>Greendale</t>
  </si>
  <si>
    <t>2303</t>
  </si>
  <si>
    <t>Greenfield</t>
  </si>
  <si>
    <t>2310</t>
  </si>
  <si>
    <t>Green Lake</t>
  </si>
  <si>
    <t>2394</t>
  </si>
  <si>
    <t>Greenwood</t>
  </si>
  <si>
    <t>2415</t>
  </si>
  <si>
    <t>Gresham</t>
  </si>
  <si>
    <t>2420</t>
  </si>
  <si>
    <t>Hamilton</t>
  </si>
  <si>
    <t>2422</t>
  </si>
  <si>
    <t>Saint Croix Central</t>
  </si>
  <si>
    <t>2436</t>
  </si>
  <si>
    <t>Hartford UHS</t>
  </si>
  <si>
    <t>2443</t>
  </si>
  <si>
    <t>Hartford J1</t>
  </si>
  <si>
    <t>2450</t>
  </si>
  <si>
    <t>Arrowhead UHS</t>
  </si>
  <si>
    <t>2460</t>
  </si>
  <si>
    <t>Hartland-Lakeside J3</t>
  </si>
  <si>
    <t>2478</t>
  </si>
  <si>
    <t>Hayward Community</t>
  </si>
  <si>
    <t>2485</t>
  </si>
  <si>
    <t>Southwestern Wisconsin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</si>
  <si>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</si>
  <si>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</si>
  <si>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</si>
  <si>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</si>
  <si>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</si>
  <si>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</si>
  <si>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</si>
  <si>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</si>
  <si>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</si>
  <si>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</si>
  <si>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4165</t>
  </si>
  <si>
    <t>2570</t>
  </si>
  <si>
    <t>Holy Hill Area</t>
  </si>
  <si>
    <t>2576</t>
  </si>
  <si>
    <t>Horicon</t>
  </si>
  <si>
    <t>2583</t>
  </si>
  <si>
    <t>Hortonville</t>
  </si>
  <si>
    <t>2604</t>
  </si>
  <si>
    <t>Howard-Suamico</t>
  </si>
  <si>
    <t>2605</t>
  </si>
  <si>
    <t>Howards Grove</t>
  </si>
  <si>
    <t>2611</t>
  </si>
  <si>
    <t>Hudson</t>
  </si>
  <si>
    <t>5642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</si>
  <si>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</si>
  <si>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</si>
  <si>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</si>
  <si>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</si>
  <si>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</si>
  <si>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</si>
  <si>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</si>
  <si>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</si>
  <si>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</si>
  <si>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</si>
  <si>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</si>
  <si>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</si>
  <si>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</si>
  <si>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</si>
  <si>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</si>
  <si>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</si>
  <si>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</si>
  <si>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</si>
  <si>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</si>
  <si>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</si>
  <si>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2744</t>
  </si>
  <si>
    <t>Dodgeland</t>
  </si>
  <si>
    <t>2758</t>
  </si>
  <si>
    <t>Kaukauna Area</t>
  </si>
  <si>
    <t>2793</t>
  </si>
  <si>
    <t>Kenosha</t>
  </si>
  <si>
    <t>2800</t>
  </si>
  <si>
    <t>Kewaskum</t>
  </si>
  <si>
    <t>2814</t>
  </si>
  <si>
    <t>Kewaunee</t>
  </si>
  <si>
    <t>2828</t>
  </si>
  <si>
    <t>Kiel Area</t>
  </si>
  <si>
    <t>2835</t>
  </si>
  <si>
    <t>Kimberly Area</t>
  </si>
  <si>
    <t>2842</t>
  </si>
  <si>
    <t>Kohler</t>
  </si>
  <si>
    <t>2849</t>
  </si>
  <si>
    <t>Lacrosse</t>
  </si>
  <si>
    <t>2856</t>
  </si>
  <si>
    <t>Ladysmith</t>
  </si>
  <si>
    <t>2863</t>
  </si>
  <si>
    <t>Lafarge</t>
  </si>
  <si>
    <t>2884</t>
  </si>
  <si>
    <t>Lake Geneva-Genoa UHS</t>
  </si>
  <si>
    <t>2885</t>
  </si>
  <si>
    <t>Lake Geneva J1</t>
  </si>
  <si>
    <t>2891</t>
  </si>
  <si>
    <t>Lake Holcombe</t>
  </si>
  <si>
    <t>2898</t>
  </si>
  <si>
    <t>Lake Mills Area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</si>
  <si>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</si>
  <si>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</si>
  <si>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</si>
  <si>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</si>
  <si>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</si>
  <si>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</si>
  <si>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</si>
  <si>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</si>
  <si>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</si>
  <si>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</si>
  <si>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3122</t>
  </si>
  <si>
    <t>Richmond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</si>
  <si>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</si>
  <si>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</si>
  <si>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</si>
  <si>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</si>
  <si>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</si>
  <si>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</si>
  <si>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</si>
  <si>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</si>
  <si>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</si>
  <si>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</si>
  <si>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</si>
  <si>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</si>
  <si>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</si>
  <si>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</si>
  <si>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</si>
  <si>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</si>
  <si>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</si>
  <si>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</si>
  <si>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</si>
  <si>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</si>
  <si>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</si>
  <si>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</si>
  <si>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</si>
  <si>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</si>
  <si>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</si>
  <si>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</si>
  <si>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</si>
  <si>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</si>
  <si>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</si>
  <si>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</si>
  <si>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</si>
  <si>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</t>
  </si>
  <si>
    <t>3360</t>
  </si>
  <si>
    <t>Mauston</t>
  </si>
  <si>
    <t>3367</t>
  </si>
  <si>
    <t>Mayville</t>
  </si>
  <si>
    <t>3381</t>
  </si>
  <si>
    <t>McFarland</t>
  </si>
  <si>
    <t>3409</t>
  </si>
  <si>
    <t>Medford Area</t>
  </si>
  <si>
    <t>3427</t>
  </si>
  <si>
    <t>Mellen</t>
  </si>
  <si>
    <t>3428</t>
  </si>
  <si>
    <t>Melrose-Mindoro</t>
  </si>
  <si>
    <t>3430</t>
  </si>
  <si>
    <t>Menasha</t>
  </si>
  <si>
    <t>3794</t>
  </si>
  <si>
    <t>3434</t>
  </si>
  <si>
    <t>Menominee Indian</t>
  </si>
  <si>
    <t>3437</t>
  </si>
  <si>
    <t>Menomonee Falls</t>
  </si>
  <si>
    <t>3871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</si>
  <si>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</si>
  <si>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</si>
  <si>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</si>
  <si>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</si>
  <si>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</si>
  <si>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</si>
  <si>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</si>
  <si>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</si>
  <si>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3510</t>
  </si>
  <si>
    <t>Swallow</t>
  </si>
  <si>
    <t>3514</t>
  </si>
  <si>
    <t>North Lake</t>
  </si>
  <si>
    <t>3528</t>
  </si>
  <si>
    <t>Merton Community</t>
  </si>
  <si>
    <t>3542</t>
  </si>
  <si>
    <t>Stone Bank School District</t>
  </si>
  <si>
    <t>3549</t>
  </si>
  <si>
    <t>Middleton-Cross Plains</t>
  </si>
  <si>
    <t>3612</t>
  </si>
  <si>
    <t>Milton</t>
  </si>
  <si>
    <t>3619</t>
  </si>
  <si>
    <t>Milwaukee</t>
  </si>
  <si>
    <t>3633</t>
  </si>
  <si>
    <t>Mineral Point</t>
  </si>
  <si>
    <t>3640</t>
  </si>
  <si>
    <t>Minocqua J1</t>
  </si>
  <si>
    <t>3647</t>
  </si>
  <si>
    <t>Lakeland UHS</t>
  </si>
  <si>
    <t>3654</t>
  </si>
  <si>
    <t>Northwood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</si>
  <si>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</si>
  <si>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</si>
  <si>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</si>
  <si>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</si>
  <si>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</si>
  <si>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</si>
  <si>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</si>
  <si>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</si>
  <si>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</si>
  <si>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</si>
  <si>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</si>
  <si>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</si>
  <si>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</si>
  <si>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</si>
  <si>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Mount Horeb Area</t>
  </si>
  <si>
    <t>3822</t>
  </si>
  <si>
    <t>Mukwonago</t>
  </si>
  <si>
    <t>3850</t>
  </si>
  <si>
    <t>Riverdale</t>
  </si>
  <si>
    <t>3857</t>
  </si>
  <si>
    <t>Muskego-Norway</t>
  </si>
  <si>
    <t>3862</t>
  </si>
  <si>
    <t>Lake Country</t>
  </si>
  <si>
    <t>Necedah Area</t>
  </si>
  <si>
    <t>3892</t>
  </si>
  <si>
    <t>Neenah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</si>
  <si>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</si>
  <si>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</si>
  <si>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</si>
  <si>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</si>
  <si>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</si>
  <si>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</si>
  <si>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</si>
  <si>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</si>
  <si>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4536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</si>
  <si>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</si>
  <si>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</si>
  <si>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</si>
  <si>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</si>
  <si>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</si>
  <si>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</si>
  <si>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</si>
  <si>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</si>
  <si>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</si>
  <si>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</si>
  <si>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</si>
  <si>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</si>
  <si>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3976</t>
  </si>
  <si>
    <t>Norris</t>
  </si>
  <si>
    <t>3983</t>
  </si>
  <si>
    <t>North Fond Du Lac</t>
  </si>
  <si>
    <t>3990</t>
  </si>
  <si>
    <t>Norwalk-Ontario-Wilton</t>
  </si>
  <si>
    <t>4011</t>
  </si>
  <si>
    <t>Norway J7</t>
  </si>
  <si>
    <t>4018</t>
  </si>
  <si>
    <t>Oak Creek-Franklin</t>
  </si>
  <si>
    <t>4025</t>
  </si>
  <si>
    <t>Oakfield</t>
  </si>
  <si>
    <t>4060</t>
  </si>
  <si>
    <t>Oconomowoc Area</t>
  </si>
  <si>
    <t>4067</t>
  </si>
  <si>
    <t>Oconto</t>
  </si>
  <si>
    <t>4074</t>
  </si>
  <si>
    <t>Oconto Falls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</si>
  <si>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</si>
  <si>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</si>
  <si>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</si>
  <si>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</si>
  <si>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</si>
  <si>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</si>
  <si>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</si>
  <si>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</si>
  <si>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4151</t>
  </si>
  <si>
    <t>Parkview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</si>
  <si>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</si>
  <si>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</si>
  <si>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</si>
  <si>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</si>
  <si>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</si>
  <si>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</si>
  <si>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</si>
  <si>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</si>
  <si>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</si>
  <si>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</si>
  <si>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</si>
  <si>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</si>
  <si>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</si>
  <si>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4263</t>
  </si>
  <si>
    <t>Beecher-Dunbar-Pembine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</si>
  <si>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</si>
  <si>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</si>
  <si>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</si>
  <si>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</si>
  <si>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</si>
  <si>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</si>
  <si>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</si>
  <si>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</si>
  <si>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</si>
  <si>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</si>
  <si>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</si>
  <si>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</si>
  <si>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4375</t>
  </si>
  <si>
    <t>Tri-County Area</t>
  </si>
  <si>
    <t>4389</t>
  </si>
  <si>
    <t>Platteville</t>
  </si>
  <si>
    <t>4459</t>
  </si>
  <si>
    <t>Plum City</t>
  </si>
  <si>
    <t>4473</t>
  </si>
  <si>
    <t>Plymouth</t>
  </si>
  <si>
    <t>4501</t>
  </si>
  <si>
    <t>Portage Community</t>
  </si>
  <si>
    <t>4508</t>
  </si>
  <si>
    <t>Port Edwards</t>
  </si>
  <si>
    <t>4515</t>
  </si>
  <si>
    <t>Port Washington-Saukville</t>
  </si>
  <si>
    <t>4522</t>
  </si>
  <si>
    <t>South Shore</t>
  </si>
  <si>
    <t>4529</t>
  </si>
  <si>
    <t>Potosi</t>
  </si>
  <si>
    <t>Poynette</t>
  </si>
  <si>
    <t>4543</t>
  </si>
  <si>
    <t>Prairie Du Chien Area</t>
  </si>
  <si>
    <t>4557</t>
  </si>
  <si>
    <t>Prairie Farm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</si>
  <si>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</si>
  <si>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</si>
  <si>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</si>
  <si>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</si>
  <si>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</si>
  <si>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</si>
  <si>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</si>
  <si>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</si>
  <si>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</si>
  <si>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</si>
  <si>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</si>
  <si>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</si>
  <si>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</si>
  <si>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</si>
  <si>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</si>
  <si>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</si>
  <si>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</si>
  <si>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</si>
  <si>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4690</t>
  </si>
  <si>
    <t>North Cape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</si>
  <si>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</si>
  <si>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</si>
  <si>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</si>
  <si>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</si>
  <si>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</si>
  <si>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</si>
  <si>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</si>
  <si>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</si>
  <si>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</si>
  <si>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</si>
  <si>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</si>
  <si>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</si>
  <si>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</si>
  <si>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</si>
  <si>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</si>
  <si>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</si>
  <si>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</si>
  <si>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</si>
  <si>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</si>
  <si>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</si>
  <si>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4956</t>
  </si>
  <si>
    <t>Rosendale-Brandon</t>
  </si>
  <si>
    <t>4963</t>
  </si>
  <si>
    <t>Rosholt</t>
  </si>
  <si>
    <t>4970</t>
  </si>
  <si>
    <t>D C Everest Area</t>
  </si>
  <si>
    <t>5019</t>
  </si>
  <si>
    <t>Saint Croix Falls</t>
  </si>
  <si>
    <t>5026</t>
  </si>
  <si>
    <t>Saint Francis</t>
  </si>
  <si>
    <t>5054</t>
  </si>
  <si>
    <t>Central/Westosha UHS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</si>
  <si>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</si>
  <si>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</si>
  <si>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</si>
  <si>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</si>
  <si>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</si>
  <si>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</si>
  <si>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</si>
  <si>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</si>
  <si>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</si>
  <si>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</si>
  <si>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</si>
  <si>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</si>
  <si>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</si>
  <si>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</si>
  <si>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</si>
  <si>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</si>
  <si>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</si>
  <si>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</si>
  <si>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</si>
  <si>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</si>
  <si>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</si>
  <si>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</si>
  <si>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</si>
  <si>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</si>
  <si>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</si>
  <si>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</si>
  <si>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</si>
  <si>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</si>
  <si>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</si>
  <si>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</si>
  <si>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</si>
  <si>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</si>
  <si>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</si>
  <si>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</si>
  <si>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</si>
  <si>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</si>
  <si>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</si>
  <si>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</si>
  <si>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5457</t>
  </si>
  <si>
    <t>Southern Door County</t>
  </si>
  <si>
    <t>5460</t>
  </si>
  <si>
    <t>Sparta Area</t>
  </si>
  <si>
    <t>5467</t>
  </si>
  <si>
    <t>Spencer</t>
  </si>
  <si>
    <t>5474</t>
  </si>
  <si>
    <t>Spooner</t>
  </si>
  <si>
    <t>5523</t>
  </si>
  <si>
    <t>River Valley</t>
  </si>
  <si>
    <t>5586</t>
  </si>
  <si>
    <t>Spring Valley</t>
  </si>
  <si>
    <t>5593</t>
  </si>
  <si>
    <t>Stanley-Boyd Area</t>
  </si>
  <si>
    <t>5607</t>
  </si>
  <si>
    <t>Stevens Point Area</t>
  </si>
  <si>
    <t>5614</t>
  </si>
  <si>
    <t>Stockbridge</t>
  </si>
  <si>
    <t>5621</t>
  </si>
  <si>
    <t>Stoughton Area</t>
  </si>
  <si>
    <t>5628</t>
  </si>
  <si>
    <t>Stratford</t>
  </si>
  <si>
    <t>Sturgeon Bay</t>
  </si>
  <si>
    <t>5656</t>
  </si>
  <si>
    <t>Sun Prairie Area</t>
  </si>
  <si>
    <t>5663</t>
  </si>
  <si>
    <t>Superior</t>
  </si>
  <si>
    <t>5670</t>
  </si>
  <si>
    <t>Suring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</si>
  <si>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</si>
  <si>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</si>
  <si>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</si>
  <si>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</si>
  <si>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</si>
  <si>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</si>
  <si>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</si>
  <si>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</si>
  <si>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</si>
  <si>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</si>
  <si>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5757</t>
  </si>
  <si>
    <t>Flambeau</t>
  </si>
  <si>
    <t>5780</t>
  </si>
  <si>
    <t>Trevor-Wilmot Consolidated</t>
  </si>
  <si>
    <t>5810</t>
  </si>
  <si>
    <t>Turtle Lake</t>
  </si>
  <si>
    <t>5817</t>
  </si>
  <si>
    <t>Twin Lakes #4</t>
  </si>
  <si>
    <t>5824</t>
  </si>
  <si>
    <t>Two Rivers</t>
  </si>
  <si>
    <t>5852</t>
  </si>
  <si>
    <t>Union Grove UHS</t>
  </si>
  <si>
    <t>5859</t>
  </si>
  <si>
    <t>Union Grove J1</t>
  </si>
  <si>
    <t>5866</t>
  </si>
  <si>
    <t>Valders Area</t>
  </si>
  <si>
    <t>5901</t>
  </si>
  <si>
    <t>Verona Area</t>
  </si>
  <si>
    <t>5960</t>
  </si>
  <si>
    <t>Kickapoo Area</t>
  </si>
  <si>
    <t>5985</t>
  </si>
  <si>
    <t>Viroqua Area</t>
  </si>
  <si>
    <t>5992</t>
  </si>
  <si>
    <t>Wabeno Area</t>
  </si>
  <si>
    <t>6013</t>
  </si>
  <si>
    <t>Big Foot UHS</t>
  </si>
  <si>
    <t>6022</t>
  </si>
  <si>
    <t>Walworth J1</t>
  </si>
  <si>
    <t>6027</t>
  </si>
  <si>
    <t>Washburn</t>
  </si>
  <si>
    <t>6069</t>
  </si>
  <si>
    <t>Washington</t>
  </si>
  <si>
    <t>6083</t>
  </si>
  <si>
    <t>Waterford UHS</t>
  </si>
  <si>
    <t>6104</t>
  </si>
  <si>
    <t>Washington-Caldwell</t>
  </si>
  <si>
    <t>6113</t>
  </si>
  <si>
    <t>Waterford Graded</t>
  </si>
  <si>
    <t>6118</t>
  </si>
  <si>
    <t>Waterloo</t>
  </si>
  <si>
    <t>6125</t>
  </si>
  <si>
    <t>Watertown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</si>
  <si>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</si>
  <si>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</si>
  <si>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</si>
  <si>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</si>
  <si>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</si>
  <si>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</si>
  <si>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</si>
  <si>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</si>
  <si>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</si>
  <si>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</si>
  <si>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</si>
  <si>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</si>
  <si>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</si>
  <si>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</si>
  <si>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</si>
  <si>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</si>
  <si>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</si>
  <si>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</si>
  <si>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</si>
  <si>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</si>
  <si>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</si>
  <si>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</t>
  </si>
  <si>
    <t>6307</t>
  </si>
  <si>
    <t>West Bend</t>
  </si>
  <si>
    <t>6321</t>
  </si>
  <si>
    <t>Westby Area</t>
  </si>
  <si>
    <t>6328</t>
  </si>
  <si>
    <t>West Depere</t>
  </si>
  <si>
    <t>6335</t>
  </si>
  <si>
    <t>Westfield</t>
  </si>
  <si>
    <t>6354</t>
  </si>
  <si>
    <t>Weston</t>
  </si>
  <si>
    <t>6370</t>
  </si>
  <si>
    <t>West Salem</t>
  </si>
  <si>
    <t>6384</t>
  </si>
  <si>
    <t>Weyauwega-Fremont</t>
  </si>
  <si>
    <t>6412</t>
  </si>
  <si>
    <t>Wheatland J1</t>
  </si>
  <si>
    <t>6419</t>
  </si>
  <si>
    <t>Whitefish Bay</t>
  </si>
  <si>
    <t>6426</t>
  </si>
  <si>
    <t>Whitehall</t>
  </si>
  <si>
    <t>6440</t>
  </si>
  <si>
    <t>White Lake</t>
  </si>
  <si>
    <t>6461</t>
  </si>
  <si>
    <t>Whitewater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</si>
  <si>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</si>
  <si>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</si>
  <si>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</si>
  <si>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</si>
  <si>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</si>
  <si>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</si>
  <si>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</si>
  <si>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</si>
  <si>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</si>
  <si>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</si>
  <si>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</si>
  <si>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</si>
  <si>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</si>
  <si>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</si>
  <si>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</si>
  <si>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</si>
  <si>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</si>
  <si>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</si>
  <si>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</si>
  <si>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</si>
  <si>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</si>
  <si>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</si>
  <si>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</si>
  <si>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</si>
  <si>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</si>
  <si>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</si>
  <si>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Totals:</t>
  </si>
  <si>
    <t>(2) Membership</t>
  </si>
  <si>
    <t>(1) FY-19 Adjusted Fund 10 Tran. Cost</t>
  </si>
  <si>
    <t>(4) FY 19 District's Fund 10 Transport. Cost /Member</t>
  </si>
  <si>
    <t>(5) FY 19 F10 Cost/Member over 145% of State Avg.</t>
  </si>
  <si>
    <t>(6) FY 19 District's Tran. Cost Over State Avg. Cost</t>
  </si>
  <si>
    <t>(7) FY 19 District's Percent of allocation</t>
  </si>
  <si>
    <t>(9) FY 20 District's Share of appropriation</t>
  </si>
  <si>
    <t>Statewide Membership</t>
  </si>
  <si>
    <t>(1)  Adjusted F10 Tran. Cost F18</t>
  </si>
  <si>
    <t xml:space="preserve"> </t>
  </si>
  <si>
    <t>(2)  Membership FY19</t>
  </si>
  <si>
    <t>(4 Total) Avg. Cost/Member FY19</t>
  </si>
  <si>
    <t>(5 Total)F19 145% of Avg Cost/Member</t>
  </si>
  <si>
    <t>(6 Total) FY19 Statewide Total Tran Cost</t>
  </si>
  <si>
    <t>F20 Appropriation</t>
  </si>
  <si>
    <t>(8) FY20 LEA's Share of Appropriation</t>
  </si>
  <si>
    <t>Districts receiving at least $200,000 in HCT aid for in June of 2020</t>
  </si>
  <si>
    <t>Districts receiving at least $150,000 but less than $200,000 in HCT aid for in June of 2020</t>
  </si>
  <si>
    <t>Districts receiving at least $75,000 but less than $100,000 in HCT aid for in June of 2020</t>
  </si>
  <si>
    <t>Districts receiving at least $50,000 but less than $75,000 in HCT aid for in June of 2020</t>
  </si>
  <si>
    <t>Districts receiving at least $25,000 but less than $50,000 in HCT aid for in June of 2020</t>
  </si>
  <si>
    <t>Districts receiving At least $10,000 but less than $25,000 in HCT aid for in June of 2020</t>
  </si>
  <si>
    <t>Districts receiving less than $10,000 in HCT aid for in June of 2020</t>
  </si>
  <si>
    <t>District's receiving High Cost Transportation Aid in June of 2020</t>
  </si>
  <si>
    <t>Code</t>
  </si>
  <si>
    <t>Area
(sq. mi.)</t>
  </si>
  <si>
    <t>Desoto Area</t>
  </si>
  <si>
    <t>Durand</t>
  </si>
  <si>
    <t>Galesville-Ettrick</t>
  </si>
  <si>
    <t>Holy Hill Area*</t>
  </si>
  <si>
    <t>Port Washington-Saukvill</t>
  </si>
  <si>
    <t>Stone Bank School Distri</t>
  </si>
  <si>
    <t>Trevor-Wilmot Consolidat</t>
  </si>
  <si>
    <t>TOTALS</t>
  </si>
  <si>
    <t>Members per Sq. Mile</t>
  </si>
  <si>
    <t>As of 2:34 PM on 05-15-2020</t>
  </si>
  <si>
    <t>(1) FY-18 Adjusted Fund 10 Tran. Cost</t>
  </si>
  <si>
    <t>(4) FY 18 District's Fund 10 Transport. Cost /Member</t>
  </si>
  <si>
    <t>(5) FY 18 F10 Cost/Member over 145% of State Avg.</t>
  </si>
  <si>
    <t>(6) FY 18 District's Tran. Cost Over State Avg. Cost</t>
  </si>
  <si>
    <t>(7) FY 18 District's Percent of allocation</t>
  </si>
  <si>
    <t>Friess Lake</t>
  </si>
  <si>
    <t>Richfield J1</t>
  </si>
  <si>
    <t xml:space="preserve">District Name </t>
  </si>
  <si>
    <t>As of 10:30 AM on 05-24-2019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</si>
  <si>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</si>
  <si>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</si>
  <si>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</si>
  <si>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</si>
  <si>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</si>
  <si>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</si>
  <si>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</si>
  <si>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</si>
  <si>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</si>
  <si>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</si>
  <si>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</si>
  <si>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</si>
  <si>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</si>
  <si>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</si>
  <si>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</si>
  <si>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</si>
  <si>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-</t>
  </si>
  <si>
    <t>50% of FY19 Districts Payments qualifying for Stop Gap</t>
  </si>
  <si>
    <t>FY19 Districts qualified for Stop Gap</t>
  </si>
  <si>
    <t>Total</t>
  </si>
  <si>
    <t>Appropiraiton</t>
  </si>
  <si>
    <t>2017 Wisconsin Act 59 - Stop Gap measure benefits districts that received a payment in the previous school year but not this school year.</t>
  </si>
  <si>
    <t xml:space="preserve"> FY19 LEA's Share of Stop Gap</t>
  </si>
  <si>
    <t>Stop Gap payment in June of 2020</t>
  </si>
  <si>
    <t>Districts receiving at least $100,000 but less than $150,000 in HCT aid for in June of 2020</t>
  </si>
  <si>
    <t>As of 9:15 AM on 05-27-2020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</si>
</sst>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0%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Lato"/>
      <family val="2"/>
    </font>
    <font>
      <b/>
      <sz val="12"/>
      <color theme="1"/>
      <name val="Lato"/>
      <family val="2"/>
    </font>
    <font>
      <b/>
      <sz val="11"/>
      <color theme="1"/>
      <name val="Lato"/>
      <family val="2"/>
    </font>
    <font>
      <b/>
      <sz val="11"/>
      <name val="Lato"/>
      <family val="2"/>
    </font>
    <font>
      <b/>
      <sz val="12"/>
      <color theme="0"/>
      <name val="Lato"/>
      <family val="2"/>
    </font>
    <font>
      <b/>
      <sz val="11"/>
      <color theme="0"/>
      <name val="Lato"/>
      <family val="2"/>
    </font>
    <font>
      <b/>
      <sz val="10"/>
      <color theme="0"/>
      <name val="Lato"/>
      <family val="2"/>
    </font>
    <font>
      <sz val="14"/>
      <color theme="1"/>
      <name val="Lato"/>
      <family val="2"/>
    </font>
    <font>
      <sz val="12"/>
      <color theme="1"/>
      <name val="Lato"/>
      <family val="2"/>
    </font>
    <font>
      <b/>
      <sz val="14"/>
      <color theme="1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sz val="10"/>
      <name val="Lato Black"/>
      <family val="2"/>
    </font>
    <font>
      <sz val="10"/>
      <color theme="1"/>
      <name val="Lato Black"/>
      <family val="2"/>
    </font>
    <font>
      <b/>
      <sz val="11"/>
      <color theme="1"/>
      <name val="Lato Black"/>
      <family val="2"/>
    </font>
    <font>
      <sz val="14"/>
      <color theme="1"/>
      <name val="Lato Black"/>
      <family val="2"/>
    </font>
    <font>
      <b/>
      <sz val="10"/>
      <color theme="1"/>
      <name val="Lato Black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Lato"/>
      <family val="2"/>
    </font>
    <font>
      <sz val="11"/>
      <color theme="1"/>
      <name val="Lato"/>
      <family val="2"/>
    </font>
    <font>
      <sz val="10.5"/>
      <color theme="1"/>
      <name val="Lato Black"/>
      <family val="2"/>
    </font>
    <font>
      <b/>
      <sz val="10.5"/>
      <color theme="1"/>
      <name val="Lato Black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name val="Lato Black"/>
      <family val="2"/>
    </font>
    <font>
      <sz val="11"/>
      <color theme="1"/>
      <name val="Lato Black"/>
      <family val="2"/>
    </font>
    <font>
      <b/>
      <sz val="10.5"/>
      <name val="Lato Black"/>
      <family val="2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wrapText="1"/>
    </xf>
    <xf numFmtId="0" fontId="2" fillId="2" borderId="0" xfId="1" applyFont="1" applyFill="1"/>
    <xf numFmtId="4" fontId="2" fillId="2" borderId="0" xfId="0" applyNumberFormat="1" applyFont="1" applyFill="1"/>
    <xf numFmtId="0" fontId="3" fillId="0" borderId="0" xfId="0" applyFont="1"/>
    <xf numFmtId="3" fontId="9" fillId="0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4" fillId="2" borderId="0" xfId="1" applyFont="1" applyFill="1"/>
    <xf numFmtId="3" fontId="13" fillId="2" borderId="0" xfId="1" applyNumberFormat="1" applyFont="1" applyFill="1" applyAlignment="1">
      <alignment horizontal="center"/>
    </xf>
    <xf numFmtId="4" fontId="15" fillId="2" borderId="0" xfId="0" applyNumberFormat="1" applyFont="1" applyFill="1"/>
    <xf numFmtId="4" fontId="15" fillId="2" borderId="0" xfId="1" applyNumberFormat="1" applyFont="1" applyFill="1"/>
    <xf numFmtId="0" fontId="16" fillId="0" borderId="0" xfId="0" applyFont="1"/>
    <xf numFmtId="0" fontId="10" fillId="0" borderId="1" xfId="0" applyFont="1" applyBorder="1"/>
    <xf numFmtId="0" fontId="11" fillId="0" borderId="1" xfId="0" applyFont="1" applyBorder="1"/>
    <xf numFmtId="3" fontId="10" fillId="0" borderId="0" xfId="0" applyNumberFormat="1" applyFont="1" applyAlignment="1">
      <alignment horizontal="center"/>
    </xf>
    <xf numFmtId="0" fontId="18" fillId="0" borderId="0" xfId="0" applyFont="1"/>
    <xf numFmtId="4" fontId="10" fillId="0" borderId="1" xfId="0" applyNumberFormat="1" applyFont="1" applyBorder="1"/>
    <xf numFmtId="4" fontId="19" fillId="0" borderId="0" xfId="0" applyNumberFormat="1" applyFont="1"/>
    <xf numFmtId="4" fontId="19" fillId="0" borderId="1" xfId="0" applyNumberFormat="1" applyFont="1" applyBorder="1" applyAlignment="1">
      <alignment horizontal="right"/>
    </xf>
    <xf numFmtId="4" fontId="19" fillId="3" borderId="1" xfId="0" applyNumberFormat="1" applyFont="1" applyFill="1" applyBorder="1" applyAlignment="1">
      <alignment horizontal="right"/>
    </xf>
    <xf numFmtId="4" fontId="19" fillId="3" borderId="1" xfId="0" applyNumberFormat="1" applyFont="1" applyFill="1" applyBorder="1" applyProtection="1">
      <protection locked="0"/>
    </xf>
    <xf numFmtId="4" fontId="19" fillId="0" borderId="1" xfId="0" applyNumberFormat="1" applyFont="1" applyBorder="1" applyProtection="1">
      <protection locked="0"/>
    </xf>
    <xf numFmtId="164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/>
    </xf>
    <xf numFmtId="4" fontId="10" fillId="0" borderId="2" xfId="0" applyNumberFormat="1" applyFont="1" applyBorder="1"/>
    <xf numFmtId="0" fontId="10" fillId="0" borderId="1" xfId="1" applyFont="1" applyFill="1" applyBorder="1" applyAlignment="1">
      <alignment horizontal="center"/>
    </xf>
    <xf numFmtId="4" fontId="19" fillId="0" borderId="1" xfId="0" applyNumberFormat="1" applyFont="1" applyFill="1" applyBorder="1"/>
    <xf numFmtId="4" fontId="19" fillId="0" borderId="1" xfId="1" applyNumberFormat="1" applyFont="1" applyFill="1" applyBorder="1"/>
    <xf numFmtId="165" fontId="10" fillId="0" borderId="2" xfId="2" applyNumberFormat="1" applyFont="1" applyBorder="1" applyAlignment="1">
      <alignment horizontal="center"/>
    </xf>
    <xf numFmtId="165" fontId="10" fillId="0" borderId="1" xfId="2" applyNumberFormat="1" applyFont="1" applyBorder="1" applyAlignment="1">
      <alignment horizontal="center"/>
    </xf>
    <xf numFmtId="165" fontId="10" fillId="0" borderId="1" xfId="2" applyNumberFormat="1" applyFont="1" applyBorder="1" applyAlignment="1" applyProtection="1">
      <alignment horizontal="center"/>
      <protection locked="0"/>
    </xf>
    <xf numFmtId="164" fontId="21" fillId="4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2" fontId="22" fillId="0" borderId="0" xfId="0" applyNumberFormat="1" applyFont="1"/>
    <xf numFmtId="0" fontId="24" fillId="0" borderId="0" xfId="0" applyFont="1"/>
    <xf numFmtId="0" fontId="25" fillId="5" borderId="6" xfId="0" applyFont="1" applyFill="1" applyBorder="1" applyAlignment="1">
      <alignment horizontal="center" vertical="center"/>
    </xf>
    <xf numFmtId="2" fontId="25" fillId="0" borderId="0" xfId="0" applyNumberFormat="1" applyFont="1"/>
    <xf numFmtId="43" fontId="25" fillId="0" borderId="0" xfId="0" applyNumberFormat="1" applyFont="1"/>
    <xf numFmtId="0" fontId="25" fillId="4" borderId="6" xfId="0" applyFont="1" applyFill="1" applyBorder="1" applyAlignment="1">
      <alignment horizontal="center" vertical="center"/>
    </xf>
    <xf numFmtId="0" fontId="25" fillId="0" borderId="0" xfId="0" applyFont="1"/>
    <xf numFmtId="0" fontId="25" fillId="6" borderId="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3" fontId="23" fillId="0" borderId="0" xfId="0" applyNumberFormat="1" applyFont="1"/>
    <xf numFmtId="4" fontId="23" fillId="0" borderId="0" xfId="0" applyNumberFormat="1" applyFont="1"/>
    <xf numFmtId="43" fontId="18" fillId="5" borderId="1" xfId="0" applyNumberFormat="1" applyFont="1" applyFill="1" applyBorder="1"/>
    <xf numFmtId="3" fontId="10" fillId="4" borderId="1" xfId="1" applyNumberFormat="1" applyFont="1" applyFill="1" applyBorder="1" applyAlignment="1">
      <alignment horizontal="right"/>
    </xf>
    <xf numFmtId="43" fontId="10" fillId="0" borderId="1" xfId="0" applyNumberFormat="1" applyFont="1" applyBorder="1"/>
    <xf numFmtId="43" fontId="10" fillId="12" borderId="1" xfId="0" applyNumberFormat="1" applyFont="1" applyFill="1" applyBorder="1"/>
    <xf numFmtId="43" fontId="10" fillId="6" borderId="1" xfId="0" applyNumberFormat="1" applyFont="1" applyFill="1" applyBorder="1"/>
    <xf numFmtId="0" fontId="6" fillId="0" borderId="1" xfId="0" applyFont="1" applyBorder="1"/>
    <xf numFmtId="43" fontId="6" fillId="0" borderId="1" xfId="2" applyFont="1" applyBorder="1"/>
    <xf numFmtId="4" fontId="10" fillId="8" borderId="1" xfId="0" applyNumberFormat="1" applyFont="1" applyFill="1" applyBorder="1"/>
    <xf numFmtId="166" fontId="17" fillId="0" borderId="1" xfId="4" applyNumberFormat="1" applyFont="1" applyBorder="1"/>
    <xf numFmtId="10" fontId="17" fillId="0" borderId="0" xfId="0" applyNumberFormat="1" applyFont="1"/>
    <xf numFmtId="44" fontId="10" fillId="0" borderId="1" xfId="3" applyFont="1" applyBorder="1"/>
    <xf numFmtId="44" fontId="10" fillId="4" borderId="1" xfId="0" applyNumberFormat="1" applyFont="1" applyFill="1" applyBorder="1"/>
    <xf numFmtId="0" fontId="26" fillId="0" borderId="1" xfId="0" applyNumberFormat="1" applyFont="1" applyFill="1" applyBorder="1" applyAlignment="1">
      <alignment horizontal="right"/>
    </xf>
    <xf numFmtId="49" fontId="26" fillId="0" borderId="1" xfId="0" applyNumberFormat="1" applyFont="1" applyFill="1" applyBorder="1"/>
    <xf numFmtId="43" fontId="26" fillId="0" borderId="1" xfId="2" applyFont="1" applyFill="1" applyBorder="1"/>
    <xf numFmtId="1" fontId="7" fillId="0" borderId="1" xfId="0" applyNumberFormat="1" applyFont="1" applyFill="1" applyBorder="1" applyAlignment="1">
      <alignment horizontal="center"/>
    </xf>
    <xf numFmtId="1" fontId="28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3" fontId="28" fillId="0" borderId="1" xfId="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/>
    <xf numFmtId="43" fontId="6" fillId="0" borderId="1" xfId="2" applyFont="1" applyFill="1" applyBorder="1"/>
    <xf numFmtId="43" fontId="6" fillId="0" borderId="1" xfId="2" applyNumberFormat="1" applyFont="1" applyFill="1" applyBorder="1"/>
    <xf numFmtId="0" fontId="27" fillId="0" borderId="1" xfId="0" applyNumberFormat="1" applyFont="1" applyFill="1" applyBorder="1" applyAlignment="1">
      <alignment horizontal="right"/>
    </xf>
    <xf numFmtId="49" fontId="27" fillId="0" borderId="1" xfId="0" applyNumberFormat="1" applyFont="1" applyFill="1" applyBorder="1"/>
    <xf numFmtId="43" fontId="27" fillId="0" borderId="1" xfId="2" applyFont="1" applyFill="1" applyBorder="1"/>
    <xf numFmtId="0" fontId="6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2" fontId="7" fillId="0" borderId="1" xfId="0" applyNumberFormat="1" applyFont="1" applyBorder="1"/>
    <xf numFmtId="0" fontId="29" fillId="0" borderId="0" xfId="0" applyFont="1" applyAlignment="1">
      <alignment horizontal="center" vertical="center" wrapText="1"/>
    </xf>
    <xf numFmtId="43" fontId="10" fillId="3" borderId="1" xfId="0" applyNumberFormat="1" applyFont="1" applyFill="1" applyBorder="1"/>
    <xf numFmtId="43" fontId="6" fillId="3" borderId="1" xfId="2" applyFont="1" applyFill="1" applyBorder="1"/>
    <xf numFmtId="166" fontId="17" fillId="3" borderId="1" xfId="4" applyNumberFormat="1" applyFont="1" applyFill="1" applyBorder="1"/>
    <xf numFmtId="44" fontId="10" fillId="3" borderId="1" xfId="3" applyFont="1" applyFill="1" applyBorder="1"/>
    <xf numFmtId="0" fontId="3" fillId="3" borderId="1" xfId="0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/>
    <xf numFmtId="2" fontId="7" fillId="3" borderId="1" xfId="0" applyNumberFormat="1" applyFont="1" applyFill="1" applyBorder="1"/>
    <xf numFmtId="0" fontId="11" fillId="3" borderId="1" xfId="0" applyFont="1" applyFill="1" applyBorder="1"/>
    <xf numFmtId="165" fontId="10" fillId="3" borderId="1" xfId="2" applyNumberFormat="1" applyFont="1" applyFill="1" applyBorder="1" applyAlignment="1">
      <alignment horizontal="center"/>
    </xf>
    <xf numFmtId="4" fontId="10" fillId="3" borderId="1" xfId="0" applyNumberFormat="1" applyFont="1" applyFill="1" applyBorder="1"/>
    <xf numFmtId="44" fontId="30" fillId="3" borderId="1" xfId="3" applyFont="1" applyFill="1" applyBorder="1"/>
    <xf numFmtId="0" fontId="12" fillId="0" borderId="0" xfId="0" applyFont="1" applyFill="1" applyBorder="1" applyAlignment="1">
      <alignment horizontal="center" vertical="center" wrapText="1"/>
    </xf>
    <xf numFmtId="44" fontId="10" fillId="0" borderId="0" xfId="3" applyFont="1" applyBorder="1"/>
    <xf numFmtId="44" fontId="10" fillId="3" borderId="0" xfId="3" applyFont="1" applyFill="1" applyBorder="1"/>
    <xf numFmtId="44" fontId="30" fillId="3" borderId="0" xfId="3" applyFont="1" applyFill="1" applyBorder="1"/>
    <xf numFmtId="1" fontId="11" fillId="0" borderId="1" xfId="3" applyNumberFormat="1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0" fontId="32" fillId="9" borderId="8" xfId="0" applyNumberFormat="1" applyFont="1" applyFill="1" applyBorder="1" applyAlignment="1">
      <alignment horizontal="center" vertical="center"/>
    </xf>
    <xf numFmtId="4" fontId="33" fillId="9" borderId="3" xfId="0" applyNumberFormat="1" applyFont="1" applyFill="1" applyBorder="1" applyAlignment="1">
      <alignment vertical="center"/>
    </xf>
    <xf numFmtId="4" fontId="32" fillId="9" borderId="11" xfId="0" applyNumberFormat="1" applyFont="1" applyFill="1" applyBorder="1"/>
    <xf numFmtId="4" fontId="33" fillId="9" borderId="11" xfId="0" applyNumberFormat="1" applyFont="1" applyFill="1" applyBorder="1"/>
    <xf numFmtId="0" fontId="32" fillId="9" borderId="11" xfId="0" applyFont="1" applyFill="1" applyBorder="1"/>
    <xf numFmtId="0" fontId="32" fillId="9" borderId="4" xfId="0" applyFont="1" applyFill="1" applyBorder="1"/>
    <xf numFmtId="0" fontId="32" fillId="0" borderId="8" xfId="0" applyNumberFormat="1" applyFont="1" applyFill="1" applyBorder="1" applyAlignment="1">
      <alignment horizontal="center" vertical="center"/>
    </xf>
    <xf numFmtId="4" fontId="33" fillId="0" borderId="3" xfId="0" applyNumberFormat="1" applyFont="1" applyFill="1" applyBorder="1" applyAlignment="1">
      <alignment vertical="center"/>
    </xf>
    <xf numFmtId="4" fontId="32" fillId="0" borderId="11" xfId="0" applyNumberFormat="1" applyFont="1" applyFill="1" applyBorder="1"/>
    <xf numFmtId="4" fontId="33" fillId="0" borderId="11" xfId="0" applyNumberFormat="1" applyFont="1" applyFill="1" applyBorder="1"/>
    <xf numFmtId="0" fontId="32" fillId="0" borderId="11" xfId="0" applyFont="1" applyFill="1" applyBorder="1"/>
    <xf numFmtId="0" fontId="32" fillId="0" borderId="4" xfId="0" applyFont="1" applyBorder="1"/>
    <xf numFmtId="0" fontId="32" fillId="0" borderId="12" xfId="0" applyNumberFormat="1" applyFont="1" applyFill="1" applyBorder="1" applyAlignment="1">
      <alignment horizontal="center" vertical="center"/>
    </xf>
    <xf numFmtId="0" fontId="31" fillId="0" borderId="0" xfId="0" applyFont="1"/>
    <xf numFmtId="44" fontId="11" fillId="0" borderId="0" xfId="3" applyFont="1"/>
    <xf numFmtId="44" fontId="11" fillId="0" borderId="1" xfId="3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11" borderId="1" xfId="1" applyFont="1" applyFill="1" applyBorder="1" applyAlignment="1">
      <alignment horizontal="center" vertical="center"/>
    </xf>
    <xf numFmtId="10" fontId="10" fillId="11" borderId="1" xfId="4" applyNumberFormat="1" applyFont="1" applyFill="1" applyBorder="1"/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Border="1"/>
    <xf numFmtId="0" fontId="31" fillId="5" borderId="1" xfId="0" applyFont="1" applyFill="1" applyBorder="1"/>
    <xf numFmtId="0" fontId="31" fillId="0" borderId="1" xfId="0" applyFont="1" applyBorder="1"/>
    <xf numFmtId="0" fontId="11" fillId="13" borderId="1" xfId="0" applyFont="1" applyFill="1" applyBorder="1"/>
    <xf numFmtId="44" fontId="11" fillId="0" borderId="1" xfId="3" applyFont="1" applyFill="1" applyBorder="1"/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11" fillId="0" borderId="1" xfId="0" applyFont="1" applyFill="1" applyBorder="1"/>
    <xf numFmtId="0" fontId="11" fillId="0" borderId="2" xfId="0" applyFont="1" applyBorder="1"/>
    <xf numFmtId="0" fontId="32" fillId="0" borderId="4" xfId="0" applyFont="1" applyFill="1" applyBorder="1"/>
    <xf numFmtId="0" fontId="0" fillId="9" borderId="0" xfId="0" applyFill="1"/>
    <xf numFmtId="0" fontId="31" fillId="0" borderId="0" xfId="0" applyFont="1" applyAlignment="1">
      <alignment wrapText="1"/>
    </xf>
    <xf numFmtId="0" fontId="11" fillId="0" borderId="8" xfId="0" applyFont="1" applyBorder="1" applyAlignment="1">
      <alignment horizontal="center" vertical="center" wrapText="1"/>
    </xf>
    <xf numFmtId="44" fontId="31" fillId="0" borderId="1" xfId="0" applyNumberFormat="1" applyFont="1" applyBorder="1"/>
    <xf numFmtId="44" fontId="31" fillId="0" borderId="1" xfId="0" applyNumberFormat="1" applyFont="1" applyBorder="1" applyAlignment="1">
      <alignment wrapText="1"/>
    </xf>
    <xf numFmtId="0" fontId="0" fillId="9" borderId="0" xfId="0" applyFill="1" applyAlignment="1">
      <alignment horizontal="center" vertical="center"/>
    </xf>
    <xf numFmtId="43" fontId="8" fillId="16" borderId="1" xfId="2" applyFont="1" applyFill="1" applyBorder="1" applyAlignment="1">
      <alignment horizontal="center" vertical="center"/>
    </xf>
    <xf numFmtId="0" fontId="7" fillId="0" borderId="0" xfId="0" applyFont="1"/>
    <xf numFmtId="165" fontId="7" fillId="0" borderId="0" xfId="2" applyNumberFormat="1" applyFont="1"/>
    <xf numFmtId="44" fontId="7" fillId="0" borderId="0" xfId="3" applyFont="1"/>
    <xf numFmtId="0" fontId="8" fillId="0" borderId="0" xfId="0" applyFont="1"/>
    <xf numFmtId="164" fontId="7" fillId="0" borderId="0" xfId="0" applyNumberFormat="1" applyFont="1" applyAlignment="1">
      <alignment horizontal="center"/>
    </xf>
    <xf numFmtId="3" fontId="7" fillId="0" borderId="0" xfId="0" applyNumberFormat="1" applyFont="1"/>
    <xf numFmtId="4" fontId="7" fillId="0" borderId="0" xfId="0" applyNumberFormat="1" applyFont="1"/>
    <xf numFmtId="1" fontId="37" fillId="0" borderId="0" xfId="0" applyNumberFormat="1" applyFont="1" applyAlignment="1">
      <alignment horizontal="center" vertical="center"/>
    </xf>
    <xf numFmtId="44" fontId="8" fillId="16" borderId="13" xfId="0" applyNumberFormat="1" applyFont="1" applyFill="1" applyBorder="1" applyAlignment="1">
      <alignment vertical="center"/>
    </xf>
    <xf numFmtId="0" fontId="36" fillId="0" borderId="0" xfId="0" applyFont="1"/>
    <xf numFmtId="43" fontId="8" fillId="15" borderId="14" xfId="2" applyFont="1" applyFill="1" applyBorder="1" applyAlignment="1">
      <alignment horizontal="center" vertical="center" wrapText="1"/>
    </xf>
    <xf numFmtId="166" fontId="8" fillId="15" borderId="13" xfId="4" applyNumberFormat="1" applyFont="1" applyFill="1" applyBorder="1" applyAlignment="1">
      <alignment vertical="center"/>
    </xf>
    <xf numFmtId="0" fontId="5" fillId="0" borderId="0" xfId="0" applyFont="1"/>
    <xf numFmtId="0" fontId="5" fillId="9" borderId="0" xfId="0" applyFont="1" applyFill="1"/>
    <xf numFmtId="0" fontId="11" fillId="9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4" fontId="7" fillId="0" borderId="8" xfId="3" applyFont="1" applyBorder="1"/>
    <xf numFmtId="0" fontId="11" fillId="9" borderId="21" xfId="0" applyFont="1" applyFill="1" applyBorder="1"/>
    <xf numFmtId="0" fontId="31" fillId="0" borderId="14" xfId="0" applyFont="1" applyBorder="1"/>
    <xf numFmtId="44" fontId="11" fillId="0" borderId="2" xfId="3" applyFont="1" applyBorder="1"/>
    <xf numFmtId="44" fontId="11" fillId="9" borderId="8" xfId="0" applyNumberFormat="1" applyFont="1" applyFill="1" applyBorder="1"/>
    <xf numFmtId="44" fontId="11" fillId="0" borderId="2" xfId="0" applyNumberFormat="1" applyFont="1" applyBorder="1" applyAlignment="1">
      <alignment wrapText="1"/>
    </xf>
    <xf numFmtId="44" fontId="11" fillId="9" borderId="8" xfId="0" applyNumberFormat="1" applyFont="1" applyFill="1" applyBorder="1" applyAlignment="1">
      <alignment wrapText="1"/>
    </xf>
    <xf numFmtId="166" fontId="10" fillId="9" borderId="13" xfId="0" applyNumberFormat="1" applyFont="1" applyFill="1" applyBorder="1"/>
    <xf numFmtId="0" fontId="35" fillId="0" borderId="0" xfId="0" applyFont="1"/>
    <xf numFmtId="0" fontId="10" fillId="0" borderId="0" xfId="0" applyFont="1"/>
    <xf numFmtId="0" fontId="35" fillId="9" borderId="0" xfId="0" applyFont="1" applyFill="1"/>
    <xf numFmtId="44" fontId="10" fillId="0" borderId="1" xfId="0" applyNumberFormat="1" applyFont="1" applyBorder="1" applyAlignment="1">
      <alignment wrapText="1"/>
    </xf>
    <xf numFmtId="0" fontId="19" fillId="14" borderId="8" xfId="0" applyFont="1" applyFill="1" applyBorder="1"/>
    <xf numFmtId="0" fontId="19" fillId="14" borderId="8" xfId="1" applyFont="1" applyFill="1" applyBorder="1" applyAlignment="1">
      <alignment horizontal="center" vertical="center"/>
    </xf>
    <xf numFmtId="1" fontId="11" fillId="17" borderId="1" xfId="3" applyNumberFormat="1" applyFont="1" applyFill="1" applyBorder="1" applyAlignment="1">
      <alignment horizontal="center" vertical="center"/>
    </xf>
    <xf numFmtId="44" fontId="10" fillId="0" borderId="1" xfId="0" applyNumberFormat="1" applyFont="1" applyBorder="1"/>
    <xf numFmtId="0" fontId="8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0" fillId="9" borderId="1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38" fillId="0" borderId="0" xfId="0" applyFont="1" applyFill="1"/>
    <xf numFmtId="43" fontId="10" fillId="0" borderId="2" xfId="0" applyNumberFormat="1" applyFont="1" applyBorder="1"/>
    <xf numFmtId="43" fontId="6" fillId="0" borderId="2" xfId="2" applyFont="1" applyBorder="1"/>
    <xf numFmtId="166" fontId="17" fillId="0" borderId="2" xfId="4" applyNumberFormat="1" applyFont="1" applyBorder="1"/>
    <xf numFmtId="44" fontId="10" fillId="0" borderId="2" xfId="3" applyFont="1" applyBorder="1"/>
    <xf numFmtId="3" fontId="10" fillId="4" borderId="22" xfId="1" applyNumberFormat="1" applyFont="1" applyFill="1" applyBorder="1" applyAlignment="1">
      <alignment horizontal="right"/>
    </xf>
    <xf numFmtId="4" fontId="10" fillId="0" borderId="23" xfId="0" applyNumberFormat="1" applyFont="1" applyFill="1" applyBorder="1"/>
    <xf numFmtId="4" fontId="10" fillId="0" borderId="23" xfId="1" applyNumberFormat="1" applyFont="1" applyFill="1" applyBorder="1"/>
    <xf numFmtId="43" fontId="10" fillId="5" borderId="23" xfId="0" applyNumberFormat="1" applyFont="1" applyFill="1" applyBorder="1"/>
    <xf numFmtId="43" fontId="10" fillId="6" borderId="23" xfId="0" applyNumberFormat="1" applyFont="1" applyFill="1" applyBorder="1"/>
    <xf numFmtId="43" fontId="10" fillId="7" borderId="23" xfId="0" applyNumberFormat="1" applyFont="1" applyFill="1" applyBorder="1"/>
    <xf numFmtId="4" fontId="10" fillId="8" borderId="23" xfId="0" applyNumberFormat="1" applyFont="1" applyFill="1" applyBorder="1"/>
    <xf numFmtId="10" fontId="17" fillId="11" borderId="23" xfId="4" applyNumberFormat="1" applyFont="1" applyFill="1" applyBorder="1"/>
    <xf numFmtId="44" fontId="10" fillId="4" borderId="24" xfId="0" applyNumberFormat="1" applyFont="1" applyFill="1" applyBorder="1"/>
    <xf numFmtId="0" fontId="13" fillId="2" borderId="0" xfId="1" applyFont="1" applyFill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5" fillId="8" borderId="21" xfId="0" applyFont="1" applyFill="1" applyBorder="1"/>
    <xf numFmtId="0" fontId="25" fillId="8" borderId="25" xfId="0" applyNumberFormat="1" applyFont="1" applyFill="1" applyBorder="1"/>
    <xf numFmtId="4" fontId="25" fillId="8" borderId="25" xfId="0" applyNumberFormat="1" applyFont="1" applyFill="1" applyBorder="1"/>
    <xf numFmtId="0" fontId="25" fillId="8" borderId="25" xfId="0" applyFont="1" applyFill="1" applyBorder="1"/>
    <xf numFmtId="0" fontId="23" fillId="8" borderId="25" xfId="0" applyFont="1" applyFill="1" applyBorder="1"/>
    <xf numFmtId="2" fontId="25" fillId="8" borderId="5" xfId="0" applyNumberFormat="1" applyFont="1" applyFill="1" applyBorder="1"/>
    <xf numFmtId="0" fontId="25" fillId="9" borderId="21" xfId="0" applyFont="1" applyFill="1" applyBorder="1"/>
    <xf numFmtId="0" fontId="25" fillId="9" borderId="25" xfId="0" applyNumberFormat="1" applyFont="1" applyFill="1" applyBorder="1"/>
    <xf numFmtId="4" fontId="25" fillId="9" borderId="25" xfId="0" applyNumberFormat="1" applyFont="1" applyFill="1" applyBorder="1"/>
    <xf numFmtId="0" fontId="25" fillId="9" borderId="25" xfId="0" applyFont="1" applyFill="1" applyBorder="1"/>
    <xf numFmtId="0" fontId="23" fillId="9" borderId="25" xfId="0" applyFont="1" applyFill="1" applyBorder="1"/>
    <xf numFmtId="2" fontId="25" fillId="9" borderId="5" xfId="0" applyNumberFormat="1" applyFont="1" applyFill="1" applyBorder="1"/>
    <xf numFmtId="0" fontId="25" fillId="10" borderId="21" xfId="0" applyFont="1" applyFill="1" applyBorder="1"/>
    <xf numFmtId="0" fontId="25" fillId="10" borderId="25" xfId="0" applyNumberFormat="1" applyFont="1" applyFill="1" applyBorder="1"/>
    <xf numFmtId="4" fontId="25" fillId="10" borderId="25" xfId="0" applyNumberFormat="1" applyFont="1" applyFill="1" applyBorder="1"/>
    <xf numFmtId="0" fontId="25" fillId="10" borderId="25" xfId="0" applyFont="1" applyFill="1" applyBorder="1"/>
    <xf numFmtId="0" fontId="23" fillId="10" borderId="25" xfId="0" applyFont="1" applyFill="1" applyBorder="1"/>
    <xf numFmtId="2" fontId="25" fillId="10" borderId="5" xfId="0" applyNumberFormat="1" applyFont="1" applyFill="1" applyBorder="1"/>
    <xf numFmtId="4" fontId="23" fillId="8" borderId="4" xfId="0" applyNumberFormat="1" applyFont="1" applyFill="1" applyBorder="1"/>
    <xf numFmtId="3" fontId="23" fillId="9" borderId="4" xfId="0" applyNumberFormat="1" applyFont="1" applyFill="1" applyBorder="1"/>
    <xf numFmtId="166" fontId="23" fillId="10" borderId="4" xfId="4" applyNumberFormat="1" applyFont="1" applyFill="1" applyBorder="1"/>
    <xf numFmtId="3" fontId="39" fillId="4" borderId="4" xfId="0" applyNumberFormat="1" applyFont="1" applyFill="1" applyBorder="1"/>
    <xf numFmtId="3" fontId="39" fillId="0" borderId="4" xfId="0" applyNumberFormat="1" applyFont="1" applyBorder="1"/>
    <xf numFmtId="3" fontId="39" fillId="0" borderId="5" xfId="0" applyNumberFormat="1" applyFont="1" applyBorder="1"/>
    <xf numFmtId="3" fontId="39" fillId="0" borderId="1" xfId="0" applyNumberFormat="1" applyFont="1" applyBorder="1"/>
    <xf numFmtId="0" fontId="40" fillId="0" borderId="0" xfId="0" applyFont="1"/>
    <xf numFmtId="0" fontId="23" fillId="5" borderId="0" xfId="0" applyFont="1" applyFill="1"/>
    <xf numFmtId="2" fontId="23" fillId="5" borderId="0" xfId="0" applyNumberFormat="1" applyFont="1" applyFill="1"/>
    <xf numFmtId="43" fontId="23" fillId="5" borderId="8" xfId="2" applyNumberFormat="1" applyFont="1" applyFill="1" applyBorder="1"/>
    <xf numFmtId="165" fontId="23" fillId="4" borderId="17" xfId="2" applyNumberFormat="1" applyFont="1" applyFill="1" applyBorder="1"/>
    <xf numFmtId="2" fontId="23" fillId="0" borderId="0" xfId="0" applyNumberFormat="1" applyFont="1"/>
    <xf numFmtId="0" fontId="23" fillId="6" borderId="1" xfId="0" applyFont="1" applyFill="1" applyBorder="1"/>
    <xf numFmtId="0" fontId="23" fillId="6" borderId="0" xfId="0" applyNumberFormat="1" applyFont="1" applyFill="1"/>
    <xf numFmtId="4" fontId="23" fillId="6" borderId="0" xfId="0" applyNumberFormat="1" applyFont="1" applyFill="1"/>
    <xf numFmtId="43" fontId="23" fillId="6" borderId="8" xfId="0" applyNumberFormat="1" applyFont="1" applyFill="1" applyBorder="1"/>
    <xf numFmtId="0" fontId="23" fillId="7" borderId="14" xfId="0" applyFont="1" applyFill="1" applyBorder="1"/>
    <xf numFmtId="0" fontId="23" fillId="7" borderId="0" xfId="0" applyNumberFormat="1" applyFont="1" applyFill="1"/>
    <xf numFmtId="4" fontId="23" fillId="7" borderId="0" xfId="0" applyNumberFormat="1" applyFont="1" applyFill="1"/>
    <xf numFmtId="43" fontId="23" fillId="7" borderId="13" xfId="0" applyNumberFormat="1" applyFont="1" applyFill="1" applyBorder="1"/>
    <xf numFmtId="0" fontId="33" fillId="5" borderId="7" xfId="0" applyFont="1" applyFill="1" applyBorder="1" applyAlignment="1">
      <alignment horizontal="right"/>
    </xf>
    <xf numFmtId="0" fontId="33" fillId="4" borderId="7" xfId="0" applyFont="1" applyFill="1" applyBorder="1" applyAlignment="1">
      <alignment horizontal="right"/>
    </xf>
    <xf numFmtId="0" fontId="33" fillId="6" borderId="25" xfId="0" applyFont="1" applyFill="1" applyBorder="1" applyAlignment="1">
      <alignment horizontal="right"/>
    </xf>
    <xf numFmtId="0" fontId="33" fillId="7" borderId="25" xfId="0" applyFont="1" applyFill="1" applyBorder="1" applyAlignment="1">
      <alignment horizontal="right"/>
    </xf>
    <xf numFmtId="0" fontId="33" fillId="8" borderId="25" xfId="0" applyFont="1" applyFill="1" applyBorder="1" applyAlignment="1">
      <alignment horizontal="right"/>
    </xf>
    <xf numFmtId="0" fontId="33" fillId="9" borderId="25" xfId="0" applyFont="1" applyFill="1" applyBorder="1" applyAlignment="1">
      <alignment horizontal="right"/>
    </xf>
    <xf numFmtId="0" fontId="33" fillId="10" borderId="26" xfId="0" applyFont="1" applyFill="1" applyBorder="1" applyAlignment="1">
      <alignment horizontal="right"/>
    </xf>
    <xf numFmtId="0" fontId="41" fillId="4" borderId="4" xfId="0" applyFont="1" applyFill="1" applyBorder="1" applyAlignment="1">
      <alignment horizontal="right"/>
    </xf>
    <xf numFmtId="44" fontId="11" fillId="0" borderId="1" xfId="3" applyNumberFormat="1" applyFont="1" applyBorder="1"/>
    <xf numFmtId="0" fontId="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5">
    <cellStyle name="Comma" xfId="2" builtinId="3"/>
    <cellStyle name="Currency" xfId="3" builtinId="4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area_calc_may2018_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7"/>
  <sheetViews>
    <sheetView tabSelected="1" zoomScaleNormal="100" workbookViewId="0">
      <pane ySplit="3" topLeftCell="A4" activePane="bottomLeft" state="frozen"/>
      <selection pane="bottomLeft" activeCell="B3" sqref="B3"/>
    </sheetView>
  </sheetViews>
  <sheetFormatPr defaultColWidth="9.1796875" defaultRowHeight="18.5" x14ac:dyDescent="0.45"/>
  <cols>
    <col min="1" max="1" width="8.36328125" style="197" bestFit="1" customWidth="1"/>
    <col min="2" max="2" width="28.08984375" style="6" customWidth="1"/>
    <col min="3" max="3" width="16.36328125" style="15" customWidth="1"/>
    <col min="4" max="4" width="15.453125" style="18" hidden="1" customWidth="1"/>
    <col min="5" max="10" width="15.36328125" style="18" hidden="1" customWidth="1"/>
    <col min="11" max="11" width="20.26953125" style="16" customWidth="1"/>
    <col min="12" max="12" width="18.6328125" style="12" customWidth="1"/>
    <col min="13" max="13" width="18.26953125" style="12" customWidth="1"/>
    <col min="14" max="14" width="18.08984375" style="12" customWidth="1"/>
    <col min="15" max="15" width="6" style="12" hidden="1" customWidth="1"/>
    <col min="16" max="16" width="20.26953125" style="12" bestFit="1" customWidth="1"/>
    <col min="17" max="17" width="6.453125" style="12" customWidth="1"/>
    <col min="18" max="18" width="6.453125" style="12" hidden="1" customWidth="1"/>
    <col min="19" max="19" width="7.453125" style="4" hidden="1" customWidth="1"/>
    <col min="20" max="20" width="5.1796875" style="4" hidden="1" customWidth="1"/>
    <col min="21" max="21" width="9.36328125" style="56" hidden="1" customWidth="1"/>
    <col min="22" max="22" width="23.08984375" style="56" hidden="1" customWidth="1"/>
    <col min="23" max="23" width="12" style="56" hidden="1" customWidth="1"/>
    <col min="24" max="24" width="14.1796875" style="4" hidden="1" customWidth="1"/>
    <col min="25" max="16384" width="9.1796875" style="4"/>
  </cols>
  <sheetData>
    <row r="1" spans="1:24" ht="48.5" customHeight="1" thickBot="1" x14ac:dyDescent="0.5">
      <c r="A1" s="23" t="s">
        <v>0</v>
      </c>
      <c r="B1" s="25" t="s">
        <v>1</v>
      </c>
      <c r="C1" s="5" t="s">
        <v>861</v>
      </c>
      <c r="K1" s="7" t="s">
        <v>862</v>
      </c>
      <c r="L1" s="7" t="s">
        <v>863</v>
      </c>
      <c r="M1" s="7" t="s">
        <v>864</v>
      </c>
      <c r="N1" s="7" t="s">
        <v>865</v>
      </c>
      <c r="O1" s="7" t="s">
        <v>866</v>
      </c>
      <c r="P1" s="7" t="s">
        <v>867</v>
      </c>
      <c r="Q1" s="93"/>
      <c r="R1" s="93"/>
      <c r="U1" s="67" t="s">
        <v>885</v>
      </c>
      <c r="V1" s="68" t="s">
        <v>0</v>
      </c>
      <c r="W1" s="69" t="s">
        <v>886</v>
      </c>
      <c r="X1" s="80" t="s">
        <v>895</v>
      </c>
    </row>
    <row r="2" spans="1:24" hidden="1" x14ac:dyDescent="0.45">
      <c r="A2" s="194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Q2" s="93"/>
      <c r="R2" s="93"/>
    </row>
    <row r="3" spans="1:24" s="180" customFormat="1" ht="16" thickBot="1" x14ac:dyDescent="0.4">
      <c r="A3" s="195"/>
      <c r="B3" s="172" t="s">
        <v>931</v>
      </c>
      <c r="C3" s="185">
        <f>C431</f>
        <v>855385</v>
      </c>
      <c r="D3" s="186"/>
      <c r="E3" s="187"/>
      <c r="F3" s="187"/>
      <c r="G3" s="187"/>
      <c r="H3" s="187"/>
      <c r="I3" s="187"/>
      <c r="J3" s="187"/>
      <c r="K3" s="188">
        <f>K430</f>
        <v>377028077.75</v>
      </c>
      <c r="L3" s="189">
        <f>K432</f>
        <v>440.77</v>
      </c>
      <c r="M3" s="190">
        <f>L3*1.45</f>
        <v>639.11649999999997</v>
      </c>
      <c r="N3" s="191">
        <f>N434</f>
        <v>16779075.360000003</v>
      </c>
      <c r="O3" s="192">
        <f>O425</f>
        <v>1</v>
      </c>
      <c r="P3" s="193">
        <f>P425</f>
        <v>13300000</v>
      </c>
      <c r="Q3" s="179"/>
      <c r="R3" s="179"/>
      <c r="U3" s="56"/>
      <c r="V3" s="56"/>
      <c r="W3" s="56"/>
    </row>
    <row r="4" spans="1:24" x14ac:dyDescent="0.45">
      <c r="A4" s="199" t="s">
        <v>26</v>
      </c>
      <c r="B4" s="131" t="s">
        <v>27</v>
      </c>
      <c r="C4" s="31">
        <v>223</v>
      </c>
      <c r="D4" s="26">
        <v>198796.46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7">
        <f t="shared" ref="K4:K35" si="0">D4-E4-F4-G4-H4-I4-J4</f>
        <v>198796.46</v>
      </c>
      <c r="L4" s="181">
        <f t="shared" ref="L4:L35" si="1">K4/C4</f>
        <v>891.46394618834074</v>
      </c>
      <c r="M4" s="181">
        <f t="shared" ref="M4:M35" si="2">MAX(ROUND((L4-M$3),2),0)</f>
        <v>252.35</v>
      </c>
      <c r="N4" s="182">
        <f t="shared" ref="N4:N35" si="3">MAX(ROUND((M4*C4),2),0)</f>
        <v>56274.05</v>
      </c>
      <c r="O4" s="183">
        <f t="shared" ref="O4:O35" si="4">N4/N$3</f>
        <v>3.3538230678761306E-3</v>
      </c>
      <c r="P4" s="184">
        <f t="shared" ref="P4:P35" si="5">ROUND(O4*N$435,2)-0</f>
        <v>44605.85</v>
      </c>
      <c r="Q4" s="94"/>
      <c r="R4" s="97">
        <f t="shared" ref="R4:S7" si="6">R3+1</f>
        <v>1</v>
      </c>
      <c r="S4" s="98">
        <f t="shared" si="6"/>
        <v>1</v>
      </c>
      <c r="T4" s="78">
        <f t="shared" ref="T4:T35" si="7">A4-U4</f>
        <v>0</v>
      </c>
      <c r="U4" s="70">
        <v>84</v>
      </c>
      <c r="V4" s="71" t="s">
        <v>27</v>
      </c>
      <c r="W4" s="72">
        <v>136.07400509999999</v>
      </c>
      <c r="X4" s="79">
        <f t="shared" ref="X4:X35" si="8">C4/W4</f>
        <v>1.6388141132181608</v>
      </c>
    </row>
    <row r="5" spans="1:24" x14ac:dyDescent="0.45">
      <c r="A5" s="155" t="s">
        <v>30</v>
      </c>
      <c r="B5" s="14" t="s">
        <v>31</v>
      </c>
      <c r="C5" s="32">
        <v>452</v>
      </c>
      <c r="D5" s="19">
        <v>332201.59999999998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7">
        <f t="shared" si="0"/>
        <v>332201.59999999998</v>
      </c>
      <c r="L5" s="53">
        <f t="shared" si="1"/>
        <v>734.95929203539822</v>
      </c>
      <c r="M5" s="53">
        <f t="shared" si="2"/>
        <v>95.84</v>
      </c>
      <c r="N5" s="57">
        <f t="shared" si="3"/>
        <v>43319.68</v>
      </c>
      <c r="O5" s="59">
        <f t="shared" si="4"/>
        <v>2.5817680098911E-3</v>
      </c>
      <c r="P5" s="61">
        <f t="shared" si="5"/>
        <v>34337.51</v>
      </c>
      <c r="Q5" s="94"/>
      <c r="R5" s="97">
        <f t="shared" si="6"/>
        <v>2</v>
      </c>
      <c r="S5" s="98">
        <f t="shared" si="6"/>
        <v>2</v>
      </c>
      <c r="T5" s="78">
        <f t="shared" si="7"/>
        <v>0</v>
      </c>
      <c r="U5" s="70">
        <v>105</v>
      </c>
      <c r="V5" s="71" t="s">
        <v>31</v>
      </c>
      <c r="W5" s="72">
        <v>108.3349991</v>
      </c>
      <c r="X5" s="79">
        <f t="shared" si="8"/>
        <v>4.1722435386072751</v>
      </c>
    </row>
    <row r="6" spans="1:24" x14ac:dyDescent="0.45">
      <c r="A6" s="155" t="s">
        <v>44</v>
      </c>
      <c r="B6" s="14" t="s">
        <v>45</v>
      </c>
      <c r="C6" s="32">
        <v>298</v>
      </c>
      <c r="D6" s="19">
        <v>251540.19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7">
        <f t="shared" si="0"/>
        <v>251540.19</v>
      </c>
      <c r="L6" s="53">
        <f t="shared" si="1"/>
        <v>844.0945973154362</v>
      </c>
      <c r="M6" s="53">
        <f t="shared" si="2"/>
        <v>204.98</v>
      </c>
      <c r="N6" s="57">
        <f t="shared" si="3"/>
        <v>61084.04</v>
      </c>
      <c r="O6" s="59">
        <f t="shared" si="4"/>
        <v>3.6404890430148224E-3</v>
      </c>
      <c r="P6" s="61">
        <f t="shared" si="5"/>
        <v>48418.5</v>
      </c>
      <c r="Q6" s="94"/>
      <c r="R6" s="97">
        <f t="shared" si="6"/>
        <v>3</v>
      </c>
      <c r="S6" s="98">
        <f t="shared" si="6"/>
        <v>3</v>
      </c>
      <c r="T6" s="78">
        <f t="shared" si="7"/>
        <v>0</v>
      </c>
      <c r="U6" s="70">
        <v>161</v>
      </c>
      <c r="V6" s="71" t="s">
        <v>45</v>
      </c>
      <c r="W6" s="72">
        <v>83.277496299999996</v>
      </c>
      <c r="X6" s="79">
        <f t="shared" si="8"/>
        <v>3.5783976853300286</v>
      </c>
    </row>
    <row r="7" spans="1:24" x14ac:dyDescent="0.45">
      <c r="A7" s="155" t="s">
        <v>46</v>
      </c>
      <c r="B7" s="14" t="s">
        <v>47</v>
      </c>
      <c r="C7" s="32">
        <v>2212</v>
      </c>
      <c r="D7" s="19">
        <v>1606705.39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7">
        <f t="shared" si="0"/>
        <v>1606705.39</v>
      </c>
      <c r="L7" s="53">
        <f t="shared" si="1"/>
        <v>726.35867540687161</v>
      </c>
      <c r="M7" s="53">
        <f t="shared" si="2"/>
        <v>87.24</v>
      </c>
      <c r="N7" s="57">
        <f t="shared" si="3"/>
        <v>192974.88</v>
      </c>
      <c r="O7" s="59">
        <f t="shared" si="4"/>
        <v>1.1500924565845682E-2</v>
      </c>
      <c r="P7" s="61">
        <f t="shared" si="5"/>
        <v>152962.29999999999</v>
      </c>
      <c r="Q7" s="94"/>
      <c r="R7" s="173">
        <f t="shared" si="6"/>
        <v>4</v>
      </c>
      <c r="S7" s="98">
        <f t="shared" si="6"/>
        <v>4</v>
      </c>
      <c r="T7" s="78">
        <f t="shared" si="7"/>
        <v>0</v>
      </c>
      <c r="U7" s="70">
        <v>170</v>
      </c>
      <c r="V7" s="71" t="s">
        <v>47</v>
      </c>
      <c r="W7" s="72">
        <v>409.01098630000001</v>
      </c>
      <c r="X7" s="79">
        <f t="shared" si="8"/>
        <v>5.4081676876462916</v>
      </c>
    </row>
    <row r="8" spans="1:24" x14ac:dyDescent="0.45">
      <c r="A8" s="155" t="s">
        <v>51</v>
      </c>
      <c r="B8" s="14" t="s">
        <v>52</v>
      </c>
      <c r="C8" s="32">
        <v>428</v>
      </c>
      <c r="D8" s="19">
        <v>462279.09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7">
        <f t="shared" si="0"/>
        <v>462279.09</v>
      </c>
      <c r="L8" s="53">
        <f t="shared" si="1"/>
        <v>1080.0913317757011</v>
      </c>
      <c r="M8" s="53">
        <f t="shared" si="2"/>
        <v>440.97</v>
      </c>
      <c r="N8" s="57">
        <f t="shared" si="3"/>
        <v>188735.16</v>
      </c>
      <c r="O8" s="59">
        <f t="shared" si="4"/>
        <v>1.1248245564825926E-2</v>
      </c>
      <c r="P8" s="61">
        <f t="shared" si="5"/>
        <v>149601.67000000001</v>
      </c>
      <c r="Q8" s="94"/>
      <c r="R8" s="97">
        <v>1</v>
      </c>
      <c r="S8" s="98">
        <f t="shared" ref="S8:S39" si="9">S7+1</f>
        <v>5</v>
      </c>
      <c r="T8" s="78">
        <f t="shared" si="7"/>
        <v>0</v>
      </c>
      <c r="U8" s="70">
        <v>196</v>
      </c>
      <c r="V8" s="71" t="s">
        <v>52</v>
      </c>
      <c r="W8" s="72">
        <v>128.2339935</v>
      </c>
      <c r="X8" s="79">
        <f t="shared" si="8"/>
        <v>3.3376485307696511</v>
      </c>
    </row>
    <row r="9" spans="1:24" x14ac:dyDescent="0.45">
      <c r="A9" s="155" t="s">
        <v>53</v>
      </c>
      <c r="B9" s="14" t="s">
        <v>54</v>
      </c>
      <c r="C9" s="32">
        <v>773</v>
      </c>
      <c r="D9" s="19">
        <v>625534.09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7">
        <f t="shared" si="0"/>
        <v>625534.09</v>
      </c>
      <c r="L9" s="53">
        <f t="shared" si="1"/>
        <v>809.22909443725734</v>
      </c>
      <c r="M9" s="53">
        <f t="shared" si="2"/>
        <v>170.11</v>
      </c>
      <c r="N9" s="57">
        <f t="shared" si="3"/>
        <v>131495.03</v>
      </c>
      <c r="O9" s="59">
        <f t="shared" si="4"/>
        <v>7.8368460227238625E-3</v>
      </c>
      <c r="P9" s="61">
        <f t="shared" si="5"/>
        <v>104230.05</v>
      </c>
      <c r="Q9" s="94"/>
      <c r="R9" s="97">
        <f t="shared" ref="R9:R19" si="10">R8+1</f>
        <v>2</v>
      </c>
      <c r="S9" s="98">
        <f t="shared" si="9"/>
        <v>6</v>
      </c>
      <c r="T9" s="78">
        <f t="shared" si="7"/>
        <v>0</v>
      </c>
      <c r="U9" s="70">
        <v>203</v>
      </c>
      <c r="V9" s="71" t="s">
        <v>54</v>
      </c>
      <c r="W9" s="72">
        <v>150.69900509999999</v>
      </c>
      <c r="X9" s="79">
        <f t="shared" si="8"/>
        <v>5.1294300150625221</v>
      </c>
    </row>
    <row r="10" spans="1:24" x14ac:dyDescent="0.45">
      <c r="A10" s="155" t="s">
        <v>69</v>
      </c>
      <c r="B10" s="14" t="s">
        <v>70</v>
      </c>
      <c r="C10" s="32">
        <v>440</v>
      </c>
      <c r="D10" s="19">
        <v>543681.30000000005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7">
        <f t="shared" si="0"/>
        <v>543681.30000000005</v>
      </c>
      <c r="L10" s="53">
        <f t="shared" si="1"/>
        <v>1235.6393181818182</v>
      </c>
      <c r="M10" s="53">
        <f t="shared" si="2"/>
        <v>596.52</v>
      </c>
      <c r="N10" s="57">
        <f t="shared" si="3"/>
        <v>262468.8</v>
      </c>
      <c r="O10" s="59">
        <f t="shared" si="4"/>
        <v>1.5642625971256138E-2</v>
      </c>
      <c r="P10" s="61">
        <f t="shared" si="5"/>
        <v>208046.93</v>
      </c>
      <c r="Q10" s="94"/>
      <c r="R10" s="97">
        <f t="shared" si="10"/>
        <v>3</v>
      </c>
      <c r="S10" s="98">
        <f t="shared" si="9"/>
        <v>7</v>
      </c>
      <c r="T10" s="78">
        <f t="shared" si="7"/>
        <v>0</v>
      </c>
      <c r="U10" s="70">
        <v>315</v>
      </c>
      <c r="V10" s="71" t="s">
        <v>70</v>
      </c>
      <c r="W10" s="72">
        <v>217.33500670000001</v>
      </c>
      <c r="X10" s="79">
        <f t="shared" si="8"/>
        <v>2.0245242893951145</v>
      </c>
    </row>
    <row r="11" spans="1:24" x14ac:dyDescent="0.45">
      <c r="A11" s="155" t="s">
        <v>580</v>
      </c>
      <c r="B11" s="14" t="s">
        <v>581</v>
      </c>
      <c r="C11" s="32">
        <v>237</v>
      </c>
      <c r="D11" s="19">
        <v>185646.85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7">
        <f t="shared" si="0"/>
        <v>185646.85</v>
      </c>
      <c r="L11" s="53">
        <f t="shared" si="1"/>
        <v>783.32004219409282</v>
      </c>
      <c r="M11" s="53">
        <f t="shared" si="2"/>
        <v>144.19999999999999</v>
      </c>
      <c r="N11" s="57">
        <f t="shared" si="3"/>
        <v>34175.4</v>
      </c>
      <c r="O11" s="59">
        <f t="shared" si="4"/>
        <v>2.0367868471150366E-3</v>
      </c>
      <c r="P11" s="61">
        <f t="shared" si="5"/>
        <v>27089.27</v>
      </c>
      <c r="Q11" s="94"/>
      <c r="R11" s="173">
        <f t="shared" si="10"/>
        <v>4</v>
      </c>
      <c r="S11" s="98">
        <f t="shared" si="9"/>
        <v>8</v>
      </c>
      <c r="T11" s="78">
        <f t="shared" si="7"/>
        <v>0</v>
      </c>
      <c r="U11" s="70">
        <v>4263</v>
      </c>
      <c r="V11" s="71" t="s">
        <v>581</v>
      </c>
      <c r="W11" s="72">
        <v>221.92900090000001</v>
      </c>
      <c r="X11" s="79">
        <f t="shared" si="8"/>
        <v>1.0679091017347071</v>
      </c>
    </row>
    <row r="12" spans="1:24" x14ac:dyDescent="0.45">
      <c r="A12" s="155" t="s">
        <v>770</v>
      </c>
      <c r="B12" s="14" t="s">
        <v>771</v>
      </c>
      <c r="C12" s="32">
        <v>499</v>
      </c>
      <c r="D12" s="19">
        <v>385323.89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7">
        <f t="shared" si="0"/>
        <v>385323.89</v>
      </c>
      <c r="L12" s="53">
        <f t="shared" si="1"/>
        <v>772.19216432865733</v>
      </c>
      <c r="M12" s="53">
        <f t="shared" si="2"/>
        <v>133.08000000000001</v>
      </c>
      <c r="N12" s="57">
        <f t="shared" si="3"/>
        <v>66406.92</v>
      </c>
      <c r="O12" s="59">
        <f t="shared" si="4"/>
        <v>3.957722256752531E-3</v>
      </c>
      <c r="P12" s="61">
        <f t="shared" si="5"/>
        <v>52637.71</v>
      </c>
      <c r="Q12" s="94"/>
      <c r="R12" s="97">
        <f t="shared" si="10"/>
        <v>5</v>
      </c>
      <c r="S12" s="98">
        <f t="shared" si="9"/>
        <v>9</v>
      </c>
      <c r="T12" s="78">
        <f t="shared" si="7"/>
        <v>0</v>
      </c>
      <c r="U12" s="70">
        <v>6013</v>
      </c>
      <c r="V12" s="71" t="s">
        <v>771</v>
      </c>
      <c r="W12" s="72">
        <v>76.122100799999998</v>
      </c>
      <c r="X12" s="79">
        <f t="shared" si="8"/>
        <v>6.5552578654003728</v>
      </c>
    </row>
    <row r="13" spans="1:24" x14ac:dyDescent="0.45">
      <c r="A13" s="155" t="s">
        <v>86</v>
      </c>
      <c r="B13" s="14" t="s">
        <v>87</v>
      </c>
      <c r="C13" s="32">
        <v>206</v>
      </c>
      <c r="D13" s="19">
        <v>274147.46999999997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7">
        <f t="shared" si="0"/>
        <v>274147.46999999997</v>
      </c>
      <c r="L13" s="53">
        <f t="shared" si="1"/>
        <v>1330.8129611650484</v>
      </c>
      <c r="M13" s="53">
        <f t="shared" si="2"/>
        <v>691.7</v>
      </c>
      <c r="N13" s="57">
        <f t="shared" si="3"/>
        <v>142490.20000000001</v>
      </c>
      <c r="O13" s="59">
        <f t="shared" si="4"/>
        <v>8.4921366012626325E-3</v>
      </c>
      <c r="P13" s="61">
        <f t="shared" si="5"/>
        <v>112945.42</v>
      </c>
      <c r="Q13" s="94"/>
      <c r="R13" s="97">
        <f t="shared" si="10"/>
        <v>6</v>
      </c>
      <c r="S13" s="98">
        <f t="shared" si="9"/>
        <v>10</v>
      </c>
      <c r="T13" s="78">
        <f t="shared" si="7"/>
        <v>0</v>
      </c>
      <c r="U13" s="70">
        <v>441</v>
      </c>
      <c r="V13" s="71" t="s">
        <v>87</v>
      </c>
      <c r="W13" s="72">
        <v>231.5500031</v>
      </c>
      <c r="X13" s="79">
        <f t="shared" si="8"/>
        <v>0.88965664971740177</v>
      </c>
    </row>
    <row r="14" spans="1:24" x14ac:dyDescent="0.45">
      <c r="A14" s="155" t="s">
        <v>92</v>
      </c>
      <c r="B14" s="14" t="s">
        <v>93</v>
      </c>
      <c r="C14" s="32">
        <v>638</v>
      </c>
      <c r="D14" s="19">
        <v>454138.35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7">
        <f t="shared" si="0"/>
        <v>454138.35</v>
      </c>
      <c r="L14" s="53">
        <f t="shared" si="1"/>
        <v>711.81559561128518</v>
      </c>
      <c r="M14" s="53">
        <f t="shared" si="2"/>
        <v>72.7</v>
      </c>
      <c r="N14" s="57">
        <f t="shared" si="3"/>
        <v>46382.6</v>
      </c>
      <c r="O14" s="59">
        <f t="shared" si="4"/>
        <v>2.7643120377522394E-3</v>
      </c>
      <c r="P14" s="61">
        <f t="shared" si="5"/>
        <v>36765.35</v>
      </c>
      <c r="Q14" s="94"/>
      <c r="R14" s="97">
        <f t="shared" si="10"/>
        <v>7</v>
      </c>
      <c r="S14" s="98">
        <f t="shared" si="9"/>
        <v>11</v>
      </c>
      <c r="T14" s="78">
        <f t="shared" si="7"/>
        <v>0</v>
      </c>
      <c r="U14" s="70">
        <v>485</v>
      </c>
      <c r="V14" s="71" t="s">
        <v>93</v>
      </c>
      <c r="W14" s="72">
        <v>175.60099790000001</v>
      </c>
      <c r="X14" s="79">
        <f t="shared" si="8"/>
        <v>3.6332367562246066</v>
      </c>
    </row>
    <row r="15" spans="1:24" x14ac:dyDescent="0.45">
      <c r="A15" s="155" t="s">
        <v>104</v>
      </c>
      <c r="B15" s="14" t="s">
        <v>105</v>
      </c>
      <c r="C15" s="32">
        <v>410</v>
      </c>
      <c r="D15" s="19">
        <v>371470.94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7">
        <f t="shared" si="0"/>
        <v>371470.94</v>
      </c>
      <c r="L15" s="53">
        <f t="shared" si="1"/>
        <v>906.02668292682927</v>
      </c>
      <c r="M15" s="53">
        <f t="shared" si="2"/>
        <v>266.91000000000003</v>
      </c>
      <c r="N15" s="57">
        <f t="shared" si="3"/>
        <v>109433.1</v>
      </c>
      <c r="O15" s="59">
        <f t="shared" si="4"/>
        <v>6.5219982419817907E-3</v>
      </c>
      <c r="P15" s="61">
        <f t="shared" si="5"/>
        <v>86742.58</v>
      </c>
      <c r="Q15" s="94"/>
      <c r="R15" s="97">
        <f t="shared" si="10"/>
        <v>8</v>
      </c>
      <c r="S15" s="98">
        <f t="shared" si="9"/>
        <v>12</v>
      </c>
      <c r="T15" s="78">
        <f t="shared" si="7"/>
        <v>0</v>
      </c>
      <c r="U15" s="70">
        <v>623</v>
      </c>
      <c r="V15" s="71" t="s">
        <v>105</v>
      </c>
      <c r="W15" s="72">
        <v>125.3929977</v>
      </c>
      <c r="X15" s="79">
        <f t="shared" si="8"/>
        <v>3.2697200602932872</v>
      </c>
    </row>
    <row r="16" spans="1:24" x14ac:dyDescent="0.45">
      <c r="A16" s="155" t="s">
        <v>106</v>
      </c>
      <c r="B16" s="14" t="s">
        <v>107</v>
      </c>
      <c r="C16" s="32">
        <v>718</v>
      </c>
      <c r="D16" s="19">
        <v>465417.42</v>
      </c>
      <c r="E16" s="19">
        <v>5816.6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7">
        <f t="shared" si="0"/>
        <v>459600.82</v>
      </c>
      <c r="L16" s="53">
        <f t="shared" si="1"/>
        <v>640.11256267409476</v>
      </c>
      <c r="M16" s="53">
        <f t="shared" si="2"/>
        <v>1</v>
      </c>
      <c r="N16" s="57">
        <f t="shared" si="3"/>
        <v>718</v>
      </c>
      <c r="O16" s="59">
        <f t="shared" si="4"/>
        <v>4.2791392528795455E-5</v>
      </c>
      <c r="P16" s="61">
        <f t="shared" si="5"/>
        <v>569.13</v>
      </c>
      <c r="Q16" s="94"/>
      <c r="R16" s="97">
        <f t="shared" si="10"/>
        <v>9</v>
      </c>
      <c r="S16" s="98">
        <f t="shared" si="9"/>
        <v>13</v>
      </c>
      <c r="T16" s="78">
        <f t="shared" si="7"/>
        <v>0</v>
      </c>
      <c r="U16" s="70">
        <v>637</v>
      </c>
      <c r="V16" s="71" t="s">
        <v>107</v>
      </c>
      <c r="W16" s="72">
        <v>161.89300539999999</v>
      </c>
      <c r="X16" s="79">
        <f t="shared" si="8"/>
        <v>4.4350279261663523</v>
      </c>
    </row>
    <row r="17" spans="1:24" x14ac:dyDescent="0.45">
      <c r="A17" s="155" t="s">
        <v>108</v>
      </c>
      <c r="B17" s="14" t="s">
        <v>109</v>
      </c>
      <c r="C17" s="32">
        <v>114</v>
      </c>
      <c r="D17" s="19">
        <v>112336.18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7">
        <f t="shared" si="0"/>
        <v>112336.18</v>
      </c>
      <c r="L17" s="53">
        <f t="shared" si="1"/>
        <v>985.40508771929819</v>
      </c>
      <c r="M17" s="53">
        <f t="shared" si="2"/>
        <v>346.29</v>
      </c>
      <c r="N17" s="57">
        <f t="shared" si="3"/>
        <v>39477.06</v>
      </c>
      <c r="O17" s="59">
        <f t="shared" si="4"/>
        <v>2.3527553904495956E-3</v>
      </c>
      <c r="P17" s="61">
        <f t="shared" si="5"/>
        <v>31291.65</v>
      </c>
      <c r="Q17" s="94"/>
      <c r="R17" s="97">
        <f t="shared" si="10"/>
        <v>10</v>
      </c>
      <c r="S17" s="98">
        <f t="shared" si="9"/>
        <v>14</v>
      </c>
      <c r="T17" s="78">
        <f t="shared" si="7"/>
        <v>0</v>
      </c>
      <c r="U17" s="70">
        <v>657</v>
      </c>
      <c r="V17" s="71" t="s">
        <v>109</v>
      </c>
      <c r="W17" s="72">
        <v>33.703701000000002</v>
      </c>
      <c r="X17" s="79">
        <f t="shared" si="8"/>
        <v>3.382417853754399</v>
      </c>
    </row>
    <row r="18" spans="1:24" x14ac:dyDescent="0.45">
      <c r="A18" s="155" t="s">
        <v>120</v>
      </c>
      <c r="B18" s="14" t="s">
        <v>121</v>
      </c>
      <c r="C18" s="32">
        <v>489</v>
      </c>
      <c r="D18" s="19">
        <v>349649.01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7">
        <f t="shared" si="0"/>
        <v>349649.01</v>
      </c>
      <c r="L18" s="53">
        <f t="shared" si="1"/>
        <v>715.02865030674843</v>
      </c>
      <c r="M18" s="53">
        <f t="shared" si="2"/>
        <v>75.91</v>
      </c>
      <c r="N18" s="57">
        <f t="shared" si="3"/>
        <v>37119.99</v>
      </c>
      <c r="O18" s="59">
        <f t="shared" si="4"/>
        <v>2.2122786389344872E-3</v>
      </c>
      <c r="P18" s="61">
        <f t="shared" si="5"/>
        <v>29423.31</v>
      </c>
      <c r="Q18" s="94"/>
      <c r="R18" s="97">
        <f t="shared" si="10"/>
        <v>11</v>
      </c>
      <c r="S18" s="98">
        <f t="shared" si="9"/>
        <v>15</v>
      </c>
      <c r="T18" s="78">
        <f t="shared" si="7"/>
        <v>0</v>
      </c>
      <c r="U18" s="70">
        <v>735</v>
      </c>
      <c r="V18" s="71" t="s">
        <v>121</v>
      </c>
      <c r="W18" s="72">
        <v>270.48199460000001</v>
      </c>
      <c r="X18" s="79">
        <f t="shared" si="8"/>
        <v>1.8078837399996013</v>
      </c>
    </row>
    <row r="19" spans="1:24" x14ac:dyDescent="0.45">
      <c r="A19" s="155" t="s">
        <v>124</v>
      </c>
      <c r="B19" s="14" t="s">
        <v>125</v>
      </c>
      <c r="C19" s="32">
        <v>170</v>
      </c>
      <c r="D19" s="19">
        <v>162380.57</v>
      </c>
      <c r="E19" s="19">
        <v>0</v>
      </c>
      <c r="F19" s="19">
        <v>0</v>
      </c>
      <c r="G19" s="19">
        <v>1195.68</v>
      </c>
      <c r="H19" s="19">
        <v>0</v>
      </c>
      <c r="I19" s="19">
        <v>0</v>
      </c>
      <c r="J19" s="19">
        <v>0</v>
      </c>
      <c r="K19" s="17">
        <f t="shared" si="0"/>
        <v>161184.89000000001</v>
      </c>
      <c r="L19" s="53">
        <f t="shared" si="1"/>
        <v>948.14641176470593</v>
      </c>
      <c r="M19" s="53">
        <f t="shared" si="2"/>
        <v>309.02999999999997</v>
      </c>
      <c r="N19" s="57">
        <f t="shared" si="3"/>
        <v>52535.1</v>
      </c>
      <c r="O19" s="59">
        <f t="shared" si="4"/>
        <v>3.1309889772138189E-3</v>
      </c>
      <c r="P19" s="61">
        <f t="shared" si="5"/>
        <v>41642.15</v>
      </c>
      <c r="Q19" s="94"/>
      <c r="R19" s="97">
        <f t="shared" si="10"/>
        <v>12</v>
      </c>
      <c r="S19" s="98">
        <f t="shared" si="9"/>
        <v>16</v>
      </c>
      <c r="T19" s="78">
        <f t="shared" si="7"/>
        <v>0</v>
      </c>
      <c r="U19" s="70">
        <v>840</v>
      </c>
      <c r="V19" s="71" t="s">
        <v>125</v>
      </c>
      <c r="W19" s="72">
        <v>233.34199520000001</v>
      </c>
      <c r="X19" s="79">
        <f t="shared" si="8"/>
        <v>0.72854438333867466</v>
      </c>
    </row>
    <row r="20" spans="1:24" x14ac:dyDescent="0.45">
      <c r="A20" s="155" t="s">
        <v>128</v>
      </c>
      <c r="B20" s="14" t="s">
        <v>129</v>
      </c>
      <c r="C20" s="32">
        <v>392</v>
      </c>
      <c r="D20" s="19">
        <v>311770.38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7">
        <f t="shared" si="0"/>
        <v>311770.38</v>
      </c>
      <c r="L20" s="53">
        <f t="shared" si="1"/>
        <v>795.33260204081637</v>
      </c>
      <c r="M20" s="53">
        <f t="shared" si="2"/>
        <v>156.22</v>
      </c>
      <c r="N20" s="57">
        <f t="shared" si="3"/>
        <v>61238.239999999998</v>
      </c>
      <c r="O20" s="59">
        <f t="shared" si="4"/>
        <v>3.6496790607417587E-3</v>
      </c>
      <c r="P20" s="61">
        <f t="shared" si="5"/>
        <v>48540.73</v>
      </c>
      <c r="Q20" s="94"/>
      <c r="R20" s="97">
        <v>1</v>
      </c>
      <c r="S20" s="98">
        <f t="shared" si="9"/>
        <v>17</v>
      </c>
      <c r="T20" s="78">
        <f t="shared" si="7"/>
        <v>0</v>
      </c>
      <c r="U20" s="70">
        <v>882</v>
      </c>
      <c r="V20" s="71" t="s">
        <v>129</v>
      </c>
      <c r="W20" s="72">
        <v>83.653198200000006</v>
      </c>
      <c r="X20" s="79">
        <f t="shared" si="8"/>
        <v>4.6860133077374675</v>
      </c>
    </row>
    <row r="21" spans="1:24" x14ac:dyDescent="0.45">
      <c r="A21" s="155" t="s">
        <v>134</v>
      </c>
      <c r="B21" s="14" t="s">
        <v>135</v>
      </c>
      <c r="C21" s="32">
        <v>1367</v>
      </c>
      <c r="D21" s="19">
        <v>921855.8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7">
        <f t="shared" si="0"/>
        <v>921855.8</v>
      </c>
      <c r="L21" s="53">
        <f t="shared" si="1"/>
        <v>674.36415508412585</v>
      </c>
      <c r="M21" s="53">
        <f t="shared" si="2"/>
        <v>35.25</v>
      </c>
      <c r="N21" s="57">
        <f t="shared" si="3"/>
        <v>48186.75</v>
      </c>
      <c r="O21" s="59">
        <f t="shared" si="4"/>
        <v>2.8718358411377915E-3</v>
      </c>
      <c r="P21" s="61">
        <f t="shared" si="5"/>
        <v>38195.42</v>
      </c>
      <c r="Q21" s="94"/>
      <c r="R21" s="97">
        <f t="shared" ref="R21:R55" si="11">R20+1</f>
        <v>2</v>
      </c>
      <c r="S21" s="98">
        <f t="shared" si="9"/>
        <v>18</v>
      </c>
      <c r="T21" s="78">
        <f t="shared" si="7"/>
        <v>0</v>
      </c>
      <c r="U21" s="70">
        <v>910</v>
      </c>
      <c r="V21" s="71" t="s">
        <v>135</v>
      </c>
      <c r="W21" s="72">
        <v>179.07400509999999</v>
      </c>
      <c r="X21" s="79">
        <f t="shared" si="8"/>
        <v>7.6337154532095743</v>
      </c>
    </row>
    <row r="22" spans="1:24" x14ac:dyDescent="0.45">
      <c r="A22" s="155" t="s">
        <v>136</v>
      </c>
      <c r="B22" s="14" t="s">
        <v>137</v>
      </c>
      <c r="C22" s="32">
        <v>581</v>
      </c>
      <c r="D22" s="19">
        <v>546843.01</v>
      </c>
      <c r="E22" s="19">
        <v>0</v>
      </c>
      <c r="F22" s="19">
        <v>0</v>
      </c>
      <c r="G22" s="19">
        <v>6406.09</v>
      </c>
      <c r="H22" s="19">
        <v>0</v>
      </c>
      <c r="I22" s="19">
        <v>0</v>
      </c>
      <c r="J22" s="19">
        <v>0</v>
      </c>
      <c r="K22" s="17">
        <f t="shared" si="0"/>
        <v>540436.92000000004</v>
      </c>
      <c r="L22" s="53">
        <f t="shared" si="1"/>
        <v>930.18402753872635</v>
      </c>
      <c r="M22" s="53">
        <f t="shared" si="2"/>
        <v>291.07</v>
      </c>
      <c r="N22" s="57">
        <f t="shared" si="3"/>
        <v>169111.67</v>
      </c>
      <c r="O22" s="59">
        <f t="shared" si="4"/>
        <v>1.0078724028092094E-2</v>
      </c>
      <c r="P22" s="61">
        <f t="shared" si="5"/>
        <v>134047.03</v>
      </c>
      <c r="Q22" s="94"/>
      <c r="R22" s="97">
        <f t="shared" si="11"/>
        <v>3</v>
      </c>
      <c r="S22" s="98">
        <f t="shared" si="9"/>
        <v>19</v>
      </c>
      <c r="T22" s="78">
        <f t="shared" si="7"/>
        <v>0</v>
      </c>
      <c r="U22" s="70">
        <v>980</v>
      </c>
      <c r="V22" s="71" t="s">
        <v>137</v>
      </c>
      <c r="W22" s="72">
        <v>117.1360016</v>
      </c>
      <c r="X22" s="79">
        <f t="shared" si="8"/>
        <v>4.9600463739919904</v>
      </c>
    </row>
    <row r="23" spans="1:24" x14ac:dyDescent="0.45">
      <c r="A23" s="155" t="s">
        <v>138</v>
      </c>
      <c r="B23" s="14" t="s">
        <v>139</v>
      </c>
      <c r="C23" s="32">
        <v>237</v>
      </c>
      <c r="D23" s="19">
        <v>187785.61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7">
        <f t="shared" si="0"/>
        <v>187785.61</v>
      </c>
      <c r="L23" s="53">
        <f t="shared" si="1"/>
        <v>792.34434599156111</v>
      </c>
      <c r="M23" s="53">
        <f t="shared" si="2"/>
        <v>153.22999999999999</v>
      </c>
      <c r="N23" s="57">
        <f t="shared" si="3"/>
        <v>36315.51</v>
      </c>
      <c r="O23" s="59">
        <f t="shared" si="4"/>
        <v>2.1643332079295217E-3</v>
      </c>
      <c r="P23" s="61">
        <f t="shared" si="5"/>
        <v>28785.63</v>
      </c>
      <c r="Q23" s="94"/>
      <c r="R23" s="97">
        <f t="shared" si="11"/>
        <v>4</v>
      </c>
      <c r="S23" s="98">
        <f t="shared" si="9"/>
        <v>20</v>
      </c>
      <c r="T23" s="78">
        <f t="shared" si="7"/>
        <v>0</v>
      </c>
      <c r="U23" s="70">
        <v>994</v>
      </c>
      <c r="V23" s="71" t="s">
        <v>139</v>
      </c>
      <c r="W23" s="72">
        <v>90.369003300000003</v>
      </c>
      <c r="X23" s="79">
        <f t="shared" si="8"/>
        <v>2.6225806564804728</v>
      </c>
    </row>
    <row r="24" spans="1:24" x14ac:dyDescent="0.45">
      <c r="A24" s="155" t="s">
        <v>144</v>
      </c>
      <c r="B24" s="14" t="s">
        <v>145</v>
      </c>
      <c r="C24" s="32">
        <v>795</v>
      </c>
      <c r="D24" s="19">
        <v>614745.09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7">
        <f t="shared" si="0"/>
        <v>614745.09</v>
      </c>
      <c r="L24" s="53">
        <f t="shared" si="1"/>
        <v>773.2642641509434</v>
      </c>
      <c r="M24" s="53">
        <f t="shared" si="2"/>
        <v>134.15</v>
      </c>
      <c r="N24" s="57">
        <f t="shared" si="3"/>
        <v>106649.25</v>
      </c>
      <c r="O24" s="59">
        <f t="shared" si="4"/>
        <v>6.3560862390691347E-3</v>
      </c>
      <c r="P24" s="61">
        <f t="shared" si="5"/>
        <v>84535.95</v>
      </c>
      <c r="Q24" s="94"/>
      <c r="R24" s="97">
        <f t="shared" si="11"/>
        <v>5</v>
      </c>
      <c r="S24" s="98">
        <f t="shared" si="9"/>
        <v>21</v>
      </c>
      <c r="T24" s="78">
        <f t="shared" si="7"/>
        <v>0</v>
      </c>
      <c r="U24" s="70">
        <v>1071</v>
      </c>
      <c r="V24" s="71" t="s">
        <v>145</v>
      </c>
      <c r="W24" s="72">
        <v>737.23101810000003</v>
      </c>
      <c r="X24" s="79">
        <f t="shared" si="8"/>
        <v>1.0783594022520686</v>
      </c>
    </row>
    <row r="25" spans="1:24" x14ac:dyDescent="0.45">
      <c r="A25" s="155" t="s">
        <v>146</v>
      </c>
      <c r="B25" s="14" t="s">
        <v>147</v>
      </c>
      <c r="C25" s="32">
        <v>1042</v>
      </c>
      <c r="D25" s="19">
        <v>1043333.78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7">
        <f t="shared" si="0"/>
        <v>1043333.78</v>
      </c>
      <c r="L25" s="53">
        <f t="shared" si="1"/>
        <v>1001.280019193858</v>
      </c>
      <c r="M25" s="53">
        <f t="shared" si="2"/>
        <v>362.16</v>
      </c>
      <c r="N25" s="57">
        <f t="shared" si="3"/>
        <v>377370.72</v>
      </c>
      <c r="O25" s="59">
        <f t="shared" si="4"/>
        <v>2.2490555164894371E-2</v>
      </c>
      <c r="P25" s="61">
        <f t="shared" si="5"/>
        <v>299124.38</v>
      </c>
      <c r="Q25" s="94"/>
      <c r="R25" s="97">
        <f t="shared" si="11"/>
        <v>6</v>
      </c>
      <c r="S25" s="98">
        <f t="shared" si="9"/>
        <v>22</v>
      </c>
      <c r="T25" s="78">
        <f t="shared" si="7"/>
        <v>0</v>
      </c>
      <c r="U25" s="70">
        <v>1080</v>
      </c>
      <c r="V25" s="71" t="s">
        <v>147</v>
      </c>
      <c r="W25" s="72">
        <v>254.87600710000001</v>
      </c>
      <c r="X25" s="79">
        <f t="shared" si="8"/>
        <v>4.0882624137750785</v>
      </c>
    </row>
    <row r="26" spans="1:24" x14ac:dyDescent="0.45">
      <c r="A26" s="155" t="s">
        <v>160</v>
      </c>
      <c r="B26" s="14" t="s">
        <v>161</v>
      </c>
      <c r="C26" s="32">
        <v>598</v>
      </c>
      <c r="D26" s="19">
        <v>593915.62</v>
      </c>
      <c r="E26" s="19">
        <v>9908.66</v>
      </c>
      <c r="F26" s="19">
        <v>2165.1</v>
      </c>
      <c r="G26" s="19">
        <v>0</v>
      </c>
      <c r="H26" s="19">
        <v>0</v>
      </c>
      <c r="I26" s="19">
        <v>0</v>
      </c>
      <c r="J26" s="19">
        <v>0</v>
      </c>
      <c r="K26" s="17">
        <f t="shared" si="0"/>
        <v>581841.86</v>
      </c>
      <c r="L26" s="53">
        <f t="shared" si="1"/>
        <v>972.97969899665554</v>
      </c>
      <c r="M26" s="53">
        <f t="shared" si="2"/>
        <v>333.86</v>
      </c>
      <c r="N26" s="57">
        <f t="shared" si="3"/>
        <v>199648.28</v>
      </c>
      <c r="O26" s="59">
        <f t="shared" si="4"/>
        <v>1.1898646124204543E-2</v>
      </c>
      <c r="P26" s="61">
        <f t="shared" si="5"/>
        <v>158251.99</v>
      </c>
      <c r="Q26" s="94"/>
      <c r="R26" s="97">
        <f t="shared" si="11"/>
        <v>7</v>
      </c>
      <c r="S26" s="98">
        <f t="shared" si="9"/>
        <v>23</v>
      </c>
      <c r="T26" s="78">
        <f t="shared" si="7"/>
        <v>0</v>
      </c>
      <c r="U26" s="70">
        <v>1155</v>
      </c>
      <c r="V26" s="71" t="s">
        <v>161</v>
      </c>
      <c r="W26" s="72">
        <v>160.51800539999999</v>
      </c>
      <c r="X26" s="79">
        <f t="shared" si="8"/>
        <v>3.7254387662606727</v>
      </c>
    </row>
    <row r="27" spans="1:24" x14ac:dyDescent="0.45">
      <c r="A27" s="155" t="s">
        <v>162</v>
      </c>
      <c r="B27" s="14" t="s">
        <v>163</v>
      </c>
      <c r="C27" s="32">
        <v>1008</v>
      </c>
      <c r="D27" s="19">
        <v>727572.14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7">
        <f t="shared" si="0"/>
        <v>727572.14</v>
      </c>
      <c r="L27" s="53">
        <f t="shared" si="1"/>
        <v>721.79775793650799</v>
      </c>
      <c r="M27" s="53">
        <f t="shared" si="2"/>
        <v>82.68</v>
      </c>
      <c r="N27" s="57">
        <f t="shared" si="3"/>
        <v>83341.440000000002</v>
      </c>
      <c r="O27" s="59">
        <f t="shared" si="4"/>
        <v>4.9669864525836412E-3</v>
      </c>
      <c r="P27" s="61">
        <f t="shared" si="5"/>
        <v>66060.92</v>
      </c>
      <c r="Q27" s="94"/>
      <c r="R27" s="97">
        <f t="shared" si="11"/>
        <v>8</v>
      </c>
      <c r="S27" s="98">
        <f t="shared" si="9"/>
        <v>24</v>
      </c>
      <c r="T27" s="78">
        <f t="shared" si="7"/>
        <v>0</v>
      </c>
      <c r="U27" s="70">
        <v>1162</v>
      </c>
      <c r="V27" s="71" t="s">
        <v>163</v>
      </c>
      <c r="W27" s="72">
        <v>163.51499939999999</v>
      </c>
      <c r="X27" s="79">
        <f t="shared" si="8"/>
        <v>6.1645720802296013</v>
      </c>
    </row>
    <row r="28" spans="1:24" x14ac:dyDescent="0.45">
      <c r="A28" s="155" t="s">
        <v>164</v>
      </c>
      <c r="B28" s="14" t="s">
        <v>165</v>
      </c>
      <c r="C28" s="32">
        <v>718</v>
      </c>
      <c r="D28" s="19">
        <v>513204.18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7">
        <f t="shared" si="0"/>
        <v>513204.18</v>
      </c>
      <c r="L28" s="53">
        <f t="shared" si="1"/>
        <v>714.76905292479103</v>
      </c>
      <c r="M28" s="53">
        <f t="shared" si="2"/>
        <v>75.650000000000006</v>
      </c>
      <c r="N28" s="57">
        <f t="shared" si="3"/>
        <v>54316.7</v>
      </c>
      <c r="O28" s="59">
        <f t="shared" si="4"/>
        <v>3.2371688448033756E-3</v>
      </c>
      <c r="P28" s="61">
        <f t="shared" si="5"/>
        <v>43054.35</v>
      </c>
      <c r="Q28" s="94"/>
      <c r="R28" s="97">
        <f t="shared" si="11"/>
        <v>9</v>
      </c>
      <c r="S28" s="98">
        <f t="shared" si="9"/>
        <v>25</v>
      </c>
      <c r="T28" s="78">
        <f t="shared" si="7"/>
        <v>0</v>
      </c>
      <c r="U28" s="70">
        <v>1169</v>
      </c>
      <c r="V28" s="71" t="s">
        <v>165</v>
      </c>
      <c r="W28" s="72">
        <v>191.6719971</v>
      </c>
      <c r="X28" s="79">
        <f t="shared" si="8"/>
        <v>3.7459827771575926</v>
      </c>
    </row>
    <row r="29" spans="1:24" x14ac:dyDescent="0.45">
      <c r="A29" s="155" t="s">
        <v>166</v>
      </c>
      <c r="B29" s="14" t="s">
        <v>167</v>
      </c>
      <c r="C29" s="32">
        <v>826</v>
      </c>
      <c r="D29" s="19">
        <v>564433.14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7">
        <f t="shared" si="0"/>
        <v>564433.14</v>
      </c>
      <c r="L29" s="53">
        <f t="shared" si="1"/>
        <v>683.33309927360779</v>
      </c>
      <c r="M29" s="53">
        <f t="shared" si="2"/>
        <v>44.22</v>
      </c>
      <c r="N29" s="57">
        <f t="shared" si="3"/>
        <v>36525.72</v>
      </c>
      <c r="O29" s="59">
        <f t="shared" si="4"/>
        <v>2.1768613118619425E-3</v>
      </c>
      <c r="P29" s="61">
        <f t="shared" si="5"/>
        <v>28952.26</v>
      </c>
      <c r="Q29" s="94"/>
      <c r="R29" s="97">
        <f t="shared" si="11"/>
        <v>10</v>
      </c>
      <c r="S29" s="98">
        <f t="shared" si="9"/>
        <v>26</v>
      </c>
      <c r="T29" s="78">
        <f t="shared" si="7"/>
        <v>0</v>
      </c>
      <c r="U29" s="70">
        <v>1176</v>
      </c>
      <c r="V29" s="71" t="s">
        <v>167</v>
      </c>
      <c r="W29" s="72">
        <v>183.50500489999999</v>
      </c>
      <c r="X29" s="79">
        <f t="shared" si="8"/>
        <v>4.5012396280424287</v>
      </c>
    </row>
    <row r="30" spans="1:24" x14ac:dyDescent="0.45">
      <c r="A30" s="155" t="s">
        <v>170</v>
      </c>
      <c r="B30" s="14" t="s">
        <v>171</v>
      </c>
      <c r="C30" s="32">
        <v>448</v>
      </c>
      <c r="D30" s="19">
        <v>310356.61</v>
      </c>
      <c r="E30" s="19">
        <v>0</v>
      </c>
      <c r="F30" s="19">
        <v>588.55999999999995</v>
      </c>
      <c r="G30" s="19">
        <v>0</v>
      </c>
      <c r="H30" s="19">
        <v>0</v>
      </c>
      <c r="I30" s="19">
        <v>0</v>
      </c>
      <c r="J30" s="19">
        <v>0</v>
      </c>
      <c r="K30" s="17">
        <f t="shared" si="0"/>
        <v>309768.05</v>
      </c>
      <c r="L30" s="53">
        <f t="shared" si="1"/>
        <v>691.44654017857135</v>
      </c>
      <c r="M30" s="53">
        <f t="shared" si="2"/>
        <v>52.33</v>
      </c>
      <c r="N30" s="57">
        <f t="shared" si="3"/>
        <v>23443.84</v>
      </c>
      <c r="O30" s="59">
        <f t="shared" si="4"/>
        <v>1.3972069078304679E-3</v>
      </c>
      <c r="P30" s="61">
        <f t="shared" si="5"/>
        <v>18582.849999999999</v>
      </c>
      <c r="Q30" s="94"/>
      <c r="R30" s="97">
        <f t="shared" si="11"/>
        <v>11</v>
      </c>
      <c r="S30" s="98">
        <f t="shared" si="9"/>
        <v>27</v>
      </c>
      <c r="T30" s="78">
        <f t="shared" si="7"/>
        <v>0</v>
      </c>
      <c r="U30" s="70">
        <v>1204</v>
      </c>
      <c r="V30" s="71" t="s">
        <v>171</v>
      </c>
      <c r="W30" s="72">
        <v>101.0019989</v>
      </c>
      <c r="X30" s="79">
        <f t="shared" si="8"/>
        <v>4.435555779876748</v>
      </c>
    </row>
    <row r="31" spans="1:24" x14ac:dyDescent="0.45">
      <c r="A31" s="155" t="s">
        <v>180</v>
      </c>
      <c r="B31" s="14" t="s">
        <v>181</v>
      </c>
      <c r="C31" s="32">
        <v>926</v>
      </c>
      <c r="D31" s="19">
        <v>729199.84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">
        <f t="shared" si="0"/>
        <v>729199.84</v>
      </c>
      <c r="L31" s="53">
        <f t="shared" si="1"/>
        <v>787.47282937365003</v>
      </c>
      <c r="M31" s="53">
        <f t="shared" si="2"/>
        <v>148.36000000000001</v>
      </c>
      <c r="N31" s="57">
        <f t="shared" si="3"/>
        <v>137381.35999999999</v>
      </c>
      <c r="O31" s="59">
        <f t="shared" si="4"/>
        <v>8.1876597519495234E-3</v>
      </c>
      <c r="P31" s="61">
        <f t="shared" si="5"/>
        <v>108895.87</v>
      </c>
      <c r="Q31" s="94"/>
      <c r="R31" s="97">
        <f t="shared" si="11"/>
        <v>12</v>
      </c>
      <c r="S31" s="98">
        <f t="shared" si="9"/>
        <v>28</v>
      </c>
      <c r="T31" s="78">
        <f t="shared" si="7"/>
        <v>0</v>
      </c>
      <c r="U31" s="70">
        <v>1260</v>
      </c>
      <c r="V31" s="71" t="s">
        <v>181</v>
      </c>
      <c r="W31" s="72">
        <v>186.3880005</v>
      </c>
      <c r="X31" s="79">
        <f t="shared" si="8"/>
        <v>4.9681309822302646</v>
      </c>
    </row>
    <row r="32" spans="1:24" x14ac:dyDescent="0.45">
      <c r="A32" s="155" t="s">
        <v>196</v>
      </c>
      <c r="B32" s="14" t="s">
        <v>197</v>
      </c>
      <c r="C32" s="32">
        <v>552</v>
      </c>
      <c r="D32" s="19">
        <v>469413.76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7">
        <f t="shared" si="0"/>
        <v>469413.76</v>
      </c>
      <c r="L32" s="53">
        <f t="shared" si="1"/>
        <v>850.38724637681162</v>
      </c>
      <c r="M32" s="53">
        <f t="shared" si="2"/>
        <v>211.27</v>
      </c>
      <c r="N32" s="57">
        <f t="shared" si="3"/>
        <v>116621.04</v>
      </c>
      <c r="O32" s="59">
        <f t="shared" si="4"/>
        <v>6.9503853757052298E-3</v>
      </c>
      <c r="P32" s="61">
        <f t="shared" si="5"/>
        <v>92440.13</v>
      </c>
      <c r="Q32" s="94"/>
      <c r="R32" s="97">
        <f t="shared" si="11"/>
        <v>13</v>
      </c>
      <c r="S32" s="98">
        <f t="shared" si="9"/>
        <v>29</v>
      </c>
      <c r="T32" s="78">
        <f t="shared" si="7"/>
        <v>0</v>
      </c>
      <c r="U32" s="70">
        <v>1421</v>
      </c>
      <c r="V32" s="71" t="s">
        <v>887</v>
      </c>
      <c r="W32" s="72">
        <v>172.0899963</v>
      </c>
      <c r="X32" s="79">
        <f t="shared" si="8"/>
        <v>3.2076239866826008</v>
      </c>
    </row>
    <row r="33" spans="1:24" x14ac:dyDescent="0.45">
      <c r="A33" s="155" t="s">
        <v>368</v>
      </c>
      <c r="B33" s="14" t="s">
        <v>369</v>
      </c>
      <c r="C33" s="32">
        <v>796</v>
      </c>
      <c r="D33" s="19">
        <v>559041.53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7">
        <f t="shared" si="0"/>
        <v>559041.53</v>
      </c>
      <c r="L33" s="53">
        <f t="shared" si="1"/>
        <v>702.31347989949757</v>
      </c>
      <c r="M33" s="53">
        <f t="shared" si="2"/>
        <v>63.2</v>
      </c>
      <c r="N33" s="57">
        <f t="shared" si="3"/>
        <v>50307.199999999997</v>
      </c>
      <c r="O33" s="59">
        <f t="shared" si="4"/>
        <v>2.9982105044911119E-3</v>
      </c>
      <c r="P33" s="61">
        <f t="shared" si="5"/>
        <v>39876.199999999997</v>
      </c>
      <c r="Q33" s="94"/>
      <c r="R33" s="97">
        <f t="shared" si="11"/>
        <v>14</v>
      </c>
      <c r="S33" s="98">
        <f t="shared" si="9"/>
        <v>30</v>
      </c>
      <c r="T33" s="78">
        <f t="shared" si="7"/>
        <v>0</v>
      </c>
      <c r="U33" s="70">
        <v>2744</v>
      </c>
      <c r="V33" s="71" t="s">
        <v>369</v>
      </c>
      <c r="W33" s="72">
        <v>85.119399999999999</v>
      </c>
      <c r="X33" s="79">
        <f t="shared" si="8"/>
        <v>9.3515696774178387</v>
      </c>
    </row>
    <row r="34" spans="1:24" x14ac:dyDescent="0.45">
      <c r="A34" s="155" t="s">
        <v>202</v>
      </c>
      <c r="B34" s="14" t="s">
        <v>203</v>
      </c>
      <c r="C34" s="32">
        <v>387</v>
      </c>
      <c r="D34" s="19">
        <v>621272.4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7">
        <f t="shared" si="0"/>
        <v>621272.4</v>
      </c>
      <c r="L34" s="53">
        <f t="shared" si="1"/>
        <v>1605.3550387596899</v>
      </c>
      <c r="M34" s="53">
        <f t="shared" si="2"/>
        <v>966.24</v>
      </c>
      <c r="N34" s="57">
        <f t="shared" si="3"/>
        <v>373934.88</v>
      </c>
      <c r="O34" s="59">
        <f t="shared" si="4"/>
        <v>2.2285785836055744E-2</v>
      </c>
      <c r="P34" s="61">
        <f t="shared" si="5"/>
        <v>296400.95</v>
      </c>
      <c r="Q34" s="94"/>
      <c r="R34" s="97">
        <f t="shared" si="11"/>
        <v>15</v>
      </c>
      <c r="S34" s="98">
        <f t="shared" si="9"/>
        <v>31</v>
      </c>
      <c r="T34" s="78">
        <f t="shared" si="7"/>
        <v>0</v>
      </c>
      <c r="U34" s="70">
        <v>1491</v>
      </c>
      <c r="V34" s="71" t="s">
        <v>203</v>
      </c>
      <c r="W34" s="72">
        <v>675.34802249999996</v>
      </c>
      <c r="X34" s="79">
        <f t="shared" si="8"/>
        <v>0.57303788136878719</v>
      </c>
    </row>
    <row r="35" spans="1:24" x14ac:dyDescent="0.45">
      <c r="A35" s="155" t="s">
        <v>204</v>
      </c>
      <c r="B35" s="14" t="s">
        <v>205</v>
      </c>
      <c r="C35" s="32">
        <v>981</v>
      </c>
      <c r="D35" s="19">
        <v>870213.53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7">
        <f t="shared" si="0"/>
        <v>870213.53</v>
      </c>
      <c r="L35" s="53">
        <f t="shared" si="1"/>
        <v>887.06781855249744</v>
      </c>
      <c r="M35" s="53">
        <f t="shared" si="2"/>
        <v>247.95</v>
      </c>
      <c r="N35" s="57">
        <f t="shared" si="3"/>
        <v>243238.95</v>
      </c>
      <c r="O35" s="59">
        <f t="shared" si="4"/>
        <v>1.449656460688308E-2</v>
      </c>
      <c r="P35" s="61">
        <f t="shared" si="5"/>
        <v>192804.31</v>
      </c>
      <c r="Q35" s="94"/>
      <c r="R35" s="97">
        <f t="shared" si="11"/>
        <v>16</v>
      </c>
      <c r="S35" s="98">
        <f t="shared" si="9"/>
        <v>32</v>
      </c>
      <c r="T35" s="78">
        <f t="shared" si="7"/>
        <v>0</v>
      </c>
      <c r="U35" s="70">
        <v>1499</v>
      </c>
      <c r="V35" s="71" t="s">
        <v>888</v>
      </c>
      <c r="W35" s="72">
        <v>294.8250122</v>
      </c>
      <c r="X35" s="79">
        <f t="shared" si="8"/>
        <v>3.3273974710616496</v>
      </c>
    </row>
    <row r="36" spans="1:24" x14ac:dyDescent="0.45">
      <c r="A36" s="155" t="s">
        <v>212</v>
      </c>
      <c r="B36" s="14" t="s">
        <v>213</v>
      </c>
      <c r="C36" s="32">
        <v>592</v>
      </c>
      <c r="D36" s="19">
        <v>513646.89</v>
      </c>
      <c r="E36" s="19">
        <v>0</v>
      </c>
      <c r="F36" s="19">
        <v>0</v>
      </c>
      <c r="G36" s="19">
        <v>3864</v>
      </c>
      <c r="H36" s="19">
        <v>0</v>
      </c>
      <c r="I36" s="19">
        <v>0</v>
      </c>
      <c r="J36" s="19">
        <v>0</v>
      </c>
      <c r="K36" s="17">
        <f t="shared" ref="K36:K67" si="12">D36-E36-F36-G36-H36-I36-J36</f>
        <v>509782.89</v>
      </c>
      <c r="L36" s="53">
        <f t="shared" ref="L36:L67" si="13">K36/C36</f>
        <v>861.11974662162163</v>
      </c>
      <c r="M36" s="53">
        <f t="shared" ref="M36:M67" si="14">MAX(ROUND((L36-M$3),2),0)</f>
        <v>222</v>
      </c>
      <c r="N36" s="57">
        <f t="shared" ref="N36:N67" si="15">MAX(ROUND((M36*C36),2),0)</f>
        <v>131424</v>
      </c>
      <c r="O36" s="59">
        <f t="shared" ref="O36:O67" si="16">N36/N$3</f>
        <v>7.8326127739615781E-3</v>
      </c>
      <c r="P36" s="61">
        <f t="shared" ref="P36:P67" si="17">ROUND(O36*N$435,2)-0</f>
        <v>104173.75</v>
      </c>
      <c r="Q36" s="94"/>
      <c r="R36" s="97">
        <f t="shared" si="11"/>
        <v>17</v>
      </c>
      <c r="S36" s="98">
        <f t="shared" si="9"/>
        <v>33</v>
      </c>
      <c r="T36" s="78">
        <f t="shared" ref="T36:T67" si="18">A36-U36</f>
        <v>0</v>
      </c>
      <c r="U36" s="70">
        <v>1561</v>
      </c>
      <c r="V36" s="71" t="s">
        <v>213</v>
      </c>
      <c r="W36" s="72">
        <v>81.402298000000002</v>
      </c>
      <c r="X36" s="79">
        <f t="shared" ref="X36:X67" si="19">C36/W36</f>
        <v>7.2725219624635162</v>
      </c>
    </row>
    <row r="37" spans="1:24" x14ac:dyDescent="0.45">
      <c r="A37" s="155" t="s">
        <v>216</v>
      </c>
      <c r="B37" s="14" t="s">
        <v>217</v>
      </c>
      <c r="C37" s="32">
        <v>306</v>
      </c>
      <c r="D37" s="19">
        <v>369039.19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7">
        <f t="shared" si="12"/>
        <v>369039.19</v>
      </c>
      <c r="L37" s="53">
        <f t="shared" si="13"/>
        <v>1206.0104248366013</v>
      </c>
      <c r="M37" s="53">
        <f t="shared" si="14"/>
        <v>566.89</v>
      </c>
      <c r="N37" s="57">
        <f t="shared" si="15"/>
        <v>173468.34</v>
      </c>
      <c r="O37" s="59">
        <f t="shared" si="16"/>
        <v>1.0338373019858703E-2</v>
      </c>
      <c r="P37" s="61">
        <f t="shared" si="17"/>
        <v>137500.35999999999</v>
      </c>
      <c r="Q37" s="94"/>
      <c r="R37" s="97">
        <f t="shared" si="11"/>
        <v>18</v>
      </c>
      <c r="S37" s="98">
        <f t="shared" si="9"/>
        <v>34</v>
      </c>
      <c r="T37" s="78">
        <f t="shared" si="18"/>
        <v>0</v>
      </c>
      <c r="U37" s="70">
        <v>1582</v>
      </c>
      <c r="V37" s="71" t="s">
        <v>217</v>
      </c>
      <c r="W37" s="72">
        <v>322.49499509999998</v>
      </c>
      <c r="X37" s="79">
        <f t="shared" si="19"/>
        <v>0.9488519346016977</v>
      </c>
    </row>
    <row r="38" spans="1:24" x14ac:dyDescent="0.45">
      <c r="A38" s="155" t="s">
        <v>225</v>
      </c>
      <c r="B38" s="14" t="s">
        <v>226</v>
      </c>
      <c r="C38" s="32">
        <v>1728</v>
      </c>
      <c r="D38" s="19">
        <v>1542618.92</v>
      </c>
      <c r="E38" s="19">
        <v>0</v>
      </c>
      <c r="F38" s="19">
        <v>0</v>
      </c>
      <c r="G38" s="19">
        <v>7195.56</v>
      </c>
      <c r="H38" s="19">
        <v>0</v>
      </c>
      <c r="I38" s="19">
        <v>0</v>
      </c>
      <c r="J38" s="19">
        <v>0</v>
      </c>
      <c r="K38" s="17">
        <f t="shared" si="12"/>
        <v>1535423.3599999999</v>
      </c>
      <c r="L38" s="53">
        <f t="shared" si="13"/>
        <v>888.55518518518511</v>
      </c>
      <c r="M38" s="53">
        <f t="shared" si="14"/>
        <v>249.44</v>
      </c>
      <c r="N38" s="57">
        <f t="shared" si="15"/>
        <v>431032.32000000001</v>
      </c>
      <c r="O38" s="59">
        <f t="shared" si="16"/>
        <v>2.5688681333868205E-2</v>
      </c>
      <c r="P38" s="61">
        <f t="shared" si="17"/>
        <v>341659.46</v>
      </c>
      <c r="Q38" s="94"/>
      <c r="R38" s="97">
        <f t="shared" si="11"/>
        <v>19</v>
      </c>
      <c r="S38" s="98">
        <f t="shared" si="9"/>
        <v>35</v>
      </c>
      <c r="T38" s="78">
        <f t="shared" si="18"/>
        <v>0</v>
      </c>
      <c r="U38" s="70">
        <v>1659</v>
      </c>
      <c r="V38" s="71" t="s">
        <v>226</v>
      </c>
      <c r="W38" s="72">
        <v>230.40699770000001</v>
      </c>
      <c r="X38" s="79">
        <f t="shared" si="19"/>
        <v>7.4997722172046686</v>
      </c>
    </row>
    <row r="39" spans="1:24" x14ac:dyDescent="0.45">
      <c r="A39" s="155" t="s">
        <v>227</v>
      </c>
      <c r="B39" s="14" t="s">
        <v>228</v>
      </c>
      <c r="C39" s="32">
        <v>329</v>
      </c>
      <c r="D39" s="19">
        <v>296121.73</v>
      </c>
      <c r="E39" s="19">
        <v>0</v>
      </c>
      <c r="F39" s="19">
        <v>15</v>
      </c>
      <c r="G39" s="19">
        <v>0</v>
      </c>
      <c r="H39" s="19">
        <v>0</v>
      </c>
      <c r="I39" s="19">
        <v>0</v>
      </c>
      <c r="J39" s="19">
        <v>0</v>
      </c>
      <c r="K39" s="17">
        <f t="shared" si="12"/>
        <v>296106.73</v>
      </c>
      <c r="L39" s="53">
        <f t="shared" si="13"/>
        <v>900.02045592705167</v>
      </c>
      <c r="M39" s="53">
        <f t="shared" si="14"/>
        <v>260.89999999999998</v>
      </c>
      <c r="N39" s="57">
        <f t="shared" si="15"/>
        <v>85836.1</v>
      </c>
      <c r="O39" s="59">
        <f t="shared" si="16"/>
        <v>5.1156632983857097E-3</v>
      </c>
      <c r="P39" s="61">
        <f t="shared" si="17"/>
        <v>68038.320000000007</v>
      </c>
      <c r="Q39" s="94"/>
      <c r="R39" s="97">
        <f t="shared" si="11"/>
        <v>20</v>
      </c>
      <c r="S39" s="98">
        <f t="shared" si="9"/>
        <v>36</v>
      </c>
      <c r="T39" s="78">
        <f t="shared" si="18"/>
        <v>0</v>
      </c>
      <c r="U39" s="70">
        <v>1666</v>
      </c>
      <c r="V39" s="71" t="s">
        <v>228</v>
      </c>
      <c r="W39" s="72">
        <v>97.803100599999993</v>
      </c>
      <c r="X39" s="79">
        <f t="shared" si="19"/>
        <v>3.3639015325859725</v>
      </c>
    </row>
    <row r="40" spans="1:24" x14ac:dyDescent="0.45">
      <c r="A40" s="155" t="s">
        <v>231</v>
      </c>
      <c r="B40" s="14" t="s">
        <v>232</v>
      </c>
      <c r="C40" s="32">
        <v>230</v>
      </c>
      <c r="D40" s="19">
        <v>166443.31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7">
        <f t="shared" si="12"/>
        <v>166443.31</v>
      </c>
      <c r="L40" s="53">
        <f t="shared" si="13"/>
        <v>723.66656521739128</v>
      </c>
      <c r="M40" s="53">
        <f t="shared" si="14"/>
        <v>84.55</v>
      </c>
      <c r="N40" s="57">
        <f t="shared" si="15"/>
        <v>19446.5</v>
      </c>
      <c r="O40" s="59">
        <f t="shared" si="16"/>
        <v>1.1589732796813659E-3</v>
      </c>
      <c r="P40" s="61">
        <f t="shared" si="17"/>
        <v>15414.34</v>
      </c>
      <c r="Q40" s="94"/>
      <c r="R40" s="97">
        <f t="shared" si="11"/>
        <v>21</v>
      </c>
      <c r="S40" s="98">
        <f t="shared" ref="S40:S71" si="20">S39+1</f>
        <v>37</v>
      </c>
      <c r="T40" s="78">
        <f t="shared" si="18"/>
        <v>0</v>
      </c>
      <c r="U40" s="70">
        <v>1687</v>
      </c>
      <c r="V40" s="71" t="s">
        <v>232</v>
      </c>
      <c r="W40" s="72">
        <v>24.080299400000001</v>
      </c>
      <c r="X40" s="79">
        <f t="shared" si="19"/>
        <v>9.551376259050997</v>
      </c>
    </row>
    <row r="41" spans="1:24" x14ac:dyDescent="0.45">
      <c r="A41" s="155" t="s">
        <v>746</v>
      </c>
      <c r="B41" s="14" t="s">
        <v>747</v>
      </c>
      <c r="C41" s="32">
        <v>639</v>
      </c>
      <c r="D41" s="19">
        <v>557130.37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7">
        <f t="shared" si="12"/>
        <v>557130.37</v>
      </c>
      <c r="L41" s="53">
        <f t="shared" si="13"/>
        <v>871.87851330203443</v>
      </c>
      <c r="M41" s="53">
        <f t="shared" si="14"/>
        <v>232.76</v>
      </c>
      <c r="N41" s="57">
        <f t="shared" si="15"/>
        <v>148733.64000000001</v>
      </c>
      <c r="O41" s="59">
        <f t="shared" si="16"/>
        <v>8.8642333864575942E-3</v>
      </c>
      <c r="P41" s="61">
        <f t="shared" si="17"/>
        <v>117894.3</v>
      </c>
      <c r="Q41" s="94"/>
      <c r="R41" s="97">
        <f t="shared" si="11"/>
        <v>22</v>
      </c>
      <c r="S41" s="98">
        <f t="shared" si="20"/>
        <v>38</v>
      </c>
      <c r="T41" s="78">
        <f t="shared" si="18"/>
        <v>0</v>
      </c>
      <c r="U41" s="70">
        <v>5757</v>
      </c>
      <c r="V41" s="71" t="s">
        <v>747</v>
      </c>
      <c r="W41" s="72">
        <v>402.16198730000002</v>
      </c>
      <c r="X41" s="79">
        <f t="shared" si="19"/>
        <v>1.5889119811896253</v>
      </c>
    </row>
    <row r="42" spans="1:24" x14ac:dyDescent="0.45">
      <c r="A42" s="155" t="s">
        <v>243</v>
      </c>
      <c r="B42" s="14" t="s">
        <v>244</v>
      </c>
      <c r="C42" s="32">
        <v>472</v>
      </c>
      <c r="D42" s="19">
        <v>409459.32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7">
        <f t="shared" si="12"/>
        <v>409459.32</v>
      </c>
      <c r="L42" s="53">
        <f t="shared" si="13"/>
        <v>867.49855932203388</v>
      </c>
      <c r="M42" s="53">
        <f t="shared" si="14"/>
        <v>228.38</v>
      </c>
      <c r="N42" s="57">
        <f t="shared" si="15"/>
        <v>107795.36</v>
      </c>
      <c r="O42" s="59">
        <f t="shared" si="16"/>
        <v>6.4243921483883235E-3</v>
      </c>
      <c r="P42" s="61">
        <f t="shared" si="17"/>
        <v>85444.42</v>
      </c>
      <c r="Q42" s="94"/>
      <c r="R42" s="97">
        <f t="shared" si="11"/>
        <v>23</v>
      </c>
      <c r="S42" s="98">
        <f t="shared" si="20"/>
        <v>39</v>
      </c>
      <c r="T42" s="78">
        <f t="shared" si="18"/>
        <v>0</v>
      </c>
      <c r="U42" s="70">
        <v>1855</v>
      </c>
      <c r="V42" s="71" t="s">
        <v>244</v>
      </c>
      <c r="W42" s="72">
        <v>497.28201289999998</v>
      </c>
      <c r="X42" s="79">
        <f t="shared" si="19"/>
        <v>0.94915960713607384</v>
      </c>
    </row>
    <row r="43" spans="1:24" x14ac:dyDescent="0.45">
      <c r="A43" s="155" t="s">
        <v>273</v>
      </c>
      <c r="B43" s="14" t="s">
        <v>274</v>
      </c>
      <c r="C43" s="32">
        <v>525</v>
      </c>
      <c r="D43" s="19">
        <v>633815.37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7">
        <f t="shared" si="12"/>
        <v>633815.37</v>
      </c>
      <c r="L43" s="53">
        <f t="shared" si="13"/>
        <v>1207.2673714285713</v>
      </c>
      <c r="M43" s="53">
        <f t="shared" si="14"/>
        <v>568.15</v>
      </c>
      <c r="N43" s="57">
        <f t="shared" si="15"/>
        <v>298278.75</v>
      </c>
      <c r="O43" s="59">
        <f t="shared" si="16"/>
        <v>1.7776828794217891E-2</v>
      </c>
      <c r="P43" s="61">
        <f t="shared" si="17"/>
        <v>236431.82</v>
      </c>
      <c r="Q43" s="94"/>
      <c r="R43" s="97">
        <f t="shared" si="11"/>
        <v>24</v>
      </c>
      <c r="S43" s="98">
        <f t="shared" si="20"/>
        <v>40</v>
      </c>
      <c r="T43" s="78">
        <f t="shared" si="18"/>
        <v>0</v>
      </c>
      <c r="U43" s="70">
        <v>2114</v>
      </c>
      <c r="V43" s="71" t="s">
        <v>274</v>
      </c>
      <c r="W43" s="72">
        <v>139.18800350000001</v>
      </c>
      <c r="X43" s="79">
        <f t="shared" si="19"/>
        <v>3.7718767910914104</v>
      </c>
    </row>
    <row r="44" spans="1:24" x14ac:dyDescent="0.45">
      <c r="A44" s="155" t="s">
        <v>275</v>
      </c>
      <c r="B44" s="14" t="s">
        <v>276</v>
      </c>
      <c r="C44" s="32">
        <v>607</v>
      </c>
      <c r="D44" s="19">
        <v>463272.47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7">
        <f t="shared" si="12"/>
        <v>463272.47</v>
      </c>
      <c r="L44" s="53">
        <f t="shared" si="13"/>
        <v>763.21658978583196</v>
      </c>
      <c r="M44" s="53">
        <f t="shared" si="14"/>
        <v>124.1</v>
      </c>
      <c r="N44" s="57">
        <f t="shared" si="15"/>
        <v>75328.7</v>
      </c>
      <c r="O44" s="59">
        <f t="shared" si="16"/>
        <v>4.4894428556878467E-3</v>
      </c>
      <c r="P44" s="61">
        <f t="shared" si="17"/>
        <v>59709.59</v>
      </c>
      <c r="Q44" s="94"/>
      <c r="R44" s="97">
        <f t="shared" si="11"/>
        <v>25</v>
      </c>
      <c r="S44" s="98">
        <f t="shared" si="20"/>
        <v>41</v>
      </c>
      <c r="T44" s="78">
        <f t="shared" si="18"/>
        <v>0</v>
      </c>
      <c r="U44" s="70">
        <v>2128</v>
      </c>
      <c r="V44" s="71" t="s">
        <v>276</v>
      </c>
      <c r="W44" s="72">
        <v>110.9869995</v>
      </c>
      <c r="X44" s="79">
        <f t="shared" si="19"/>
        <v>5.4691090193856446</v>
      </c>
    </row>
    <row r="45" spans="1:24" x14ac:dyDescent="0.45">
      <c r="A45" s="155" t="s">
        <v>277</v>
      </c>
      <c r="B45" s="14" t="s">
        <v>278</v>
      </c>
      <c r="C45" s="32">
        <v>386</v>
      </c>
      <c r="D45" s="19">
        <v>460106.37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7">
        <f t="shared" si="12"/>
        <v>460106.37</v>
      </c>
      <c r="L45" s="53">
        <f t="shared" si="13"/>
        <v>1191.985414507772</v>
      </c>
      <c r="M45" s="53">
        <f t="shared" si="14"/>
        <v>552.87</v>
      </c>
      <c r="N45" s="57">
        <f t="shared" si="15"/>
        <v>213407.82</v>
      </c>
      <c r="O45" s="59">
        <f t="shared" si="16"/>
        <v>1.2718687735841956E-2</v>
      </c>
      <c r="P45" s="61">
        <f t="shared" si="17"/>
        <v>169158.55</v>
      </c>
      <c r="Q45" s="94"/>
      <c r="R45" s="97">
        <f t="shared" si="11"/>
        <v>26</v>
      </c>
      <c r="S45" s="98">
        <f t="shared" si="20"/>
        <v>42</v>
      </c>
      <c r="T45" s="78">
        <f t="shared" si="18"/>
        <v>0</v>
      </c>
      <c r="U45" s="70">
        <v>2135</v>
      </c>
      <c r="V45" s="71" t="s">
        <v>278</v>
      </c>
      <c r="W45" s="72">
        <v>333.9649963</v>
      </c>
      <c r="X45" s="79">
        <f t="shared" si="19"/>
        <v>1.1558097533468958</v>
      </c>
    </row>
    <row r="46" spans="1:24" x14ac:dyDescent="0.45">
      <c r="A46" s="155" t="s">
        <v>279</v>
      </c>
      <c r="B46" s="14" t="s">
        <v>280</v>
      </c>
      <c r="C46" s="32">
        <v>175</v>
      </c>
      <c r="D46" s="19">
        <v>141198.15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7">
        <f t="shared" si="12"/>
        <v>141198.15</v>
      </c>
      <c r="L46" s="53">
        <f t="shared" si="13"/>
        <v>806.84657142857145</v>
      </c>
      <c r="M46" s="53">
        <f t="shared" si="14"/>
        <v>167.73</v>
      </c>
      <c r="N46" s="57">
        <f t="shared" si="15"/>
        <v>29352.75</v>
      </c>
      <c r="O46" s="59">
        <f t="shared" si="16"/>
        <v>1.7493663607933158E-3</v>
      </c>
      <c r="P46" s="61">
        <f t="shared" si="17"/>
        <v>23266.57</v>
      </c>
      <c r="Q46" s="94"/>
      <c r="R46" s="97">
        <f t="shared" si="11"/>
        <v>27</v>
      </c>
      <c r="S46" s="98">
        <f t="shared" si="20"/>
        <v>43</v>
      </c>
      <c r="T46" s="78">
        <f t="shared" si="18"/>
        <v>0</v>
      </c>
      <c r="U46" s="70">
        <v>2142</v>
      </c>
      <c r="V46" s="71" t="s">
        <v>280</v>
      </c>
      <c r="W46" s="72">
        <v>95.784698500000005</v>
      </c>
      <c r="X46" s="79">
        <f t="shared" si="19"/>
        <v>1.8270141550844887</v>
      </c>
    </row>
    <row r="47" spans="1:24" x14ac:dyDescent="0.45">
      <c r="A47" s="155" t="s">
        <v>285</v>
      </c>
      <c r="B47" s="14" t="s">
        <v>286</v>
      </c>
      <c r="C47" s="32">
        <v>721</v>
      </c>
      <c r="D47" s="19">
        <v>509936.45</v>
      </c>
      <c r="E47" s="19">
        <v>1645.8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7">
        <f t="shared" si="12"/>
        <v>508290.65</v>
      </c>
      <c r="L47" s="53">
        <f t="shared" si="13"/>
        <v>704.98009708737868</v>
      </c>
      <c r="M47" s="53">
        <f t="shared" si="14"/>
        <v>65.86</v>
      </c>
      <c r="N47" s="57">
        <f t="shared" si="15"/>
        <v>47485.06</v>
      </c>
      <c r="O47" s="59">
        <f t="shared" si="16"/>
        <v>2.8300164926370525E-3</v>
      </c>
      <c r="P47" s="61">
        <f t="shared" si="17"/>
        <v>37639.22</v>
      </c>
      <c r="Q47" s="94"/>
      <c r="R47" s="97">
        <f t="shared" si="11"/>
        <v>28</v>
      </c>
      <c r="S47" s="98">
        <f t="shared" si="20"/>
        <v>44</v>
      </c>
      <c r="T47" s="78">
        <f t="shared" si="18"/>
        <v>0</v>
      </c>
      <c r="U47" s="70">
        <v>2198</v>
      </c>
      <c r="V47" s="71" t="s">
        <v>286</v>
      </c>
      <c r="W47" s="72">
        <v>115.41300200000001</v>
      </c>
      <c r="X47" s="79">
        <f t="shared" si="19"/>
        <v>6.2471297644610262</v>
      </c>
    </row>
    <row r="48" spans="1:24" x14ac:dyDescent="0.45">
      <c r="A48" s="155" t="s">
        <v>48</v>
      </c>
      <c r="B48" s="14" t="s">
        <v>287</v>
      </c>
      <c r="C48" s="32">
        <v>115</v>
      </c>
      <c r="D48" s="19">
        <v>86962.28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7">
        <f t="shared" si="12"/>
        <v>86962.28</v>
      </c>
      <c r="L48" s="53">
        <f t="shared" si="13"/>
        <v>756.19373913043478</v>
      </c>
      <c r="M48" s="53">
        <f t="shared" si="14"/>
        <v>117.08</v>
      </c>
      <c r="N48" s="57">
        <f t="shared" si="15"/>
        <v>13464.2</v>
      </c>
      <c r="O48" s="59">
        <f t="shared" si="16"/>
        <v>8.0243992658246208E-4</v>
      </c>
      <c r="P48" s="61">
        <f t="shared" si="17"/>
        <v>10672.45</v>
      </c>
      <c r="Q48" s="94"/>
      <c r="R48" s="173">
        <f t="shared" si="11"/>
        <v>29</v>
      </c>
      <c r="S48" s="98">
        <f t="shared" si="20"/>
        <v>45</v>
      </c>
      <c r="T48" s="78">
        <f t="shared" si="18"/>
        <v>0</v>
      </c>
      <c r="U48" s="70">
        <v>2212</v>
      </c>
      <c r="V48" s="71" t="s">
        <v>287</v>
      </c>
      <c r="W48" s="72">
        <v>159.0500031</v>
      </c>
      <c r="X48" s="79">
        <f t="shared" si="19"/>
        <v>0.72304305412490744</v>
      </c>
    </row>
    <row r="49" spans="1:24" x14ac:dyDescent="0.45">
      <c r="A49" s="155" t="s">
        <v>292</v>
      </c>
      <c r="B49" s="14" t="s">
        <v>293</v>
      </c>
      <c r="C49" s="32">
        <v>880</v>
      </c>
      <c r="D49" s="19">
        <v>711365.5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7">
        <f t="shared" si="12"/>
        <v>711365.5</v>
      </c>
      <c r="L49" s="53">
        <f t="shared" si="13"/>
        <v>808.3698863636364</v>
      </c>
      <c r="M49" s="53">
        <f t="shared" si="14"/>
        <v>169.25</v>
      </c>
      <c r="N49" s="57">
        <f t="shared" si="15"/>
        <v>148940</v>
      </c>
      <c r="O49" s="59">
        <f t="shared" si="16"/>
        <v>8.8765320379370401E-3</v>
      </c>
      <c r="P49" s="61">
        <f t="shared" si="17"/>
        <v>118057.88</v>
      </c>
      <c r="Q49" s="94"/>
      <c r="R49" s="97">
        <f t="shared" si="11"/>
        <v>30</v>
      </c>
      <c r="S49" s="98">
        <f t="shared" si="20"/>
        <v>46</v>
      </c>
      <c r="T49" s="78">
        <f t="shared" si="18"/>
        <v>0</v>
      </c>
      <c r="U49" s="70">
        <v>2233</v>
      </c>
      <c r="V49" s="71" t="s">
        <v>293</v>
      </c>
      <c r="W49" s="72">
        <v>262.62899779999998</v>
      </c>
      <c r="X49" s="79">
        <f t="shared" si="19"/>
        <v>3.350734333876364</v>
      </c>
    </row>
    <row r="50" spans="1:24" x14ac:dyDescent="0.45">
      <c r="A50" s="155" t="s">
        <v>304</v>
      </c>
      <c r="B50" s="14" t="s">
        <v>305</v>
      </c>
      <c r="C50" s="32">
        <v>391</v>
      </c>
      <c r="D50" s="19">
        <v>383424.84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7">
        <f t="shared" si="12"/>
        <v>383424.84</v>
      </c>
      <c r="L50" s="53">
        <f t="shared" si="13"/>
        <v>980.62618925831214</v>
      </c>
      <c r="M50" s="53">
        <f t="shared" si="14"/>
        <v>341.51</v>
      </c>
      <c r="N50" s="57">
        <f t="shared" si="15"/>
        <v>133530.41</v>
      </c>
      <c r="O50" s="59">
        <f t="shared" si="16"/>
        <v>7.9581506808370384E-3</v>
      </c>
      <c r="P50" s="61">
        <f t="shared" si="17"/>
        <v>105843.4</v>
      </c>
      <c r="Q50" s="94"/>
      <c r="R50" s="97">
        <f t="shared" si="11"/>
        <v>31</v>
      </c>
      <c r="S50" s="98">
        <f t="shared" si="20"/>
        <v>47</v>
      </c>
      <c r="T50" s="78">
        <f t="shared" si="18"/>
        <v>0</v>
      </c>
      <c r="U50" s="70">
        <v>2394</v>
      </c>
      <c r="V50" s="71" t="s">
        <v>305</v>
      </c>
      <c r="W50" s="72">
        <v>148.99800110000001</v>
      </c>
      <c r="X50" s="79">
        <f t="shared" si="19"/>
        <v>2.6241962785633639</v>
      </c>
    </row>
    <row r="51" spans="1:24" x14ac:dyDescent="0.45">
      <c r="A51" s="155" t="s">
        <v>306</v>
      </c>
      <c r="B51" s="14" t="s">
        <v>307</v>
      </c>
      <c r="C51" s="32">
        <v>257</v>
      </c>
      <c r="D51" s="19">
        <v>204894.36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7">
        <f t="shared" si="12"/>
        <v>204894.36</v>
      </c>
      <c r="L51" s="53">
        <f t="shared" si="13"/>
        <v>797.25431906614779</v>
      </c>
      <c r="M51" s="53">
        <f t="shared" si="14"/>
        <v>158.13999999999999</v>
      </c>
      <c r="N51" s="57">
        <f t="shared" si="15"/>
        <v>40641.980000000003</v>
      </c>
      <c r="O51" s="59">
        <f t="shared" si="16"/>
        <v>2.422182338896176E-3</v>
      </c>
      <c r="P51" s="61">
        <f t="shared" si="17"/>
        <v>32215.03</v>
      </c>
      <c r="Q51" s="94"/>
      <c r="R51" s="97">
        <f t="shared" si="11"/>
        <v>32</v>
      </c>
      <c r="S51" s="98">
        <f t="shared" si="20"/>
        <v>48</v>
      </c>
      <c r="T51" s="78">
        <f t="shared" si="18"/>
        <v>0</v>
      </c>
      <c r="U51" s="70">
        <v>2415</v>
      </c>
      <c r="V51" s="71" t="s">
        <v>307</v>
      </c>
      <c r="W51" s="72">
        <v>55.893001599999998</v>
      </c>
      <c r="X51" s="79">
        <f t="shared" si="19"/>
        <v>4.5980711832087398</v>
      </c>
    </row>
    <row r="52" spans="1:24" x14ac:dyDescent="0.45">
      <c r="A52" s="155" t="s">
        <v>320</v>
      </c>
      <c r="B52" s="14" t="s">
        <v>321</v>
      </c>
      <c r="C52" s="32">
        <v>1812</v>
      </c>
      <c r="D52" s="19">
        <v>1330315.68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7">
        <f t="shared" si="12"/>
        <v>1330315.68</v>
      </c>
      <c r="L52" s="53">
        <f t="shared" si="13"/>
        <v>734.16980132450328</v>
      </c>
      <c r="M52" s="53">
        <f t="shared" si="14"/>
        <v>95.05</v>
      </c>
      <c r="N52" s="57">
        <f t="shared" si="15"/>
        <v>172230.6</v>
      </c>
      <c r="O52" s="59">
        <f t="shared" si="16"/>
        <v>1.0264606142158716E-2</v>
      </c>
      <c r="P52" s="61">
        <f t="shared" si="17"/>
        <v>136519.26</v>
      </c>
      <c r="Q52" s="94"/>
      <c r="R52" s="97">
        <f t="shared" si="11"/>
        <v>33</v>
      </c>
      <c r="S52" s="98">
        <f t="shared" si="20"/>
        <v>49</v>
      </c>
      <c r="T52" s="78">
        <f t="shared" si="18"/>
        <v>0</v>
      </c>
      <c r="U52" s="70">
        <v>2478</v>
      </c>
      <c r="V52" s="71" t="s">
        <v>321</v>
      </c>
      <c r="W52" s="72">
        <v>612.61102289999997</v>
      </c>
      <c r="X52" s="79">
        <f t="shared" si="19"/>
        <v>2.9578312049010962</v>
      </c>
    </row>
    <row r="53" spans="1:24" x14ac:dyDescent="0.45">
      <c r="A53" s="155" t="s">
        <v>324</v>
      </c>
      <c r="B53" s="14" t="s">
        <v>325</v>
      </c>
      <c r="C53" s="32">
        <v>336</v>
      </c>
      <c r="D53" s="19">
        <v>298505.82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7">
        <f t="shared" si="12"/>
        <v>298505.82</v>
      </c>
      <c r="L53" s="53">
        <f t="shared" si="13"/>
        <v>888.41017857142856</v>
      </c>
      <c r="M53" s="53">
        <f t="shared" si="14"/>
        <v>249.29</v>
      </c>
      <c r="N53" s="57">
        <f t="shared" si="15"/>
        <v>83761.440000000002</v>
      </c>
      <c r="O53" s="59">
        <f t="shared" si="16"/>
        <v>4.9920176292717949E-3</v>
      </c>
      <c r="P53" s="61">
        <f t="shared" si="17"/>
        <v>66393.83</v>
      </c>
      <c r="Q53" s="94"/>
      <c r="R53" s="97">
        <f t="shared" si="11"/>
        <v>34</v>
      </c>
      <c r="S53" s="98">
        <f t="shared" si="20"/>
        <v>50</v>
      </c>
      <c r="T53" s="78">
        <f t="shared" si="18"/>
        <v>0</v>
      </c>
      <c r="U53" s="70">
        <v>2525</v>
      </c>
      <c r="V53" s="71" t="s">
        <v>325</v>
      </c>
      <c r="W53" s="72">
        <v>82.184097300000005</v>
      </c>
      <c r="X53" s="79">
        <f t="shared" si="19"/>
        <v>4.0883821936193483</v>
      </c>
    </row>
    <row r="54" spans="1:24" x14ac:dyDescent="0.45">
      <c r="A54" s="155" t="s">
        <v>330</v>
      </c>
      <c r="B54" s="14" t="s">
        <v>331</v>
      </c>
      <c r="C54" s="32">
        <v>535</v>
      </c>
      <c r="D54" s="19">
        <v>434409.01</v>
      </c>
      <c r="E54" s="19">
        <v>0</v>
      </c>
      <c r="F54" s="19">
        <v>0</v>
      </c>
      <c r="G54" s="19">
        <v>350</v>
      </c>
      <c r="H54" s="19">
        <v>0</v>
      </c>
      <c r="I54" s="19">
        <v>0</v>
      </c>
      <c r="J54" s="19">
        <v>0</v>
      </c>
      <c r="K54" s="17">
        <f t="shared" si="12"/>
        <v>434059.01</v>
      </c>
      <c r="L54" s="53">
        <f t="shared" si="13"/>
        <v>811.32525233644867</v>
      </c>
      <c r="M54" s="53">
        <f t="shared" si="14"/>
        <v>172.21</v>
      </c>
      <c r="N54" s="57">
        <f t="shared" si="15"/>
        <v>92132.35</v>
      </c>
      <c r="O54" s="59">
        <f t="shared" si="16"/>
        <v>5.490907456059008E-3</v>
      </c>
      <c r="P54" s="61">
        <f t="shared" si="17"/>
        <v>73029.070000000007</v>
      </c>
      <c r="Q54" s="94"/>
      <c r="R54" s="97">
        <f t="shared" si="11"/>
        <v>35</v>
      </c>
      <c r="S54" s="98">
        <f t="shared" si="20"/>
        <v>51</v>
      </c>
      <c r="T54" s="78">
        <f t="shared" si="18"/>
        <v>0</v>
      </c>
      <c r="U54" s="70">
        <v>2541</v>
      </c>
      <c r="V54" s="71" t="s">
        <v>331</v>
      </c>
      <c r="W54" s="72">
        <v>139.5379944</v>
      </c>
      <c r="X54" s="79">
        <f t="shared" si="19"/>
        <v>3.8340811927278207</v>
      </c>
    </row>
    <row r="55" spans="1:24" x14ac:dyDescent="0.45">
      <c r="A55" s="155" t="s">
        <v>335</v>
      </c>
      <c r="B55" s="14" t="s">
        <v>336</v>
      </c>
      <c r="C55" s="32">
        <v>524</v>
      </c>
      <c r="D55" s="19">
        <v>521087.19</v>
      </c>
      <c r="E55" s="19">
        <v>0</v>
      </c>
      <c r="F55" s="19">
        <v>0</v>
      </c>
      <c r="G55" s="19">
        <v>1750</v>
      </c>
      <c r="H55" s="19">
        <v>0</v>
      </c>
      <c r="I55" s="19">
        <v>0</v>
      </c>
      <c r="J55" s="19">
        <v>0</v>
      </c>
      <c r="K55" s="17">
        <f t="shared" si="12"/>
        <v>519337.19</v>
      </c>
      <c r="L55" s="53">
        <f t="shared" si="13"/>
        <v>991.10150763358774</v>
      </c>
      <c r="M55" s="53">
        <f t="shared" si="14"/>
        <v>351.99</v>
      </c>
      <c r="N55" s="57">
        <f t="shared" si="15"/>
        <v>184442.76</v>
      </c>
      <c r="O55" s="59">
        <f t="shared" si="16"/>
        <v>1.0992426939073E-2</v>
      </c>
      <c r="P55" s="61">
        <f t="shared" si="17"/>
        <v>146199.28</v>
      </c>
      <c r="Q55" s="94"/>
      <c r="R55" s="97">
        <f t="shared" si="11"/>
        <v>36</v>
      </c>
      <c r="S55" s="98">
        <f t="shared" si="20"/>
        <v>52</v>
      </c>
      <c r="T55" s="78">
        <f t="shared" si="18"/>
        <v>0</v>
      </c>
      <c r="U55" s="63">
        <v>2570</v>
      </c>
      <c r="V55" s="64" t="s">
        <v>890</v>
      </c>
      <c r="W55" s="65">
        <v>26.112699500000002</v>
      </c>
      <c r="X55" s="79">
        <f t="shared" si="19"/>
        <v>20.066864400595581</v>
      </c>
    </row>
    <row r="56" spans="1:24" x14ac:dyDescent="0.45">
      <c r="A56" s="155" t="s">
        <v>343</v>
      </c>
      <c r="B56" s="14" t="s">
        <v>344</v>
      </c>
      <c r="C56" s="32">
        <v>855</v>
      </c>
      <c r="D56" s="19">
        <v>577244.06000000006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7">
        <f t="shared" si="12"/>
        <v>577244.06000000006</v>
      </c>
      <c r="L56" s="53">
        <f t="shared" si="13"/>
        <v>675.13925146198835</v>
      </c>
      <c r="M56" s="53">
        <f t="shared" si="14"/>
        <v>36.020000000000003</v>
      </c>
      <c r="N56" s="57">
        <f t="shared" si="15"/>
        <v>30797.1</v>
      </c>
      <c r="O56" s="59">
        <f t="shared" si="16"/>
        <v>1.8354467894826829E-3</v>
      </c>
      <c r="P56" s="61">
        <f t="shared" si="17"/>
        <v>24411.439999999999</v>
      </c>
      <c r="Q56" s="94"/>
      <c r="R56" s="97">
        <v>1</v>
      </c>
      <c r="S56" s="98">
        <f t="shared" si="20"/>
        <v>53</v>
      </c>
      <c r="T56" s="78">
        <f t="shared" si="18"/>
        <v>0</v>
      </c>
      <c r="U56" s="70">
        <v>2605</v>
      </c>
      <c r="V56" s="71" t="s">
        <v>344</v>
      </c>
      <c r="W56" s="72">
        <v>51.777000399999999</v>
      </c>
      <c r="X56" s="79">
        <f t="shared" si="19"/>
        <v>16.513123460122266</v>
      </c>
    </row>
    <row r="57" spans="1:24" x14ac:dyDescent="0.45">
      <c r="A57" s="155" t="s">
        <v>348</v>
      </c>
      <c r="B57" s="14" t="s">
        <v>349</v>
      </c>
      <c r="C57" s="32">
        <v>549</v>
      </c>
      <c r="D57" s="19">
        <v>553962.11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7">
        <f t="shared" si="12"/>
        <v>553962.11</v>
      </c>
      <c r="L57" s="53">
        <f t="shared" si="13"/>
        <v>1009.038451730419</v>
      </c>
      <c r="M57" s="53">
        <f t="shared" si="14"/>
        <v>369.92</v>
      </c>
      <c r="N57" s="57">
        <f t="shared" si="15"/>
        <v>203086.07999999999</v>
      </c>
      <c r="O57" s="59">
        <f t="shared" si="16"/>
        <v>1.2103532265201052E-2</v>
      </c>
      <c r="P57" s="61">
        <f t="shared" si="17"/>
        <v>160976.98000000001</v>
      </c>
      <c r="Q57" s="94"/>
      <c r="R57" s="97">
        <f t="shared" ref="R57:R87" si="21">R56+1</f>
        <v>2</v>
      </c>
      <c r="S57" s="98">
        <f t="shared" si="20"/>
        <v>54</v>
      </c>
      <c r="T57" s="78">
        <f t="shared" si="18"/>
        <v>0</v>
      </c>
      <c r="U57" s="70">
        <v>2618</v>
      </c>
      <c r="V57" s="71" t="s">
        <v>349</v>
      </c>
      <c r="W57" s="72">
        <v>480.66198730000002</v>
      </c>
      <c r="X57" s="79">
        <f t="shared" si="19"/>
        <v>1.1421747808348064</v>
      </c>
    </row>
    <row r="58" spans="1:24" x14ac:dyDescent="0.45">
      <c r="A58" s="155" t="s">
        <v>352</v>
      </c>
      <c r="B58" s="14" t="s">
        <v>353</v>
      </c>
      <c r="C58" s="32">
        <v>410</v>
      </c>
      <c r="D58" s="19">
        <v>344751.14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7">
        <f t="shared" si="12"/>
        <v>344751.14</v>
      </c>
      <c r="L58" s="53">
        <f t="shared" si="13"/>
        <v>840.85643902439028</v>
      </c>
      <c r="M58" s="53">
        <f t="shared" si="14"/>
        <v>201.74</v>
      </c>
      <c r="N58" s="57">
        <f t="shared" si="15"/>
        <v>82713.399999999994</v>
      </c>
      <c r="O58" s="59">
        <f t="shared" si="16"/>
        <v>4.9295564997092894E-3</v>
      </c>
      <c r="P58" s="61">
        <f t="shared" si="17"/>
        <v>65563.100000000006</v>
      </c>
      <c r="Q58" s="94"/>
      <c r="R58" s="97">
        <f t="shared" si="21"/>
        <v>3</v>
      </c>
      <c r="S58" s="98">
        <f t="shared" si="20"/>
        <v>55</v>
      </c>
      <c r="T58" s="78">
        <f t="shared" si="18"/>
        <v>0</v>
      </c>
      <c r="U58" s="70">
        <v>2632</v>
      </c>
      <c r="V58" s="71" t="s">
        <v>353</v>
      </c>
      <c r="W58" s="72">
        <v>94.216003400000005</v>
      </c>
      <c r="X58" s="79">
        <f t="shared" si="19"/>
        <v>4.3517023138767525</v>
      </c>
    </row>
    <row r="59" spans="1:24" x14ac:dyDescent="0.45">
      <c r="A59" s="155" t="s">
        <v>358</v>
      </c>
      <c r="B59" s="14" t="s">
        <v>359</v>
      </c>
      <c r="C59" s="32">
        <v>307</v>
      </c>
      <c r="D59" s="19">
        <v>236138.31</v>
      </c>
      <c r="E59" s="19">
        <v>0</v>
      </c>
      <c r="F59" s="19">
        <v>0</v>
      </c>
      <c r="G59" s="19">
        <v>5404.21</v>
      </c>
      <c r="H59" s="19">
        <v>0</v>
      </c>
      <c r="I59" s="19">
        <v>0</v>
      </c>
      <c r="J59" s="19">
        <v>0</v>
      </c>
      <c r="K59" s="17">
        <f t="shared" si="12"/>
        <v>230734.1</v>
      </c>
      <c r="L59" s="53">
        <f t="shared" si="13"/>
        <v>751.57687296416941</v>
      </c>
      <c r="M59" s="53">
        <f t="shared" si="14"/>
        <v>112.46</v>
      </c>
      <c r="N59" s="57">
        <f t="shared" si="15"/>
        <v>34525.22</v>
      </c>
      <c r="O59" s="59">
        <f t="shared" si="16"/>
        <v>2.057635433374679E-3</v>
      </c>
      <c r="P59" s="61">
        <f t="shared" si="17"/>
        <v>27366.55</v>
      </c>
      <c r="Q59" s="94"/>
      <c r="R59" s="97">
        <f t="shared" si="21"/>
        <v>4</v>
      </c>
      <c r="S59" s="98">
        <f t="shared" si="20"/>
        <v>56</v>
      </c>
      <c r="T59" s="78">
        <f t="shared" si="18"/>
        <v>0</v>
      </c>
      <c r="U59" s="70">
        <v>2660</v>
      </c>
      <c r="V59" s="71" t="s">
        <v>359</v>
      </c>
      <c r="W59" s="72">
        <v>87.219802900000005</v>
      </c>
      <c r="X59" s="79">
        <f t="shared" si="19"/>
        <v>3.519842854402965</v>
      </c>
    </row>
    <row r="60" spans="1:24" x14ac:dyDescent="0.45">
      <c r="A60" s="155" t="s">
        <v>764</v>
      </c>
      <c r="B60" s="14" t="s">
        <v>765</v>
      </c>
      <c r="C60" s="32">
        <v>469</v>
      </c>
      <c r="D60" s="19">
        <v>351777.98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7">
        <f t="shared" si="12"/>
        <v>351777.98</v>
      </c>
      <c r="L60" s="53">
        <f t="shared" si="13"/>
        <v>750.05965884861405</v>
      </c>
      <c r="M60" s="53">
        <f t="shared" si="14"/>
        <v>110.94</v>
      </c>
      <c r="N60" s="57">
        <f t="shared" si="15"/>
        <v>52030.86</v>
      </c>
      <c r="O60" s="59">
        <f t="shared" si="16"/>
        <v>3.1009372616584989E-3</v>
      </c>
      <c r="P60" s="61">
        <f t="shared" si="17"/>
        <v>41242.47</v>
      </c>
      <c r="Q60" s="94"/>
      <c r="R60" s="97">
        <f t="shared" si="21"/>
        <v>5</v>
      </c>
      <c r="S60" s="98">
        <f t="shared" si="20"/>
        <v>57</v>
      </c>
      <c r="T60" s="78">
        <f t="shared" si="18"/>
        <v>0</v>
      </c>
      <c r="U60" s="70">
        <v>5960</v>
      </c>
      <c r="V60" s="71" t="s">
        <v>765</v>
      </c>
      <c r="W60" s="72">
        <v>148.3159943</v>
      </c>
      <c r="X60" s="79">
        <f t="shared" si="19"/>
        <v>3.162167386016034</v>
      </c>
    </row>
    <row r="61" spans="1:24" x14ac:dyDescent="0.45">
      <c r="A61" s="155" t="s">
        <v>241</v>
      </c>
      <c r="B61" s="14" t="s">
        <v>242</v>
      </c>
      <c r="C61" s="32">
        <v>555</v>
      </c>
      <c r="D61" s="19">
        <v>534258.27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7">
        <f t="shared" si="12"/>
        <v>534258.27</v>
      </c>
      <c r="L61" s="53">
        <f t="shared" si="13"/>
        <v>962.62751351351358</v>
      </c>
      <c r="M61" s="53">
        <f t="shared" si="14"/>
        <v>323.51</v>
      </c>
      <c r="N61" s="57">
        <f t="shared" si="15"/>
        <v>179548.05</v>
      </c>
      <c r="O61" s="59">
        <f t="shared" si="16"/>
        <v>1.0700711818008067E-2</v>
      </c>
      <c r="P61" s="61">
        <f t="shared" si="17"/>
        <v>142319.47</v>
      </c>
      <c r="Q61" s="94"/>
      <c r="R61" s="97">
        <f t="shared" si="21"/>
        <v>6</v>
      </c>
      <c r="S61" s="98">
        <f t="shared" si="20"/>
        <v>58</v>
      </c>
      <c r="T61" s="78">
        <f t="shared" si="18"/>
        <v>0</v>
      </c>
      <c r="U61" s="70">
        <v>1848</v>
      </c>
      <c r="V61" s="71" t="s">
        <v>242</v>
      </c>
      <c r="W61" s="72">
        <v>127.77100369999999</v>
      </c>
      <c r="X61" s="79">
        <f t="shared" si="19"/>
        <v>4.3437085405004145</v>
      </c>
    </row>
    <row r="62" spans="1:24" x14ac:dyDescent="0.45">
      <c r="A62" s="155" t="s">
        <v>386</v>
      </c>
      <c r="B62" s="14" t="s">
        <v>387</v>
      </c>
      <c r="C62" s="32">
        <v>795</v>
      </c>
      <c r="D62" s="19">
        <v>594767.85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7">
        <f t="shared" si="12"/>
        <v>594767.85</v>
      </c>
      <c r="L62" s="53">
        <f t="shared" si="13"/>
        <v>748.13566037735848</v>
      </c>
      <c r="M62" s="53">
        <f t="shared" si="14"/>
        <v>109.02</v>
      </c>
      <c r="N62" s="57">
        <f t="shared" si="15"/>
        <v>86670.9</v>
      </c>
      <c r="O62" s="59">
        <f t="shared" si="16"/>
        <v>5.1654157419554004E-3</v>
      </c>
      <c r="P62" s="61">
        <f t="shared" si="17"/>
        <v>68700.03</v>
      </c>
      <c r="Q62" s="94"/>
      <c r="R62" s="97">
        <f t="shared" si="21"/>
        <v>7</v>
      </c>
      <c r="S62" s="98">
        <f t="shared" si="20"/>
        <v>59</v>
      </c>
      <c r="T62" s="78">
        <f t="shared" si="18"/>
        <v>0</v>
      </c>
      <c r="U62" s="70">
        <v>2856</v>
      </c>
      <c r="V62" s="71" t="s">
        <v>387</v>
      </c>
      <c r="W62" s="72">
        <v>109.375</v>
      </c>
      <c r="X62" s="79">
        <f t="shared" si="19"/>
        <v>7.2685714285714287</v>
      </c>
    </row>
    <row r="63" spans="1:24" x14ac:dyDescent="0.45">
      <c r="A63" s="155" t="s">
        <v>394</v>
      </c>
      <c r="B63" s="14" t="s">
        <v>395</v>
      </c>
      <c r="C63" s="32">
        <v>311</v>
      </c>
      <c r="D63" s="19">
        <v>456187.46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7">
        <f t="shared" si="12"/>
        <v>456187.46</v>
      </c>
      <c r="L63" s="53">
        <f t="shared" si="13"/>
        <v>1466.8407073954984</v>
      </c>
      <c r="M63" s="53">
        <f t="shared" si="14"/>
        <v>827.72</v>
      </c>
      <c r="N63" s="57">
        <f t="shared" si="15"/>
        <v>257420.92</v>
      </c>
      <c r="O63" s="59">
        <f t="shared" si="16"/>
        <v>1.5341782218445198E-2</v>
      </c>
      <c r="P63" s="61">
        <f t="shared" si="17"/>
        <v>204045.7</v>
      </c>
      <c r="Q63" s="94"/>
      <c r="R63" s="173">
        <f t="shared" si="21"/>
        <v>8</v>
      </c>
      <c r="S63" s="98">
        <f t="shared" si="20"/>
        <v>60</v>
      </c>
      <c r="T63" s="78">
        <f t="shared" si="18"/>
        <v>0</v>
      </c>
      <c r="U63" s="70">
        <v>2891</v>
      </c>
      <c r="V63" s="71" t="s">
        <v>395</v>
      </c>
      <c r="W63" s="72">
        <v>181.29899599999999</v>
      </c>
      <c r="X63" s="79">
        <f t="shared" si="19"/>
        <v>1.7153983577493173</v>
      </c>
    </row>
    <row r="64" spans="1:24" x14ac:dyDescent="0.45">
      <c r="A64" s="155" t="s">
        <v>488</v>
      </c>
      <c r="B64" s="14" t="s">
        <v>489</v>
      </c>
      <c r="C64" s="32">
        <v>706</v>
      </c>
      <c r="D64" s="20">
        <v>916149.2</v>
      </c>
      <c r="E64" s="19">
        <v>0</v>
      </c>
      <c r="F64" s="20">
        <v>75281.149999999994</v>
      </c>
      <c r="G64" s="19">
        <v>0</v>
      </c>
      <c r="H64" s="19">
        <v>0</v>
      </c>
      <c r="I64" s="19">
        <v>0</v>
      </c>
      <c r="J64" s="19">
        <v>0</v>
      </c>
      <c r="K64" s="17">
        <f t="shared" si="12"/>
        <v>840868.04999999993</v>
      </c>
      <c r="L64" s="53">
        <f t="shared" si="13"/>
        <v>1191.0312322946174</v>
      </c>
      <c r="M64" s="53">
        <f t="shared" si="14"/>
        <v>551.91</v>
      </c>
      <c r="N64" s="57">
        <f t="shared" si="15"/>
        <v>389648.46</v>
      </c>
      <c r="O64" s="59">
        <f t="shared" si="16"/>
        <v>2.3222284401254394E-2</v>
      </c>
      <c r="P64" s="61">
        <f t="shared" si="17"/>
        <v>308856.38</v>
      </c>
      <c r="Q64" s="94"/>
      <c r="R64" s="97">
        <f t="shared" si="21"/>
        <v>9</v>
      </c>
      <c r="S64" s="98">
        <f t="shared" si="20"/>
        <v>61</v>
      </c>
      <c r="T64" s="78">
        <f t="shared" si="18"/>
        <v>0</v>
      </c>
      <c r="U64" s="70">
        <v>3647</v>
      </c>
      <c r="V64" s="71" t="s">
        <v>489</v>
      </c>
      <c r="W64" s="72">
        <v>751.58801270000004</v>
      </c>
      <c r="X64" s="79">
        <f t="shared" si="19"/>
        <v>0.93934441219168741</v>
      </c>
    </row>
    <row r="65" spans="1:24" x14ac:dyDescent="0.45">
      <c r="A65" s="155" t="s">
        <v>400</v>
      </c>
      <c r="B65" s="14" t="s">
        <v>401</v>
      </c>
      <c r="C65" s="32">
        <v>218</v>
      </c>
      <c r="D65" s="19">
        <v>144560.42000000001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7">
        <f t="shared" si="12"/>
        <v>144560.42000000001</v>
      </c>
      <c r="L65" s="53">
        <f t="shared" si="13"/>
        <v>663.12119266055049</v>
      </c>
      <c r="M65" s="53">
        <f t="shared" si="14"/>
        <v>24</v>
      </c>
      <c r="N65" s="57">
        <f t="shared" si="15"/>
        <v>5232</v>
      </c>
      <c r="O65" s="59">
        <f t="shared" si="16"/>
        <v>3.1181694388671003E-4</v>
      </c>
      <c r="P65" s="61">
        <f t="shared" si="17"/>
        <v>4147.17</v>
      </c>
      <c r="Q65" s="94"/>
      <c r="R65" s="97">
        <f t="shared" si="21"/>
        <v>10</v>
      </c>
      <c r="S65" s="98">
        <f t="shared" si="20"/>
        <v>62</v>
      </c>
      <c r="T65" s="78">
        <f t="shared" si="18"/>
        <v>0</v>
      </c>
      <c r="U65" s="70">
        <v>2940</v>
      </c>
      <c r="V65" s="71" t="s">
        <v>401</v>
      </c>
      <c r="W65" s="72">
        <v>242.8690033</v>
      </c>
      <c r="X65" s="79">
        <f t="shared" si="19"/>
        <v>0.89760322246935331</v>
      </c>
    </row>
    <row r="66" spans="1:24" x14ac:dyDescent="0.45">
      <c r="A66" s="155" t="s">
        <v>406</v>
      </c>
      <c r="B66" s="14" t="s">
        <v>407</v>
      </c>
      <c r="C66" s="32">
        <v>82</v>
      </c>
      <c r="D66" s="19">
        <v>93965.51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7">
        <f t="shared" si="12"/>
        <v>93965.51</v>
      </c>
      <c r="L66" s="53">
        <f t="shared" si="13"/>
        <v>1145.9208536585365</v>
      </c>
      <c r="M66" s="53">
        <f t="shared" si="14"/>
        <v>506.8</v>
      </c>
      <c r="N66" s="57">
        <f t="shared" si="15"/>
        <v>41557.599999999999</v>
      </c>
      <c r="O66" s="59">
        <f t="shared" si="16"/>
        <v>2.4767514960371446E-3</v>
      </c>
      <c r="P66" s="61">
        <f t="shared" si="17"/>
        <v>32940.79</v>
      </c>
      <c r="Q66" s="94"/>
      <c r="R66" s="97">
        <f t="shared" si="21"/>
        <v>11</v>
      </c>
      <c r="S66" s="98">
        <f t="shared" si="20"/>
        <v>63</v>
      </c>
      <c r="T66" s="78">
        <f t="shared" si="18"/>
        <v>0</v>
      </c>
      <c r="U66" s="70">
        <v>3094</v>
      </c>
      <c r="V66" s="71" t="s">
        <v>407</v>
      </c>
      <c r="W66" s="72">
        <v>15.2988005</v>
      </c>
      <c r="X66" s="79">
        <f t="shared" si="19"/>
        <v>5.3598973331275221</v>
      </c>
    </row>
    <row r="67" spans="1:24" x14ac:dyDescent="0.45">
      <c r="A67" s="155" t="s">
        <v>418</v>
      </c>
      <c r="B67" s="14" t="s">
        <v>419</v>
      </c>
      <c r="C67" s="32">
        <v>503</v>
      </c>
      <c r="D67" s="19">
        <v>344932.18</v>
      </c>
      <c r="E67" s="19">
        <v>0</v>
      </c>
      <c r="F67" s="19">
        <v>153.97999999999999</v>
      </c>
      <c r="G67" s="19">
        <v>0</v>
      </c>
      <c r="H67" s="19">
        <v>0</v>
      </c>
      <c r="I67" s="19">
        <v>0</v>
      </c>
      <c r="J67" s="19">
        <v>0</v>
      </c>
      <c r="K67" s="17">
        <f t="shared" si="12"/>
        <v>344778.2</v>
      </c>
      <c r="L67" s="53">
        <f t="shared" si="13"/>
        <v>685.44373757455276</v>
      </c>
      <c r="M67" s="53">
        <f t="shared" si="14"/>
        <v>46.33</v>
      </c>
      <c r="N67" s="57">
        <f t="shared" si="15"/>
        <v>23303.99</v>
      </c>
      <c r="O67" s="59">
        <f t="shared" si="16"/>
        <v>1.3888721219737104E-3</v>
      </c>
      <c r="P67" s="61">
        <f t="shared" si="17"/>
        <v>18472</v>
      </c>
      <c r="Q67" s="94"/>
      <c r="R67" s="97">
        <f t="shared" si="21"/>
        <v>12</v>
      </c>
      <c r="S67" s="98">
        <f t="shared" si="20"/>
        <v>64</v>
      </c>
      <c r="T67" s="78">
        <f t="shared" si="18"/>
        <v>0</v>
      </c>
      <c r="U67" s="70">
        <v>3213</v>
      </c>
      <c r="V67" s="71" t="s">
        <v>419</v>
      </c>
      <c r="W67" s="72">
        <v>109.34899900000001</v>
      </c>
      <c r="X67" s="79">
        <f t="shared" si="19"/>
        <v>4.5999506588990355</v>
      </c>
    </row>
    <row r="68" spans="1:24" x14ac:dyDescent="0.45">
      <c r="A68" s="155" t="s">
        <v>420</v>
      </c>
      <c r="B68" s="14" t="s">
        <v>421</v>
      </c>
      <c r="C68" s="32">
        <v>1881</v>
      </c>
      <c r="D68" s="19">
        <v>1208073.3899999999</v>
      </c>
      <c r="E68" s="19">
        <v>0</v>
      </c>
      <c r="F68" s="19">
        <v>5825.01</v>
      </c>
      <c r="G68" s="19">
        <v>0</v>
      </c>
      <c r="H68" s="19">
        <v>0</v>
      </c>
      <c r="I68" s="19">
        <v>0</v>
      </c>
      <c r="J68" s="19">
        <v>0</v>
      </c>
      <c r="K68" s="17">
        <f t="shared" ref="K68:K99" si="22">D68-E68-F68-G68-H68-I68-J68</f>
        <v>1202248.3799999999</v>
      </c>
      <c r="L68" s="53">
        <f t="shared" ref="L68:L99" si="23">K68/C68</f>
        <v>639.15384370015943</v>
      </c>
      <c r="M68" s="53">
        <f t="shared" ref="M68:M99" si="24">MAX(ROUND((L68-M$3),2),0)</f>
        <v>0.04</v>
      </c>
      <c r="N68" s="57">
        <f t="shared" ref="N68:N99" si="25">MAX(ROUND((M68*C68),2),0)</f>
        <v>75.239999999999995</v>
      </c>
      <c r="O68" s="59">
        <f t="shared" ref="O68:O99" si="26">N68/N$3</f>
        <v>4.4841565095634674E-6</v>
      </c>
      <c r="P68" s="61">
        <f t="shared" ref="P68:P99" si="27">ROUND(O68*N$435,2)-0</f>
        <v>59.64</v>
      </c>
      <c r="Q68" s="94"/>
      <c r="R68" s="173">
        <f t="shared" si="21"/>
        <v>13</v>
      </c>
      <c r="S68" s="98">
        <f t="shared" si="20"/>
        <v>65</v>
      </c>
      <c r="T68" s="78">
        <f t="shared" ref="T68:T99" si="28">A68-U68</f>
        <v>0</v>
      </c>
      <c r="U68" s="70">
        <v>3220</v>
      </c>
      <c r="V68" s="71" t="s">
        <v>421</v>
      </c>
      <c r="W68" s="72">
        <v>171.5469971</v>
      </c>
      <c r="X68" s="79">
        <f t="shared" ref="X68:X99" si="29">C68/W68</f>
        <v>10.964925249630033</v>
      </c>
    </row>
    <row r="69" spans="1:24" x14ac:dyDescent="0.45">
      <c r="A69" s="155" t="s">
        <v>424</v>
      </c>
      <c r="B69" s="14" t="s">
        <v>425</v>
      </c>
      <c r="C69" s="32">
        <v>717</v>
      </c>
      <c r="D69" s="19">
        <v>518592.02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7">
        <f t="shared" si="22"/>
        <v>518592.02</v>
      </c>
      <c r="L69" s="53">
        <f t="shared" si="23"/>
        <v>723.28036262203625</v>
      </c>
      <c r="M69" s="53">
        <f t="shared" si="24"/>
        <v>84.16</v>
      </c>
      <c r="N69" s="57">
        <f t="shared" si="25"/>
        <v>60342.720000000001</v>
      </c>
      <c r="O69" s="59">
        <f t="shared" si="26"/>
        <v>3.5963078241994374E-3</v>
      </c>
      <c r="P69" s="61">
        <f t="shared" si="27"/>
        <v>47830.89</v>
      </c>
      <c r="Q69" s="94"/>
      <c r="R69" s="97">
        <f t="shared" si="21"/>
        <v>14</v>
      </c>
      <c r="S69" s="98">
        <f t="shared" si="20"/>
        <v>66</v>
      </c>
      <c r="T69" s="78">
        <f t="shared" si="28"/>
        <v>0</v>
      </c>
      <c r="U69" s="70">
        <v>3276</v>
      </c>
      <c r="V69" s="71" t="s">
        <v>425</v>
      </c>
      <c r="W69" s="72">
        <v>109.8980026</v>
      </c>
      <c r="X69" s="79">
        <f t="shared" si="29"/>
        <v>6.5242314058217472</v>
      </c>
    </row>
    <row r="70" spans="1:24" x14ac:dyDescent="0.45">
      <c r="A70" s="155" t="s">
        <v>428</v>
      </c>
      <c r="B70" s="14" t="s">
        <v>429</v>
      </c>
      <c r="C70" s="32">
        <v>1262</v>
      </c>
      <c r="D70" s="19">
        <v>1451768.25</v>
      </c>
      <c r="E70" s="19">
        <v>0</v>
      </c>
      <c r="F70" s="19">
        <v>37059.32</v>
      </c>
      <c r="G70" s="19">
        <v>0</v>
      </c>
      <c r="H70" s="19">
        <v>0</v>
      </c>
      <c r="I70" s="19">
        <v>0</v>
      </c>
      <c r="J70" s="19">
        <v>0</v>
      </c>
      <c r="K70" s="17">
        <f t="shared" si="22"/>
        <v>1414708.93</v>
      </c>
      <c r="L70" s="53">
        <f t="shared" si="23"/>
        <v>1121.0054912836767</v>
      </c>
      <c r="M70" s="53">
        <f t="shared" si="24"/>
        <v>481.89</v>
      </c>
      <c r="N70" s="57">
        <f t="shared" si="25"/>
        <v>608145.18000000005</v>
      </c>
      <c r="O70" s="59">
        <f t="shared" si="26"/>
        <v>3.6244260601497172E-2</v>
      </c>
      <c r="P70" s="61">
        <f t="shared" si="27"/>
        <v>482048.67</v>
      </c>
      <c r="Q70" s="94"/>
      <c r="R70" s="97">
        <f t="shared" si="21"/>
        <v>15</v>
      </c>
      <c r="S70" s="98">
        <f t="shared" si="20"/>
        <v>67</v>
      </c>
      <c r="T70" s="78">
        <f t="shared" si="28"/>
        <v>0</v>
      </c>
      <c r="U70" s="70">
        <v>3297</v>
      </c>
      <c r="V70" s="71" t="s">
        <v>429</v>
      </c>
      <c r="W70" s="72">
        <v>446.243988</v>
      </c>
      <c r="X70" s="79">
        <f t="shared" si="29"/>
        <v>2.8280493047225099</v>
      </c>
    </row>
    <row r="71" spans="1:24" x14ac:dyDescent="0.45">
      <c r="A71" s="155" t="s">
        <v>430</v>
      </c>
      <c r="B71" s="14" t="s">
        <v>431</v>
      </c>
      <c r="C71" s="32">
        <v>684</v>
      </c>
      <c r="D71" s="19">
        <v>607063.59</v>
      </c>
      <c r="E71" s="19">
        <v>0</v>
      </c>
      <c r="F71" s="19">
        <v>0</v>
      </c>
      <c r="G71" s="19">
        <v>347.13</v>
      </c>
      <c r="H71" s="19">
        <v>0</v>
      </c>
      <c r="I71" s="19">
        <v>0</v>
      </c>
      <c r="J71" s="19">
        <v>0</v>
      </c>
      <c r="K71" s="17">
        <f t="shared" si="22"/>
        <v>606716.46</v>
      </c>
      <c r="L71" s="53">
        <f t="shared" si="23"/>
        <v>887.01236842105254</v>
      </c>
      <c r="M71" s="53">
        <f t="shared" si="24"/>
        <v>247.9</v>
      </c>
      <c r="N71" s="57">
        <f t="shared" si="25"/>
        <v>169563.6</v>
      </c>
      <c r="O71" s="59">
        <f t="shared" si="26"/>
        <v>1.0105658170188943E-2</v>
      </c>
      <c r="P71" s="61">
        <f t="shared" si="27"/>
        <v>134405.25</v>
      </c>
      <c r="Q71" s="94"/>
      <c r="R71" s="97">
        <f t="shared" si="21"/>
        <v>16</v>
      </c>
      <c r="S71" s="98">
        <f t="shared" si="20"/>
        <v>68</v>
      </c>
      <c r="T71" s="78">
        <f t="shared" si="28"/>
        <v>0</v>
      </c>
      <c r="U71" s="70">
        <v>3304</v>
      </c>
      <c r="V71" s="71" t="s">
        <v>431</v>
      </c>
      <c r="W71" s="72">
        <v>104.01599880000001</v>
      </c>
      <c r="X71" s="79">
        <f t="shared" si="29"/>
        <v>6.5759114741106535</v>
      </c>
    </row>
    <row r="72" spans="1:24" x14ac:dyDescent="0.45">
      <c r="A72" s="155" t="s">
        <v>452</v>
      </c>
      <c r="B72" s="14" t="s">
        <v>453</v>
      </c>
      <c r="C72" s="32">
        <v>789</v>
      </c>
      <c r="D72" s="19">
        <v>637332.82999999996</v>
      </c>
      <c r="E72" s="19">
        <v>0</v>
      </c>
      <c r="F72" s="19">
        <v>146.24</v>
      </c>
      <c r="G72" s="19">
        <v>0</v>
      </c>
      <c r="H72" s="19">
        <v>0</v>
      </c>
      <c r="I72" s="19">
        <v>0</v>
      </c>
      <c r="J72" s="19">
        <v>0</v>
      </c>
      <c r="K72" s="17">
        <f t="shared" si="22"/>
        <v>637186.59</v>
      </c>
      <c r="L72" s="53">
        <f t="shared" si="23"/>
        <v>807.58756653992396</v>
      </c>
      <c r="M72" s="53">
        <f t="shared" si="24"/>
        <v>168.47</v>
      </c>
      <c r="N72" s="57">
        <f t="shared" si="25"/>
        <v>132922.82999999999</v>
      </c>
      <c r="O72" s="59">
        <f t="shared" si="26"/>
        <v>7.9219401038556365E-3</v>
      </c>
      <c r="P72" s="61">
        <f t="shared" si="27"/>
        <v>105361.8</v>
      </c>
      <c r="Q72" s="94"/>
      <c r="R72" s="97">
        <f t="shared" si="21"/>
        <v>17</v>
      </c>
      <c r="S72" s="98">
        <f t="shared" ref="S72:S103" si="30">S71+1</f>
        <v>69</v>
      </c>
      <c r="T72" s="78">
        <f t="shared" si="28"/>
        <v>0</v>
      </c>
      <c r="U72" s="70">
        <v>3428</v>
      </c>
      <c r="V72" s="71" t="s">
        <v>453</v>
      </c>
      <c r="W72" s="72">
        <v>190.1900024</v>
      </c>
      <c r="X72" s="79">
        <f t="shared" si="29"/>
        <v>4.1484830435019751</v>
      </c>
    </row>
    <row r="73" spans="1:24" x14ac:dyDescent="0.45">
      <c r="A73" s="155" t="s">
        <v>457</v>
      </c>
      <c r="B73" s="14" t="s">
        <v>458</v>
      </c>
      <c r="C73" s="32">
        <v>951</v>
      </c>
      <c r="D73" s="19">
        <v>1055014.6499999999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7">
        <f t="shared" si="22"/>
        <v>1055014.6499999999</v>
      </c>
      <c r="L73" s="53">
        <f t="shared" si="23"/>
        <v>1109.3739747634067</v>
      </c>
      <c r="M73" s="53">
        <f t="shared" si="24"/>
        <v>470.26</v>
      </c>
      <c r="N73" s="57">
        <f t="shared" si="25"/>
        <v>447217.26</v>
      </c>
      <c r="O73" s="59">
        <f t="shared" si="26"/>
        <v>2.6653272031075731E-2</v>
      </c>
      <c r="P73" s="61">
        <f t="shared" si="27"/>
        <v>354488.52</v>
      </c>
      <c r="Q73" s="94"/>
      <c r="R73" s="97">
        <f t="shared" si="21"/>
        <v>18</v>
      </c>
      <c r="S73" s="98">
        <f t="shared" si="30"/>
        <v>70</v>
      </c>
      <c r="T73" s="78">
        <f t="shared" si="28"/>
        <v>0</v>
      </c>
      <c r="U73" s="70">
        <v>3434</v>
      </c>
      <c r="V73" s="71" t="s">
        <v>458</v>
      </c>
      <c r="W73" s="72">
        <v>367.29501340000002</v>
      </c>
      <c r="X73" s="79">
        <f t="shared" si="29"/>
        <v>2.5891993229004724</v>
      </c>
    </row>
    <row r="74" spans="1:24" x14ac:dyDescent="0.45">
      <c r="A74" s="155" t="s">
        <v>466</v>
      </c>
      <c r="B74" s="14" t="s">
        <v>467</v>
      </c>
      <c r="C74" s="32">
        <v>150</v>
      </c>
      <c r="D74" s="19">
        <v>191681.03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7">
        <f t="shared" si="22"/>
        <v>191681.03</v>
      </c>
      <c r="L74" s="53">
        <f t="shared" si="23"/>
        <v>1277.8735333333334</v>
      </c>
      <c r="M74" s="53">
        <f t="shared" si="24"/>
        <v>638.76</v>
      </c>
      <c r="N74" s="57">
        <f t="shared" si="25"/>
        <v>95814</v>
      </c>
      <c r="O74" s="59">
        <f t="shared" si="26"/>
        <v>5.7103265790445787E-3</v>
      </c>
      <c r="P74" s="61">
        <f t="shared" si="27"/>
        <v>75947.34</v>
      </c>
      <c r="Q74" s="94"/>
      <c r="R74" s="97">
        <f t="shared" si="21"/>
        <v>19</v>
      </c>
      <c r="S74" s="98">
        <f t="shared" si="30"/>
        <v>71</v>
      </c>
      <c r="T74" s="78">
        <f t="shared" si="28"/>
        <v>0</v>
      </c>
      <c r="U74" s="70">
        <v>3484</v>
      </c>
      <c r="V74" s="71" t="s">
        <v>467</v>
      </c>
      <c r="W74" s="72">
        <v>184.68299870000001</v>
      </c>
      <c r="X74" s="79">
        <f t="shared" si="29"/>
        <v>0.81220253654025165</v>
      </c>
    </row>
    <row r="75" spans="1:24" x14ac:dyDescent="0.45">
      <c r="A75" s="155" t="s">
        <v>468</v>
      </c>
      <c r="B75" s="14" t="s">
        <v>469</v>
      </c>
      <c r="C75" s="32">
        <v>2642</v>
      </c>
      <c r="D75" s="19">
        <v>2059091.66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7">
        <f t="shared" si="22"/>
        <v>2059091.66</v>
      </c>
      <c r="L75" s="53">
        <f t="shared" si="23"/>
        <v>779.36853141559425</v>
      </c>
      <c r="M75" s="53">
        <f t="shared" si="24"/>
        <v>140.25</v>
      </c>
      <c r="N75" s="57">
        <f t="shared" si="25"/>
        <v>370540.5</v>
      </c>
      <c r="O75" s="59">
        <f t="shared" si="26"/>
        <v>2.2083487441944473E-2</v>
      </c>
      <c r="P75" s="61">
        <f t="shared" si="27"/>
        <v>293710.38</v>
      </c>
      <c r="Q75" s="94"/>
      <c r="R75" s="97">
        <f t="shared" si="21"/>
        <v>20</v>
      </c>
      <c r="S75" s="98">
        <f t="shared" si="30"/>
        <v>72</v>
      </c>
      <c r="T75" s="78">
        <f t="shared" si="28"/>
        <v>0</v>
      </c>
      <c r="U75" s="70">
        <v>3500</v>
      </c>
      <c r="V75" s="71" t="s">
        <v>469</v>
      </c>
      <c r="W75" s="72">
        <v>569.19598389999999</v>
      </c>
      <c r="X75" s="79">
        <f t="shared" si="29"/>
        <v>4.6416349987180574</v>
      </c>
    </row>
    <row r="76" spans="1:24" x14ac:dyDescent="0.45">
      <c r="A76" s="155" t="s">
        <v>486</v>
      </c>
      <c r="B76" s="14" t="s">
        <v>487</v>
      </c>
      <c r="C76" s="32">
        <v>596</v>
      </c>
      <c r="D76" s="19">
        <v>613986.47</v>
      </c>
      <c r="E76" s="19">
        <v>0</v>
      </c>
      <c r="F76" s="19">
        <v>0</v>
      </c>
      <c r="G76" s="19">
        <v>138183.03</v>
      </c>
      <c r="H76" s="19">
        <v>0</v>
      </c>
      <c r="I76" s="19">
        <v>0</v>
      </c>
      <c r="J76" s="19">
        <v>0</v>
      </c>
      <c r="K76" s="17">
        <f t="shared" si="22"/>
        <v>475803.43999999994</v>
      </c>
      <c r="L76" s="53">
        <f t="shared" si="23"/>
        <v>798.32791946308714</v>
      </c>
      <c r="M76" s="53">
        <f t="shared" si="24"/>
        <v>159.21</v>
      </c>
      <c r="N76" s="57">
        <f t="shared" si="25"/>
        <v>94889.16</v>
      </c>
      <c r="O76" s="59">
        <f t="shared" si="26"/>
        <v>5.6552079279772651E-3</v>
      </c>
      <c r="P76" s="61">
        <f t="shared" si="27"/>
        <v>75214.27</v>
      </c>
      <c r="Q76" s="94"/>
      <c r="R76" s="173">
        <f t="shared" si="21"/>
        <v>21</v>
      </c>
      <c r="S76" s="98">
        <f t="shared" si="30"/>
        <v>73</v>
      </c>
      <c r="T76" s="78">
        <f t="shared" si="28"/>
        <v>0</v>
      </c>
      <c r="U76" s="70">
        <v>3640</v>
      </c>
      <c r="V76" s="71" t="s">
        <v>487</v>
      </c>
      <c r="W76" s="72">
        <v>249.18699649999999</v>
      </c>
      <c r="X76" s="79">
        <f t="shared" si="29"/>
        <v>2.3917780958526063</v>
      </c>
    </row>
    <row r="77" spans="1:24" x14ac:dyDescent="0.45">
      <c r="A77" s="155" t="s">
        <v>494</v>
      </c>
      <c r="B77" s="14" t="s">
        <v>495</v>
      </c>
      <c r="C77" s="32">
        <v>967</v>
      </c>
      <c r="D77" s="19">
        <v>747612.83</v>
      </c>
      <c r="E77" s="19">
        <v>1753.65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7">
        <f t="shared" si="22"/>
        <v>745859.17999999993</v>
      </c>
      <c r="L77" s="53">
        <f t="shared" si="23"/>
        <v>771.31249224405371</v>
      </c>
      <c r="M77" s="53">
        <f t="shared" si="24"/>
        <v>132.19999999999999</v>
      </c>
      <c r="N77" s="57">
        <f t="shared" si="25"/>
        <v>127837.4</v>
      </c>
      <c r="O77" s="59">
        <f t="shared" si="26"/>
        <v>7.6188584446526958E-3</v>
      </c>
      <c r="P77" s="61">
        <f t="shared" si="27"/>
        <v>101330.82</v>
      </c>
      <c r="Q77" s="94"/>
      <c r="R77" s="173">
        <f t="shared" si="21"/>
        <v>22</v>
      </c>
      <c r="S77" s="98">
        <f t="shared" si="30"/>
        <v>74</v>
      </c>
      <c r="T77" s="78">
        <f t="shared" si="28"/>
        <v>0</v>
      </c>
      <c r="U77" s="70">
        <v>3668</v>
      </c>
      <c r="V77" s="71" t="s">
        <v>495</v>
      </c>
      <c r="W77" s="72">
        <v>186.67599490000001</v>
      </c>
      <c r="X77" s="79">
        <f t="shared" si="29"/>
        <v>5.1800982794708545</v>
      </c>
    </row>
    <row r="78" spans="1:24" x14ac:dyDescent="0.45">
      <c r="A78" s="155" t="s">
        <v>500</v>
      </c>
      <c r="B78" s="14" t="s">
        <v>501</v>
      </c>
      <c r="C78" s="32">
        <v>726</v>
      </c>
      <c r="D78" s="19">
        <v>602832.75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7">
        <f t="shared" si="22"/>
        <v>602832.75</v>
      </c>
      <c r="L78" s="53">
        <f t="shared" si="23"/>
        <v>830.34814049586782</v>
      </c>
      <c r="M78" s="53">
        <f t="shared" si="24"/>
        <v>191.23</v>
      </c>
      <c r="N78" s="57">
        <f t="shared" si="25"/>
        <v>138832.98000000001</v>
      </c>
      <c r="O78" s="59">
        <f t="shared" si="26"/>
        <v>8.2741734583877558E-3</v>
      </c>
      <c r="P78" s="61">
        <f t="shared" si="27"/>
        <v>110046.51</v>
      </c>
      <c r="Q78" s="94"/>
      <c r="R78" s="97">
        <f t="shared" si="21"/>
        <v>23</v>
      </c>
      <c r="S78" s="98">
        <f t="shared" si="30"/>
        <v>75</v>
      </c>
      <c r="T78" s="78">
        <f t="shared" si="28"/>
        <v>0</v>
      </c>
      <c r="U78" s="70">
        <v>3689</v>
      </c>
      <c r="V78" s="71" t="s">
        <v>501</v>
      </c>
      <c r="W78" s="72">
        <v>178.0379944</v>
      </c>
      <c r="X78" s="79">
        <f t="shared" si="29"/>
        <v>4.0777812761072081</v>
      </c>
    </row>
    <row r="79" spans="1:24" x14ac:dyDescent="0.45">
      <c r="A79" s="155" t="s">
        <v>461</v>
      </c>
      <c r="B79" s="14" t="s">
        <v>515</v>
      </c>
      <c r="C79" s="32">
        <v>745</v>
      </c>
      <c r="D79" s="19">
        <v>512707.92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7">
        <f t="shared" si="22"/>
        <v>512707.92</v>
      </c>
      <c r="L79" s="53">
        <f t="shared" si="23"/>
        <v>688.19855033557042</v>
      </c>
      <c r="M79" s="53">
        <f t="shared" si="24"/>
        <v>49.08</v>
      </c>
      <c r="N79" s="57">
        <f t="shared" si="25"/>
        <v>36564.6</v>
      </c>
      <c r="O79" s="59">
        <f t="shared" si="26"/>
        <v>2.1791784836467883E-3</v>
      </c>
      <c r="P79" s="61">
        <f t="shared" si="27"/>
        <v>28983.07</v>
      </c>
      <c r="Q79" s="94"/>
      <c r="R79" s="97">
        <f t="shared" si="21"/>
        <v>24</v>
      </c>
      <c r="S79" s="98">
        <f t="shared" si="30"/>
        <v>76</v>
      </c>
      <c r="T79" s="78">
        <f t="shared" si="28"/>
        <v>0</v>
      </c>
      <c r="U79" s="70">
        <v>3871</v>
      </c>
      <c r="V79" s="71" t="s">
        <v>515</v>
      </c>
      <c r="W79" s="72">
        <v>229.23599239999999</v>
      </c>
      <c r="X79" s="79">
        <f t="shared" si="29"/>
        <v>3.2499259483651661</v>
      </c>
    </row>
    <row r="80" spans="1:24" x14ac:dyDescent="0.45">
      <c r="A80" s="155" t="s">
        <v>520</v>
      </c>
      <c r="B80" s="14" t="s">
        <v>521</v>
      </c>
      <c r="C80" s="32">
        <v>1153</v>
      </c>
      <c r="D80" s="19">
        <v>836718.79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7">
        <f t="shared" si="22"/>
        <v>836718.79</v>
      </c>
      <c r="L80" s="53">
        <f t="shared" si="23"/>
        <v>725.68845620121431</v>
      </c>
      <c r="M80" s="53">
        <f t="shared" si="24"/>
        <v>86.57</v>
      </c>
      <c r="N80" s="57">
        <f t="shared" si="25"/>
        <v>99815.21</v>
      </c>
      <c r="O80" s="59">
        <f t="shared" si="26"/>
        <v>5.9487908516074502E-3</v>
      </c>
      <c r="P80" s="61">
        <f t="shared" si="27"/>
        <v>79118.92</v>
      </c>
      <c r="Q80" s="94"/>
      <c r="R80" s="97">
        <f t="shared" si="21"/>
        <v>25</v>
      </c>
      <c r="S80" s="98">
        <f t="shared" si="30"/>
        <v>77</v>
      </c>
      <c r="T80" s="78">
        <f t="shared" si="28"/>
        <v>0</v>
      </c>
      <c r="U80" s="70">
        <v>3906</v>
      </c>
      <c r="V80" s="71" t="s">
        <v>521</v>
      </c>
      <c r="W80" s="72">
        <v>162.65800479999999</v>
      </c>
      <c r="X80" s="79">
        <f t="shared" si="29"/>
        <v>7.0884922104983303</v>
      </c>
    </row>
    <row r="81" spans="1:24" x14ac:dyDescent="0.45">
      <c r="A81" s="155" t="s">
        <v>531</v>
      </c>
      <c r="B81" s="14" t="s">
        <v>532</v>
      </c>
      <c r="C81" s="32">
        <v>608</v>
      </c>
      <c r="D81" s="19">
        <v>425066.39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7">
        <f t="shared" si="22"/>
        <v>425066.39</v>
      </c>
      <c r="L81" s="53">
        <f t="shared" si="23"/>
        <v>699.1223519736842</v>
      </c>
      <c r="M81" s="53">
        <f t="shared" si="24"/>
        <v>60.01</v>
      </c>
      <c r="N81" s="57">
        <f t="shared" si="25"/>
        <v>36486.080000000002</v>
      </c>
      <c r="O81" s="59">
        <f t="shared" si="26"/>
        <v>2.1744988455668986E-3</v>
      </c>
      <c r="P81" s="61">
        <f t="shared" si="27"/>
        <v>28920.83</v>
      </c>
      <c r="Q81" s="94"/>
      <c r="R81" s="97">
        <f t="shared" si="21"/>
        <v>26</v>
      </c>
      <c r="S81" s="98">
        <f t="shared" si="30"/>
        <v>78</v>
      </c>
      <c r="T81" s="78">
        <f t="shared" si="28"/>
        <v>0</v>
      </c>
      <c r="U81" s="70">
        <v>3948</v>
      </c>
      <c r="V81" s="71" t="s">
        <v>532</v>
      </c>
      <c r="W81" s="72">
        <v>119.95700069999999</v>
      </c>
      <c r="X81" s="79">
        <f t="shared" si="29"/>
        <v>5.0684828434527542</v>
      </c>
    </row>
    <row r="82" spans="1:24" x14ac:dyDescent="0.45">
      <c r="A82" s="155" t="s">
        <v>537</v>
      </c>
      <c r="B82" s="14" t="s">
        <v>538</v>
      </c>
      <c r="C82" s="32">
        <v>340</v>
      </c>
      <c r="D82" s="19">
        <v>217589.48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7">
        <f t="shared" si="22"/>
        <v>217589.48</v>
      </c>
      <c r="L82" s="53">
        <f t="shared" si="23"/>
        <v>639.96905882352939</v>
      </c>
      <c r="M82" s="53">
        <f t="shared" si="24"/>
        <v>0.85</v>
      </c>
      <c r="N82" s="57">
        <f t="shared" si="25"/>
        <v>289</v>
      </c>
      <c r="O82" s="59">
        <f t="shared" si="26"/>
        <v>1.7223833483038837E-5</v>
      </c>
      <c r="P82" s="61">
        <f t="shared" si="27"/>
        <v>229.08</v>
      </c>
      <c r="Q82" s="94"/>
      <c r="R82" s="97">
        <f t="shared" si="21"/>
        <v>27</v>
      </c>
      <c r="S82" s="98">
        <f t="shared" si="30"/>
        <v>79</v>
      </c>
      <c r="T82" s="78">
        <f t="shared" si="28"/>
        <v>0</v>
      </c>
      <c r="U82" s="70">
        <v>3969</v>
      </c>
      <c r="V82" s="71" t="s">
        <v>538</v>
      </c>
      <c r="W82" s="72">
        <v>71.348701500000004</v>
      </c>
      <c r="X82" s="79">
        <f t="shared" si="29"/>
        <v>4.7653284902458948</v>
      </c>
    </row>
    <row r="83" spans="1:24" x14ac:dyDescent="0.45">
      <c r="A83" s="155" t="s">
        <v>265</v>
      </c>
      <c r="B83" s="14" t="s">
        <v>266</v>
      </c>
      <c r="C83" s="32">
        <v>489</v>
      </c>
      <c r="D83" s="19">
        <v>330714.44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7">
        <f t="shared" si="22"/>
        <v>330714.44</v>
      </c>
      <c r="L83" s="53">
        <f t="shared" si="23"/>
        <v>676.30764826175869</v>
      </c>
      <c r="M83" s="53">
        <f t="shared" si="24"/>
        <v>37.19</v>
      </c>
      <c r="N83" s="57">
        <f t="shared" si="25"/>
        <v>18185.91</v>
      </c>
      <c r="O83" s="59">
        <f t="shared" si="26"/>
        <v>1.0838445867734632E-3</v>
      </c>
      <c r="P83" s="61">
        <f t="shared" si="27"/>
        <v>14415.13</v>
      </c>
      <c r="Q83" s="94"/>
      <c r="R83" s="97">
        <f t="shared" si="21"/>
        <v>28</v>
      </c>
      <c r="S83" s="98">
        <f t="shared" si="30"/>
        <v>80</v>
      </c>
      <c r="T83" s="78">
        <f t="shared" si="28"/>
        <v>0</v>
      </c>
      <c r="U83" s="70">
        <v>2016</v>
      </c>
      <c r="V83" s="71" t="s">
        <v>266</v>
      </c>
      <c r="W83" s="72">
        <v>161.77299500000001</v>
      </c>
      <c r="X83" s="79">
        <f t="shared" si="29"/>
        <v>3.0227541994879923</v>
      </c>
    </row>
    <row r="84" spans="1:24" x14ac:dyDescent="0.45">
      <c r="A84" s="155" t="s">
        <v>102</v>
      </c>
      <c r="B84" s="14" t="s">
        <v>103</v>
      </c>
      <c r="C84" s="32">
        <v>131</v>
      </c>
      <c r="D84" s="19">
        <v>293176.89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7">
        <f t="shared" si="22"/>
        <v>293176.89</v>
      </c>
      <c r="L84" s="53">
        <f t="shared" si="23"/>
        <v>2237.9915267175575</v>
      </c>
      <c r="M84" s="53">
        <f t="shared" si="24"/>
        <v>1598.88</v>
      </c>
      <c r="N84" s="57">
        <f t="shared" si="25"/>
        <v>209453.28</v>
      </c>
      <c r="O84" s="59">
        <f t="shared" si="26"/>
        <v>1.2483004903793457E-2</v>
      </c>
      <c r="P84" s="61">
        <f t="shared" si="27"/>
        <v>166023.97</v>
      </c>
      <c r="Q84" s="94"/>
      <c r="R84" s="97">
        <f t="shared" si="21"/>
        <v>29</v>
      </c>
      <c r="S84" s="98">
        <f t="shared" si="30"/>
        <v>81</v>
      </c>
      <c r="T84" s="78">
        <f t="shared" si="28"/>
        <v>0</v>
      </c>
      <c r="U84" s="70">
        <v>616</v>
      </c>
      <c r="V84" s="71" t="s">
        <v>103</v>
      </c>
      <c r="W84" s="72">
        <v>267.17700200000002</v>
      </c>
      <c r="X84" s="79">
        <f t="shared" si="29"/>
        <v>0.4903116623787851</v>
      </c>
    </row>
    <row r="85" spans="1:24" x14ac:dyDescent="0.45">
      <c r="A85" s="155" t="s">
        <v>206</v>
      </c>
      <c r="B85" s="14" t="s">
        <v>207</v>
      </c>
      <c r="C85" s="32">
        <v>1272</v>
      </c>
      <c r="D85" s="19">
        <v>1178052.06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7">
        <f t="shared" si="22"/>
        <v>1178052.06</v>
      </c>
      <c r="L85" s="53">
        <f t="shared" si="23"/>
        <v>926.14155660377367</v>
      </c>
      <c r="M85" s="53">
        <f t="shared" si="24"/>
        <v>287.02999999999997</v>
      </c>
      <c r="N85" s="57">
        <f t="shared" si="25"/>
        <v>365102.16</v>
      </c>
      <c r="O85" s="59">
        <f t="shared" si="26"/>
        <v>2.1759373038539111E-2</v>
      </c>
      <c r="P85" s="61">
        <f t="shared" si="27"/>
        <v>289399.65999999997</v>
      </c>
      <c r="Q85" s="94"/>
      <c r="R85" s="97">
        <f t="shared" si="21"/>
        <v>30</v>
      </c>
      <c r="S85" s="98">
        <f t="shared" si="30"/>
        <v>82</v>
      </c>
      <c r="T85" s="78">
        <f t="shared" si="28"/>
        <v>0</v>
      </c>
      <c r="U85" s="70">
        <v>1526</v>
      </c>
      <c r="V85" s="71" t="s">
        <v>207</v>
      </c>
      <c r="W85" s="72">
        <v>476.06399540000001</v>
      </c>
      <c r="X85" s="79">
        <f t="shared" si="29"/>
        <v>2.6719096850229898</v>
      </c>
    </row>
    <row r="86" spans="1:24" x14ac:dyDescent="0.45">
      <c r="A86" s="155" t="s">
        <v>490</v>
      </c>
      <c r="B86" s="14" t="s">
        <v>491</v>
      </c>
      <c r="C86" s="32">
        <v>329</v>
      </c>
      <c r="D86" s="19">
        <v>305268.53999999998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7">
        <f t="shared" si="22"/>
        <v>305268.53999999998</v>
      </c>
      <c r="L86" s="53">
        <f t="shared" si="23"/>
        <v>927.86790273556221</v>
      </c>
      <c r="M86" s="53">
        <f t="shared" si="24"/>
        <v>288.75</v>
      </c>
      <c r="N86" s="57">
        <f t="shared" si="25"/>
        <v>94998.75</v>
      </c>
      <c r="O86" s="59">
        <f t="shared" si="26"/>
        <v>5.6617392771516808E-3</v>
      </c>
      <c r="P86" s="61">
        <f t="shared" si="27"/>
        <v>75301.13</v>
      </c>
      <c r="Q86" s="94"/>
      <c r="R86" s="97">
        <f t="shared" si="21"/>
        <v>31</v>
      </c>
      <c r="S86" s="98">
        <f t="shared" si="30"/>
        <v>83</v>
      </c>
      <c r="T86" s="78">
        <f t="shared" si="28"/>
        <v>0</v>
      </c>
      <c r="U86" s="70">
        <v>3654</v>
      </c>
      <c r="V86" s="71" t="s">
        <v>491</v>
      </c>
      <c r="W86" s="72">
        <v>418.35998540000003</v>
      </c>
      <c r="X86" s="79">
        <f t="shared" si="29"/>
        <v>0.78640408136891571</v>
      </c>
    </row>
    <row r="87" spans="1:24" x14ac:dyDescent="0.45">
      <c r="A87" s="155" t="s">
        <v>543</v>
      </c>
      <c r="B87" s="14" t="s">
        <v>544</v>
      </c>
      <c r="C87" s="32">
        <v>655</v>
      </c>
      <c r="D87" s="19">
        <v>514545.43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7">
        <f t="shared" si="22"/>
        <v>514545.43</v>
      </c>
      <c r="L87" s="53">
        <f t="shared" si="23"/>
        <v>785.56554198473282</v>
      </c>
      <c r="M87" s="53">
        <f t="shared" si="24"/>
        <v>146.44999999999999</v>
      </c>
      <c r="N87" s="57">
        <f t="shared" si="25"/>
        <v>95924.75</v>
      </c>
      <c r="O87" s="59">
        <f t="shared" si="26"/>
        <v>5.7169270619450855E-3</v>
      </c>
      <c r="P87" s="61">
        <f t="shared" si="27"/>
        <v>76035.13</v>
      </c>
      <c r="Q87" s="94"/>
      <c r="R87" s="97">
        <f t="shared" si="21"/>
        <v>32</v>
      </c>
      <c r="S87" s="98">
        <f t="shared" si="30"/>
        <v>84</v>
      </c>
      <c r="T87" s="78">
        <f t="shared" si="28"/>
        <v>0</v>
      </c>
      <c r="U87" s="70">
        <v>3990</v>
      </c>
      <c r="V87" s="71" t="s">
        <v>544</v>
      </c>
      <c r="W87" s="72">
        <v>147.80200199999999</v>
      </c>
      <c r="X87" s="79">
        <f t="shared" si="29"/>
        <v>4.4316043838161274</v>
      </c>
    </row>
    <row r="88" spans="1:24" x14ac:dyDescent="0.45">
      <c r="A88" s="155" t="s">
        <v>545</v>
      </c>
      <c r="B88" s="14" t="s">
        <v>546</v>
      </c>
      <c r="C88" s="32">
        <v>89</v>
      </c>
      <c r="D88" s="19">
        <v>66889.89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7">
        <f t="shared" si="22"/>
        <v>66889.89</v>
      </c>
      <c r="L88" s="53">
        <f t="shared" si="23"/>
        <v>751.57179775280895</v>
      </c>
      <c r="M88" s="53">
        <f t="shared" si="24"/>
        <v>112.46</v>
      </c>
      <c r="N88" s="57">
        <f t="shared" si="25"/>
        <v>10008.94</v>
      </c>
      <c r="O88" s="59">
        <f t="shared" si="26"/>
        <v>5.9651320381220335E-4</v>
      </c>
      <c r="P88" s="61">
        <f t="shared" si="27"/>
        <v>7933.63</v>
      </c>
      <c r="Q88" s="94"/>
      <c r="R88" s="97">
        <v>1</v>
      </c>
      <c r="S88" s="98">
        <f t="shared" si="30"/>
        <v>85</v>
      </c>
      <c r="T88" s="78">
        <f t="shared" si="28"/>
        <v>0</v>
      </c>
      <c r="U88" s="74">
        <v>4011</v>
      </c>
      <c r="V88" s="75" t="s">
        <v>546</v>
      </c>
      <c r="W88" s="76">
        <v>8.6853800000000003</v>
      </c>
      <c r="X88" s="79">
        <f t="shared" si="29"/>
        <v>10.247104905024305</v>
      </c>
    </row>
    <row r="89" spans="1:24" x14ac:dyDescent="0.45">
      <c r="A89" s="155" t="s">
        <v>572</v>
      </c>
      <c r="B89" s="14" t="s">
        <v>573</v>
      </c>
      <c r="C89" s="32">
        <v>486</v>
      </c>
      <c r="D89" s="19">
        <v>398115.02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7">
        <f t="shared" si="22"/>
        <v>398115.02</v>
      </c>
      <c r="L89" s="53">
        <f t="shared" si="23"/>
        <v>819.16670781893004</v>
      </c>
      <c r="M89" s="53">
        <f t="shared" si="24"/>
        <v>180.05</v>
      </c>
      <c r="N89" s="57">
        <f t="shared" si="25"/>
        <v>87504.3</v>
      </c>
      <c r="O89" s="59">
        <f t="shared" si="26"/>
        <v>5.2150847482694655E-3</v>
      </c>
      <c r="P89" s="61">
        <f t="shared" si="27"/>
        <v>69360.63</v>
      </c>
      <c r="Q89" s="94"/>
      <c r="R89" s="97">
        <f t="shared" ref="R89:R108" si="31">R88+1</f>
        <v>2</v>
      </c>
      <c r="S89" s="98">
        <f t="shared" si="30"/>
        <v>86</v>
      </c>
      <c r="T89" s="78">
        <f t="shared" si="28"/>
        <v>0</v>
      </c>
      <c r="U89" s="70">
        <v>4207</v>
      </c>
      <c r="V89" s="71" t="s">
        <v>573</v>
      </c>
      <c r="W89" s="72">
        <v>157.8970032</v>
      </c>
      <c r="X89" s="79">
        <f t="shared" si="29"/>
        <v>3.0779558202533384</v>
      </c>
    </row>
    <row r="90" spans="1:24" x14ac:dyDescent="0.45">
      <c r="A90" s="155" t="s">
        <v>578</v>
      </c>
      <c r="B90" s="14" t="s">
        <v>579</v>
      </c>
      <c r="C90" s="32">
        <v>153</v>
      </c>
      <c r="D90" s="19">
        <v>123665.39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7">
        <f t="shared" si="22"/>
        <v>123665.39</v>
      </c>
      <c r="L90" s="53">
        <f t="shared" si="23"/>
        <v>808.27052287581694</v>
      </c>
      <c r="M90" s="53">
        <f t="shared" si="24"/>
        <v>169.15</v>
      </c>
      <c r="N90" s="57">
        <f t="shared" si="25"/>
        <v>25879.95</v>
      </c>
      <c r="O90" s="59">
        <f t="shared" si="26"/>
        <v>1.5423942884061281E-3</v>
      </c>
      <c r="P90" s="61">
        <f t="shared" si="27"/>
        <v>20513.84</v>
      </c>
      <c r="Q90" s="94"/>
      <c r="R90" s="97">
        <f t="shared" si="31"/>
        <v>3</v>
      </c>
      <c r="S90" s="98">
        <f t="shared" si="30"/>
        <v>87</v>
      </c>
      <c r="T90" s="78">
        <f t="shared" si="28"/>
        <v>0</v>
      </c>
      <c r="U90" s="70">
        <v>4235</v>
      </c>
      <c r="V90" s="71" t="s">
        <v>579</v>
      </c>
      <c r="W90" s="72">
        <v>36.925399800000001</v>
      </c>
      <c r="X90" s="79">
        <f t="shared" si="29"/>
        <v>4.1434893279070195</v>
      </c>
    </row>
    <row r="91" spans="1:24" x14ac:dyDescent="0.45">
      <c r="A91" s="155" t="s">
        <v>94</v>
      </c>
      <c r="B91" s="14" t="s">
        <v>95</v>
      </c>
      <c r="C91" s="32">
        <v>433</v>
      </c>
      <c r="D91" s="19">
        <v>317972.06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7">
        <f t="shared" si="22"/>
        <v>317972.06</v>
      </c>
      <c r="L91" s="53">
        <f t="shared" si="23"/>
        <v>734.34655889145495</v>
      </c>
      <c r="M91" s="53">
        <f t="shared" si="24"/>
        <v>95.23</v>
      </c>
      <c r="N91" s="57">
        <f t="shared" si="25"/>
        <v>41234.589999999997</v>
      </c>
      <c r="O91" s="59">
        <f t="shared" si="26"/>
        <v>2.4575007332227625E-3</v>
      </c>
      <c r="P91" s="61">
        <f t="shared" si="27"/>
        <v>32684.76</v>
      </c>
      <c r="Q91" s="94"/>
      <c r="R91" s="97">
        <f t="shared" si="31"/>
        <v>4</v>
      </c>
      <c r="S91" s="98">
        <f t="shared" si="30"/>
        <v>88</v>
      </c>
      <c r="T91" s="78">
        <f t="shared" si="28"/>
        <v>0</v>
      </c>
      <c r="U91" s="70">
        <v>490</v>
      </c>
      <c r="V91" s="71" t="s">
        <v>95</v>
      </c>
      <c r="W91" s="72">
        <v>114.7900009</v>
      </c>
      <c r="X91" s="79">
        <f t="shared" si="29"/>
        <v>3.772105554535282</v>
      </c>
    </row>
    <row r="92" spans="1:24" x14ac:dyDescent="0.45">
      <c r="A92" s="155" t="s">
        <v>582</v>
      </c>
      <c r="B92" s="14" t="s">
        <v>583</v>
      </c>
      <c r="C92" s="32">
        <v>254</v>
      </c>
      <c r="D92" s="19">
        <v>202474.96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7">
        <f t="shared" si="22"/>
        <v>202474.96</v>
      </c>
      <c r="L92" s="53">
        <f t="shared" si="23"/>
        <v>797.14551181102354</v>
      </c>
      <c r="M92" s="53">
        <f t="shared" si="24"/>
        <v>158.03</v>
      </c>
      <c r="N92" s="57">
        <f t="shared" si="25"/>
        <v>40139.620000000003</v>
      </c>
      <c r="O92" s="59">
        <f t="shared" si="26"/>
        <v>2.3922426676555551E-3</v>
      </c>
      <c r="P92" s="61">
        <f t="shared" si="27"/>
        <v>31816.83</v>
      </c>
      <c r="Q92" s="94"/>
      <c r="R92" s="97">
        <f t="shared" si="31"/>
        <v>5</v>
      </c>
      <c r="S92" s="98">
        <f t="shared" si="30"/>
        <v>89</v>
      </c>
      <c r="T92" s="78">
        <f t="shared" si="28"/>
        <v>0</v>
      </c>
      <c r="U92" s="70">
        <v>4270</v>
      </c>
      <c r="V92" s="71" t="s">
        <v>583</v>
      </c>
      <c r="W92" s="72">
        <v>80.747596700000003</v>
      </c>
      <c r="X92" s="79">
        <f t="shared" si="29"/>
        <v>3.1456044561138001</v>
      </c>
    </row>
    <row r="93" spans="1:24" x14ac:dyDescent="0.45">
      <c r="A93" s="155" t="s">
        <v>588</v>
      </c>
      <c r="B93" s="14" t="s">
        <v>589</v>
      </c>
      <c r="C93" s="32">
        <v>137</v>
      </c>
      <c r="D93" s="19">
        <v>152252.47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7">
        <f t="shared" si="22"/>
        <v>152252.47</v>
      </c>
      <c r="L93" s="53">
        <f t="shared" si="23"/>
        <v>1111.3318978102191</v>
      </c>
      <c r="M93" s="53">
        <f t="shared" si="24"/>
        <v>472.22</v>
      </c>
      <c r="N93" s="57">
        <f t="shared" si="25"/>
        <v>64694.14</v>
      </c>
      <c r="O93" s="59">
        <f t="shared" si="26"/>
        <v>3.8556439262574472E-3</v>
      </c>
      <c r="P93" s="61">
        <f t="shared" si="27"/>
        <v>51280.06</v>
      </c>
      <c r="Q93" s="94"/>
      <c r="R93" s="173">
        <f t="shared" si="31"/>
        <v>6</v>
      </c>
      <c r="S93" s="98">
        <f t="shared" si="30"/>
        <v>90</v>
      </c>
      <c r="T93" s="78">
        <f t="shared" si="28"/>
        <v>0</v>
      </c>
      <c r="U93" s="70">
        <v>4330</v>
      </c>
      <c r="V93" s="71" t="s">
        <v>589</v>
      </c>
      <c r="W93" s="72">
        <v>108.28700259999999</v>
      </c>
      <c r="X93" s="79">
        <f t="shared" si="29"/>
        <v>1.2651564519341494</v>
      </c>
    </row>
    <row r="94" spans="1:24" x14ac:dyDescent="0.45">
      <c r="A94" s="155" t="s">
        <v>590</v>
      </c>
      <c r="B94" s="14" t="s">
        <v>591</v>
      </c>
      <c r="C94" s="32">
        <v>784</v>
      </c>
      <c r="D94" s="19">
        <v>624369.52</v>
      </c>
      <c r="E94" s="19">
        <v>0</v>
      </c>
      <c r="F94" s="19">
        <v>5048.01</v>
      </c>
      <c r="G94" s="19">
        <v>0</v>
      </c>
      <c r="H94" s="19">
        <v>0</v>
      </c>
      <c r="I94" s="19">
        <v>0</v>
      </c>
      <c r="J94" s="19">
        <v>0</v>
      </c>
      <c r="K94" s="17">
        <f t="shared" si="22"/>
        <v>619321.51</v>
      </c>
      <c r="L94" s="53">
        <f t="shared" si="23"/>
        <v>789.95090561224492</v>
      </c>
      <c r="M94" s="53">
        <f t="shared" si="24"/>
        <v>150.83000000000001</v>
      </c>
      <c r="N94" s="57">
        <f t="shared" si="25"/>
        <v>118250.72</v>
      </c>
      <c r="O94" s="59">
        <f t="shared" si="26"/>
        <v>7.047511109098444E-3</v>
      </c>
      <c r="P94" s="61">
        <f t="shared" si="27"/>
        <v>93731.9</v>
      </c>
      <c r="Q94" s="94"/>
      <c r="R94" s="97">
        <f t="shared" si="31"/>
        <v>7</v>
      </c>
      <c r="S94" s="98">
        <f t="shared" si="30"/>
        <v>91</v>
      </c>
      <c r="T94" s="78">
        <f t="shared" si="28"/>
        <v>0</v>
      </c>
      <c r="U94" s="70">
        <v>4347</v>
      </c>
      <c r="V94" s="71" t="s">
        <v>591</v>
      </c>
      <c r="W94" s="72">
        <v>586.3319702</v>
      </c>
      <c r="X94" s="79">
        <f t="shared" si="29"/>
        <v>1.3371264741586149</v>
      </c>
    </row>
    <row r="95" spans="1:24" x14ac:dyDescent="0.45">
      <c r="A95" s="155" t="s">
        <v>592</v>
      </c>
      <c r="B95" s="14" t="s">
        <v>593</v>
      </c>
      <c r="C95" s="32">
        <v>586</v>
      </c>
      <c r="D95" s="19">
        <v>491103.17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7">
        <f t="shared" si="22"/>
        <v>491103.17</v>
      </c>
      <c r="L95" s="53">
        <f t="shared" si="23"/>
        <v>838.06001706484642</v>
      </c>
      <c r="M95" s="53">
        <f t="shared" si="24"/>
        <v>198.94</v>
      </c>
      <c r="N95" s="57">
        <f t="shared" si="25"/>
        <v>116578.84</v>
      </c>
      <c r="O95" s="59">
        <f t="shared" si="26"/>
        <v>6.9478703384284685E-3</v>
      </c>
      <c r="P95" s="61">
        <f t="shared" si="27"/>
        <v>92406.68</v>
      </c>
      <c r="Q95" s="94"/>
      <c r="R95" s="97">
        <f t="shared" si="31"/>
        <v>8</v>
      </c>
      <c r="S95" s="98">
        <f t="shared" si="30"/>
        <v>92</v>
      </c>
      <c r="T95" s="78">
        <f t="shared" si="28"/>
        <v>0</v>
      </c>
      <c r="U95" s="70">
        <v>4368</v>
      </c>
      <c r="V95" s="71" t="s">
        <v>593</v>
      </c>
      <c r="W95" s="72">
        <v>367.1220093</v>
      </c>
      <c r="X95" s="79">
        <f t="shared" si="29"/>
        <v>1.5961995880261706</v>
      </c>
    </row>
    <row r="96" spans="1:24" x14ac:dyDescent="0.45">
      <c r="A96" s="155" t="s">
        <v>610</v>
      </c>
      <c r="B96" s="14" t="s">
        <v>611</v>
      </c>
      <c r="C96" s="32">
        <v>327</v>
      </c>
      <c r="D96" s="19">
        <v>249426.52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7">
        <f t="shared" si="22"/>
        <v>249426.52</v>
      </c>
      <c r="L96" s="53">
        <f t="shared" si="23"/>
        <v>762.77223241590207</v>
      </c>
      <c r="M96" s="53">
        <f t="shared" si="24"/>
        <v>123.66</v>
      </c>
      <c r="N96" s="57">
        <f t="shared" si="25"/>
        <v>40436.82</v>
      </c>
      <c r="O96" s="59">
        <f t="shared" si="26"/>
        <v>2.40995520506441E-3</v>
      </c>
      <c r="P96" s="61">
        <f t="shared" si="27"/>
        <v>32052.400000000001</v>
      </c>
      <c r="Q96" s="94"/>
      <c r="R96" s="97">
        <f t="shared" si="31"/>
        <v>9</v>
      </c>
      <c r="S96" s="98">
        <f t="shared" si="30"/>
        <v>93</v>
      </c>
      <c r="T96" s="78">
        <f t="shared" si="28"/>
        <v>0</v>
      </c>
      <c r="U96" s="70">
        <v>4529</v>
      </c>
      <c r="V96" s="71" t="s">
        <v>611</v>
      </c>
      <c r="W96" s="72">
        <v>64.9618988</v>
      </c>
      <c r="X96" s="79">
        <f t="shared" si="29"/>
        <v>5.0337198579546447</v>
      </c>
    </row>
    <row r="97" spans="1:24" x14ac:dyDescent="0.45">
      <c r="A97" s="155" t="s">
        <v>615</v>
      </c>
      <c r="B97" s="14" t="s">
        <v>616</v>
      </c>
      <c r="C97" s="32">
        <v>315</v>
      </c>
      <c r="D97" s="19">
        <v>249243.45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7">
        <f t="shared" si="22"/>
        <v>249243.45</v>
      </c>
      <c r="L97" s="53">
        <f t="shared" si="23"/>
        <v>791.2490476190477</v>
      </c>
      <c r="M97" s="53">
        <f t="shared" si="24"/>
        <v>152.13</v>
      </c>
      <c r="N97" s="57">
        <f t="shared" si="25"/>
        <v>47920.95</v>
      </c>
      <c r="O97" s="59">
        <f t="shared" si="26"/>
        <v>2.8559946821765741E-3</v>
      </c>
      <c r="P97" s="61">
        <f t="shared" si="27"/>
        <v>37984.730000000003</v>
      </c>
      <c r="Q97" s="94"/>
      <c r="R97" s="97">
        <f t="shared" si="31"/>
        <v>10</v>
      </c>
      <c r="S97" s="98">
        <f t="shared" si="30"/>
        <v>94</v>
      </c>
      <c r="T97" s="78">
        <f t="shared" si="28"/>
        <v>0</v>
      </c>
      <c r="U97" s="70">
        <v>4557</v>
      </c>
      <c r="V97" s="71" t="s">
        <v>616</v>
      </c>
      <c r="W97" s="72">
        <v>88.644599900000003</v>
      </c>
      <c r="X97" s="79">
        <f t="shared" si="29"/>
        <v>3.5535159542188874</v>
      </c>
    </row>
    <row r="98" spans="1:24" x14ac:dyDescent="0.45">
      <c r="A98" s="155" t="s">
        <v>617</v>
      </c>
      <c r="B98" s="14" t="s">
        <v>618</v>
      </c>
      <c r="C98" s="32">
        <v>402</v>
      </c>
      <c r="D98" s="19">
        <v>262720.61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7">
        <f t="shared" si="22"/>
        <v>262720.61</v>
      </c>
      <c r="L98" s="53">
        <f t="shared" si="23"/>
        <v>653.53385572139302</v>
      </c>
      <c r="M98" s="53">
        <f t="shared" si="24"/>
        <v>14.42</v>
      </c>
      <c r="N98" s="57">
        <f t="shared" si="25"/>
        <v>5796.84</v>
      </c>
      <c r="O98" s="59">
        <f t="shared" si="26"/>
        <v>3.4548030064989225E-4</v>
      </c>
      <c r="P98" s="61">
        <f t="shared" si="27"/>
        <v>4594.8900000000003</v>
      </c>
      <c r="Q98" s="94"/>
      <c r="R98" s="97">
        <f t="shared" si="31"/>
        <v>11</v>
      </c>
      <c r="S98" s="98">
        <f t="shared" si="30"/>
        <v>95</v>
      </c>
      <c r="T98" s="78">
        <f t="shared" si="28"/>
        <v>0</v>
      </c>
      <c r="U98" s="70">
        <v>4571</v>
      </c>
      <c r="V98" s="71" t="s">
        <v>618</v>
      </c>
      <c r="W98" s="72">
        <v>418.53298949999999</v>
      </c>
      <c r="X98" s="79">
        <f t="shared" si="29"/>
        <v>0.96049776262618847</v>
      </c>
    </row>
    <row r="99" spans="1:24" x14ac:dyDescent="0.45">
      <c r="A99" s="155" t="s">
        <v>633</v>
      </c>
      <c r="B99" s="14" t="s">
        <v>634</v>
      </c>
      <c r="C99" s="32">
        <v>327</v>
      </c>
      <c r="D99" s="19">
        <v>246674.32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7">
        <f t="shared" si="22"/>
        <v>246674.32</v>
      </c>
      <c r="L99" s="53">
        <f t="shared" si="23"/>
        <v>754.35571865443433</v>
      </c>
      <c r="M99" s="53">
        <f t="shared" si="24"/>
        <v>115.24</v>
      </c>
      <c r="N99" s="57">
        <f t="shared" si="25"/>
        <v>37683.480000000003</v>
      </c>
      <c r="O99" s="59">
        <f t="shared" si="26"/>
        <v>2.2458615383440291E-3</v>
      </c>
      <c r="P99" s="61">
        <f t="shared" si="27"/>
        <v>29869.96</v>
      </c>
      <c r="Q99" s="94"/>
      <c r="R99" s="97">
        <f t="shared" si="31"/>
        <v>12</v>
      </c>
      <c r="S99" s="98">
        <f t="shared" si="30"/>
        <v>96</v>
      </c>
      <c r="T99" s="78">
        <f t="shared" si="28"/>
        <v>0</v>
      </c>
      <c r="U99" s="70">
        <v>4686</v>
      </c>
      <c r="V99" s="71" t="s">
        <v>634</v>
      </c>
      <c r="W99" s="72">
        <v>30.9568005</v>
      </c>
      <c r="X99" s="79">
        <f t="shared" si="29"/>
        <v>10.56310712730148</v>
      </c>
    </row>
    <row r="100" spans="1:24" x14ac:dyDescent="0.45">
      <c r="A100" s="155" t="s">
        <v>639</v>
      </c>
      <c r="B100" s="14" t="s">
        <v>640</v>
      </c>
      <c r="C100" s="32">
        <v>667</v>
      </c>
      <c r="D100" s="19">
        <v>491022.4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7">
        <f t="shared" ref="K100:K131" si="32">D100-E100-F100-G100-H100-I100-J100</f>
        <v>491022.4</v>
      </c>
      <c r="L100" s="53">
        <f t="shared" ref="L100:L131" si="33">K100/C100</f>
        <v>736.16551724137935</v>
      </c>
      <c r="M100" s="53">
        <f t="shared" ref="M100:M131" si="34">MAX(ROUND((L100-M$3),2),0)</f>
        <v>97.05</v>
      </c>
      <c r="N100" s="57">
        <f t="shared" ref="N100:N131" si="35">MAX(ROUND((M100*C100),2),0)</f>
        <v>64732.35</v>
      </c>
      <c r="O100" s="59">
        <f t="shared" ref="O100:O131" si="36">N100/N$3</f>
        <v>3.8579211673556717E-3</v>
      </c>
      <c r="P100" s="61">
        <f t="shared" ref="P100:P112" si="37">ROUND(O100*N$435,2)-0</f>
        <v>51310.35</v>
      </c>
      <c r="Q100" s="94"/>
      <c r="R100" s="97">
        <f t="shared" si="31"/>
        <v>13</v>
      </c>
      <c r="S100" s="98">
        <f t="shared" si="30"/>
        <v>97</v>
      </c>
      <c r="T100" s="78">
        <f t="shared" ref="T100:T131" si="38">A100-U100</f>
        <v>0</v>
      </c>
      <c r="U100" s="70">
        <v>4760</v>
      </c>
      <c r="V100" s="71" t="s">
        <v>640</v>
      </c>
      <c r="W100" s="72">
        <v>111.4909973</v>
      </c>
      <c r="X100" s="79">
        <f t="shared" ref="X100:X131" si="39">C100/W100</f>
        <v>5.9825458212131357</v>
      </c>
    </row>
    <row r="101" spans="1:24" x14ac:dyDescent="0.45">
      <c r="A101" s="155" t="s">
        <v>655</v>
      </c>
      <c r="B101" s="14" t="s">
        <v>656</v>
      </c>
      <c r="C101" s="32">
        <v>559</v>
      </c>
      <c r="D101" s="19">
        <v>583158.52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7">
        <f t="shared" si="32"/>
        <v>583158.52</v>
      </c>
      <c r="L101" s="53">
        <f t="shared" si="33"/>
        <v>1043.2173881932022</v>
      </c>
      <c r="M101" s="53">
        <f t="shared" si="34"/>
        <v>404.1</v>
      </c>
      <c r="N101" s="57">
        <f t="shared" si="35"/>
        <v>225891.9</v>
      </c>
      <c r="O101" s="59">
        <f t="shared" si="36"/>
        <v>1.3462714431720625E-2</v>
      </c>
      <c r="P101" s="61">
        <f t="shared" si="37"/>
        <v>179054.1</v>
      </c>
      <c r="Q101" s="94"/>
      <c r="R101" s="97">
        <f t="shared" si="31"/>
        <v>14</v>
      </c>
      <c r="S101" s="98">
        <f t="shared" si="30"/>
        <v>98</v>
      </c>
      <c r="T101" s="78">
        <f t="shared" si="38"/>
        <v>0</v>
      </c>
      <c r="U101" s="70">
        <v>4904</v>
      </c>
      <c r="V101" s="71" t="s">
        <v>656</v>
      </c>
      <c r="W101" s="72">
        <v>208.64900209999999</v>
      </c>
      <c r="X101" s="79">
        <f t="shared" si="39"/>
        <v>2.6791405392491932</v>
      </c>
    </row>
    <row r="102" spans="1:24" x14ac:dyDescent="0.45">
      <c r="A102" s="155" t="s">
        <v>715</v>
      </c>
      <c r="B102" s="14" t="s">
        <v>716</v>
      </c>
      <c r="C102" s="32">
        <v>1253</v>
      </c>
      <c r="D102" s="19">
        <v>1027787.98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7">
        <f t="shared" si="32"/>
        <v>1027787.98</v>
      </c>
      <c r="L102" s="53">
        <f t="shared" si="33"/>
        <v>820.26175578611333</v>
      </c>
      <c r="M102" s="53">
        <f t="shared" si="34"/>
        <v>181.15</v>
      </c>
      <c r="N102" s="57">
        <f t="shared" si="35"/>
        <v>226980.95</v>
      </c>
      <c r="O102" s="59">
        <f t="shared" si="36"/>
        <v>1.3527619676892611E-2</v>
      </c>
      <c r="P102" s="61">
        <f t="shared" si="37"/>
        <v>179917.34</v>
      </c>
      <c r="Q102" s="94"/>
      <c r="R102" s="97">
        <f t="shared" si="31"/>
        <v>15</v>
      </c>
      <c r="S102" s="98">
        <f t="shared" si="30"/>
        <v>99</v>
      </c>
      <c r="T102" s="78">
        <f t="shared" si="38"/>
        <v>0</v>
      </c>
      <c r="U102" s="70">
        <v>5523</v>
      </c>
      <c r="V102" s="71" t="s">
        <v>716</v>
      </c>
      <c r="W102" s="72">
        <v>298.58898929999998</v>
      </c>
      <c r="X102" s="79">
        <f t="shared" si="39"/>
        <v>4.1964039026940769</v>
      </c>
    </row>
    <row r="103" spans="1:24" x14ac:dyDescent="0.45">
      <c r="A103" s="155" t="s">
        <v>659</v>
      </c>
      <c r="B103" s="14" t="s">
        <v>660</v>
      </c>
      <c r="C103" s="32">
        <v>556</v>
      </c>
      <c r="D103" s="19">
        <v>420447.48</v>
      </c>
      <c r="E103" s="19">
        <v>47831.88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7">
        <f t="shared" si="32"/>
        <v>372615.6</v>
      </c>
      <c r="L103" s="53">
        <f t="shared" si="33"/>
        <v>670.17194244604309</v>
      </c>
      <c r="M103" s="53">
        <f t="shared" si="34"/>
        <v>31.06</v>
      </c>
      <c r="N103" s="57">
        <f t="shared" si="35"/>
        <v>17269.36</v>
      </c>
      <c r="O103" s="59">
        <f t="shared" si="36"/>
        <v>1.0292200034555418E-3</v>
      </c>
      <c r="P103" s="61">
        <f t="shared" si="37"/>
        <v>13688.63</v>
      </c>
      <c r="Q103" s="94"/>
      <c r="R103" s="97">
        <f t="shared" si="31"/>
        <v>16</v>
      </c>
      <c r="S103" s="98">
        <f t="shared" si="30"/>
        <v>100</v>
      </c>
      <c r="T103" s="78">
        <f t="shared" si="38"/>
        <v>0</v>
      </c>
      <c r="U103" s="70">
        <v>4963</v>
      </c>
      <c r="V103" s="71" t="s">
        <v>660</v>
      </c>
      <c r="W103" s="72">
        <v>154.65800479999999</v>
      </c>
      <c r="X103" s="79">
        <f t="shared" si="39"/>
        <v>3.595028920223081</v>
      </c>
    </row>
    <row r="104" spans="1:24" x14ac:dyDescent="0.45">
      <c r="A104" s="155" t="s">
        <v>229</v>
      </c>
      <c r="B104" s="14" t="s">
        <v>230</v>
      </c>
      <c r="C104" s="32">
        <v>566</v>
      </c>
      <c r="D104" s="19">
        <v>407885.93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7">
        <f t="shared" si="32"/>
        <v>407885.93</v>
      </c>
      <c r="L104" s="53">
        <f t="shared" si="33"/>
        <v>720.646519434629</v>
      </c>
      <c r="M104" s="53">
        <f t="shared" si="34"/>
        <v>81.53</v>
      </c>
      <c r="N104" s="57">
        <f t="shared" si="35"/>
        <v>46145.98</v>
      </c>
      <c r="O104" s="59">
        <f t="shared" si="36"/>
        <v>2.7502099495904518E-3</v>
      </c>
      <c r="P104" s="61">
        <f t="shared" si="37"/>
        <v>36577.79</v>
      </c>
      <c r="Q104" s="94"/>
      <c r="R104" s="97">
        <f t="shared" si="31"/>
        <v>17</v>
      </c>
      <c r="S104" s="98">
        <f t="shared" ref="S104:S112" si="40">S103+1</f>
        <v>101</v>
      </c>
      <c r="T104" s="78">
        <f t="shared" si="38"/>
        <v>0</v>
      </c>
      <c r="U104" s="70">
        <v>1673</v>
      </c>
      <c r="V104" s="71" t="s">
        <v>230</v>
      </c>
      <c r="W104" s="72">
        <v>118.7590027</v>
      </c>
      <c r="X104" s="79">
        <f t="shared" si="39"/>
        <v>4.7659544719298994</v>
      </c>
    </row>
    <row r="105" spans="1:24" x14ac:dyDescent="0.45">
      <c r="A105" s="155" t="s">
        <v>663</v>
      </c>
      <c r="B105" s="14" t="s">
        <v>664</v>
      </c>
      <c r="C105" s="32">
        <v>1130</v>
      </c>
      <c r="D105" s="19">
        <v>815517.34</v>
      </c>
      <c r="E105" s="19">
        <v>0</v>
      </c>
      <c r="F105" s="19">
        <v>0</v>
      </c>
      <c r="G105" s="19">
        <v>1094.1600000000001</v>
      </c>
      <c r="H105" s="19">
        <v>0</v>
      </c>
      <c r="I105" s="19">
        <v>0</v>
      </c>
      <c r="J105" s="19">
        <v>0</v>
      </c>
      <c r="K105" s="17">
        <f t="shared" si="32"/>
        <v>814423.17999999993</v>
      </c>
      <c r="L105" s="53">
        <f t="shared" si="33"/>
        <v>720.72847787610613</v>
      </c>
      <c r="M105" s="53">
        <f t="shared" si="34"/>
        <v>81.61</v>
      </c>
      <c r="N105" s="57">
        <f t="shared" si="35"/>
        <v>92219.3</v>
      </c>
      <c r="O105" s="59">
        <f t="shared" si="36"/>
        <v>5.4960895056138529E-3</v>
      </c>
      <c r="P105" s="61">
        <f t="shared" si="37"/>
        <v>73097.990000000005</v>
      </c>
      <c r="Q105" s="94"/>
      <c r="R105" s="97">
        <f t="shared" si="31"/>
        <v>18</v>
      </c>
      <c r="S105" s="98">
        <f t="shared" si="40"/>
        <v>102</v>
      </c>
      <c r="T105" s="78">
        <f t="shared" si="38"/>
        <v>0</v>
      </c>
      <c r="U105" s="70">
        <v>5019</v>
      </c>
      <c r="V105" s="71" t="s">
        <v>664</v>
      </c>
      <c r="W105" s="72">
        <v>149.5789948</v>
      </c>
      <c r="X105" s="79">
        <f t="shared" si="39"/>
        <v>7.554536661453751</v>
      </c>
    </row>
    <row r="106" spans="1:24" x14ac:dyDescent="0.45">
      <c r="A106" s="155" t="s">
        <v>673</v>
      </c>
      <c r="B106" s="14" t="s">
        <v>674</v>
      </c>
      <c r="C106" s="32">
        <v>283</v>
      </c>
      <c r="D106" s="19">
        <v>287014.99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7">
        <f t="shared" si="32"/>
        <v>287014.99</v>
      </c>
      <c r="L106" s="53">
        <f t="shared" si="33"/>
        <v>1014.1872438162544</v>
      </c>
      <c r="M106" s="53">
        <f t="shared" si="34"/>
        <v>375.07</v>
      </c>
      <c r="N106" s="57">
        <f t="shared" si="35"/>
        <v>106144.81</v>
      </c>
      <c r="O106" s="59">
        <f t="shared" si="36"/>
        <v>6.3260226039058669E-3</v>
      </c>
      <c r="P106" s="61">
        <f t="shared" si="37"/>
        <v>84136.1</v>
      </c>
      <c r="Q106" s="94"/>
      <c r="R106" s="97">
        <f t="shared" si="31"/>
        <v>19</v>
      </c>
      <c r="S106" s="98">
        <f t="shared" si="40"/>
        <v>103</v>
      </c>
      <c r="T106" s="78">
        <f t="shared" si="38"/>
        <v>0</v>
      </c>
      <c r="U106" s="70">
        <v>5124</v>
      </c>
      <c r="V106" s="71" t="s">
        <v>674</v>
      </c>
      <c r="W106" s="72">
        <v>119.6419983</v>
      </c>
      <c r="X106" s="79">
        <f t="shared" si="39"/>
        <v>2.3653901140165092</v>
      </c>
    </row>
    <row r="107" spans="1:24" x14ac:dyDescent="0.45">
      <c r="A107" s="155" t="s">
        <v>675</v>
      </c>
      <c r="B107" s="14" t="s">
        <v>676</v>
      </c>
      <c r="C107" s="32">
        <v>573</v>
      </c>
      <c r="D107" s="19">
        <v>517388.51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7">
        <f t="shared" si="32"/>
        <v>517388.51</v>
      </c>
      <c r="L107" s="53">
        <f t="shared" si="33"/>
        <v>902.9467888307156</v>
      </c>
      <c r="M107" s="53">
        <f t="shared" si="34"/>
        <v>263.83</v>
      </c>
      <c r="N107" s="57">
        <f t="shared" si="35"/>
        <v>151174.59</v>
      </c>
      <c r="O107" s="59">
        <f t="shared" si="36"/>
        <v>9.0097092215455643E-3</v>
      </c>
      <c r="P107" s="61">
        <f t="shared" si="37"/>
        <v>119829.13</v>
      </c>
      <c r="Q107" s="94"/>
      <c r="R107" s="97">
        <f t="shared" si="31"/>
        <v>20</v>
      </c>
      <c r="S107" s="98">
        <f t="shared" si="40"/>
        <v>104</v>
      </c>
      <c r="T107" s="78">
        <f t="shared" si="38"/>
        <v>0</v>
      </c>
      <c r="U107" s="70">
        <v>5130</v>
      </c>
      <c r="V107" s="71" t="s">
        <v>676</v>
      </c>
      <c r="W107" s="72">
        <v>117.3550034</v>
      </c>
      <c r="X107" s="79">
        <f t="shared" si="39"/>
        <v>4.8826209654389565</v>
      </c>
    </row>
    <row r="108" spans="1:24" x14ac:dyDescent="0.45">
      <c r="A108" s="155" t="s">
        <v>687</v>
      </c>
      <c r="B108" s="14" t="s">
        <v>688</v>
      </c>
      <c r="C108" s="32">
        <v>635</v>
      </c>
      <c r="D108" s="19">
        <v>410780.62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7">
        <f t="shared" si="32"/>
        <v>410780.62</v>
      </c>
      <c r="L108" s="53">
        <f t="shared" si="33"/>
        <v>646.89861417322834</v>
      </c>
      <c r="M108" s="53">
        <f t="shared" si="34"/>
        <v>7.78</v>
      </c>
      <c r="N108" s="57">
        <f t="shared" si="35"/>
        <v>4940.3</v>
      </c>
      <c r="O108" s="59">
        <f t="shared" si="36"/>
        <v>2.9443219569639021E-4</v>
      </c>
      <c r="P108" s="61">
        <f t="shared" si="37"/>
        <v>3915.95</v>
      </c>
      <c r="Q108" s="94"/>
      <c r="R108" s="97">
        <f t="shared" si="31"/>
        <v>21</v>
      </c>
      <c r="S108" s="98">
        <f t="shared" si="40"/>
        <v>105</v>
      </c>
      <c r="T108" s="78">
        <f t="shared" si="38"/>
        <v>0</v>
      </c>
      <c r="U108" s="70">
        <v>5306</v>
      </c>
      <c r="V108" s="71" t="s">
        <v>688</v>
      </c>
      <c r="W108" s="72">
        <v>156.22999569999999</v>
      </c>
      <c r="X108" s="79">
        <f t="shared" si="39"/>
        <v>4.0645203704630202</v>
      </c>
    </row>
    <row r="109" spans="1:24" x14ac:dyDescent="0.45">
      <c r="A109" s="155" t="s">
        <v>697</v>
      </c>
      <c r="B109" s="14" t="s">
        <v>698</v>
      </c>
      <c r="C109" s="32">
        <v>478</v>
      </c>
      <c r="D109" s="19">
        <v>398326.98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7">
        <f t="shared" si="32"/>
        <v>398326.98</v>
      </c>
      <c r="L109" s="53">
        <f t="shared" si="33"/>
        <v>833.32004184100413</v>
      </c>
      <c r="M109" s="53">
        <f t="shared" si="34"/>
        <v>194.2</v>
      </c>
      <c r="N109" s="57">
        <f t="shared" si="35"/>
        <v>92827.6</v>
      </c>
      <c r="O109" s="59">
        <f t="shared" si="36"/>
        <v>5.5323429931838624E-3</v>
      </c>
      <c r="P109" s="61">
        <f t="shared" si="37"/>
        <v>73580.160000000003</v>
      </c>
      <c r="Q109" s="94"/>
      <c r="R109" s="97">
        <v>1</v>
      </c>
      <c r="S109" s="98">
        <f t="shared" si="40"/>
        <v>106</v>
      </c>
      <c r="T109" s="78">
        <f t="shared" si="38"/>
        <v>0</v>
      </c>
      <c r="U109" s="70">
        <v>5376</v>
      </c>
      <c r="V109" s="71" t="s">
        <v>698</v>
      </c>
      <c r="W109" s="72">
        <v>110.2750015</v>
      </c>
      <c r="X109" s="79">
        <f t="shared" si="39"/>
        <v>4.3346179414923878</v>
      </c>
    </row>
    <row r="110" spans="1:24" x14ac:dyDescent="0.45">
      <c r="A110" s="155" t="s">
        <v>608</v>
      </c>
      <c r="B110" s="14" t="s">
        <v>609</v>
      </c>
      <c r="C110" s="32">
        <v>210</v>
      </c>
      <c r="D110" s="20">
        <v>337825.34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7">
        <f t="shared" si="32"/>
        <v>337825.34</v>
      </c>
      <c r="L110" s="53">
        <f t="shared" si="33"/>
        <v>1608.6920952380954</v>
      </c>
      <c r="M110" s="53">
        <f t="shared" si="34"/>
        <v>969.58</v>
      </c>
      <c r="N110" s="57">
        <f t="shared" si="35"/>
        <v>203611.8</v>
      </c>
      <c r="O110" s="59">
        <f t="shared" si="36"/>
        <v>1.2134864146649852E-2</v>
      </c>
      <c r="P110" s="61">
        <f t="shared" si="37"/>
        <v>161393.69</v>
      </c>
      <c r="Q110" s="94"/>
      <c r="R110" s="97">
        <f>R109+1</f>
        <v>2</v>
      </c>
      <c r="S110" s="98">
        <f t="shared" si="40"/>
        <v>107</v>
      </c>
      <c r="T110" s="78">
        <f t="shared" si="38"/>
        <v>0</v>
      </c>
      <c r="U110" s="70">
        <v>4522</v>
      </c>
      <c r="V110" s="71" t="s">
        <v>609</v>
      </c>
      <c r="W110" s="72">
        <v>290.89599609999999</v>
      </c>
      <c r="X110" s="79">
        <f t="shared" si="39"/>
        <v>0.72190749551537059</v>
      </c>
    </row>
    <row r="111" spans="1:24" x14ac:dyDescent="0.45">
      <c r="A111" s="155" t="s">
        <v>713</v>
      </c>
      <c r="B111" s="14" t="s">
        <v>714</v>
      </c>
      <c r="C111" s="32">
        <v>1269</v>
      </c>
      <c r="D111" s="20">
        <v>1020974.44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7">
        <f t="shared" si="32"/>
        <v>1020974.44</v>
      </c>
      <c r="L111" s="53">
        <f t="shared" si="33"/>
        <v>804.5503861308116</v>
      </c>
      <c r="M111" s="53">
        <f t="shared" si="34"/>
        <v>165.43</v>
      </c>
      <c r="N111" s="57">
        <f t="shared" si="35"/>
        <v>209930.67</v>
      </c>
      <c r="O111" s="59">
        <f t="shared" si="36"/>
        <v>1.2511456411981928E-2</v>
      </c>
      <c r="P111" s="61">
        <f t="shared" si="37"/>
        <v>166402.37</v>
      </c>
      <c r="Q111" s="94"/>
      <c r="R111" s="97">
        <f>R110+1</f>
        <v>3</v>
      </c>
      <c r="S111" s="98">
        <f t="shared" si="40"/>
        <v>108</v>
      </c>
      <c r="T111" s="78">
        <f t="shared" si="38"/>
        <v>0</v>
      </c>
      <c r="U111" s="70">
        <v>5474</v>
      </c>
      <c r="V111" s="71" t="s">
        <v>714</v>
      </c>
      <c r="W111" s="72">
        <v>523.03900150000004</v>
      </c>
      <c r="X111" s="79">
        <f t="shared" si="39"/>
        <v>2.4262053046917953</v>
      </c>
    </row>
    <row r="112" spans="1:24" x14ac:dyDescent="0.45">
      <c r="A112" s="155" t="s">
        <v>717</v>
      </c>
      <c r="B112" s="14" t="s">
        <v>718</v>
      </c>
      <c r="C112" s="32">
        <v>776</v>
      </c>
      <c r="D112" s="19">
        <v>763303.88</v>
      </c>
      <c r="E112" s="19">
        <v>2455.0500000000002</v>
      </c>
      <c r="F112" s="19">
        <v>0</v>
      </c>
      <c r="G112" s="19">
        <v>4498</v>
      </c>
      <c r="H112" s="19">
        <v>0</v>
      </c>
      <c r="I112" s="19">
        <v>0</v>
      </c>
      <c r="J112" s="19">
        <v>0</v>
      </c>
      <c r="K112" s="17">
        <f t="shared" si="32"/>
        <v>756350.83</v>
      </c>
      <c r="L112" s="53">
        <f t="shared" si="33"/>
        <v>974.67890463917524</v>
      </c>
      <c r="M112" s="53">
        <f t="shared" si="34"/>
        <v>335.56</v>
      </c>
      <c r="N112" s="57">
        <f t="shared" si="35"/>
        <v>260394.56</v>
      </c>
      <c r="O112" s="59">
        <f t="shared" si="36"/>
        <v>1.5519005333318913E-2</v>
      </c>
      <c r="P112" s="61">
        <f t="shared" si="37"/>
        <v>206402.77</v>
      </c>
      <c r="Q112" s="94"/>
      <c r="R112" s="97">
        <f>R111+1</f>
        <v>4</v>
      </c>
      <c r="S112" s="98">
        <f t="shared" si="40"/>
        <v>109</v>
      </c>
      <c r="T112" s="78">
        <f t="shared" si="38"/>
        <v>0</v>
      </c>
      <c r="U112" s="70">
        <v>5586</v>
      </c>
      <c r="V112" s="71" t="s">
        <v>718</v>
      </c>
      <c r="W112" s="72">
        <v>109.31300349999999</v>
      </c>
      <c r="X112" s="79">
        <f t="shared" si="39"/>
        <v>7.0988809670754316</v>
      </c>
    </row>
    <row r="113" spans="1:24" x14ac:dyDescent="0.45">
      <c r="A113" s="155" t="s">
        <v>719</v>
      </c>
      <c r="B113" s="14" t="s">
        <v>720</v>
      </c>
      <c r="C113" s="32">
        <v>1119</v>
      </c>
      <c r="D113" s="19">
        <v>1432549.62</v>
      </c>
      <c r="E113" s="19">
        <v>0</v>
      </c>
      <c r="F113" s="19">
        <v>3686.91</v>
      </c>
      <c r="G113" s="19">
        <v>0</v>
      </c>
      <c r="H113" s="19">
        <v>0</v>
      </c>
      <c r="I113" s="19">
        <v>0</v>
      </c>
      <c r="J113" s="19">
        <v>0</v>
      </c>
      <c r="K113" s="17">
        <f t="shared" si="32"/>
        <v>1428862.7100000002</v>
      </c>
      <c r="L113" s="53">
        <f t="shared" si="33"/>
        <v>1276.9103753351208</v>
      </c>
      <c r="M113" s="53">
        <f t="shared" si="34"/>
        <v>637.79</v>
      </c>
      <c r="N113" s="57">
        <f t="shared" si="35"/>
        <v>713687.01</v>
      </c>
      <c r="O113" s="59">
        <f t="shared" si="36"/>
        <v>4.253434677940441E-2</v>
      </c>
      <c r="P113" s="61">
        <f>ROUND(O113*N$435,2)-0.02</f>
        <v>565706.79</v>
      </c>
      <c r="Q113" s="94"/>
      <c r="R113" s="97">
        <v>1</v>
      </c>
      <c r="S113" s="98">
        <v>1</v>
      </c>
      <c r="T113" s="78">
        <f t="shared" si="38"/>
        <v>0</v>
      </c>
      <c r="U113" s="70">
        <v>5593</v>
      </c>
      <c r="V113" s="71" t="s">
        <v>720</v>
      </c>
      <c r="W113" s="72">
        <v>186.81300350000001</v>
      </c>
      <c r="X113" s="79">
        <f t="shared" si="39"/>
        <v>5.9899470541942224</v>
      </c>
    </row>
    <row r="114" spans="1:24" x14ac:dyDescent="0.45">
      <c r="A114" s="155" t="s">
        <v>727</v>
      </c>
      <c r="B114" s="14" t="s">
        <v>728</v>
      </c>
      <c r="C114" s="32">
        <v>909</v>
      </c>
      <c r="D114" s="19">
        <v>777200.08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7">
        <f t="shared" si="32"/>
        <v>777200.08</v>
      </c>
      <c r="L114" s="53">
        <f t="shared" si="33"/>
        <v>855.00558855885583</v>
      </c>
      <c r="M114" s="53">
        <f t="shared" si="34"/>
        <v>215.89</v>
      </c>
      <c r="N114" s="57">
        <f t="shared" si="35"/>
        <v>196244.01</v>
      </c>
      <c r="O114" s="59">
        <f t="shared" si="36"/>
        <v>1.1695758305480307E-2</v>
      </c>
      <c r="P114" s="61">
        <f t="shared" ref="P114:P139" si="41">ROUND(O114*N$435,2)-0</f>
        <v>155553.59</v>
      </c>
      <c r="Q114" s="94"/>
      <c r="R114" s="97">
        <f t="shared" ref="R114:S116" si="42">R113+1</f>
        <v>2</v>
      </c>
      <c r="S114" s="98">
        <f t="shared" si="42"/>
        <v>2</v>
      </c>
      <c r="T114" s="78">
        <f t="shared" si="38"/>
        <v>0</v>
      </c>
      <c r="U114" s="70">
        <v>5628</v>
      </c>
      <c r="V114" s="71" t="s">
        <v>728</v>
      </c>
      <c r="W114" s="72">
        <v>115.8669968</v>
      </c>
      <c r="X114" s="79">
        <f t="shared" si="39"/>
        <v>7.8452020428995883</v>
      </c>
    </row>
    <row r="115" spans="1:24" x14ac:dyDescent="0.45">
      <c r="A115" s="155" t="s">
        <v>734</v>
      </c>
      <c r="B115" s="14" t="s">
        <v>735</v>
      </c>
      <c r="C115" s="32">
        <v>402</v>
      </c>
      <c r="D115" s="19">
        <v>499436.91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7">
        <f t="shared" si="32"/>
        <v>499436.91</v>
      </c>
      <c r="L115" s="53">
        <f t="shared" si="33"/>
        <v>1242.3803731343282</v>
      </c>
      <c r="M115" s="53">
        <f t="shared" si="34"/>
        <v>603.26</v>
      </c>
      <c r="N115" s="57">
        <f t="shared" si="35"/>
        <v>242510.52</v>
      </c>
      <c r="O115" s="59">
        <f t="shared" si="36"/>
        <v>1.445315160679986E-2</v>
      </c>
      <c r="P115" s="61">
        <f t="shared" si="41"/>
        <v>192226.92</v>
      </c>
      <c r="Q115" s="94"/>
      <c r="R115" s="97">
        <f t="shared" si="42"/>
        <v>3</v>
      </c>
      <c r="S115" s="98">
        <f t="shared" si="42"/>
        <v>3</v>
      </c>
      <c r="T115" s="78">
        <f t="shared" si="38"/>
        <v>0</v>
      </c>
      <c r="U115" s="70">
        <v>5670</v>
      </c>
      <c r="V115" s="71" t="s">
        <v>735</v>
      </c>
      <c r="W115" s="72">
        <v>302.41799930000002</v>
      </c>
      <c r="X115" s="79">
        <f t="shared" si="39"/>
        <v>1.3292859582779468</v>
      </c>
    </row>
    <row r="116" spans="1:24" x14ac:dyDescent="0.45">
      <c r="A116" s="155" t="s">
        <v>736</v>
      </c>
      <c r="B116" s="14" t="s">
        <v>737</v>
      </c>
      <c r="C116" s="32">
        <v>583</v>
      </c>
      <c r="D116" s="19">
        <v>444764.76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7">
        <f t="shared" si="32"/>
        <v>444764.76</v>
      </c>
      <c r="L116" s="53">
        <f t="shared" si="33"/>
        <v>762.88981132075469</v>
      </c>
      <c r="M116" s="53">
        <f t="shared" si="34"/>
        <v>123.77</v>
      </c>
      <c r="N116" s="57">
        <f t="shared" si="35"/>
        <v>72157.91</v>
      </c>
      <c r="O116" s="59">
        <f t="shared" si="36"/>
        <v>4.3004699872806335E-3</v>
      </c>
      <c r="P116" s="61">
        <f t="shared" si="41"/>
        <v>57196.25</v>
      </c>
      <c r="Q116" s="94"/>
      <c r="R116" s="97">
        <f t="shared" si="42"/>
        <v>4</v>
      </c>
      <c r="S116" s="98">
        <f t="shared" si="42"/>
        <v>4</v>
      </c>
      <c r="T116" s="78">
        <f t="shared" si="38"/>
        <v>0</v>
      </c>
      <c r="U116" s="70">
        <v>5726</v>
      </c>
      <c r="V116" s="71" t="s">
        <v>737</v>
      </c>
      <c r="W116" s="72">
        <v>156.1190033</v>
      </c>
      <c r="X116" s="79">
        <f t="shared" si="39"/>
        <v>3.73433078406029</v>
      </c>
    </row>
    <row r="117" spans="1:24" x14ac:dyDescent="0.45">
      <c r="A117" s="155" t="s">
        <v>738</v>
      </c>
      <c r="B117" s="14" t="s">
        <v>739</v>
      </c>
      <c r="C117" s="32">
        <v>510</v>
      </c>
      <c r="D117" s="19">
        <v>570828.24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7">
        <f t="shared" si="32"/>
        <v>570828.24</v>
      </c>
      <c r="L117" s="53">
        <f t="shared" si="33"/>
        <v>1119.2710588235293</v>
      </c>
      <c r="M117" s="53">
        <f t="shared" si="34"/>
        <v>480.15</v>
      </c>
      <c r="N117" s="57">
        <f t="shared" si="35"/>
        <v>244876.5</v>
      </c>
      <c r="O117" s="59">
        <f t="shared" si="36"/>
        <v>1.4594159376848997E-2</v>
      </c>
      <c r="P117" s="61">
        <f t="shared" si="41"/>
        <v>194102.32</v>
      </c>
      <c r="Q117" s="94"/>
      <c r="R117" s="97">
        <v>1</v>
      </c>
      <c r="S117" s="98">
        <f t="shared" ref="S117:S139" si="43">S116+1</f>
        <v>5</v>
      </c>
      <c r="T117" s="78">
        <f t="shared" si="38"/>
        <v>0</v>
      </c>
      <c r="U117" s="70">
        <v>5733</v>
      </c>
      <c r="V117" s="71" t="s">
        <v>739</v>
      </c>
      <c r="W117" s="72">
        <v>303.86199950000002</v>
      </c>
      <c r="X117" s="79">
        <f t="shared" si="39"/>
        <v>1.6783934840131267</v>
      </c>
    </row>
    <row r="118" spans="1:24" x14ac:dyDescent="0.45">
      <c r="A118" s="155" t="s">
        <v>742</v>
      </c>
      <c r="B118" s="14" t="s">
        <v>743</v>
      </c>
      <c r="C118" s="32">
        <v>3257</v>
      </c>
      <c r="D118" s="19">
        <v>2491048.12</v>
      </c>
      <c r="E118" s="19">
        <v>0</v>
      </c>
      <c r="F118" s="19">
        <v>20069.78</v>
      </c>
      <c r="G118" s="19">
        <v>0</v>
      </c>
      <c r="H118" s="19">
        <v>0</v>
      </c>
      <c r="I118" s="19">
        <v>0</v>
      </c>
      <c r="J118" s="19">
        <v>0</v>
      </c>
      <c r="K118" s="17">
        <f t="shared" si="32"/>
        <v>2470978.3400000003</v>
      </c>
      <c r="L118" s="53">
        <f t="shared" si="33"/>
        <v>758.66697574455031</v>
      </c>
      <c r="M118" s="53">
        <f t="shared" si="34"/>
        <v>119.55</v>
      </c>
      <c r="N118" s="57">
        <f t="shared" si="35"/>
        <v>389374.35</v>
      </c>
      <c r="O118" s="59">
        <f t="shared" si="36"/>
        <v>2.3205947982582988E-2</v>
      </c>
      <c r="P118" s="61">
        <f t="shared" si="41"/>
        <v>308639.11</v>
      </c>
      <c r="Q118" s="94"/>
      <c r="R118" s="97">
        <f t="shared" ref="R118:R131" si="44">R117+1</f>
        <v>2</v>
      </c>
      <c r="S118" s="98">
        <f t="shared" si="43"/>
        <v>6</v>
      </c>
      <c r="T118" s="78">
        <f t="shared" si="38"/>
        <v>0</v>
      </c>
      <c r="U118" s="70">
        <v>5747</v>
      </c>
      <c r="V118" s="71" t="s">
        <v>743</v>
      </c>
      <c r="W118" s="72">
        <v>465.85400390000001</v>
      </c>
      <c r="X118" s="79">
        <f t="shared" si="39"/>
        <v>6.991460785424839</v>
      </c>
    </row>
    <row r="119" spans="1:24" x14ac:dyDescent="0.45">
      <c r="A119" s="155" t="s">
        <v>744</v>
      </c>
      <c r="B119" s="14" t="s">
        <v>745</v>
      </c>
      <c r="C119" s="32">
        <v>1180</v>
      </c>
      <c r="D119" s="19">
        <v>882520.17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7">
        <f t="shared" si="32"/>
        <v>882520.17</v>
      </c>
      <c r="L119" s="53">
        <f t="shared" si="33"/>
        <v>747.89844915254241</v>
      </c>
      <c r="M119" s="53">
        <f t="shared" si="34"/>
        <v>108.78</v>
      </c>
      <c r="N119" s="57">
        <f t="shared" si="35"/>
        <v>128360.4</v>
      </c>
      <c r="O119" s="59">
        <f t="shared" si="36"/>
        <v>7.6500282194334199E-3</v>
      </c>
      <c r="P119" s="61">
        <f t="shared" si="41"/>
        <v>101745.38</v>
      </c>
      <c r="Q119" s="94"/>
      <c r="R119" s="97">
        <f t="shared" si="44"/>
        <v>3</v>
      </c>
      <c r="S119" s="98">
        <f t="shared" si="43"/>
        <v>7</v>
      </c>
      <c r="T119" s="78">
        <f t="shared" si="38"/>
        <v>0</v>
      </c>
      <c r="U119" s="70">
        <v>5754</v>
      </c>
      <c r="V119" s="71" t="s">
        <v>745</v>
      </c>
      <c r="W119" s="72">
        <v>426.48599239999999</v>
      </c>
      <c r="X119" s="79">
        <f t="shared" si="39"/>
        <v>2.7667966147251124</v>
      </c>
    </row>
    <row r="120" spans="1:24" x14ac:dyDescent="0.45">
      <c r="A120" s="155" t="s">
        <v>748</v>
      </c>
      <c r="B120" s="14" t="s">
        <v>749</v>
      </c>
      <c r="C120" s="32">
        <v>484</v>
      </c>
      <c r="D120" s="19">
        <v>317876.69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7">
        <f t="shared" si="32"/>
        <v>317876.69</v>
      </c>
      <c r="L120" s="53">
        <f t="shared" si="33"/>
        <v>656.77002066115699</v>
      </c>
      <c r="M120" s="53">
        <f t="shared" si="34"/>
        <v>17.649999999999999</v>
      </c>
      <c r="N120" s="57">
        <f t="shared" si="35"/>
        <v>8542.6</v>
      </c>
      <c r="O120" s="59">
        <f t="shared" si="36"/>
        <v>5.0912221422909202E-4</v>
      </c>
      <c r="P120" s="61">
        <f t="shared" si="41"/>
        <v>6771.33</v>
      </c>
      <c r="Q120" s="94"/>
      <c r="R120" s="97">
        <f t="shared" si="44"/>
        <v>4</v>
      </c>
      <c r="S120" s="98">
        <f t="shared" si="43"/>
        <v>8</v>
      </c>
      <c r="T120" s="78">
        <f t="shared" si="38"/>
        <v>0</v>
      </c>
      <c r="U120" s="70">
        <v>5780</v>
      </c>
      <c r="V120" s="71" t="s">
        <v>893</v>
      </c>
      <c r="W120" s="72">
        <v>10.765000300000001</v>
      </c>
      <c r="X120" s="79">
        <f t="shared" si="39"/>
        <v>44.960518951402165</v>
      </c>
    </row>
    <row r="121" spans="1:24" x14ac:dyDescent="0.45">
      <c r="A121" s="155" t="s">
        <v>59</v>
      </c>
      <c r="B121" s="14" t="s">
        <v>60</v>
      </c>
      <c r="C121" s="32">
        <v>1090</v>
      </c>
      <c r="D121" s="19">
        <v>894732.34</v>
      </c>
      <c r="E121" s="19">
        <v>0</v>
      </c>
      <c r="F121" s="19">
        <v>1403.84</v>
      </c>
      <c r="G121" s="19">
        <v>2651.26</v>
      </c>
      <c r="H121" s="19">
        <v>0</v>
      </c>
      <c r="I121" s="19">
        <v>0</v>
      </c>
      <c r="J121" s="19">
        <v>0</v>
      </c>
      <c r="K121" s="17">
        <f t="shared" si="32"/>
        <v>890677.24</v>
      </c>
      <c r="L121" s="53">
        <f t="shared" si="33"/>
        <v>817.13508256880732</v>
      </c>
      <c r="M121" s="53">
        <f t="shared" si="34"/>
        <v>178.02</v>
      </c>
      <c r="N121" s="57">
        <f t="shared" si="35"/>
        <v>194041.8</v>
      </c>
      <c r="O121" s="59">
        <f t="shared" si="36"/>
        <v>1.1564510906398357E-2</v>
      </c>
      <c r="P121" s="61">
        <f t="shared" si="41"/>
        <v>153808</v>
      </c>
      <c r="Q121" s="94"/>
      <c r="R121" s="97">
        <f t="shared" si="44"/>
        <v>5</v>
      </c>
      <c r="S121" s="98">
        <f t="shared" si="43"/>
        <v>9</v>
      </c>
      <c r="T121" s="78">
        <f t="shared" si="38"/>
        <v>0</v>
      </c>
      <c r="U121" s="70">
        <v>238</v>
      </c>
      <c r="V121" s="71" t="s">
        <v>60</v>
      </c>
      <c r="W121" s="72">
        <v>147.0599976</v>
      </c>
      <c r="X121" s="79">
        <f t="shared" si="39"/>
        <v>7.4119408254362709</v>
      </c>
    </row>
    <row r="122" spans="1:24" x14ac:dyDescent="0.45">
      <c r="A122" s="155" t="s">
        <v>760</v>
      </c>
      <c r="B122" s="14" t="s">
        <v>761</v>
      </c>
      <c r="C122" s="32">
        <v>957</v>
      </c>
      <c r="D122" s="19">
        <v>743211.27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7">
        <f t="shared" si="32"/>
        <v>743211.27</v>
      </c>
      <c r="L122" s="53">
        <f t="shared" si="33"/>
        <v>776.60529780564264</v>
      </c>
      <c r="M122" s="53">
        <f t="shared" si="34"/>
        <v>137.49</v>
      </c>
      <c r="N122" s="57">
        <f t="shared" si="35"/>
        <v>131577.93</v>
      </c>
      <c r="O122" s="59">
        <f t="shared" si="36"/>
        <v>7.8417867002177864E-3</v>
      </c>
      <c r="P122" s="61">
        <f t="shared" si="41"/>
        <v>104295.76</v>
      </c>
      <c r="Q122" s="94"/>
      <c r="R122" s="97">
        <f t="shared" si="44"/>
        <v>6</v>
      </c>
      <c r="S122" s="98">
        <f t="shared" si="43"/>
        <v>10</v>
      </c>
      <c r="T122" s="78">
        <f t="shared" si="38"/>
        <v>0</v>
      </c>
      <c r="U122" s="70">
        <v>5866</v>
      </c>
      <c r="V122" s="71" t="s">
        <v>761</v>
      </c>
      <c r="W122" s="72">
        <v>118.16799930000001</v>
      </c>
      <c r="X122" s="79">
        <f t="shared" si="39"/>
        <v>8.0986392734839168</v>
      </c>
    </row>
    <row r="123" spans="1:24" x14ac:dyDescent="0.45">
      <c r="A123" s="155" t="s">
        <v>768</v>
      </c>
      <c r="B123" s="14" t="s">
        <v>769</v>
      </c>
      <c r="C123" s="32">
        <v>402</v>
      </c>
      <c r="D123" s="19">
        <v>260262.23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7">
        <f t="shared" si="32"/>
        <v>260262.23</v>
      </c>
      <c r="L123" s="53">
        <f t="shared" si="33"/>
        <v>647.41848258706466</v>
      </c>
      <c r="M123" s="53">
        <f t="shared" si="34"/>
        <v>8.3000000000000007</v>
      </c>
      <c r="N123" s="57">
        <f t="shared" si="35"/>
        <v>3336.6</v>
      </c>
      <c r="O123" s="59">
        <f t="shared" si="36"/>
        <v>1.9885481937545807E-4</v>
      </c>
      <c r="P123" s="61">
        <f t="shared" si="41"/>
        <v>2644.77</v>
      </c>
      <c r="Q123" s="94"/>
      <c r="R123" s="97">
        <f t="shared" si="44"/>
        <v>7</v>
      </c>
      <c r="S123" s="98">
        <f t="shared" si="43"/>
        <v>11</v>
      </c>
      <c r="T123" s="78">
        <f t="shared" si="38"/>
        <v>0</v>
      </c>
      <c r="U123" s="70">
        <v>5992</v>
      </c>
      <c r="V123" s="71" t="s">
        <v>769</v>
      </c>
      <c r="W123" s="72">
        <v>350.1530151</v>
      </c>
      <c r="X123" s="79">
        <f t="shared" si="39"/>
        <v>1.1480695086552175</v>
      </c>
    </row>
    <row r="124" spans="1:24" x14ac:dyDescent="0.45">
      <c r="A124" s="155" t="s">
        <v>774</v>
      </c>
      <c r="B124" s="14" t="s">
        <v>775</v>
      </c>
      <c r="C124" s="32">
        <v>488</v>
      </c>
      <c r="D124" s="19">
        <v>390435.74</v>
      </c>
      <c r="E124" s="19">
        <v>100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7">
        <f t="shared" si="32"/>
        <v>390335.74</v>
      </c>
      <c r="L124" s="53">
        <f t="shared" si="33"/>
        <v>799.86831967213118</v>
      </c>
      <c r="M124" s="53">
        <f t="shared" si="34"/>
        <v>160.75</v>
      </c>
      <c r="N124" s="57">
        <f t="shared" si="35"/>
        <v>78446</v>
      </c>
      <c r="O124" s="59">
        <f t="shared" si="36"/>
        <v>4.6752278249497046E-3</v>
      </c>
      <c r="P124" s="61">
        <f t="shared" si="41"/>
        <v>62180.53</v>
      </c>
      <c r="Q124" s="94"/>
      <c r="R124" s="97">
        <f t="shared" si="44"/>
        <v>8</v>
      </c>
      <c r="S124" s="98">
        <f t="shared" si="43"/>
        <v>12</v>
      </c>
      <c r="T124" s="78">
        <f t="shared" si="38"/>
        <v>0</v>
      </c>
      <c r="U124" s="70">
        <v>6027</v>
      </c>
      <c r="V124" s="71" t="s">
        <v>775</v>
      </c>
      <c r="W124" s="72">
        <v>185.878006</v>
      </c>
      <c r="X124" s="79">
        <f t="shared" si="39"/>
        <v>2.6253778513203976</v>
      </c>
    </row>
    <row r="125" spans="1:24" x14ac:dyDescent="0.45">
      <c r="A125" s="155" t="s">
        <v>780</v>
      </c>
      <c r="B125" s="14" t="s">
        <v>781</v>
      </c>
      <c r="C125" s="32">
        <v>157</v>
      </c>
      <c r="D125" s="19">
        <v>105155.02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7">
        <f t="shared" si="32"/>
        <v>105155.02</v>
      </c>
      <c r="L125" s="53">
        <f t="shared" si="33"/>
        <v>669.7771974522293</v>
      </c>
      <c r="M125" s="53">
        <f t="shared" si="34"/>
        <v>30.66</v>
      </c>
      <c r="N125" s="57">
        <f t="shared" si="35"/>
        <v>4813.62</v>
      </c>
      <c r="O125" s="59">
        <f t="shared" si="36"/>
        <v>2.868823160229253E-4</v>
      </c>
      <c r="P125" s="61">
        <f t="shared" si="41"/>
        <v>3815.53</v>
      </c>
      <c r="Q125" s="94"/>
      <c r="R125" s="97">
        <f t="shared" si="44"/>
        <v>9</v>
      </c>
      <c r="S125" s="98">
        <f t="shared" si="43"/>
        <v>13</v>
      </c>
      <c r="T125" s="78">
        <f t="shared" si="38"/>
        <v>0</v>
      </c>
      <c r="U125" s="70">
        <v>6104</v>
      </c>
      <c r="V125" s="71" t="s">
        <v>781</v>
      </c>
      <c r="W125" s="72">
        <v>9.0072802999999997</v>
      </c>
      <c r="X125" s="79">
        <f t="shared" si="39"/>
        <v>17.430344651315004</v>
      </c>
    </row>
    <row r="126" spans="1:24" x14ac:dyDescent="0.45">
      <c r="A126" s="155" t="s">
        <v>792</v>
      </c>
      <c r="B126" s="14" t="s">
        <v>793</v>
      </c>
      <c r="C126" s="32">
        <v>2174</v>
      </c>
      <c r="D126" s="19">
        <v>1500139.88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7">
        <f t="shared" si="32"/>
        <v>1500139.88</v>
      </c>
      <c r="L126" s="53">
        <f t="shared" si="33"/>
        <v>690.03674333026675</v>
      </c>
      <c r="M126" s="53">
        <f t="shared" si="34"/>
        <v>50.92</v>
      </c>
      <c r="N126" s="57">
        <f t="shared" si="35"/>
        <v>110700.08</v>
      </c>
      <c r="O126" s="59">
        <f t="shared" si="36"/>
        <v>6.5975077663635922E-3</v>
      </c>
      <c r="P126" s="61">
        <f t="shared" si="41"/>
        <v>87746.85</v>
      </c>
      <c r="Q126" s="94"/>
      <c r="R126" s="97">
        <f t="shared" si="44"/>
        <v>10</v>
      </c>
      <c r="S126" s="98">
        <f t="shared" si="43"/>
        <v>14</v>
      </c>
      <c r="T126" s="78">
        <f t="shared" si="38"/>
        <v>0</v>
      </c>
      <c r="U126" s="70">
        <v>6195</v>
      </c>
      <c r="V126" s="71" t="s">
        <v>793</v>
      </c>
      <c r="W126" s="72">
        <v>158.77400209999999</v>
      </c>
      <c r="X126" s="79">
        <f t="shared" si="39"/>
        <v>13.692417973005167</v>
      </c>
    </row>
    <row r="127" spans="1:24" x14ac:dyDescent="0.45">
      <c r="A127" s="155" t="s">
        <v>798</v>
      </c>
      <c r="B127" s="14" t="s">
        <v>799</v>
      </c>
      <c r="C127" s="32">
        <v>445</v>
      </c>
      <c r="D127" s="19">
        <v>438016.33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7">
        <f t="shared" si="32"/>
        <v>438016.33</v>
      </c>
      <c r="L127" s="53">
        <f t="shared" si="33"/>
        <v>984.30635955056187</v>
      </c>
      <c r="M127" s="53">
        <f t="shared" si="34"/>
        <v>345.19</v>
      </c>
      <c r="N127" s="57">
        <f t="shared" si="35"/>
        <v>153609.54999999999</v>
      </c>
      <c r="O127" s="59">
        <f t="shared" si="36"/>
        <v>9.1548280643755312E-3</v>
      </c>
      <c r="P127" s="61">
        <f t="shared" si="41"/>
        <v>121759.21</v>
      </c>
      <c r="Q127" s="94"/>
      <c r="R127" s="97">
        <f t="shared" si="44"/>
        <v>11</v>
      </c>
      <c r="S127" s="98">
        <f t="shared" si="43"/>
        <v>15</v>
      </c>
      <c r="T127" s="78">
        <f t="shared" si="38"/>
        <v>0</v>
      </c>
      <c r="U127" s="70">
        <v>6230</v>
      </c>
      <c r="V127" s="71" t="s">
        <v>799</v>
      </c>
      <c r="W127" s="72">
        <v>421.07000729999999</v>
      </c>
      <c r="X127" s="79">
        <f t="shared" si="39"/>
        <v>1.0568313873824564</v>
      </c>
    </row>
    <row r="128" spans="1:24" x14ac:dyDescent="0.45">
      <c r="A128" s="155" t="s">
        <v>804</v>
      </c>
      <c r="B128" s="14" t="s">
        <v>805</v>
      </c>
      <c r="C128" s="32">
        <v>282</v>
      </c>
      <c r="D128" s="19">
        <v>252174.06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7">
        <f t="shared" si="32"/>
        <v>252174.06</v>
      </c>
      <c r="L128" s="53">
        <f t="shared" si="33"/>
        <v>894.23425531914893</v>
      </c>
      <c r="M128" s="53">
        <f t="shared" si="34"/>
        <v>255.12</v>
      </c>
      <c r="N128" s="57">
        <f t="shared" si="35"/>
        <v>71943.839999999997</v>
      </c>
      <c r="O128" s="59">
        <f t="shared" si="36"/>
        <v>4.28771183491484E-3</v>
      </c>
      <c r="P128" s="61">
        <f t="shared" si="41"/>
        <v>57026.57</v>
      </c>
      <c r="Q128" s="94"/>
      <c r="R128" s="97">
        <f t="shared" si="44"/>
        <v>12</v>
      </c>
      <c r="S128" s="98">
        <f t="shared" si="43"/>
        <v>16</v>
      </c>
      <c r="T128" s="78">
        <f t="shared" si="38"/>
        <v>0</v>
      </c>
      <c r="U128" s="70">
        <v>6251</v>
      </c>
      <c r="V128" s="71" t="s">
        <v>805</v>
      </c>
      <c r="W128" s="72">
        <v>94.676902799999993</v>
      </c>
      <c r="X128" s="79">
        <f t="shared" si="39"/>
        <v>2.978551174151844</v>
      </c>
    </row>
    <row r="129" spans="1:24" x14ac:dyDescent="0.45">
      <c r="A129" s="155" t="s">
        <v>806</v>
      </c>
      <c r="B129" s="14" t="s">
        <v>807</v>
      </c>
      <c r="C129" s="32">
        <v>658</v>
      </c>
      <c r="D129" s="19">
        <v>546060.62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7">
        <f t="shared" si="32"/>
        <v>546060.62</v>
      </c>
      <c r="L129" s="53">
        <f t="shared" si="33"/>
        <v>829.87936170212765</v>
      </c>
      <c r="M129" s="53">
        <f t="shared" si="34"/>
        <v>190.76</v>
      </c>
      <c r="N129" s="57">
        <f t="shared" si="35"/>
        <v>125520.08</v>
      </c>
      <c r="O129" s="59">
        <f t="shared" si="36"/>
        <v>7.4807507152170024E-3</v>
      </c>
      <c r="P129" s="61">
        <f t="shared" si="41"/>
        <v>99493.98</v>
      </c>
      <c r="Q129" s="94"/>
      <c r="R129" s="97">
        <f t="shared" si="44"/>
        <v>13</v>
      </c>
      <c r="S129" s="98">
        <f t="shared" si="43"/>
        <v>17</v>
      </c>
      <c r="T129" s="78">
        <f t="shared" si="38"/>
        <v>0</v>
      </c>
      <c r="U129" s="70">
        <v>6293</v>
      </c>
      <c r="V129" s="71" t="s">
        <v>807</v>
      </c>
      <c r="W129" s="72">
        <v>488.0559998</v>
      </c>
      <c r="X129" s="79">
        <f t="shared" si="39"/>
        <v>1.348205944132725</v>
      </c>
    </row>
    <row r="130" spans="1:24" x14ac:dyDescent="0.45">
      <c r="A130" s="155" t="s">
        <v>812</v>
      </c>
      <c r="B130" s="14" t="s">
        <v>813</v>
      </c>
      <c r="C130" s="32">
        <v>1207</v>
      </c>
      <c r="D130" s="19">
        <v>779551.91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7">
        <f t="shared" si="32"/>
        <v>779551.91</v>
      </c>
      <c r="L130" s="53">
        <f t="shared" si="33"/>
        <v>645.8590803645402</v>
      </c>
      <c r="M130" s="53">
        <f t="shared" si="34"/>
        <v>6.74</v>
      </c>
      <c r="N130" s="57">
        <f t="shared" si="35"/>
        <v>8135.18</v>
      </c>
      <c r="O130" s="59">
        <f t="shared" si="36"/>
        <v>4.8484078088078858E-4</v>
      </c>
      <c r="P130" s="61">
        <f t="shared" si="41"/>
        <v>6448.38</v>
      </c>
      <c r="Q130" s="94"/>
      <c r="R130" s="97">
        <f t="shared" si="44"/>
        <v>14</v>
      </c>
      <c r="S130" s="98">
        <f t="shared" si="43"/>
        <v>18</v>
      </c>
      <c r="T130" s="78">
        <f t="shared" si="38"/>
        <v>0</v>
      </c>
      <c r="U130" s="70">
        <v>6321</v>
      </c>
      <c r="V130" s="71" t="s">
        <v>813</v>
      </c>
      <c r="W130" s="72">
        <v>170.8220062</v>
      </c>
      <c r="X130" s="79">
        <f t="shared" si="39"/>
        <v>7.0658343550118072</v>
      </c>
    </row>
    <row r="131" spans="1:24" x14ac:dyDescent="0.45">
      <c r="A131" s="155" t="s">
        <v>818</v>
      </c>
      <c r="B131" s="14" t="s">
        <v>819</v>
      </c>
      <c r="C131" s="32">
        <v>288</v>
      </c>
      <c r="D131" s="19">
        <v>315498.05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7">
        <f t="shared" si="32"/>
        <v>315498.05</v>
      </c>
      <c r="L131" s="53">
        <f t="shared" si="33"/>
        <v>1095.4793402777777</v>
      </c>
      <c r="M131" s="53">
        <f t="shared" si="34"/>
        <v>456.36</v>
      </c>
      <c r="N131" s="57">
        <f t="shared" si="35"/>
        <v>131431.67999999999</v>
      </c>
      <c r="O131" s="59">
        <f t="shared" si="36"/>
        <v>7.833070486906733E-3</v>
      </c>
      <c r="P131" s="61">
        <f t="shared" si="41"/>
        <v>104179.84</v>
      </c>
      <c r="Q131" s="94"/>
      <c r="R131" s="97">
        <f t="shared" si="44"/>
        <v>15</v>
      </c>
      <c r="S131" s="98">
        <f t="shared" si="43"/>
        <v>19</v>
      </c>
      <c r="T131" s="78">
        <f t="shared" si="38"/>
        <v>0</v>
      </c>
      <c r="U131" s="70">
        <v>6354</v>
      </c>
      <c r="V131" s="71" t="s">
        <v>819</v>
      </c>
      <c r="W131" s="72">
        <v>98.850898700000002</v>
      </c>
      <c r="X131" s="79">
        <f t="shared" si="39"/>
        <v>2.9134788230306703</v>
      </c>
    </row>
    <row r="132" spans="1:24" x14ac:dyDescent="0.45">
      <c r="A132" s="155" t="s">
        <v>824</v>
      </c>
      <c r="B132" s="14" t="s">
        <v>825</v>
      </c>
      <c r="C132" s="32">
        <v>453</v>
      </c>
      <c r="D132" s="19">
        <v>417644.05</v>
      </c>
      <c r="E132" s="19">
        <v>0</v>
      </c>
      <c r="F132" s="19">
        <v>0</v>
      </c>
      <c r="G132" s="19">
        <v>2089.3200000000002</v>
      </c>
      <c r="H132" s="19">
        <v>0</v>
      </c>
      <c r="I132" s="19">
        <v>0</v>
      </c>
      <c r="J132" s="19">
        <v>0</v>
      </c>
      <c r="K132" s="17">
        <f t="shared" ref="K132:K139" si="45">D132-E132-F132-G132-H132-I132-J132</f>
        <v>415554.73</v>
      </c>
      <c r="L132" s="53">
        <f t="shared" ref="L132:L139" si="46">K132/C132</f>
        <v>917.33935982339949</v>
      </c>
      <c r="M132" s="53">
        <f t="shared" ref="M132:M139" si="47">MAX(ROUND((L132-M$3),2),0)</f>
        <v>278.22000000000003</v>
      </c>
      <c r="N132" s="57">
        <f t="shared" ref="N132:N139" si="48">MAX(ROUND((M132*C132),2),0)</f>
        <v>126033.66</v>
      </c>
      <c r="O132" s="59">
        <f t="shared" ref="O132:O139" si="49">N132/N$3</f>
        <v>7.511359076463435E-3</v>
      </c>
      <c r="P132" s="61">
        <f t="shared" si="41"/>
        <v>99901.08</v>
      </c>
      <c r="Q132" s="94"/>
      <c r="R132" s="97">
        <v>1</v>
      </c>
      <c r="S132" s="98">
        <f t="shared" si="43"/>
        <v>20</v>
      </c>
      <c r="T132" s="78">
        <f t="shared" ref="T132:T139" si="50">A132-U132</f>
        <v>0</v>
      </c>
      <c r="U132" s="70">
        <v>6412</v>
      </c>
      <c r="V132" s="71" t="s">
        <v>825</v>
      </c>
      <c r="W132" s="72">
        <v>31.495199199999998</v>
      </c>
      <c r="X132" s="79">
        <f t="shared" ref="X132:X139" si="51">C132/W132</f>
        <v>14.38314446349017</v>
      </c>
    </row>
    <row r="133" spans="1:24" x14ac:dyDescent="0.45">
      <c r="A133" s="155" t="s">
        <v>830</v>
      </c>
      <c r="B133" s="14" t="s">
        <v>831</v>
      </c>
      <c r="C133" s="32">
        <v>146</v>
      </c>
      <c r="D133" s="19">
        <v>174905.66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7">
        <f t="shared" si="45"/>
        <v>174905.66</v>
      </c>
      <c r="L133" s="53">
        <f t="shared" si="46"/>
        <v>1197.9839726027396</v>
      </c>
      <c r="M133" s="53">
        <f t="shared" si="47"/>
        <v>558.87</v>
      </c>
      <c r="N133" s="57">
        <f t="shared" si="48"/>
        <v>81595.02</v>
      </c>
      <c r="O133" s="59">
        <f t="shared" si="49"/>
        <v>4.8629032440319162E-3</v>
      </c>
      <c r="P133" s="61">
        <f t="shared" si="41"/>
        <v>64676.61</v>
      </c>
      <c r="Q133" s="94"/>
      <c r="R133" s="97">
        <f t="shared" ref="R133:R139" si="52">R132+1</f>
        <v>2</v>
      </c>
      <c r="S133" s="98">
        <f t="shared" si="43"/>
        <v>21</v>
      </c>
      <c r="T133" s="78">
        <f t="shared" si="50"/>
        <v>0</v>
      </c>
      <c r="U133" s="70">
        <v>6440</v>
      </c>
      <c r="V133" s="71" t="s">
        <v>831</v>
      </c>
      <c r="W133" s="72">
        <v>190.09599299999999</v>
      </c>
      <c r="X133" s="79">
        <f t="shared" si="51"/>
        <v>0.76803302213739988</v>
      </c>
    </row>
    <row r="134" spans="1:24" x14ac:dyDescent="0.45">
      <c r="A134" s="155" t="s">
        <v>836</v>
      </c>
      <c r="B134" s="14" t="s">
        <v>837</v>
      </c>
      <c r="C134" s="32">
        <v>562</v>
      </c>
      <c r="D134" s="19">
        <v>413312.85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7">
        <f t="shared" si="45"/>
        <v>413312.85</v>
      </c>
      <c r="L134" s="53">
        <f t="shared" si="46"/>
        <v>735.43211743772235</v>
      </c>
      <c r="M134" s="53">
        <f t="shared" si="47"/>
        <v>96.32</v>
      </c>
      <c r="N134" s="57">
        <f t="shared" si="48"/>
        <v>54131.839999999997</v>
      </c>
      <c r="O134" s="59">
        <f t="shared" si="49"/>
        <v>3.2261515511782042E-3</v>
      </c>
      <c r="P134" s="61">
        <f t="shared" si="41"/>
        <v>42907.82</v>
      </c>
      <c r="Q134" s="94"/>
      <c r="R134" s="97">
        <f t="shared" si="52"/>
        <v>3</v>
      </c>
      <c r="S134" s="98">
        <f t="shared" si="43"/>
        <v>22</v>
      </c>
      <c r="T134" s="78">
        <f t="shared" si="50"/>
        <v>0</v>
      </c>
      <c r="U134" s="70">
        <v>6475</v>
      </c>
      <c r="V134" s="71" t="s">
        <v>837</v>
      </c>
      <c r="W134" s="72">
        <v>143.97599790000001</v>
      </c>
      <c r="X134" s="79">
        <f t="shared" si="51"/>
        <v>3.9034284061037923</v>
      </c>
    </row>
    <row r="135" spans="1:24" x14ac:dyDescent="0.45">
      <c r="A135" s="155" t="s">
        <v>844</v>
      </c>
      <c r="B135" s="14" t="s">
        <v>845</v>
      </c>
      <c r="C135" s="32">
        <v>281</v>
      </c>
      <c r="D135" s="19">
        <v>230485.59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7">
        <f t="shared" si="45"/>
        <v>230485.59</v>
      </c>
      <c r="L135" s="53">
        <f t="shared" si="46"/>
        <v>820.23341637010674</v>
      </c>
      <c r="M135" s="53">
        <f t="shared" si="47"/>
        <v>181.12</v>
      </c>
      <c r="N135" s="57">
        <f t="shared" si="48"/>
        <v>50894.720000000001</v>
      </c>
      <c r="O135" s="59">
        <f t="shared" si="49"/>
        <v>3.0332255447954549E-3</v>
      </c>
      <c r="P135" s="61">
        <f t="shared" si="41"/>
        <v>40341.9</v>
      </c>
      <c r="Q135" s="94"/>
      <c r="R135" s="97">
        <f t="shared" si="52"/>
        <v>4</v>
      </c>
      <c r="S135" s="98">
        <f t="shared" si="43"/>
        <v>23</v>
      </c>
      <c r="T135" s="78">
        <f t="shared" si="50"/>
        <v>0</v>
      </c>
      <c r="U135" s="70">
        <v>6615</v>
      </c>
      <c r="V135" s="71" t="s">
        <v>845</v>
      </c>
      <c r="W135" s="72">
        <v>661.21002199999998</v>
      </c>
      <c r="X135" s="79">
        <f t="shared" si="51"/>
        <v>0.42497843446178135</v>
      </c>
    </row>
    <row r="136" spans="1:24" x14ac:dyDescent="0.45">
      <c r="A136" s="155" t="s">
        <v>88</v>
      </c>
      <c r="B136" s="14" t="s">
        <v>89</v>
      </c>
      <c r="C136" s="32">
        <v>785</v>
      </c>
      <c r="D136" s="19">
        <v>588688.13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7">
        <f t="shared" si="45"/>
        <v>588688.13</v>
      </c>
      <c r="L136" s="53">
        <f t="shared" si="46"/>
        <v>749.92118471337585</v>
      </c>
      <c r="M136" s="53">
        <f t="shared" si="47"/>
        <v>110.8</v>
      </c>
      <c r="N136" s="57">
        <f t="shared" si="48"/>
        <v>86978</v>
      </c>
      <c r="O136" s="59">
        <f t="shared" si="49"/>
        <v>5.1837182999576199E-3</v>
      </c>
      <c r="P136" s="61">
        <f t="shared" si="41"/>
        <v>68943.45</v>
      </c>
      <c r="Q136" s="94"/>
      <c r="R136" s="97">
        <f t="shared" si="52"/>
        <v>5</v>
      </c>
      <c r="S136" s="98">
        <f t="shared" si="43"/>
        <v>24</v>
      </c>
      <c r="T136" s="78">
        <f t="shared" si="50"/>
        <v>0</v>
      </c>
      <c r="U136" s="70">
        <v>469</v>
      </c>
      <c r="V136" s="71" t="s">
        <v>89</v>
      </c>
      <c r="W136" s="72">
        <v>104.2969971</v>
      </c>
      <c r="X136" s="79">
        <f t="shared" si="51"/>
        <v>7.5265829489543377</v>
      </c>
    </row>
    <row r="137" spans="1:24" x14ac:dyDescent="0.45">
      <c r="A137" s="155" t="s">
        <v>852</v>
      </c>
      <c r="B137" s="14" t="s">
        <v>853</v>
      </c>
      <c r="C137" s="32">
        <v>398</v>
      </c>
      <c r="D137" s="19">
        <v>335538.25</v>
      </c>
      <c r="E137" s="19">
        <v>0</v>
      </c>
      <c r="F137" s="19">
        <v>208.8</v>
      </c>
      <c r="G137" s="19">
        <v>0</v>
      </c>
      <c r="H137" s="19">
        <v>0</v>
      </c>
      <c r="I137" s="19">
        <v>0</v>
      </c>
      <c r="J137" s="19">
        <v>0</v>
      </c>
      <c r="K137" s="17">
        <f t="shared" si="45"/>
        <v>335329.45</v>
      </c>
      <c r="L137" s="53">
        <f t="shared" si="46"/>
        <v>842.53630653266339</v>
      </c>
      <c r="M137" s="53">
        <f t="shared" si="47"/>
        <v>203.42</v>
      </c>
      <c r="N137" s="57">
        <f t="shared" si="48"/>
        <v>80961.16</v>
      </c>
      <c r="O137" s="59">
        <f t="shared" si="49"/>
        <v>4.8251264305663143E-3</v>
      </c>
      <c r="P137" s="61">
        <f t="shared" si="41"/>
        <v>64174.18</v>
      </c>
      <c r="Q137" s="94"/>
      <c r="R137" s="97">
        <f t="shared" si="52"/>
        <v>6</v>
      </c>
      <c r="S137" s="98">
        <f t="shared" si="43"/>
        <v>25</v>
      </c>
      <c r="T137" s="78">
        <f t="shared" si="50"/>
        <v>0</v>
      </c>
      <c r="U137" s="70">
        <v>6713</v>
      </c>
      <c r="V137" s="71" t="s">
        <v>853</v>
      </c>
      <c r="W137" s="72">
        <v>93.632499699999997</v>
      </c>
      <c r="X137" s="79">
        <f t="shared" si="51"/>
        <v>4.2506608418572425</v>
      </c>
    </row>
    <row r="138" spans="1:24" x14ac:dyDescent="0.45">
      <c r="A138" s="155" t="s">
        <v>854</v>
      </c>
      <c r="B138" s="14" t="s">
        <v>855</v>
      </c>
      <c r="C138" s="32">
        <v>448</v>
      </c>
      <c r="D138" s="19">
        <v>404356.98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7">
        <f t="shared" si="45"/>
        <v>404356.98</v>
      </c>
      <c r="L138" s="53">
        <f t="shared" si="46"/>
        <v>902.5825446428571</v>
      </c>
      <c r="M138" s="53">
        <f t="shared" si="47"/>
        <v>263.47000000000003</v>
      </c>
      <c r="N138" s="57">
        <f t="shared" si="48"/>
        <v>118034.56</v>
      </c>
      <c r="O138" s="59">
        <f t="shared" si="49"/>
        <v>7.0346283968296076E-3</v>
      </c>
      <c r="P138" s="61">
        <f t="shared" si="41"/>
        <v>93560.56</v>
      </c>
      <c r="Q138" s="94"/>
      <c r="R138" s="97">
        <f t="shared" si="52"/>
        <v>7</v>
      </c>
      <c r="S138" s="98">
        <f t="shared" si="43"/>
        <v>26</v>
      </c>
      <c r="T138" s="78">
        <f t="shared" si="50"/>
        <v>0</v>
      </c>
      <c r="U138" s="70">
        <v>6720</v>
      </c>
      <c r="V138" s="71" t="s">
        <v>855</v>
      </c>
      <c r="W138" s="72">
        <v>107.4560013</v>
      </c>
      <c r="X138" s="79">
        <f t="shared" si="51"/>
        <v>4.1691482521227972</v>
      </c>
    </row>
    <row r="139" spans="1:24" x14ac:dyDescent="0.45">
      <c r="A139" s="155" t="s">
        <v>858</v>
      </c>
      <c r="B139" s="14" t="s">
        <v>859</v>
      </c>
      <c r="C139" s="32">
        <v>333</v>
      </c>
      <c r="D139" s="19">
        <v>242580.31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7">
        <f t="shared" si="45"/>
        <v>242580.31</v>
      </c>
      <c r="L139" s="53">
        <f t="shared" si="46"/>
        <v>728.46939939939944</v>
      </c>
      <c r="M139" s="53">
        <f t="shared" si="47"/>
        <v>89.35</v>
      </c>
      <c r="N139" s="57">
        <f t="shared" si="48"/>
        <v>29753.55</v>
      </c>
      <c r="O139" s="59">
        <f t="shared" si="49"/>
        <v>1.7732532551185821E-3</v>
      </c>
      <c r="P139" s="61">
        <f t="shared" si="41"/>
        <v>23584.27</v>
      </c>
      <c r="Q139" s="94"/>
      <c r="R139" s="97">
        <f t="shared" si="52"/>
        <v>8</v>
      </c>
      <c r="S139" s="98">
        <f t="shared" si="43"/>
        <v>27</v>
      </c>
      <c r="T139" s="78">
        <f t="shared" si="50"/>
        <v>0</v>
      </c>
      <c r="U139" s="70">
        <v>6748</v>
      </c>
      <c r="V139" s="71" t="s">
        <v>859</v>
      </c>
      <c r="W139" s="72">
        <v>28.785900099999999</v>
      </c>
      <c r="X139" s="79">
        <f t="shared" si="51"/>
        <v>11.568163539899174</v>
      </c>
    </row>
    <row r="140" spans="1:24" hidden="1" x14ac:dyDescent="0.45">
      <c r="A140" s="155" t="s">
        <v>18</v>
      </c>
      <c r="B140" s="130" t="s">
        <v>19</v>
      </c>
      <c r="C140" s="32">
        <v>767</v>
      </c>
      <c r="D140" s="19">
        <v>310697.83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7">
        <f t="shared" ref="K140:K195" si="53">D140-E140-F140-G140-H140-I140-J140</f>
        <v>310697.83</v>
      </c>
      <c r="L140" s="53">
        <f t="shared" ref="L140:L195" si="54">K140/C140</f>
        <v>405.08191655801829</v>
      </c>
      <c r="M140" s="53">
        <f t="shared" ref="M140:M195" si="55">MAX(ROUND((L140-M$3),2),0)</f>
        <v>0</v>
      </c>
      <c r="N140" s="57">
        <f t="shared" ref="N140:N195" si="56">MAX(ROUND((M140*C140),2),0)</f>
        <v>0</v>
      </c>
      <c r="O140" s="59">
        <f t="shared" ref="O140:O195" si="57">N140/N$3</f>
        <v>0</v>
      </c>
      <c r="P140" s="61">
        <f t="shared" ref="P140:P195" si="58">ROUND(O140*N$435,2)-0</f>
        <v>0</v>
      </c>
      <c r="Q140" s="94"/>
      <c r="R140" s="97">
        <f t="shared" ref="R140:R141" si="59">R139+1</f>
        <v>9</v>
      </c>
      <c r="S140" s="98" t="s">
        <v>870</v>
      </c>
      <c r="T140" s="78">
        <f t="shared" ref="T140:T195" si="60">A140-U140</f>
        <v>0</v>
      </c>
      <c r="U140" s="70">
        <v>7</v>
      </c>
      <c r="V140" s="71" t="s">
        <v>19</v>
      </c>
      <c r="W140" s="72">
        <v>42.894699099999997</v>
      </c>
      <c r="X140" s="79">
        <f t="shared" ref="X140:X195" si="61">C140/W140</f>
        <v>17.880997328175688</v>
      </c>
    </row>
    <row r="141" spans="1:24" hidden="1" x14ac:dyDescent="0.45">
      <c r="A141" s="155" t="s">
        <v>20</v>
      </c>
      <c r="B141" s="14" t="s">
        <v>21</v>
      </c>
      <c r="C141" s="32">
        <v>1606</v>
      </c>
      <c r="D141" s="19">
        <v>936261.02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7">
        <f t="shared" si="53"/>
        <v>936261.02</v>
      </c>
      <c r="L141" s="53">
        <f t="shared" si="54"/>
        <v>582.97697384806975</v>
      </c>
      <c r="M141" s="53">
        <f t="shared" si="55"/>
        <v>0</v>
      </c>
      <c r="N141" s="57">
        <f t="shared" si="56"/>
        <v>0</v>
      </c>
      <c r="O141" s="59">
        <f t="shared" si="57"/>
        <v>0</v>
      </c>
      <c r="P141" s="61">
        <f t="shared" si="58"/>
        <v>0</v>
      </c>
      <c r="Q141" s="94"/>
      <c r="R141" s="97">
        <f t="shared" si="59"/>
        <v>10</v>
      </c>
      <c r="S141" s="98" t="s">
        <v>870</v>
      </c>
      <c r="T141" s="78">
        <f t="shared" si="60"/>
        <v>0</v>
      </c>
      <c r="U141" s="70">
        <v>14</v>
      </c>
      <c r="V141" s="71" t="s">
        <v>21</v>
      </c>
      <c r="W141" s="72">
        <v>486.74499509999998</v>
      </c>
      <c r="X141" s="79">
        <f t="shared" si="61"/>
        <v>3.2994689543136508</v>
      </c>
    </row>
    <row r="142" spans="1:24" hidden="1" x14ac:dyDescent="0.45">
      <c r="A142" s="155" t="s">
        <v>22</v>
      </c>
      <c r="B142" s="14" t="s">
        <v>23</v>
      </c>
      <c r="C142" s="32">
        <v>449</v>
      </c>
      <c r="D142" s="19">
        <v>232183.69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7">
        <f t="shared" si="53"/>
        <v>232183.69</v>
      </c>
      <c r="L142" s="53">
        <f t="shared" si="54"/>
        <v>517.11289532293983</v>
      </c>
      <c r="M142" s="53">
        <f t="shared" si="55"/>
        <v>0</v>
      </c>
      <c r="N142" s="57">
        <f t="shared" si="56"/>
        <v>0</v>
      </c>
      <c r="O142" s="59">
        <f t="shared" si="57"/>
        <v>0</v>
      </c>
      <c r="P142" s="61">
        <f t="shared" si="58"/>
        <v>0</v>
      </c>
      <c r="Q142" s="94"/>
      <c r="R142" s="97">
        <f t="shared" ref="R142:R205" si="62">R141+1</f>
        <v>11</v>
      </c>
      <c r="S142" s="98" t="s">
        <v>870</v>
      </c>
      <c r="T142" s="78">
        <f t="shared" si="60"/>
        <v>0</v>
      </c>
      <c r="U142" s="70">
        <v>63</v>
      </c>
      <c r="V142" s="71" t="s">
        <v>23</v>
      </c>
      <c r="W142" s="72">
        <v>67.2256012</v>
      </c>
      <c r="X142" s="79">
        <f t="shared" si="61"/>
        <v>6.6790031176396534</v>
      </c>
    </row>
    <row r="143" spans="1:24" hidden="1" x14ac:dyDescent="0.45">
      <c r="A143" s="155" t="s">
        <v>24</v>
      </c>
      <c r="B143" s="14" t="s">
        <v>25</v>
      </c>
      <c r="C143" s="32">
        <v>750</v>
      </c>
      <c r="D143" s="19">
        <v>222454.27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7">
        <f t="shared" si="53"/>
        <v>222454.27</v>
      </c>
      <c r="L143" s="53">
        <f t="shared" si="54"/>
        <v>296.60569333333331</v>
      </c>
      <c r="M143" s="53">
        <f t="shared" si="55"/>
        <v>0</v>
      </c>
      <c r="N143" s="57">
        <f t="shared" si="56"/>
        <v>0</v>
      </c>
      <c r="O143" s="59">
        <f t="shared" si="57"/>
        <v>0</v>
      </c>
      <c r="P143" s="61">
        <f t="shared" si="58"/>
        <v>0</v>
      </c>
      <c r="Q143" s="94"/>
      <c r="R143" s="97">
        <f t="shared" si="62"/>
        <v>12</v>
      </c>
      <c r="S143" s="98" t="s">
        <v>870</v>
      </c>
      <c r="T143" s="78">
        <f t="shared" si="60"/>
        <v>0</v>
      </c>
      <c r="U143" s="70">
        <v>70</v>
      </c>
      <c r="V143" s="71" t="s">
        <v>25</v>
      </c>
      <c r="W143" s="72">
        <v>68.364601100000002</v>
      </c>
      <c r="X143" s="79">
        <f t="shared" si="61"/>
        <v>10.970589865695858</v>
      </c>
    </row>
    <row r="144" spans="1:24" hidden="1" x14ac:dyDescent="0.45">
      <c r="A144" s="155" t="s">
        <v>28</v>
      </c>
      <c r="B144" s="14" t="s">
        <v>29</v>
      </c>
      <c r="C144" s="32">
        <v>569</v>
      </c>
      <c r="D144" s="19">
        <v>358741.14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7">
        <f t="shared" si="53"/>
        <v>358741.14</v>
      </c>
      <c r="L144" s="53">
        <f t="shared" si="54"/>
        <v>630.4765202108963</v>
      </c>
      <c r="M144" s="53">
        <f t="shared" si="55"/>
        <v>0</v>
      </c>
      <c r="N144" s="57">
        <f t="shared" si="56"/>
        <v>0</v>
      </c>
      <c r="O144" s="59">
        <f t="shared" si="57"/>
        <v>0</v>
      </c>
      <c r="P144" s="61">
        <f t="shared" si="58"/>
        <v>0</v>
      </c>
      <c r="Q144" s="94"/>
      <c r="R144" s="97">
        <f t="shared" si="62"/>
        <v>13</v>
      </c>
      <c r="S144" s="98" t="s">
        <v>870</v>
      </c>
      <c r="T144" s="78">
        <f t="shared" si="60"/>
        <v>0</v>
      </c>
      <c r="U144" s="70">
        <v>91</v>
      </c>
      <c r="V144" s="71" t="s">
        <v>29</v>
      </c>
      <c r="W144" s="72">
        <v>133.37100219999999</v>
      </c>
      <c r="X144" s="79">
        <f t="shared" si="61"/>
        <v>4.2662947013530053</v>
      </c>
    </row>
    <row r="145" spans="1:24" hidden="1" x14ac:dyDescent="0.45">
      <c r="A145" s="200" t="s">
        <v>32</v>
      </c>
      <c r="B145" s="89" t="s">
        <v>33</v>
      </c>
      <c r="C145" s="90">
        <v>1517</v>
      </c>
      <c r="D145" s="20">
        <v>690968.1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91">
        <f t="shared" si="53"/>
        <v>690968.1</v>
      </c>
      <c r="L145" s="81">
        <f t="shared" si="54"/>
        <v>455.48325642715884</v>
      </c>
      <c r="M145" s="81">
        <f t="shared" si="55"/>
        <v>0</v>
      </c>
      <c r="N145" s="82">
        <f t="shared" si="56"/>
        <v>0</v>
      </c>
      <c r="O145" s="83">
        <f t="shared" si="57"/>
        <v>0</v>
      </c>
      <c r="P145" s="84">
        <f t="shared" si="58"/>
        <v>0</v>
      </c>
      <c r="Q145" s="95"/>
      <c r="R145" s="97">
        <f t="shared" si="62"/>
        <v>14</v>
      </c>
      <c r="S145" s="98" t="s">
        <v>870</v>
      </c>
      <c r="T145" s="85">
        <f t="shared" si="60"/>
        <v>0</v>
      </c>
      <c r="U145" s="86">
        <v>112</v>
      </c>
      <c r="V145" s="87" t="s">
        <v>33</v>
      </c>
      <c r="W145" s="82">
        <v>13.027999899999999</v>
      </c>
      <c r="X145" s="88">
        <f t="shared" si="61"/>
        <v>116.44151148634873</v>
      </c>
    </row>
    <row r="146" spans="1:24" hidden="1" x14ac:dyDescent="0.45">
      <c r="A146" s="155" t="s">
        <v>34</v>
      </c>
      <c r="B146" s="14" t="s">
        <v>35</v>
      </c>
      <c r="C146" s="32">
        <v>1653</v>
      </c>
      <c r="D146" s="19">
        <v>1019139.6</v>
      </c>
      <c r="E146" s="19">
        <v>0</v>
      </c>
      <c r="F146" s="19">
        <v>0</v>
      </c>
      <c r="G146" s="19">
        <v>6420.2</v>
      </c>
      <c r="H146" s="19">
        <v>0</v>
      </c>
      <c r="I146" s="19">
        <v>0</v>
      </c>
      <c r="J146" s="19">
        <v>0</v>
      </c>
      <c r="K146" s="17">
        <f t="shared" si="53"/>
        <v>1012719.4</v>
      </c>
      <c r="L146" s="53">
        <f t="shared" si="54"/>
        <v>612.65541439806418</v>
      </c>
      <c r="M146" s="53">
        <f t="shared" si="55"/>
        <v>0</v>
      </c>
      <c r="N146" s="57">
        <f t="shared" si="56"/>
        <v>0</v>
      </c>
      <c r="O146" s="59">
        <f t="shared" si="57"/>
        <v>0</v>
      </c>
      <c r="P146" s="61">
        <f t="shared" si="58"/>
        <v>0</v>
      </c>
      <c r="Q146" s="94"/>
      <c r="R146" s="97">
        <f t="shared" si="62"/>
        <v>15</v>
      </c>
      <c r="S146" s="98" t="s">
        <v>870</v>
      </c>
      <c r="T146" s="78">
        <f t="shared" si="60"/>
        <v>0</v>
      </c>
      <c r="U146" s="70">
        <v>119</v>
      </c>
      <c r="V146" s="71" t="s">
        <v>35</v>
      </c>
      <c r="W146" s="72">
        <v>162.7220001</v>
      </c>
      <c r="X146" s="79">
        <f t="shared" si="61"/>
        <v>10.158429708239556</v>
      </c>
    </row>
    <row r="147" spans="1:24" hidden="1" x14ac:dyDescent="0.45">
      <c r="A147" s="155" t="s">
        <v>38</v>
      </c>
      <c r="B147" s="14" t="s">
        <v>39</v>
      </c>
      <c r="C147" s="32">
        <v>2383</v>
      </c>
      <c r="D147" s="19">
        <v>1363515.34</v>
      </c>
      <c r="E147" s="19">
        <v>175</v>
      </c>
      <c r="F147" s="19">
        <v>7805.84</v>
      </c>
      <c r="G147" s="19">
        <v>5130.07</v>
      </c>
      <c r="H147" s="19">
        <v>0</v>
      </c>
      <c r="I147" s="19">
        <v>0</v>
      </c>
      <c r="J147" s="19">
        <v>0</v>
      </c>
      <c r="K147" s="17">
        <f t="shared" si="53"/>
        <v>1350404.43</v>
      </c>
      <c r="L147" s="53">
        <f t="shared" si="54"/>
        <v>566.68251363827108</v>
      </c>
      <c r="M147" s="53">
        <f t="shared" si="55"/>
        <v>0</v>
      </c>
      <c r="N147" s="57">
        <f t="shared" si="56"/>
        <v>0</v>
      </c>
      <c r="O147" s="59">
        <f t="shared" si="57"/>
        <v>0</v>
      </c>
      <c r="P147" s="61">
        <f t="shared" si="58"/>
        <v>0</v>
      </c>
      <c r="Q147" s="94"/>
      <c r="R147" s="97">
        <f t="shared" si="62"/>
        <v>16</v>
      </c>
      <c r="S147" s="98" t="s">
        <v>870</v>
      </c>
      <c r="T147" s="78">
        <f t="shared" si="60"/>
        <v>0</v>
      </c>
      <c r="U147" s="70">
        <v>140</v>
      </c>
      <c r="V147" s="71" t="s">
        <v>39</v>
      </c>
      <c r="W147" s="72">
        <v>542.00299070000005</v>
      </c>
      <c r="X147" s="79">
        <f t="shared" si="61"/>
        <v>4.3966547065032637</v>
      </c>
    </row>
    <row r="148" spans="1:24" hidden="1" x14ac:dyDescent="0.45">
      <c r="A148" s="200" t="s">
        <v>40</v>
      </c>
      <c r="B148" s="89" t="s">
        <v>41</v>
      </c>
      <c r="C148" s="90">
        <v>15486</v>
      </c>
      <c r="D148" s="20">
        <v>3076212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91">
        <f t="shared" si="53"/>
        <v>3076212</v>
      </c>
      <c r="L148" s="81">
        <f t="shared" si="54"/>
        <v>198.64471135218906</v>
      </c>
      <c r="M148" s="81">
        <f t="shared" si="55"/>
        <v>0</v>
      </c>
      <c r="N148" s="82">
        <f t="shared" si="56"/>
        <v>0</v>
      </c>
      <c r="O148" s="83">
        <f t="shared" si="57"/>
        <v>0</v>
      </c>
      <c r="P148" s="84">
        <f t="shared" si="58"/>
        <v>0</v>
      </c>
      <c r="Q148" s="95"/>
      <c r="R148" s="97">
        <f t="shared" si="62"/>
        <v>17</v>
      </c>
      <c r="S148" s="98" t="s">
        <v>870</v>
      </c>
      <c r="T148" s="85">
        <f t="shared" si="60"/>
        <v>0</v>
      </c>
      <c r="U148" s="86">
        <v>147</v>
      </c>
      <c r="V148" s="87" t="s">
        <v>41</v>
      </c>
      <c r="W148" s="82">
        <v>44.615699800000002</v>
      </c>
      <c r="X148" s="88">
        <f t="shared" si="61"/>
        <v>347.09754793535706</v>
      </c>
    </row>
    <row r="149" spans="1:24" hidden="1" x14ac:dyDescent="0.45">
      <c r="A149" s="155" t="s">
        <v>42</v>
      </c>
      <c r="B149" s="14" t="s">
        <v>43</v>
      </c>
      <c r="C149" s="32">
        <v>1324</v>
      </c>
      <c r="D149" s="19">
        <v>573019.14</v>
      </c>
      <c r="E149" s="19">
        <v>0</v>
      </c>
      <c r="F149" s="19">
        <v>11894.67</v>
      </c>
      <c r="G149" s="19">
        <v>0</v>
      </c>
      <c r="H149" s="19">
        <v>0</v>
      </c>
      <c r="I149" s="19">
        <v>0</v>
      </c>
      <c r="J149" s="19">
        <v>0</v>
      </c>
      <c r="K149" s="17">
        <f t="shared" si="53"/>
        <v>561124.47</v>
      </c>
      <c r="L149" s="53">
        <f t="shared" si="54"/>
        <v>423.81002265861025</v>
      </c>
      <c r="M149" s="53">
        <f t="shared" si="55"/>
        <v>0</v>
      </c>
      <c r="N149" s="57">
        <f t="shared" si="56"/>
        <v>0</v>
      </c>
      <c r="O149" s="59">
        <f t="shared" si="57"/>
        <v>0</v>
      </c>
      <c r="P149" s="61">
        <f t="shared" si="58"/>
        <v>0</v>
      </c>
      <c r="Q149" s="94"/>
      <c r="R149" s="97">
        <f t="shared" si="62"/>
        <v>18</v>
      </c>
      <c r="S149" s="98" t="s">
        <v>870</v>
      </c>
      <c r="T149" s="78">
        <f t="shared" si="60"/>
        <v>0</v>
      </c>
      <c r="U149" s="70">
        <v>154</v>
      </c>
      <c r="V149" s="71" t="s">
        <v>43</v>
      </c>
      <c r="W149" s="72">
        <v>213.4940033</v>
      </c>
      <c r="X149" s="79">
        <f t="shared" si="61"/>
        <v>6.201579339629161</v>
      </c>
    </row>
    <row r="150" spans="1:24" hidden="1" x14ac:dyDescent="0.45">
      <c r="A150" s="155" t="s">
        <v>316</v>
      </c>
      <c r="B150" s="14" t="s">
        <v>317</v>
      </c>
      <c r="C150" s="32">
        <v>2095</v>
      </c>
      <c r="D150" s="19">
        <v>727552.16</v>
      </c>
      <c r="E150" s="19">
        <v>924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7">
        <f t="shared" si="53"/>
        <v>726628.16</v>
      </c>
      <c r="L150" s="53">
        <f t="shared" si="54"/>
        <v>346.83921718377093</v>
      </c>
      <c r="M150" s="53">
        <f t="shared" si="55"/>
        <v>0</v>
      </c>
      <c r="N150" s="57">
        <f t="shared" si="56"/>
        <v>0</v>
      </c>
      <c r="O150" s="59">
        <f t="shared" si="57"/>
        <v>0</v>
      </c>
      <c r="P150" s="61">
        <f t="shared" si="58"/>
        <v>0</v>
      </c>
      <c r="Q150" s="94"/>
      <c r="R150" s="97">
        <f t="shared" si="62"/>
        <v>19</v>
      </c>
      <c r="S150" s="98" t="s">
        <v>870</v>
      </c>
      <c r="T150" s="78">
        <f t="shared" si="60"/>
        <v>0</v>
      </c>
      <c r="U150" s="70">
        <v>2450</v>
      </c>
      <c r="V150" s="71" t="s">
        <v>317</v>
      </c>
      <c r="W150" s="72">
        <v>67.508598300000003</v>
      </c>
      <c r="X150" s="79">
        <f t="shared" si="61"/>
        <v>31.033083973838039</v>
      </c>
    </row>
    <row r="151" spans="1:24" hidden="1" x14ac:dyDescent="0.45">
      <c r="A151" s="200" t="s">
        <v>49</v>
      </c>
      <c r="B151" s="89" t="s">
        <v>50</v>
      </c>
      <c r="C151" s="90">
        <v>2302</v>
      </c>
      <c r="D151" s="20">
        <v>1084164.82</v>
      </c>
      <c r="E151" s="20">
        <v>0</v>
      </c>
      <c r="F151" s="20">
        <v>104</v>
      </c>
      <c r="G151" s="20">
        <v>0</v>
      </c>
      <c r="H151" s="20">
        <v>0</v>
      </c>
      <c r="I151" s="20">
        <v>0</v>
      </c>
      <c r="J151" s="20">
        <v>0</v>
      </c>
      <c r="K151" s="91">
        <f t="shared" si="53"/>
        <v>1084060.82</v>
      </c>
      <c r="L151" s="81">
        <f t="shared" si="54"/>
        <v>470.92129452649874</v>
      </c>
      <c r="M151" s="81">
        <f t="shared" si="55"/>
        <v>0</v>
      </c>
      <c r="N151" s="82">
        <f t="shared" si="56"/>
        <v>0</v>
      </c>
      <c r="O151" s="83">
        <f t="shared" si="57"/>
        <v>0</v>
      </c>
      <c r="P151" s="84">
        <f t="shared" si="58"/>
        <v>0</v>
      </c>
      <c r="Q151" s="95"/>
      <c r="R151" s="97">
        <f t="shared" si="62"/>
        <v>20</v>
      </c>
      <c r="S151" s="98" t="s">
        <v>870</v>
      </c>
      <c r="T151" s="85">
        <f t="shared" si="60"/>
        <v>0</v>
      </c>
      <c r="U151" s="86">
        <v>182</v>
      </c>
      <c r="V151" s="87" t="s">
        <v>50</v>
      </c>
      <c r="W151" s="82">
        <v>10.1897001</v>
      </c>
      <c r="X151" s="88">
        <f t="shared" si="61"/>
        <v>225.9144015435744</v>
      </c>
    </row>
    <row r="152" spans="1:24" hidden="1" x14ac:dyDescent="0.45">
      <c r="A152" s="155" t="s">
        <v>55</v>
      </c>
      <c r="B152" s="126" t="s">
        <v>56</v>
      </c>
      <c r="C152" s="32">
        <v>609</v>
      </c>
      <c r="D152" s="19">
        <v>381819.07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7">
        <f t="shared" si="53"/>
        <v>381819.07</v>
      </c>
      <c r="L152" s="53">
        <f t="shared" si="54"/>
        <v>626.96070607553372</v>
      </c>
      <c r="M152" s="53">
        <f t="shared" si="55"/>
        <v>0</v>
      </c>
      <c r="N152" s="57">
        <f t="shared" si="56"/>
        <v>0</v>
      </c>
      <c r="O152" s="59">
        <f t="shared" si="57"/>
        <v>0</v>
      </c>
      <c r="P152" s="61">
        <f t="shared" si="58"/>
        <v>0</v>
      </c>
      <c r="Q152" s="94"/>
      <c r="R152" s="97">
        <f t="shared" si="62"/>
        <v>21</v>
      </c>
      <c r="S152" s="98" t="s">
        <v>870</v>
      </c>
      <c r="T152" s="78">
        <f t="shared" si="60"/>
        <v>0</v>
      </c>
      <c r="U152" s="70">
        <v>217</v>
      </c>
      <c r="V152" s="71" t="s">
        <v>56</v>
      </c>
      <c r="W152" s="72">
        <v>165.5099945</v>
      </c>
      <c r="X152" s="79">
        <f t="shared" si="61"/>
        <v>3.6795361019723796</v>
      </c>
    </row>
    <row r="153" spans="1:24" hidden="1" x14ac:dyDescent="0.45">
      <c r="A153" s="155" t="s">
        <v>57</v>
      </c>
      <c r="B153" s="126" t="s">
        <v>58</v>
      </c>
      <c r="C153" s="32">
        <v>1712</v>
      </c>
      <c r="D153" s="19">
        <v>675814.22</v>
      </c>
      <c r="E153" s="19">
        <v>0</v>
      </c>
      <c r="F153" s="19">
        <v>0</v>
      </c>
      <c r="G153" s="19">
        <v>224</v>
      </c>
      <c r="H153" s="19">
        <v>0</v>
      </c>
      <c r="I153" s="19">
        <v>0</v>
      </c>
      <c r="J153" s="19">
        <v>0</v>
      </c>
      <c r="K153" s="17">
        <f t="shared" si="53"/>
        <v>675590.22</v>
      </c>
      <c r="L153" s="53">
        <f t="shared" si="54"/>
        <v>394.62045560747663</v>
      </c>
      <c r="M153" s="53">
        <f t="shared" si="55"/>
        <v>0</v>
      </c>
      <c r="N153" s="57">
        <f t="shared" si="56"/>
        <v>0</v>
      </c>
      <c r="O153" s="59">
        <f t="shared" si="57"/>
        <v>0</v>
      </c>
      <c r="P153" s="61">
        <f t="shared" si="58"/>
        <v>0</v>
      </c>
      <c r="Q153" s="94"/>
      <c r="R153" s="97">
        <f t="shared" si="62"/>
        <v>22</v>
      </c>
      <c r="S153" s="98" t="s">
        <v>870</v>
      </c>
      <c r="T153" s="78">
        <f t="shared" si="60"/>
        <v>0</v>
      </c>
      <c r="U153" s="70">
        <v>231</v>
      </c>
      <c r="V153" s="71" t="s">
        <v>58</v>
      </c>
      <c r="W153" s="72">
        <v>115.62599950000001</v>
      </c>
      <c r="X153" s="79">
        <f t="shared" si="61"/>
        <v>14.806358495521588</v>
      </c>
    </row>
    <row r="154" spans="1:24" hidden="1" x14ac:dyDescent="0.45">
      <c r="A154" s="155" t="s">
        <v>61</v>
      </c>
      <c r="B154" s="14" t="s">
        <v>62</v>
      </c>
      <c r="C154" s="32">
        <v>606</v>
      </c>
      <c r="D154" s="19">
        <v>374038.82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7">
        <f t="shared" si="53"/>
        <v>374038.82</v>
      </c>
      <c r="L154" s="53">
        <f t="shared" si="54"/>
        <v>617.22577557755778</v>
      </c>
      <c r="M154" s="53">
        <f t="shared" si="55"/>
        <v>0</v>
      </c>
      <c r="N154" s="57">
        <f t="shared" si="56"/>
        <v>0</v>
      </c>
      <c r="O154" s="59">
        <f t="shared" si="57"/>
        <v>0</v>
      </c>
      <c r="P154" s="61">
        <f t="shared" si="58"/>
        <v>0</v>
      </c>
      <c r="Q154" s="94"/>
      <c r="R154" s="97">
        <f t="shared" si="62"/>
        <v>23</v>
      </c>
      <c r="S154" s="98" t="s">
        <v>870</v>
      </c>
      <c r="T154" s="78">
        <f t="shared" si="60"/>
        <v>0</v>
      </c>
      <c r="U154" s="70">
        <v>245</v>
      </c>
      <c r="V154" s="71" t="s">
        <v>62</v>
      </c>
      <c r="W154" s="72">
        <v>94.776901199999998</v>
      </c>
      <c r="X154" s="79">
        <f t="shared" si="61"/>
        <v>6.3939630049858609</v>
      </c>
    </row>
    <row r="155" spans="1:24" hidden="1" x14ac:dyDescent="0.45">
      <c r="A155" s="155" t="s">
        <v>63</v>
      </c>
      <c r="B155" s="14" t="s">
        <v>64</v>
      </c>
      <c r="C155" s="32">
        <v>3031</v>
      </c>
      <c r="D155" s="19">
        <v>948465.74</v>
      </c>
      <c r="E155" s="19">
        <v>0</v>
      </c>
      <c r="F155" s="19">
        <v>0</v>
      </c>
      <c r="G155" s="19">
        <v>6479.51</v>
      </c>
      <c r="H155" s="19">
        <v>0</v>
      </c>
      <c r="I155" s="19">
        <v>0</v>
      </c>
      <c r="J155" s="19">
        <v>0</v>
      </c>
      <c r="K155" s="17">
        <f t="shared" si="53"/>
        <v>941986.23</v>
      </c>
      <c r="L155" s="53">
        <f t="shared" si="54"/>
        <v>310.78397558561528</v>
      </c>
      <c r="M155" s="53">
        <f t="shared" si="55"/>
        <v>0</v>
      </c>
      <c r="N155" s="57">
        <f t="shared" si="56"/>
        <v>0</v>
      </c>
      <c r="O155" s="59">
        <f t="shared" si="57"/>
        <v>0</v>
      </c>
      <c r="P155" s="61">
        <f t="shared" si="58"/>
        <v>0</v>
      </c>
      <c r="Q155" s="94"/>
      <c r="R155" s="97">
        <f t="shared" si="62"/>
        <v>24</v>
      </c>
      <c r="S155" s="98" t="s">
        <v>870</v>
      </c>
      <c r="T155" s="78">
        <f t="shared" si="60"/>
        <v>0</v>
      </c>
      <c r="U155" s="70">
        <v>280</v>
      </c>
      <c r="V155" s="71" t="s">
        <v>64</v>
      </c>
      <c r="W155" s="72">
        <v>157.96099849999999</v>
      </c>
      <c r="X155" s="79">
        <f t="shared" si="61"/>
        <v>19.188280833765432</v>
      </c>
    </row>
    <row r="156" spans="1:24" hidden="1" x14ac:dyDescent="0.45">
      <c r="A156" s="155" t="s">
        <v>65</v>
      </c>
      <c r="B156" s="14" t="s">
        <v>66</v>
      </c>
      <c r="C156" s="32">
        <v>413</v>
      </c>
      <c r="D156" s="19">
        <v>211670.24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7">
        <f t="shared" si="53"/>
        <v>211670.24</v>
      </c>
      <c r="L156" s="53">
        <f t="shared" si="54"/>
        <v>512.51874092009677</v>
      </c>
      <c r="M156" s="53">
        <f t="shared" si="55"/>
        <v>0</v>
      </c>
      <c r="N156" s="57">
        <f t="shared" si="56"/>
        <v>0</v>
      </c>
      <c r="O156" s="59">
        <f t="shared" si="57"/>
        <v>0</v>
      </c>
      <c r="P156" s="61">
        <f t="shared" si="58"/>
        <v>0</v>
      </c>
      <c r="Q156" s="94"/>
      <c r="R156" s="97">
        <f t="shared" si="62"/>
        <v>25</v>
      </c>
      <c r="S156" s="98" t="s">
        <v>870</v>
      </c>
      <c r="T156" s="78">
        <f t="shared" si="60"/>
        <v>0</v>
      </c>
      <c r="U156" s="70">
        <v>287</v>
      </c>
      <c r="V156" s="71" t="s">
        <v>66</v>
      </c>
      <c r="W156" s="72">
        <v>67.131301899999997</v>
      </c>
      <c r="X156" s="79">
        <f t="shared" si="61"/>
        <v>6.1521226061608676</v>
      </c>
    </row>
    <row r="157" spans="1:24" hidden="1" x14ac:dyDescent="0.45">
      <c r="A157" s="155" t="s">
        <v>67</v>
      </c>
      <c r="B157" s="14" t="s">
        <v>68</v>
      </c>
      <c r="C157" s="32">
        <v>1431</v>
      </c>
      <c r="D157" s="19">
        <v>910302.48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7">
        <f t="shared" si="53"/>
        <v>910302.48</v>
      </c>
      <c r="L157" s="53">
        <f t="shared" si="54"/>
        <v>636.13031446540879</v>
      </c>
      <c r="M157" s="53">
        <f t="shared" si="55"/>
        <v>0</v>
      </c>
      <c r="N157" s="57">
        <f t="shared" si="56"/>
        <v>0</v>
      </c>
      <c r="O157" s="59">
        <f t="shared" si="57"/>
        <v>0</v>
      </c>
      <c r="P157" s="61">
        <f t="shared" si="58"/>
        <v>0</v>
      </c>
      <c r="Q157" s="94"/>
      <c r="R157" s="97">
        <f t="shared" si="62"/>
        <v>26</v>
      </c>
      <c r="S157" s="98" t="s">
        <v>870</v>
      </c>
      <c r="T157" s="78">
        <f t="shared" si="60"/>
        <v>0</v>
      </c>
      <c r="U157" s="70">
        <v>308</v>
      </c>
      <c r="V157" s="71" t="s">
        <v>68</v>
      </c>
      <c r="W157" s="72">
        <v>180.95100400000001</v>
      </c>
      <c r="X157" s="79">
        <f t="shared" si="61"/>
        <v>7.90821807211415</v>
      </c>
    </row>
    <row r="158" spans="1:24" hidden="1" x14ac:dyDescent="0.45">
      <c r="A158" s="155" t="s">
        <v>71</v>
      </c>
      <c r="B158" s="14" t="s">
        <v>72</v>
      </c>
      <c r="C158" s="32">
        <v>3497</v>
      </c>
      <c r="D158" s="19">
        <v>1182380.46</v>
      </c>
      <c r="E158" s="19">
        <v>0</v>
      </c>
      <c r="F158" s="19">
        <v>0</v>
      </c>
      <c r="G158" s="19">
        <v>64</v>
      </c>
      <c r="H158" s="19">
        <v>0</v>
      </c>
      <c r="I158" s="19">
        <v>0</v>
      </c>
      <c r="J158" s="19">
        <v>0</v>
      </c>
      <c r="K158" s="17">
        <f t="shared" si="53"/>
        <v>1182316.46</v>
      </c>
      <c r="L158" s="53">
        <f t="shared" si="54"/>
        <v>338.09449814126395</v>
      </c>
      <c r="M158" s="53">
        <f t="shared" si="55"/>
        <v>0</v>
      </c>
      <c r="N158" s="57">
        <f t="shared" si="56"/>
        <v>0</v>
      </c>
      <c r="O158" s="59">
        <f t="shared" si="57"/>
        <v>0</v>
      </c>
      <c r="P158" s="61">
        <f t="shared" si="58"/>
        <v>0</v>
      </c>
      <c r="Q158" s="94"/>
      <c r="R158" s="97">
        <f t="shared" si="62"/>
        <v>27</v>
      </c>
      <c r="S158" s="98" t="s">
        <v>870</v>
      </c>
      <c r="T158" s="78">
        <f t="shared" si="60"/>
        <v>0</v>
      </c>
      <c r="U158" s="70">
        <v>336</v>
      </c>
      <c r="V158" s="71" t="s">
        <v>72</v>
      </c>
      <c r="W158" s="72">
        <v>116.74900049999999</v>
      </c>
      <c r="X158" s="79">
        <f t="shared" si="61"/>
        <v>29.953147222018405</v>
      </c>
    </row>
    <row r="159" spans="1:24" hidden="1" x14ac:dyDescent="0.45">
      <c r="A159" s="155" t="s">
        <v>73</v>
      </c>
      <c r="B159" s="14" t="s">
        <v>74</v>
      </c>
      <c r="C159" s="32">
        <v>960</v>
      </c>
      <c r="D159" s="19">
        <v>362637.12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7">
        <f t="shared" si="53"/>
        <v>362637.12</v>
      </c>
      <c r="L159" s="53">
        <f t="shared" si="54"/>
        <v>377.74700000000001</v>
      </c>
      <c r="M159" s="53">
        <f t="shared" si="55"/>
        <v>0</v>
      </c>
      <c r="N159" s="57">
        <f t="shared" si="56"/>
        <v>0</v>
      </c>
      <c r="O159" s="59">
        <f t="shared" si="57"/>
        <v>0</v>
      </c>
      <c r="P159" s="61">
        <f t="shared" si="58"/>
        <v>0</v>
      </c>
      <c r="Q159" s="94"/>
      <c r="R159" s="97">
        <f t="shared" si="62"/>
        <v>28</v>
      </c>
      <c r="S159" s="98" t="s">
        <v>870</v>
      </c>
      <c r="T159" s="78">
        <f t="shared" si="60"/>
        <v>0</v>
      </c>
      <c r="U159" s="70">
        <v>350</v>
      </c>
      <c r="V159" s="71" t="s">
        <v>74</v>
      </c>
      <c r="W159" s="72">
        <v>71.579399100000003</v>
      </c>
      <c r="X159" s="79">
        <f t="shared" si="61"/>
        <v>13.411680065361152</v>
      </c>
    </row>
    <row r="160" spans="1:24" hidden="1" x14ac:dyDescent="0.45">
      <c r="A160" s="155" t="s">
        <v>75</v>
      </c>
      <c r="B160" s="14" t="s">
        <v>76</v>
      </c>
      <c r="C160" s="32">
        <v>376</v>
      </c>
      <c r="D160" s="19">
        <v>171768.33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7">
        <f t="shared" si="53"/>
        <v>171768.33</v>
      </c>
      <c r="L160" s="53">
        <f t="shared" si="54"/>
        <v>456.83066489361698</v>
      </c>
      <c r="M160" s="53">
        <f t="shared" si="55"/>
        <v>0</v>
      </c>
      <c r="N160" s="57">
        <f t="shared" si="56"/>
        <v>0</v>
      </c>
      <c r="O160" s="59">
        <f t="shared" si="57"/>
        <v>0</v>
      </c>
      <c r="P160" s="61">
        <f t="shared" si="58"/>
        <v>0</v>
      </c>
      <c r="Q160" s="94"/>
      <c r="R160" s="97">
        <f t="shared" si="62"/>
        <v>29</v>
      </c>
      <c r="S160" s="98" t="s">
        <v>870</v>
      </c>
      <c r="T160" s="78">
        <f t="shared" si="60"/>
        <v>0</v>
      </c>
      <c r="U160" s="70">
        <v>364</v>
      </c>
      <c r="V160" s="71" t="s">
        <v>76</v>
      </c>
      <c r="W160" s="72">
        <v>101.3440018</v>
      </c>
      <c r="X160" s="79">
        <f t="shared" si="61"/>
        <v>3.7101357092847698</v>
      </c>
    </row>
    <row r="161" spans="1:24" hidden="1" x14ac:dyDescent="0.45">
      <c r="A161" s="200" t="s">
        <v>77</v>
      </c>
      <c r="B161" s="89" t="s">
        <v>78</v>
      </c>
      <c r="C161" s="90">
        <v>7224</v>
      </c>
      <c r="D161" s="20">
        <v>1464983.35</v>
      </c>
      <c r="E161" s="20">
        <v>0</v>
      </c>
      <c r="F161" s="20">
        <v>0</v>
      </c>
      <c r="G161" s="20">
        <v>53055.74</v>
      </c>
      <c r="H161" s="20">
        <v>0</v>
      </c>
      <c r="I161" s="20">
        <v>0</v>
      </c>
      <c r="J161" s="20">
        <v>0</v>
      </c>
      <c r="K161" s="91">
        <f t="shared" si="53"/>
        <v>1411927.61</v>
      </c>
      <c r="L161" s="81">
        <f t="shared" si="54"/>
        <v>195.44955841638983</v>
      </c>
      <c r="M161" s="81">
        <f t="shared" si="55"/>
        <v>0</v>
      </c>
      <c r="N161" s="82">
        <f t="shared" si="56"/>
        <v>0</v>
      </c>
      <c r="O161" s="83">
        <f t="shared" si="57"/>
        <v>0</v>
      </c>
      <c r="P161" s="84">
        <f t="shared" si="58"/>
        <v>0</v>
      </c>
      <c r="Q161" s="95"/>
      <c r="R161" s="97">
        <f t="shared" si="62"/>
        <v>30</v>
      </c>
      <c r="S161" s="98" t="s">
        <v>870</v>
      </c>
      <c r="T161" s="85">
        <f t="shared" si="60"/>
        <v>0</v>
      </c>
      <c r="U161" s="86">
        <v>413</v>
      </c>
      <c r="V161" s="87" t="s">
        <v>78</v>
      </c>
      <c r="W161" s="82">
        <v>17.519500699999998</v>
      </c>
      <c r="X161" s="88">
        <f t="shared" si="61"/>
        <v>412.34051835735255</v>
      </c>
    </row>
    <row r="162" spans="1:24" hidden="1" x14ac:dyDescent="0.45">
      <c r="A162" s="155" t="s">
        <v>79</v>
      </c>
      <c r="B162" s="14" t="s">
        <v>80</v>
      </c>
      <c r="C162" s="32">
        <v>1202</v>
      </c>
      <c r="D162" s="20">
        <v>640286.28</v>
      </c>
      <c r="E162" s="19">
        <v>0</v>
      </c>
      <c r="F162" s="19">
        <v>0</v>
      </c>
      <c r="G162" s="19">
        <v>8553.1</v>
      </c>
      <c r="H162" s="19">
        <v>0</v>
      </c>
      <c r="I162" s="19">
        <v>0</v>
      </c>
      <c r="J162" s="19">
        <v>0</v>
      </c>
      <c r="K162" s="17">
        <f t="shared" si="53"/>
        <v>631733.18000000005</v>
      </c>
      <c r="L162" s="53">
        <f t="shared" si="54"/>
        <v>525.56836938435947</v>
      </c>
      <c r="M162" s="53">
        <f t="shared" si="55"/>
        <v>0</v>
      </c>
      <c r="N162" s="57">
        <f t="shared" si="56"/>
        <v>0</v>
      </c>
      <c r="O162" s="59">
        <f t="shared" si="57"/>
        <v>0</v>
      </c>
      <c r="P162" s="61">
        <f t="shared" si="58"/>
        <v>0</v>
      </c>
      <c r="Q162" s="94"/>
      <c r="R162" s="97">
        <f t="shared" si="62"/>
        <v>31</v>
      </c>
      <c r="S162" s="98" t="s">
        <v>870</v>
      </c>
      <c r="T162" s="78">
        <f t="shared" si="60"/>
        <v>0</v>
      </c>
      <c r="U162" s="70">
        <v>422</v>
      </c>
      <c r="V162" s="71" t="s">
        <v>80</v>
      </c>
      <c r="W162" s="72">
        <v>30.1324997</v>
      </c>
      <c r="X162" s="79">
        <f t="shared" si="61"/>
        <v>39.890484094155653</v>
      </c>
    </row>
    <row r="163" spans="1:24" hidden="1" x14ac:dyDescent="0.45">
      <c r="A163" s="155" t="s">
        <v>81</v>
      </c>
      <c r="B163" s="14" t="s">
        <v>82</v>
      </c>
      <c r="C163" s="32">
        <v>235</v>
      </c>
      <c r="D163" s="19">
        <v>140190.65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7">
        <f t="shared" si="53"/>
        <v>140190.65</v>
      </c>
      <c r="L163" s="53">
        <f t="shared" si="54"/>
        <v>596.55595744680852</v>
      </c>
      <c r="M163" s="53">
        <f t="shared" si="55"/>
        <v>0</v>
      </c>
      <c r="N163" s="57">
        <f t="shared" si="56"/>
        <v>0</v>
      </c>
      <c r="O163" s="59">
        <f t="shared" si="57"/>
        <v>0</v>
      </c>
      <c r="P163" s="61">
        <f t="shared" si="58"/>
        <v>0</v>
      </c>
      <c r="Q163" s="94"/>
      <c r="R163" s="97">
        <f t="shared" si="62"/>
        <v>32</v>
      </c>
      <c r="S163" s="98" t="s">
        <v>870</v>
      </c>
      <c r="T163" s="78">
        <f t="shared" si="60"/>
        <v>0</v>
      </c>
      <c r="U163" s="70">
        <v>427</v>
      </c>
      <c r="V163" s="71" t="s">
        <v>82</v>
      </c>
      <c r="W163" s="72">
        <v>32.454700500000001</v>
      </c>
      <c r="X163" s="79">
        <f t="shared" si="61"/>
        <v>7.2408617666953976</v>
      </c>
    </row>
    <row r="164" spans="1:24" hidden="1" x14ac:dyDescent="0.45">
      <c r="A164" s="155" t="s">
        <v>83</v>
      </c>
      <c r="B164" s="14" t="s">
        <v>84</v>
      </c>
      <c r="C164" s="32">
        <v>1631</v>
      </c>
      <c r="D164" s="19">
        <v>824985.97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7">
        <f t="shared" si="53"/>
        <v>824985.97</v>
      </c>
      <c r="L164" s="53">
        <f t="shared" si="54"/>
        <v>505.81604537093807</v>
      </c>
      <c r="M164" s="53">
        <f t="shared" si="55"/>
        <v>0</v>
      </c>
      <c r="N164" s="57">
        <f t="shared" si="56"/>
        <v>0</v>
      </c>
      <c r="O164" s="59">
        <f t="shared" si="57"/>
        <v>0</v>
      </c>
      <c r="P164" s="61">
        <f t="shared" si="58"/>
        <v>0</v>
      </c>
      <c r="Q164" s="94"/>
      <c r="R164" s="97">
        <f t="shared" si="62"/>
        <v>33</v>
      </c>
      <c r="S164" s="98" t="s">
        <v>870</v>
      </c>
      <c r="T164" s="78">
        <f t="shared" si="60"/>
        <v>0</v>
      </c>
      <c r="U164" s="70">
        <v>434</v>
      </c>
      <c r="V164" s="71" t="s">
        <v>84</v>
      </c>
      <c r="W164" s="72">
        <v>206.23800660000001</v>
      </c>
      <c r="X164" s="79">
        <f t="shared" si="61"/>
        <v>7.9083386563337736</v>
      </c>
    </row>
    <row r="165" spans="1:24" hidden="1" x14ac:dyDescent="0.45">
      <c r="A165" s="155" t="s">
        <v>294</v>
      </c>
      <c r="B165" s="126" t="s">
        <v>295</v>
      </c>
      <c r="C165" s="32">
        <v>416</v>
      </c>
      <c r="D165" s="19">
        <v>160086.71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7">
        <f t="shared" si="53"/>
        <v>160086.71</v>
      </c>
      <c r="L165" s="53">
        <f t="shared" si="54"/>
        <v>384.82382211538459</v>
      </c>
      <c r="M165" s="53">
        <f t="shared" si="55"/>
        <v>0</v>
      </c>
      <c r="N165" s="57">
        <f t="shared" si="56"/>
        <v>0</v>
      </c>
      <c r="O165" s="59">
        <f t="shared" si="57"/>
        <v>0</v>
      </c>
      <c r="P165" s="61">
        <f t="shared" si="58"/>
        <v>0</v>
      </c>
      <c r="Q165" s="94"/>
      <c r="R165" s="97">
        <f t="shared" si="62"/>
        <v>34</v>
      </c>
      <c r="S165" s="98" t="s">
        <v>870</v>
      </c>
      <c r="T165" s="78">
        <f t="shared" si="60"/>
        <v>0</v>
      </c>
      <c r="U165" s="70">
        <v>2240</v>
      </c>
      <c r="V165" s="71" t="s">
        <v>295</v>
      </c>
      <c r="W165" s="72">
        <v>133.6349945</v>
      </c>
      <c r="X165" s="79">
        <f t="shared" si="61"/>
        <v>3.1129570630543184</v>
      </c>
    </row>
    <row r="166" spans="1:24" hidden="1" x14ac:dyDescent="0.45">
      <c r="A166" s="155" t="s">
        <v>90</v>
      </c>
      <c r="B166" s="14" t="s">
        <v>91</v>
      </c>
      <c r="C166" s="32">
        <v>1756</v>
      </c>
      <c r="D166" s="19">
        <v>784693.38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7">
        <f t="shared" si="53"/>
        <v>784693.38</v>
      </c>
      <c r="L166" s="53">
        <f t="shared" si="54"/>
        <v>446.86411161731206</v>
      </c>
      <c r="M166" s="53">
        <f t="shared" si="55"/>
        <v>0</v>
      </c>
      <c r="N166" s="57">
        <f t="shared" si="56"/>
        <v>0</v>
      </c>
      <c r="O166" s="59">
        <f t="shared" si="57"/>
        <v>0</v>
      </c>
      <c r="P166" s="61">
        <f t="shared" si="58"/>
        <v>0</v>
      </c>
      <c r="Q166" s="94"/>
      <c r="R166" s="97">
        <f t="shared" si="62"/>
        <v>35</v>
      </c>
      <c r="S166" s="98" t="s">
        <v>870</v>
      </c>
      <c r="T166" s="78">
        <f t="shared" si="60"/>
        <v>0</v>
      </c>
      <c r="U166" s="70">
        <v>476</v>
      </c>
      <c r="V166" s="71" t="s">
        <v>91</v>
      </c>
      <c r="W166" s="72">
        <v>466.89099119999997</v>
      </c>
      <c r="X166" s="79">
        <f t="shared" si="61"/>
        <v>3.7610492236886839</v>
      </c>
    </row>
    <row r="167" spans="1:24" hidden="1" x14ac:dyDescent="0.45">
      <c r="A167" s="155" t="s">
        <v>96</v>
      </c>
      <c r="B167" s="126" t="s">
        <v>97</v>
      </c>
      <c r="C167" s="32">
        <v>1284</v>
      </c>
      <c r="D167" s="19">
        <v>805768.36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7">
        <f t="shared" si="53"/>
        <v>805768.36</v>
      </c>
      <c r="L167" s="53">
        <f t="shared" si="54"/>
        <v>627.54545171339566</v>
      </c>
      <c r="M167" s="53">
        <f t="shared" si="55"/>
        <v>0</v>
      </c>
      <c r="N167" s="57">
        <f t="shared" si="56"/>
        <v>0</v>
      </c>
      <c r="O167" s="59">
        <f t="shared" si="57"/>
        <v>0</v>
      </c>
      <c r="P167" s="61">
        <f t="shared" si="58"/>
        <v>0</v>
      </c>
      <c r="Q167" s="94"/>
      <c r="R167" s="97">
        <f t="shared" si="62"/>
        <v>36</v>
      </c>
      <c r="S167" s="98" t="s">
        <v>870</v>
      </c>
      <c r="T167" s="78">
        <f t="shared" si="60"/>
        <v>0</v>
      </c>
      <c r="U167" s="70">
        <v>497</v>
      </c>
      <c r="V167" s="71" t="s">
        <v>97</v>
      </c>
      <c r="W167" s="72">
        <v>168.75100710000001</v>
      </c>
      <c r="X167" s="79">
        <f t="shared" si="61"/>
        <v>7.6088434793110036</v>
      </c>
    </row>
    <row r="168" spans="1:24" hidden="1" x14ac:dyDescent="0.45">
      <c r="A168" s="155" t="s">
        <v>98</v>
      </c>
      <c r="B168" s="14" t="s">
        <v>99</v>
      </c>
      <c r="C168" s="32">
        <v>843</v>
      </c>
      <c r="D168" s="19">
        <v>502879.43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7">
        <f t="shared" si="53"/>
        <v>502879.43</v>
      </c>
      <c r="L168" s="53">
        <f t="shared" si="54"/>
        <v>596.53550415183861</v>
      </c>
      <c r="M168" s="53">
        <f t="shared" si="55"/>
        <v>0</v>
      </c>
      <c r="N168" s="57">
        <f t="shared" si="56"/>
        <v>0</v>
      </c>
      <c r="O168" s="59">
        <f t="shared" si="57"/>
        <v>0</v>
      </c>
      <c r="P168" s="61">
        <f t="shared" si="58"/>
        <v>0</v>
      </c>
      <c r="Q168" s="94"/>
      <c r="R168" s="97">
        <f t="shared" si="62"/>
        <v>37</v>
      </c>
      <c r="S168" s="98" t="s">
        <v>870</v>
      </c>
      <c r="T168" s="78">
        <f t="shared" si="60"/>
        <v>0</v>
      </c>
      <c r="U168" s="70">
        <v>602</v>
      </c>
      <c r="V168" s="71" t="s">
        <v>99</v>
      </c>
      <c r="W168" s="72">
        <v>148.7689972</v>
      </c>
      <c r="X168" s="79">
        <f t="shared" si="61"/>
        <v>5.6665032087747376</v>
      </c>
    </row>
    <row r="169" spans="1:24" hidden="1" x14ac:dyDescent="0.45">
      <c r="A169" s="155" t="s">
        <v>100</v>
      </c>
      <c r="B169" s="14" t="s">
        <v>101</v>
      </c>
      <c r="C169" s="32">
        <v>819</v>
      </c>
      <c r="D169" s="19">
        <v>373365.41</v>
      </c>
      <c r="E169" s="19">
        <v>0</v>
      </c>
      <c r="F169" s="19">
        <v>0</v>
      </c>
      <c r="G169" s="19">
        <v>5784.34</v>
      </c>
      <c r="H169" s="19">
        <v>0</v>
      </c>
      <c r="I169" s="19">
        <v>0</v>
      </c>
      <c r="J169" s="19">
        <v>0</v>
      </c>
      <c r="K169" s="17">
        <f t="shared" si="53"/>
        <v>367581.06999999995</v>
      </c>
      <c r="L169" s="53">
        <f t="shared" si="54"/>
        <v>448.81693528693523</v>
      </c>
      <c r="M169" s="53">
        <f t="shared" si="55"/>
        <v>0</v>
      </c>
      <c r="N169" s="57">
        <f t="shared" si="56"/>
        <v>0</v>
      </c>
      <c r="O169" s="59">
        <f t="shared" si="57"/>
        <v>0</v>
      </c>
      <c r="P169" s="61">
        <f t="shared" si="58"/>
        <v>0</v>
      </c>
      <c r="Q169" s="94"/>
      <c r="R169" s="97">
        <f t="shared" si="62"/>
        <v>38</v>
      </c>
      <c r="S169" s="98" t="s">
        <v>870</v>
      </c>
      <c r="T169" s="78">
        <f t="shared" si="60"/>
        <v>0</v>
      </c>
      <c r="U169" s="70">
        <v>609</v>
      </c>
      <c r="V169" s="71" t="s">
        <v>101</v>
      </c>
      <c r="W169" s="72">
        <v>174.85200499999999</v>
      </c>
      <c r="X169" s="79">
        <f t="shared" si="61"/>
        <v>4.6839611590384687</v>
      </c>
    </row>
    <row r="170" spans="1:24" hidden="1" x14ac:dyDescent="0.45">
      <c r="A170" s="155" t="s">
        <v>110</v>
      </c>
      <c r="B170" s="14" t="s">
        <v>111</v>
      </c>
      <c r="C170" s="32">
        <v>913</v>
      </c>
      <c r="D170" s="19">
        <v>373017.3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7">
        <f t="shared" si="53"/>
        <v>373017.3</v>
      </c>
      <c r="L170" s="53">
        <f t="shared" si="54"/>
        <v>408.56221248630885</v>
      </c>
      <c r="M170" s="53">
        <f t="shared" si="55"/>
        <v>0</v>
      </c>
      <c r="N170" s="57">
        <f t="shared" si="56"/>
        <v>0</v>
      </c>
      <c r="O170" s="59">
        <f t="shared" si="57"/>
        <v>0</v>
      </c>
      <c r="P170" s="61">
        <f t="shared" si="58"/>
        <v>0</v>
      </c>
      <c r="Q170" s="94"/>
      <c r="R170" s="97">
        <f t="shared" si="62"/>
        <v>39</v>
      </c>
      <c r="S170" s="98" t="s">
        <v>870</v>
      </c>
      <c r="T170" s="78">
        <f t="shared" si="60"/>
        <v>0</v>
      </c>
      <c r="U170" s="70">
        <v>658</v>
      </c>
      <c r="V170" s="71" t="s">
        <v>111</v>
      </c>
      <c r="W170" s="72">
        <v>63.516899100000003</v>
      </c>
      <c r="X170" s="79">
        <f t="shared" si="61"/>
        <v>14.374127404465813</v>
      </c>
    </row>
    <row r="171" spans="1:24" hidden="1" x14ac:dyDescent="0.45">
      <c r="A171" s="155" t="s">
        <v>112</v>
      </c>
      <c r="B171" s="14" t="s">
        <v>113</v>
      </c>
      <c r="C171" s="32">
        <v>729</v>
      </c>
      <c r="D171" s="19">
        <v>326274.31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7">
        <f t="shared" si="53"/>
        <v>326274.31</v>
      </c>
      <c r="L171" s="53">
        <f t="shared" si="54"/>
        <v>447.56421124828535</v>
      </c>
      <c r="M171" s="53">
        <f t="shared" si="55"/>
        <v>0</v>
      </c>
      <c r="N171" s="57">
        <f t="shared" si="56"/>
        <v>0</v>
      </c>
      <c r="O171" s="59">
        <f t="shared" si="57"/>
        <v>0</v>
      </c>
      <c r="P171" s="61">
        <f t="shared" si="58"/>
        <v>0</v>
      </c>
      <c r="Q171" s="94"/>
      <c r="R171" s="97">
        <f t="shared" si="62"/>
        <v>40</v>
      </c>
      <c r="S171" s="98" t="s">
        <v>870</v>
      </c>
      <c r="T171" s="78">
        <f t="shared" si="60"/>
        <v>0</v>
      </c>
      <c r="U171" s="70">
        <v>665</v>
      </c>
      <c r="V171" s="71" t="s">
        <v>113</v>
      </c>
      <c r="W171" s="72">
        <v>32.645198800000003</v>
      </c>
      <c r="X171" s="79">
        <f t="shared" si="61"/>
        <v>22.331002009398084</v>
      </c>
    </row>
    <row r="172" spans="1:24" hidden="1" x14ac:dyDescent="0.45">
      <c r="A172" s="155" t="s">
        <v>114</v>
      </c>
      <c r="B172" s="14" t="s">
        <v>115</v>
      </c>
      <c r="C172" s="32">
        <v>1051</v>
      </c>
      <c r="D172" s="19">
        <v>421221.47</v>
      </c>
      <c r="E172" s="19">
        <v>0</v>
      </c>
      <c r="F172" s="19">
        <v>0</v>
      </c>
      <c r="G172" s="19">
        <v>5011.9799999999996</v>
      </c>
      <c r="H172" s="19">
        <v>0</v>
      </c>
      <c r="I172" s="19">
        <v>0</v>
      </c>
      <c r="J172" s="19">
        <v>0</v>
      </c>
      <c r="K172" s="17">
        <f t="shared" si="53"/>
        <v>416209.49</v>
      </c>
      <c r="L172" s="53">
        <f t="shared" si="54"/>
        <v>396.01283539486201</v>
      </c>
      <c r="M172" s="53">
        <f t="shared" si="55"/>
        <v>0</v>
      </c>
      <c r="N172" s="57">
        <f t="shared" si="56"/>
        <v>0</v>
      </c>
      <c r="O172" s="59">
        <f t="shared" si="57"/>
        <v>0</v>
      </c>
      <c r="P172" s="61">
        <f t="shared" si="58"/>
        <v>0</v>
      </c>
      <c r="Q172" s="94"/>
      <c r="R172" s="97">
        <f t="shared" si="62"/>
        <v>41</v>
      </c>
      <c r="S172" s="98" t="s">
        <v>870</v>
      </c>
      <c r="T172" s="78">
        <f t="shared" si="60"/>
        <v>0</v>
      </c>
      <c r="U172" s="70">
        <v>700</v>
      </c>
      <c r="V172" s="71" t="s">
        <v>115</v>
      </c>
      <c r="W172" s="72">
        <v>99.290199299999998</v>
      </c>
      <c r="X172" s="79">
        <f t="shared" si="61"/>
        <v>10.585133350618625</v>
      </c>
    </row>
    <row r="173" spans="1:24" hidden="1" x14ac:dyDescent="0.45">
      <c r="A173" s="200" t="s">
        <v>118</v>
      </c>
      <c r="B173" s="89" t="s">
        <v>119</v>
      </c>
      <c r="C173" s="90">
        <v>1682</v>
      </c>
      <c r="D173" s="20">
        <v>485419.76</v>
      </c>
      <c r="E173" s="20">
        <v>9108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91">
        <f t="shared" si="53"/>
        <v>476311.76</v>
      </c>
      <c r="L173" s="81">
        <f t="shared" si="54"/>
        <v>283.18178359096316</v>
      </c>
      <c r="M173" s="81">
        <f t="shared" si="55"/>
        <v>0</v>
      </c>
      <c r="N173" s="82">
        <f t="shared" si="56"/>
        <v>0</v>
      </c>
      <c r="O173" s="83">
        <f t="shared" si="57"/>
        <v>0</v>
      </c>
      <c r="P173" s="84">
        <f t="shared" si="58"/>
        <v>0</v>
      </c>
      <c r="Q173" s="95"/>
      <c r="R173" s="97">
        <f t="shared" si="62"/>
        <v>42</v>
      </c>
      <c r="S173" s="98" t="s">
        <v>870</v>
      </c>
      <c r="T173" s="85">
        <f t="shared" si="60"/>
        <v>0</v>
      </c>
      <c r="U173" s="86">
        <v>721</v>
      </c>
      <c r="V173" s="87" t="s">
        <v>119</v>
      </c>
      <c r="W173" s="82">
        <v>4.4521499000000002</v>
      </c>
      <c r="X173" s="88">
        <f t="shared" si="61"/>
        <v>377.79500640802769</v>
      </c>
    </row>
    <row r="174" spans="1:24" hidden="1" x14ac:dyDescent="0.45">
      <c r="A174" s="155" t="s">
        <v>122</v>
      </c>
      <c r="B174" s="14" t="s">
        <v>123</v>
      </c>
      <c r="C174" s="32">
        <v>3387</v>
      </c>
      <c r="D174" s="19">
        <v>1661093.62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7">
        <f t="shared" si="53"/>
        <v>1661093.62</v>
      </c>
      <c r="L174" s="53">
        <f t="shared" si="54"/>
        <v>490.43212872748751</v>
      </c>
      <c r="M174" s="53">
        <f t="shared" si="55"/>
        <v>0</v>
      </c>
      <c r="N174" s="57">
        <f t="shared" si="56"/>
        <v>0</v>
      </c>
      <c r="O174" s="59">
        <f t="shared" si="57"/>
        <v>0</v>
      </c>
      <c r="P174" s="61">
        <f t="shared" si="58"/>
        <v>0</v>
      </c>
      <c r="Q174" s="94"/>
      <c r="R174" s="97">
        <f t="shared" si="62"/>
        <v>43</v>
      </c>
      <c r="S174" s="98" t="s">
        <v>870</v>
      </c>
      <c r="T174" s="78">
        <f t="shared" si="60"/>
        <v>0</v>
      </c>
      <c r="U174" s="70">
        <v>777</v>
      </c>
      <c r="V174" s="71" t="s">
        <v>123</v>
      </c>
      <c r="W174" s="72">
        <v>99.794899000000001</v>
      </c>
      <c r="X174" s="79">
        <f t="shared" si="61"/>
        <v>33.939610480491595</v>
      </c>
    </row>
    <row r="175" spans="1:24" hidden="1" x14ac:dyDescent="0.45">
      <c r="A175" s="155" t="s">
        <v>126</v>
      </c>
      <c r="B175" s="126" t="s">
        <v>127</v>
      </c>
      <c r="C175" s="32">
        <v>868</v>
      </c>
      <c r="D175" s="19">
        <v>553156.42000000004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7">
        <f t="shared" si="53"/>
        <v>553156.42000000004</v>
      </c>
      <c r="L175" s="53">
        <f t="shared" si="54"/>
        <v>637.27698156682027</v>
      </c>
      <c r="M175" s="53">
        <f t="shared" si="55"/>
        <v>0</v>
      </c>
      <c r="N175" s="57">
        <f t="shared" si="56"/>
        <v>0</v>
      </c>
      <c r="O175" s="59">
        <f t="shared" si="57"/>
        <v>0</v>
      </c>
      <c r="P175" s="61">
        <f t="shared" si="58"/>
        <v>0</v>
      </c>
      <c r="Q175" s="94"/>
      <c r="R175" s="97">
        <f t="shared" si="62"/>
        <v>44</v>
      </c>
      <c r="S175" s="98" t="s">
        <v>870</v>
      </c>
      <c r="T175" s="78">
        <f t="shared" si="60"/>
        <v>0</v>
      </c>
      <c r="U175" s="70">
        <v>870</v>
      </c>
      <c r="V175" s="71" t="s">
        <v>127</v>
      </c>
      <c r="W175" s="72">
        <v>152.24299619999999</v>
      </c>
      <c r="X175" s="79">
        <f t="shared" si="61"/>
        <v>5.7014117014599321</v>
      </c>
    </row>
    <row r="176" spans="1:24" hidden="1" x14ac:dyDescent="0.45">
      <c r="A176" s="155" t="s">
        <v>130</v>
      </c>
      <c r="B176" s="14" t="s">
        <v>131</v>
      </c>
      <c r="C176" s="32">
        <v>906</v>
      </c>
      <c r="D176" s="19">
        <v>541205.87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7">
        <f t="shared" si="53"/>
        <v>541205.87</v>
      </c>
      <c r="L176" s="53">
        <f t="shared" si="54"/>
        <v>597.35747240618105</v>
      </c>
      <c r="M176" s="53">
        <f t="shared" si="55"/>
        <v>0</v>
      </c>
      <c r="N176" s="57">
        <f t="shared" si="56"/>
        <v>0</v>
      </c>
      <c r="O176" s="59">
        <f t="shared" si="57"/>
        <v>0</v>
      </c>
      <c r="P176" s="61">
        <f t="shared" si="58"/>
        <v>0</v>
      </c>
      <c r="Q176" s="94"/>
      <c r="R176" s="97">
        <f t="shared" si="62"/>
        <v>45</v>
      </c>
      <c r="S176" s="98" t="s">
        <v>870</v>
      </c>
      <c r="T176" s="78">
        <f t="shared" si="60"/>
        <v>0</v>
      </c>
      <c r="U176" s="70">
        <v>896</v>
      </c>
      <c r="V176" s="71" t="s">
        <v>131</v>
      </c>
      <c r="W176" s="72">
        <v>64.681198100000003</v>
      </c>
      <c r="X176" s="79">
        <f t="shared" si="61"/>
        <v>14.007161688614422</v>
      </c>
    </row>
    <row r="177" spans="1:24" hidden="1" x14ac:dyDescent="0.45">
      <c r="A177" s="155" t="s">
        <v>132</v>
      </c>
      <c r="B177" s="14" t="s">
        <v>133</v>
      </c>
      <c r="C177" s="32">
        <v>940</v>
      </c>
      <c r="D177" s="19">
        <v>442906.2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7">
        <f t="shared" si="53"/>
        <v>442906.2</v>
      </c>
      <c r="L177" s="53">
        <f t="shared" si="54"/>
        <v>471.1768085106383</v>
      </c>
      <c r="M177" s="53">
        <f t="shared" si="55"/>
        <v>0</v>
      </c>
      <c r="N177" s="57">
        <f t="shared" si="56"/>
        <v>0</v>
      </c>
      <c r="O177" s="59">
        <f t="shared" si="57"/>
        <v>0</v>
      </c>
      <c r="P177" s="61">
        <f t="shared" si="58"/>
        <v>0</v>
      </c>
      <c r="Q177" s="94"/>
      <c r="R177" s="97">
        <f t="shared" si="62"/>
        <v>46</v>
      </c>
      <c r="S177" s="98" t="s">
        <v>870</v>
      </c>
      <c r="T177" s="78">
        <f t="shared" si="60"/>
        <v>0</v>
      </c>
      <c r="U177" s="70">
        <v>903</v>
      </c>
      <c r="V177" s="71" t="s">
        <v>133</v>
      </c>
      <c r="W177" s="72">
        <v>69.958099399999995</v>
      </c>
      <c r="X177" s="79">
        <f t="shared" si="61"/>
        <v>13.436614317169401</v>
      </c>
    </row>
    <row r="178" spans="1:24" hidden="1" x14ac:dyDescent="0.45">
      <c r="A178" s="155" t="s">
        <v>142</v>
      </c>
      <c r="B178" s="14" t="s">
        <v>143</v>
      </c>
      <c r="C178" s="32">
        <v>1037</v>
      </c>
      <c r="D178" s="19">
        <v>460469.14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7">
        <f t="shared" si="53"/>
        <v>460469.14</v>
      </c>
      <c r="L178" s="53">
        <f t="shared" si="54"/>
        <v>444.03967213114754</v>
      </c>
      <c r="M178" s="53">
        <f t="shared" si="55"/>
        <v>0</v>
      </c>
      <c r="N178" s="57">
        <f t="shared" si="56"/>
        <v>0</v>
      </c>
      <c r="O178" s="59">
        <f t="shared" si="57"/>
        <v>0</v>
      </c>
      <c r="P178" s="61">
        <f t="shared" si="58"/>
        <v>0</v>
      </c>
      <c r="Q178" s="94"/>
      <c r="R178" s="97">
        <f t="shared" si="62"/>
        <v>47</v>
      </c>
      <c r="S178" s="98" t="s">
        <v>870</v>
      </c>
      <c r="T178" s="78">
        <f t="shared" si="60"/>
        <v>0</v>
      </c>
      <c r="U178" s="70">
        <v>1029</v>
      </c>
      <c r="V178" s="71" t="s">
        <v>143</v>
      </c>
      <c r="W178" s="72">
        <v>38.040100099999997</v>
      </c>
      <c r="X178" s="79">
        <f t="shared" si="61"/>
        <v>27.260706393356735</v>
      </c>
    </row>
    <row r="179" spans="1:24" hidden="1" x14ac:dyDescent="0.45">
      <c r="A179" s="200" t="s">
        <v>140</v>
      </c>
      <c r="B179" s="89" t="s">
        <v>141</v>
      </c>
      <c r="C179" s="90">
        <v>2976</v>
      </c>
      <c r="D179" s="20">
        <v>967500.04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91">
        <f t="shared" si="53"/>
        <v>967500.04</v>
      </c>
      <c r="L179" s="81">
        <f t="shared" si="54"/>
        <v>325.10081989247311</v>
      </c>
      <c r="M179" s="81">
        <f t="shared" si="55"/>
        <v>0</v>
      </c>
      <c r="N179" s="82">
        <f t="shared" si="56"/>
        <v>0</v>
      </c>
      <c r="O179" s="83">
        <f t="shared" si="57"/>
        <v>0</v>
      </c>
      <c r="P179" s="84">
        <f t="shared" si="58"/>
        <v>0</v>
      </c>
      <c r="Q179" s="95"/>
      <c r="R179" s="97">
        <f t="shared" si="62"/>
        <v>48</v>
      </c>
      <c r="S179" s="98" t="s">
        <v>870</v>
      </c>
      <c r="T179" s="85">
        <f t="shared" si="60"/>
        <v>0</v>
      </c>
      <c r="U179" s="86">
        <v>1015</v>
      </c>
      <c r="V179" s="87" t="s">
        <v>141</v>
      </c>
      <c r="W179" s="82">
        <v>34.863098100000002</v>
      </c>
      <c r="X179" s="88">
        <f t="shared" si="61"/>
        <v>85.362465248032549</v>
      </c>
    </row>
    <row r="180" spans="1:24" hidden="1" x14ac:dyDescent="0.45">
      <c r="A180" s="155" t="s">
        <v>667</v>
      </c>
      <c r="B180" s="14" t="s">
        <v>668</v>
      </c>
      <c r="C180" s="32">
        <v>1166</v>
      </c>
      <c r="D180" s="19">
        <v>520932.23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7">
        <f t="shared" si="53"/>
        <v>520932.23</v>
      </c>
      <c r="L180" s="53">
        <f t="shared" si="54"/>
        <v>446.76863636363635</v>
      </c>
      <c r="M180" s="53">
        <f t="shared" si="55"/>
        <v>0</v>
      </c>
      <c r="N180" s="57">
        <f t="shared" si="56"/>
        <v>0</v>
      </c>
      <c r="O180" s="59">
        <f t="shared" si="57"/>
        <v>0</v>
      </c>
      <c r="P180" s="61">
        <f t="shared" si="58"/>
        <v>0</v>
      </c>
      <c r="Q180" s="94"/>
      <c r="R180" s="97">
        <f t="shared" si="62"/>
        <v>49</v>
      </c>
      <c r="S180" s="98" t="s">
        <v>870</v>
      </c>
      <c r="T180" s="78">
        <f t="shared" si="60"/>
        <v>0</v>
      </c>
      <c r="U180" s="70">
        <v>5054</v>
      </c>
      <c r="V180" s="71" t="s">
        <v>668</v>
      </c>
      <c r="W180" s="72">
        <v>140.17300420000001</v>
      </c>
      <c r="X180" s="79">
        <f t="shared" si="61"/>
        <v>8.3182921465843851</v>
      </c>
    </row>
    <row r="181" spans="1:24" hidden="1" x14ac:dyDescent="0.45">
      <c r="A181" s="155" t="s">
        <v>148</v>
      </c>
      <c r="B181" s="14" t="s">
        <v>149</v>
      </c>
      <c r="C181" s="32">
        <v>1068</v>
      </c>
      <c r="D181" s="19">
        <v>381471.29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7">
        <f t="shared" si="53"/>
        <v>381471.29</v>
      </c>
      <c r="L181" s="53">
        <f t="shared" si="54"/>
        <v>357.18285580524343</v>
      </c>
      <c r="M181" s="53">
        <f t="shared" si="55"/>
        <v>0</v>
      </c>
      <c r="N181" s="57">
        <f t="shared" si="56"/>
        <v>0</v>
      </c>
      <c r="O181" s="59">
        <f t="shared" si="57"/>
        <v>0</v>
      </c>
      <c r="P181" s="61">
        <f t="shared" si="58"/>
        <v>0</v>
      </c>
      <c r="Q181" s="94"/>
      <c r="R181" s="97">
        <f t="shared" si="62"/>
        <v>50</v>
      </c>
      <c r="S181" s="98" t="s">
        <v>870</v>
      </c>
      <c r="T181" s="78">
        <f t="shared" si="60"/>
        <v>0</v>
      </c>
      <c r="U181" s="70">
        <v>1085</v>
      </c>
      <c r="V181" s="71" t="s">
        <v>149</v>
      </c>
      <c r="W181" s="72">
        <v>103.3059998</v>
      </c>
      <c r="X181" s="79">
        <f t="shared" si="61"/>
        <v>10.338218516520277</v>
      </c>
    </row>
    <row r="182" spans="1:24" hidden="1" x14ac:dyDescent="0.45">
      <c r="A182" s="155" t="s">
        <v>150</v>
      </c>
      <c r="B182" s="14" t="s">
        <v>151</v>
      </c>
      <c r="C182" s="32">
        <v>5236</v>
      </c>
      <c r="D182" s="19">
        <v>3222966.74</v>
      </c>
      <c r="E182" s="19">
        <v>0</v>
      </c>
      <c r="F182" s="19">
        <v>0</v>
      </c>
      <c r="G182" s="19">
        <v>2716</v>
      </c>
      <c r="H182" s="19">
        <v>0</v>
      </c>
      <c r="I182" s="19">
        <v>0</v>
      </c>
      <c r="J182" s="19">
        <v>0</v>
      </c>
      <c r="K182" s="17">
        <f t="shared" si="53"/>
        <v>3220250.74</v>
      </c>
      <c r="L182" s="53">
        <f t="shared" si="54"/>
        <v>615.02114973262042</v>
      </c>
      <c r="M182" s="53">
        <f t="shared" si="55"/>
        <v>0</v>
      </c>
      <c r="N182" s="57">
        <f t="shared" si="56"/>
        <v>0</v>
      </c>
      <c r="O182" s="59">
        <f t="shared" si="57"/>
        <v>0</v>
      </c>
      <c r="P182" s="61">
        <f t="shared" si="58"/>
        <v>0</v>
      </c>
      <c r="Q182" s="94"/>
      <c r="R182" s="97">
        <f t="shared" si="62"/>
        <v>51</v>
      </c>
      <c r="S182" s="98" t="s">
        <v>870</v>
      </c>
      <c r="T182" s="78">
        <f t="shared" si="60"/>
        <v>0</v>
      </c>
      <c r="U182" s="70">
        <v>1092</v>
      </c>
      <c r="V182" s="71" t="s">
        <v>151</v>
      </c>
      <c r="W182" s="72">
        <v>225.5249939</v>
      </c>
      <c r="X182" s="79">
        <f t="shared" si="61"/>
        <v>23.216938883154096</v>
      </c>
    </row>
    <row r="183" spans="1:24" hidden="1" x14ac:dyDescent="0.45">
      <c r="A183" s="155" t="s">
        <v>152</v>
      </c>
      <c r="B183" s="14" t="s">
        <v>153</v>
      </c>
      <c r="C183" s="32">
        <v>318</v>
      </c>
      <c r="D183" s="19">
        <v>170943.15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7">
        <f t="shared" si="53"/>
        <v>170943.15</v>
      </c>
      <c r="L183" s="53">
        <f t="shared" si="54"/>
        <v>537.55707547169811</v>
      </c>
      <c r="M183" s="53">
        <f t="shared" si="55"/>
        <v>0</v>
      </c>
      <c r="N183" s="57">
        <f t="shared" si="56"/>
        <v>0</v>
      </c>
      <c r="O183" s="59">
        <f t="shared" si="57"/>
        <v>0</v>
      </c>
      <c r="P183" s="61">
        <f t="shared" si="58"/>
        <v>0</v>
      </c>
      <c r="Q183" s="94"/>
      <c r="R183" s="97">
        <f t="shared" si="62"/>
        <v>52</v>
      </c>
      <c r="S183" s="98" t="s">
        <v>870</v>
      </c>
      <c r="T183" s="78">
        <f t="shared" si="60"/>
        <v>0</v>
      </c>
      <c r="U183" s="70">
        <v>1120</v>
      </c>
      <c r="V183" s="71" t="s">
        <v>153</v>
      </c>
      <c r="W183" s="72">
        <v>57.474800100000003</v>
      </c>
      <c r="X183" s="79">
        <f t="shared" si="61"/>
        <v>5.5328596088496873</v>
      </c>
    </row>
    <row r="184" spans="1:24" hidden="1" x14ac:dyDescent="0.45">
      <c r="A184" s="155" t="s">
        <v>154</v>
      </c>
      <c r="B184" s="126" t="s">
        <v>155</v>
      </c>
      <c r="C184" s="32">
        <v>625</v>
      </c>
      <c r="D184" s="19">
        <v>368547.34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7">
        <f t="shared" si="53"/>
        <v>368547.34</v>
      </c>
      <c r="L184" s="53">
        <f t="shared" si="54"/>
        <v>589.67574400000001</v>
      </c>
      <c r="M184" s="53">
        <f t="shared" si="55"/>
        <v>0</v>
      </c>
      <c r="N184" s="57">
        <f t="shared" si="56"/>
        <v>0</v>
      </c>
      <c r="O184" s="59">
        <f t="shared" si="57"/>
        <v>0</v>
      </c>
      <c r="P184" s="61">
        <f t="shared" si="58"/>
        <v>0</v>
      </c>
      <c r="Q184" s="94"/>
      <c r="R184" s="97">
        <f t="shared" si="62"/>
        <v>53</v>
      </c>
      <c r="S184" s="98" t="s">
        <v>870</v>
      </c>
      <c r="T184" s="78">
        <f t="shared" si="60"/>
        <v>0</v>
      </c>
      <c r="U184" s="70">
        <v>1127</v>
      </c>
      <c r="V184" s="71" t="s">
        <v>155</v>
      </c>
      <c r="W184" s="72">
        <v>107.71600340000001</v>
      </c>
      <c r="X184" s="79">
        <f t="shared" si="61"/>
        <v>5.8022947405417753</v>
      </c>
    </row>
    <row r="185" spans="1:24" hidden="1" x14ac:dyDescent="0.45">
      <c r="A185" s="155" t="s">
        <v>156</v>
      </c>
      <c r="B185" s="14" t="s">
        <v>157</v>
      </c>
      <c r="C185" s="32">
        <v>1020</v>
      </c>
      <c r="D185" s="19">
        <v>364213.68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7">
        <f t="shared" si="53"/>
        <v>364213.68</v>
      </c>
      <c r="L185" s="53">
        <f t="shared" si="54"/>
        <v>357.07223529411766</v>
      </c>
      <c r="M185" s="53">
        <f t="shared" si="55"/>
        <v>0</v>
      </c>
      <c r="N185" s="57">
        <f t="shared" si="56"/>
        <v>0</v>
      </c>
      <c r="O185" s="59">
        <f t="shared" si="57"/>
        <v>0</v>
      </c>
      <c r="P185" s="61">
        <f t="shared" si="58"/>
        <v>0</v>
      </c>
      <c r="Q185" s="94"/>
      <c r="R185" s="97">
        <f t="shared" si="62"/>
        <v>54</v>
      </c>
      <c r="S185" s="98" t="s">
        <v>870</v>
      </c>
      <c r="T185" s="78">
        <f t="shared" si="60"/>
        <v>0</v>
      </c>
      <c r="U185" s="70">
        <v>1134</v>
      </c>
      <c r="V185" s="71" t="s">
        <v>157</v>
      </c>
      <c r="W185" s="72">
        <v>111.61799619999999</v>
      </c>
      <c r="X185" s="79">
        <f t="shared" si="61"/>
        <v>9.1383113362144375</v>
      </c>
    </row>
    <row r="186" spans="1:24" hidden="1" x14ac:dyDescent="0.45">
      <c r="A186" s="155" t="s">
        <v>158</v>
      </c>
      <c r="B186" s="14" t="s">
        <v>159</v>
      </c>
      <c r="C186" s="32">
        <v>1310</v>
      </c>
      <c r="D186" s="19">
        <v>536178.06999999995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7">
        <f t="shared" si="53"/>
        <v>536178.06999999995</v>
      </c>
      <c r="L186" s="53">
        <f t="shared" si="54"/>
        <v>409.29623664122136</v>
      </c>
      <c r="M186" s="53">
        <f t="shared" si="55"/>
        <v>0</v>
      </c>
      <c r="N186" s="57">
        <f t="shared" si="56"/>
        <v>0</v>
      </c>
      <c r="O186" s="59">
        <f t="shared" si="57"/>
        <v>0</v>
      </c>
      <c r="P186" s="61">
        <f t="shared" si="58"/>
        <v>0</v>
      </c>
      <c r="Q186" s="94"/>
      <c r="R186" s="97">
        <f t="shared" si="62"/>
        <v>55</v>
      </c>
      <c r="S186" s="98" t="s">
        <v>870</v>
      </c>
      <c r="T186" s="78">
        <f t="shared" si="60"/>
        <v>0</v>
      </c>
      <c r="U186" s="70">
        <v>1141</v>
      </c>
      <c r="V186" s="71" t="s">
        <v>159</v>
      </c>
      <c r="W186" s="72">
        <v>164.16099550000001</v>
      </c>
      <c r="X186" s="79">
        <f t="shared" si="61"/>
        <v>7.9799711009915253</v>
      </c>
    </row>
    <row r="187" spans="1:24" hidden="1" x14ac:dyDescent="0.45">
      <c r="A187" s="155" t="s">
        <v>168</v>
      </c>
      <c r="B187" s="14" t="s">
        <v>169</v>
      </c>
      <c r="C187" s="32">
        <v>1275</v>
      </c>
      <c r="D187" s="19">
        <v>556098.57999999996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7">
        <f t="shared" si="53"/>
        <v>556098.57999999996</v>
      </c>
      <c r="L187" s="53">
        <f t="shared" si="54"/>
        <v>436.15574901960781</v>
      </c>
      <c r="M187" s="53">
        <f t="shared" si="55"/>
        <v>0</v>
      </c>
      <c r="N187" s="57">
        <f t="shared" si="56"/>
        <v>0</v>
      </c>
      <c r="O187" s="59">
        <f t="shared" si="57"/>
        <v>0</v>
      </c>
      <c r="P187" s="61">
        <f t="shared" si="58"/>
        <v>0</v>
      </c>
      <c r="Q187" s="94"/>
      <c r="R187" s="97">
        <f t="shared" si="62"/>
        <v>56</v>
      </c>
      <c r="S187" s="98" t="s">
        <v>870</v>
      </c>
      <c r="T187" s="78">
        <f t="shared" si="60"/>
        <v>0</v>
      </c>
      <c r="U187" s="70">
        <v>1183</v>
      </c>
      <c r="V187" s="71" t="s">
        <v>169</v>
      </c>
      <c r="W187" s="72">
        <v>132.80099490000001</v>
      </c>
      <c r="X187" s="79">
        <f t="shared" si="61"/>
        <v>9.6008316877451332</v>
      </c>
    </row>
    <row r="188" spans="1:24" hidden="1" x14ac:dyDescent="0.45">
      <c r="A188" s="155" t="s">
        <v>172</v>
      </c>
      <c r="B188" s="14" t="s">
        <v>173</v>
      </c>
      <c r="C188" s="32">
        <v>905</v>
      </c>
      <c r="D188" s="19">
        <v>447803.28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7">
        <f t="shared" si="53"/>
        <v>447803.28</v>
      </c>
      <c r="L188" s="53">
        <f t="shared" si="54"/>
        <v>494.81025414364643</v>
      </c>
      <c r="M188" s="53">
        <f t="shared" si="55"/>
        <v>0</v>
      </c>
      <c r="N188" s="57">
        <f t="shared" si="56"/>
        <v>0</v>
      </c>
      <c r="O188" s="59">
        <f t="shared" si="57"/>
        <v>0</v>
      </c>
      <c r="P188" s="61">
        <f t="shared" si="58"/>
        <v>0</v>
      </c>
      <c r="Q188" s="94"/>
      <c r="R188" s="97">
        <f t="shared" si="62"/>
        <v>57</v>
      </c>
      <c r="S188" s="98" t="s">
        <v>870</v>
      </c>
      <c r="T188" s="78">
        <f t="shared" si="60"/>
        <v>0</v>
      </c>
      <c r="U188" s="70">
        <v>1218</v>
      </c>
      <c r="V188" s="71" t="s">
        <v>173</v>
      </c>
      <c r="W188" s="72">
        <v>529.61602779999998</v>
      </c>
      <c r="X188" s="79">
        <f t="shared" si="61"/>
        <v>1.7087851433789256</v>
      </c>
    </row>
    <row r="189" spans="1:24" hidden="1" x14ac:dyDescent="0.45">
      <c r="A189" s="155" t="s">
        <v>174</v>
      </c>
      <c r="B189" s="14" t="s">
        <v>175</v>
      </c>
      <c r="C189" s="32">
        <v>770</v>
      </c>
      <c r="D189" s="19">
        <v>468190.87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7">
        <f t="shared" si="53"/>
        <v>468190.87</v>
      </c>
      <c r="L189" s="53">
        <f t="shared" si="54"/>
        <v>608.04009090909085</v>
      </c>
      <c r="M189" s="53">
        <f t="shared" si="55"/>
        <v>0</v>
      </c>
      <c r="N189" s="57">
        <f t="shared" si="56"/>
        <v>0</v>
      </c>
      <c r="O189" s="59">
        <f t="shared" si="57"/>
        <v>0</v>
      </c>
      <c r="P189" s="61">
        <f t="shared" si="58"/>
        <v>0</v>
      </c>
      <c r="Q189" s="94"/>
      <c r="R189" s="97">
        <f t="shared" si="62"/>
        <v>58</v>
      </c>
      <c r="S189" s="98" t="s">
        <v>870</v>
      </c>
      <c r="T189" s="78">
        <f t="shared" si="60"/>
        <v>0</v>
      </c>
      <c r="U189" s="70">
        <v>1232</v>
      </c>
      <c r="V189" s="71" t="s">
        <v>175</v>
      </c>
      <c r="W189" s="72">
        <v>285.28100590000003</v>
      </c>
      <c r="X189" s="79">
        <f t="shared" si="61"/>
        <v>2.699093118978658</v>
      </c>
    </row>
    <row r="190" spans="1:24" hidden="1" x14ac:dyDescent="0.45">
      <c r="A190" s="155" t="s">
        <v>176</v>
      </c>
      <c r="B190" s="14" t="s">
        <v>177</v>
      </c>
      <c r="C190" s="32">
        <v>646</v>
      </c>
      <c r="D190" s="19">
        <v>381336.5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7">
        <f t="shared" si="53"/>
        <v>381336.5</v>
      </c>
      <c r="L190" s="53">
        <f t="shared" si="54"/>
        <v>590.30417956656345</v>
      </c>
      <c r="M190" s="53">
        <f t="shared" si="55"/>
        <v>0</v>
      </c>
      <c r="N190" s="57">
        <f t="shared" si="56"/>
        <v>0</v>
      </c>
      <c r="O190" s="59">
        <f t="shared" si="57"/>
        <v>0</v>
      </c>
      <c r="P190" s="61">
        <f t="shared" si="58"/>
        <v>0</v>
      </c>
      <c r="Q190" s="94"/>
      <c r="R190" s="97">
        <f t="shared" si="62"/>
        <v>59</v>
      </c>
      <c r="S190" s="98" t="s">
        <v>870</v>
      </c>
      <c r="T190" s="78">
        <f t="shared" si="60"/>
        <v>0</v>
      </c>
      <c r="U190" s="70">
        <v>1246</v>
      </c>
      <c r="V190" s="71" t="s">
        <v>177</v>
      </c>
      <c r="W190" s="72">
        <v>78.631103499999995</v>
      </c>
      <c r="X190" s="79">
        <f t="shared" si="61"/>
        <v>8.2155784574484585</v>
      </c>
    </row>
    <row r="191" spans="1:24" hidden="1" x14ac:dyDescent="0.45">
      <c r="A191" s="200" t="s">
        <v>178</v>
      </c>
      <c r="B191" s="89" t="s">
        <v>179</v>
      </c>
      <c r="C191" s="90">
        <v>2455</v>
      </c>
      <c r="D191" s="20">
        <v>106554.39</v>
      </c>
      <c r="E191" s="20">
        <v>0</v>
      </c>
      <c r="F191" s="20">
        <v>0</v>
      </c>
      <c r="G191" s="20">
        <v>7269.02</v>
      </c>
      <c r="H191" s="20">
        <v>0</v>
      </c>
      <c r="I191" s="20">
        <v>0</v>
      </c>
      <c r="J191" s="20">
        <v>0</v>
      </c>
      <c r="K191" s="91">
        <f t="shared" si="53"/>
        <v>99285.37</v>
      </c>
      <c r="L191" s="81">
        <f t="shared" si="54"/>
        <v>40.442105906313643</v>
      </c>
      <c r="M191" s="81">
        <f t="shared" si="55"/>
        <v>0</v>
      </c>
      <c r="N191" s="82">
        <f t="shared" si="56"/>
        <v>0</v>
      </c>
      <c r="O191" s="83">
        <f t="shared" si="57"/>
        <v>0</v>
      </c>
      <c r="P191" s="84">
        <f t="shared" si="58"/>
        <v>0</v>
      </c>
      <c r="Q191" s="95"/>
      <c r="R191" s="97">
        <f t="shared" si="62"/>
        <v>60</v>
      </c>
      <c r="S191" s="98" t="s">
        <v>870</v>
      </c>
      <c r="T191" s="85">
        <f t="shared" si="60"/>
        <v>0</v>
      </c>
      <c r="U191" s="86">
        <v>1253</v>
      </c>
      <c r="V191" s="87" t="s">
        <v>179</v>
      </c>
      <c r="W191" s="82">
        <v>4.7814598000000004</v>
      </c>
      <c r="X191" s="88">
        <f t="shared" si="61"/>
        <v>513.44152260780265</v>
      </c>
    </row>
    <row r="192" spans="1:24" hidden="1" x14ac:dyDescent="0.45">
      <c r="A192" s="155" t="s">
        <v>661</v>
      </c>
      <c r="B192" s="14" t="s">
        <v>662</v>
      </c>
      <c r="C192" s="32">
        <v>6019</v>
      </c>
      <c r="D192" s="19">
        <v>2433647.6800000002</v>
      </c>
      <c r="E192" s="19">
        <v>0</v>
      </c>
      <c r="F192" s="19">
        <v>0</v>
      </c>
      <c r="G192" s="19">
        <v>13506.65</v>
      </c>
      <c r="H192" s="19">
        <v>0</v>
      </c>
      <c r="I192" s="19">
        <v>0</v>
      </c>
      <c r="J192" s="19">
        <v>0</v>
      </c>
      <c r="K192" s="17">
        <f t="shared" si="53"/>
        <v>2420141.0300000003</v>
      </c>
      <c r="L192" s="53">
        <f t="shared" si="54"/>
        <v>402.08357368333617</v>
      </c>
      <c r="M192" s="53">
        <f t="shared" si="55"/>
        <v>0</v>
      </c>
      <c r="N192" s="57">
        <f t="shared" si="56"/>
        <v>0</v>
      </c>
      <c r="O192" s="59">
        <f t="shared" si="57"/>
        <v>0</v>
      </c>
      <c r="P192" s="61">
        <f t="shared" si="58"/>
        <v>0</v>
      </c>
      <c r="Q192" s="94"/>
      <c r="R192" s="97">
        <f t="shared" si="62"/>
        <v>61</v>
      </c>
      <c r="S192" s="98" t="s">
        <v>870</v>
      </c>
      <c r="T192" s="78">
        <f t="shared" si="60"/>
        <v>0</v>
      </c>
      <c r="U192" s="70">
        <v>4970</v>
      </c>
      <c r="V192" s="71" t="s">
        <v>662</v>
      </c>
      <c r="W192" s="72">
        <v>161.61700440000001</v>
      </c>
      <c r="X192" s="79">
        <f t="shared" si="61"/>
        <v>37.242368291291008</v>
      </c>
    </row>
    <row r="193" spans="1:24" hidden="1" x14ac:dyDescent="0.45">
      <c r="A193" s="155" t="s">
        <v>182</v>
      </c>
      <c r="B193" s="14" t="s">
        <v>183</v>
      </c>
      <c r="C193" s="32">
        <v>841</v>
      </c>
      <c r="D193" s="19">
        <v>425309.28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7">
        <f t="shared" si="53"/>
        <v>425309.28</v>
      </c>
      <c r="L193" s="53">
        <f t="shared" si="54"/>
        <v>505.71852556480383</v>
      </c>
      <c r="M193" s="53">
        <f t="shared" si="55"/>
        <v>0</v>
      </c>
      <c r="N193" s="57">
        <f t="shared" si="56"/>
        <v>0</v>
      </c>
      <c r="O193" s="59">
        <f t="shared" si="57"/>
        <v>0</v>
      </c>
      <c r="P193" s="61">
        <f t="shared" si="58"/>
        <v>0</v>
      </c>
      <c r="Q193" s="94"/>
      <c r="R193" s="97">
        <f t="shared" si="62"/>
        <v>62</v>
      </c>
      <c r="S193" s="98" t="s">
        <v>870</v>
      </c>
      <c r="T193" s="78">
        <f t="shared" si="60"/>
        <v>0</v>
      </c>
      <c r="U193" s="70">
        <v>1295</v>
      </c>
      <c r="V193" s="71" t="s">
        <v>183</v>
      </c>
      <c r="W193" s="72">
        <v>159.7630005</v>
      </c>
      <c r="X193" s="79">
        <f t="shared" si="61"/>
        <v>5.2640473536925088</v>
      </c>
    </row>
    <row r="194" spans="1:24" hidden="1" x14ac:dyDescent="0.45">
      <c r="A194" s="155" t="s">
        <v>184</v>
      </c>
      <c r="B194" s="14" t="s">
        <v>185</v>
      </c>
      <c r="C194" s="32">
        <v>806</v>
      </c>
      <c r="D194" s="19">
        <v>280336.01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7">
        <f t="shared" si="53"/>
        <v>280336.01</v>
      </c>
      <c r="L194" s="53">
        <f t="shared" si="54"/>
        <v>347.81142679900745</v>
      </c>
      <c r="M194" s="53">
        <f t="shared" si="55"/>
        <v>0</v>
      </c>
      <c r="N194" s="57">
        <f t="shared" si="56"/>
        <v>0</v>
      </c>
      <c r="O194" s="59">
        <f t="shared" si="57"/>
        <v>0</v>
      </c>
      <c r="P194" s="61">
        <f t="shared" si="58"/>
        <v>0</v>
      </c>
      <c r="Q194" s="94"/>
      <c r="R194" s="97">
        <f t="shared" si="62"/>
        <v>63</v>
      </c>
      <c r="S194" s="98" t="s">
        <v>870</v>
      </c>
      <c r="T194" s="78">
        <f t="shared" si="60"/>
        <v>0</v>
      </c>
      <c r="U194" s="70">
        <v>1309</v>
      </c>
      <c r="V194" s="71" t="s">
        <v>185</v>
      </c>
      <c r="W194" s="72">
        <v>41.261901899999998</v>
      </c>
      <c r="X194" s="79">
        <f t="shared" si="61"/>
        <v>19.533757846484534</v>
      </c>
    </row>
    <row r="195" spans="1:24" hidden="1" x14ac:dyDescent="0.45">
      <c r="A195" s="155" t="s">
        <v>186</v>
      </c>
      <c r="B195" s="14" t="s">
        <v>187</v>
      </c>
      <c r="C195" s="32">
        <v>3754</v>
      </c>
      <c r="D195" s="19">
        <v>1366353.96</v>
      </c>
      <c r="E195" s="19">
        <v>0</v>
      </c>
      <c r="F195" s="19">
        <v>0</v>
      </c>
      <c r="G195" s="19">
        <v>68383.539999999994</v>
      </c>
      <c r="H195" s="19">
        <v>0</v>
      </c>
      <c r="I195" s="19">
        <v>0</v>
      </c>
      <c r="J195" s="19">
        <v>0</v>
      </c>
      <c r="K195" s="17">
        <f t="shared" si="53"/>
        <v>1297970.42</v>
      </c>
      <c r="L195" s="53">
        <f t="shared" si="54"/>
        <v>345.75663825253059</v>
      </c>
      <c r="M195" s="53">
        <f t="shared" si="55"/>
        <v>0</v>
      </c>
      <c r="N195" s="57">
        <f t="shared" si="56"/>
        <v>0</v>
      </c>
      <c r="O195" s="59">
        <f t="shared" si="57"/>
        <v>0</v>
      </c>
      <c r="P195" s="61">
        <f t="shared" si="58"/>
        <v>0</v>
      </c>
      <c r="Q195" s="94"/>
      <c r="R195" s="97">
        <f t="shared" si="62"/>
        <v>64</v>
      </c>
      <c r="S195" s="98" t="s">
        <v>870</v>
      </c>
      <c r="T195" s="78">
        <f t="shared" si="60"/>
        <v>0</v>
      </c>
      <c r="U195" s="70">
        <v>1316</v>
      </c>
      <c r="V195" s="71" t="s">
        <v>187</v>
      </c>
      <c r="W195" s="72">
        <v>89.352897600000006</v>
      </c>
      <c r="X195" s="79">
        <f t="shared" si="61"/>
        <v>42.013187046325847</v>
      </c>
    </row>
    <row r="196" spans="1:24" hidden="1" x14ac:dyDescent="0.45">
      <c r="A196" s="155" t="s">
        <v>190</v>
      </c>
      <c r="B196" s="14" t="s">
        <v>191</v>
      </c>
      <c r="C196" s="32">
        <v>2529</v>
      </c>
      <c r="D196" s="19">
        <v>1152626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7">
        <f t="shared" ref="K196:K259" si="63">D196-E196-F196-G196-H196-I196-J196</f>
        <v>1152626</v>
      </c>
      <c r="L196" s="53">
        <f t="shared" ref="L196:L259" si="64">K196/C196</f>
        <v>455.76354290233292</v>
      </c>
      <c r="M196" s="53">
        <f t="shared" ref="M196:M259" si="65">MAX(ROUND((L196-M$3),2),0)</f>
        <v>0</v>
      </c>
      <c r="N196" s="57">
        <f t="shared" ref="N196:N259" si="66">MAX(ROUND((M196*C196),2),0)</f>
        <v>0</v>
      </c>
      <c r="O196" s="59">
        <f t="shared" ref="O196:O259" si="67">N196/N$3</f>
        <v>0</v>
      </c>
      <c r="P196" s="61">
        <f t="shared" ref="P196:P215" si="68">ROUND(O196*N$435,2)-0</f>
        <v>0</v>
      </c>
      <c r="Q196" s="94"/>
      <c r="R196" s="97">
        <f t="shared" si="62"/>
        <v>65</v>
      </c>
      <c r="S196" s="98" t="s">
        <v>870</v>
      </c>
      <c r="T196" s="78">
        <f t="shared" ref="T196:T259" si="69">A196-U196</f>
        <v>0</v>
      </c>
      <c r="U196" s="70">
        <v>1380</v>
      </c>
      <c r="V196" s="71" t="s">
        <v>191</v>
      </c>
      <c r="W196" s="72">
        <v>98.657096899999999</v>
      </c>
      <c r="X196" s="79">
        <f t="shared" ref="X196:X259" si="70">C196/W196</f>
        <v>25.63424304450621</v>
      </c>
    </row>
    <row r="197" spans="1:24" hidden="1" x14ac:dyDescent="0.45">
      <c r="A197" s="155" t="s">
        <v>192</v>
      </c>
      <c r="B197" s="14" t="s">
        <v>193</v>
      </c>
      <c r="C197" s="32">
        <v>1454</v>
      </c>
      <c r="D197" s="19">
        <v>653905.78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7">
        <f t="shared" si="63"/>
        <v>653905.78</v>
      </c>
      <c r="L197" s="53">
        <f t="shared" si="64"/>
        <v>449.72887207702888</v>
      </c>
      <c r="M197" s="53">
        <f t="shared" si="65"/>
        <v>0</v>
      </c>
      <c r="N197" s="57">
        <f t="shared" si="66"/>
        <v>0</v>
      </c>
      <c r="O197" s="59">
        <f t="shared" si="67"/>
        <v>0</v>
      </c>
      <c r="P197" s="61">
        <f t="shared" si="68"/>
        <v>0</v>
      </c>
      <c r="Q197" s="94"/>
      <c r="R197" s="97">
        <f t="shared" si="62"/>
        <v>66</v>
      </c>
      <c r="S197" s="98" t="s">
        <v>870</v>
      </c>
      <c r="T197" s="78">
        <f t="shared" si="69"/>
        <v>0</v>
      </c>
      <c r="U197" s="70">
        <v>1407</v>
      </c>
      <c r="V197" s="71" t="s">
        <v>193</v>
      </c>
      <c r="W197" s="72">
        <v>140.81399540000001</v>
      </c>
      <c r="X197" s="79">
        <f t="shared" si="70"/>
        <v>10.325678181843564</v>
      </c>
    </row>
    <row r="198" spans="1:24" hidden="1" x14ac:dyDescent="0.45">
      <c r="A198" s="200" t="s">
        <v>194</v>
      </c>
      <c r="B198" s="89" t="s">
        <v>195</v>
      </c>
      <c r="C198" s="90">
        <v>4068</v>
      </c>
      <c r="D198" s="20">
        <v>1305431.1499999999</v>
      </c>
      <c r="E198" s="20">
        <v>0</v>
      </c>
      <c r="F198" s="20">
        <v>100</v>
      </c>
      <c r="G198" s="20">
        <v>0</v>
      </c>
      <c r="H198" s="20">
        <v>0</v>
      </c>
      <c r="I198" s="20">
        <v>0</v>
      </c>
      <c r="J198" s="20">
        <v>0</v>
      </c>
      <c r="K198" s="91">
        <f t="shared" si="63"/>
        <v>1305331.1499999999</v>
      </c>
      <c r="L198" s="81">
        <f t="shared" si="64"/>
        <v>320.87786381514258</v>
      </c>
      <c r="M198" s="81">
        <f t="shared" si="65"/>
        <v>0</v>
      </c>
      <c r="N198" s="82">
        <f t="shared" si="66"/>
        <v>0</v>
      </c>
      <c r="O198" s="83">
        <f t="shared" si="67"/>
        <v>0</v>
      </c>
      <c r="P198" s="84">
        <f t="shared" si="68"/>
        <v>0</v>
      </c>
      <c r="Q198" s="95"/>
      <c r="R198" s="97">
        <f t="shared" si="62"/>
        <v>67</v>
      </c>
      <c r="S198" s="98" t="s">
        <v>870</v>
      </c>
      <c r="T198" s="85">
        <f t="shared" si="69"/>
        <v>0</v>
      </c>
      <c r="U198" s="86">
        <v>1414</v>
      </c>
      <c r="V198" s="87" t="s">
        <v>195</v>
      </c>
      <c r="W198" s="82">
        <v>63.512599899999998</v>
      </c>
      <c r="X198" s="88">
        <f t="shared" si="70"/>
        <v>64.050283036830933</v>
      </c>
    </row>
    <row r="199" spans="1:24" hidden="1" x14ac:dyDescent="0.45">
      <c r="A199" s="155" t="s">
        <v>198</v>
      </c>
      <c r="B199" s="14" t="s">
        <v>199</v>
      </c>
      <c r="C199" s="32">
        <v>1319</v>
      </c>
      <c r="D199" s="19">
        <v>644553.51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7">
        <f t="shared" si="63"/>
        <v>644553.51</v>
      </c>
      <c r="L199" s="53">
        <f t="shared" si="64"/>
        <v>488.66831690674752</v>
      </c>
      <c r="M199" s="53">
        <f t="shared" si="65"/>
        <v>0</v>
      </c>
      <c r="N199" s="57">
        <f t="shared" si="66"/>
        <v>0</v>
      </c>
      <c r="O199" s="59">
        <f t="shared" si="67"/>
        <v>0</v>
      </c>
      <c r="P199" s="61">
        <f t="shared" si="68"/>
        <v>0</v>
      </c>
      <c r="Q199" s="94"/>
      <c r="R199" s="97">
        <f t="shared" si="62"/>
        <v>68</v>
      </c>
      <c r="S199" s="98" t="s">
        <v>870</v>
      </c>
      <c r="T199" s="78">
        <f t="shared" si="69"/>
        <v>0</v>
      </c>
      <c r="U199" s="70">
        <v>1428</v>
      </c>
      <c r="V199" s="71" t="s">
        <v>199</v>
      </c>
      <c r="W199" s="72">
        <v>187.80499270000001</v>
      </c>
      <c r="X199" s="79">
        <f t="shared" si="70"/>
        <v>7.023242465694044</v>
      </c>
    </row>
    <row r="200" spans="1:24" hidden="1" x14ac:dyDescent="0.45">
      <c r="A200" s="155" t="s">
        <v>200</v>
      </c>
      <c r="B200" s="14" t="s">
        <v>201</v>
      </c>
      <c r="C200" s="32">
        <v>97</v>
      </c>
      <c r="D200" s="19">
        <v>51025.91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7">
        <f t="shared" si="63"/>
        <v>51025.91</v>
      </c>
      <c r="L200" s="53">
        <f t="shared" si="64"/>
        <v>526.04030927835061</v>
      </c>
      <c r="M200" s="53">
        <f t="shared" si="65"/>
        <v>0</v>
      </c>
      <c r="N200" s="57">
        <f t="shared" si="66"/>
        <v>0</v>
      </c>
      <c r="O200" s="59">
        <f t="shared" si="67"/>
        <v>0</v>
      </c>
      <c r="P200" s="61">
        <f t="shared" si="68"/>
        <v>0</v>
      </c>
      <c r="Q200" s="94"/>
      <c r="R200" s="97">
        <f t="shared" si="62"/>
        <v>69</v>
      </c>
      <c r="S200" s="98" t="s">
        <v>870</v>
      </c>
      <c r="T200" s="78">
        <f t="shared" si="69"/>
        <v>0</v>
      </c>
      <c r="U200" s="70">
        <v>1449</v>
      </c>
      <c r="V200" s="71" t="s">
        <v>201</v>
      </c>
      <c r="W200" s="72">
        <v>11.2649002</v>
      </c>
      <c r="X200" s="79">
        <f t="shared" si="70"/>
        <v>8.6108175197149102</v>
      </c>
    </row>
    <row r="201" spans="1:24" hidden="1" x14ac:dyDescent="0.45">
      <c r="A201" s="155" t="s">
        <v>208</v>
      </c>
      <c r="B201" s="14" t="s">
        <v>209</v>
      </c>
      <c r="C201" s="32">
        <v>1761</v>
      </c>
      <c r="D201" s="19">
        <v>960624.95</v>
      </c>
      <c r="E201" s="19">
        <v>17662.09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7">
        <f t="shared" si="63"/>
        <v>942962.86</v>
      </c>
      <c r="L201" s="53">
        <f t="shared" si="64"/>
        <v>535.47010789324247</v>
      </c>
      <c r="M201" s="53">
        <f t="shared" si="65"/>
        <v>0</v>
      </c>
      <c r="N201" s="57">
        <f t="shared" si="66"/>
        <v>0</v>
      </c>
      <c r="O201" s="59">
        <f t="shared" si="67"/>
        <v>0</v>
      </c>
      <c r="P201" s="61">
        <f t="shared" si="68"/>
        <v>0</v>
      </c>
      <c r="Q201" s="94"/>
      <c r="R201" s="97">
        <f t="shared" si="62"/>
        <v>70</v>
      </c>
      <c r="S201" s="98" t="s">
        <v>870</v>
      </c>
      <c r="T201" s="78">
        <f t="shared" si="69"/>
        <v>0</v>
      </c>
      <c r="U201" s="70">
        <v>1540</v>
      </c>
      <c r="V201" s="71" t="s">
        <v>209</v>
      </c>
      <c r="W201" s="72">
        <v>92.450401299999996</v>
      </c>
      <c r="X201" s="79">
        <f t="shared" si="70"/>
        <v>19.0480514442072</v>
      </c>
    </row>
    <row r="202" spans="1:24" hidden="1" x14ac:dyDescent="0.45">
      <c r="A202" s="200" t="s">
        <v>210</v>
      </c>
      <c r="B202" s="89" t="s">
        <v>211</v>
      </c>
      <c r="C202" s="90">
        <v>11800</v>
      </c>
      <c r="D202" s="20">
        <v>5173540.54</v>
      </c>
      <c r="E202" s="20">
        <v>0</v>
      </c>
      <c r="F202" s="20">
        <v>15691.54</v>
      </c>
      <c r="G202" s="20">
        <v>0</v>
      </c>
      <c r="H202" s="20">
        <v>0</v>
      </c>
      <c r="I202" s="20">
        <v>0</v>
      </c>
      <c r="J202" s="20">
        <v>0</v>
      </c>
      <c r="K202" s="91">
        <f t="shared" si="63"/>
        <v>5157849</v>
      </c>
      <c r="L202" s="81">
        <f t="shared" si="64"/>
        <v>437.10584745762714</v>
      </c>
      <c r="M202" s="81">
        <f t="shared" si="65"/>
        <v>0</v>
      </c>
      <c r="N202" s="82">
        <f t="shared" si="66"/>
        <v>0</v>
      </c>
      <c r="O202" s="83">
        <f t="shared" si="67"/>
        <v>0</v>
      </c>
      <c r="P202" s="84">
        <f t="shared" si="68"/>
        <v>0</v>
      </c>
      <c r="Q202" s="95"/>
      <c r="R202" s="97">
        <f t="shared" si="62"/>
        <v>71</v>
      </c>
      <c r="S202" s="98" t="s">
        <v>870</v>
      </c>
      <c r="T202" s="85">
        <f t="shared" si="69"/>
        <v>0</v>
      </c>
      <c r="U202" s="86">
        <v>1554</v>
      </c>
      <c r="V202" s="87" t="s">
        <v>211</v>
      </c>
      <c r="W202" s="82">
        <v>196.7720032</v>
      </c>
      <c r="X202" s="88">
        <f t="shared" si="70"/>
        <v>59.967880633945796</v>
      </c>
    </row>
    <row r="203" spans="1:24" hidden="1" x14ac:dyDescent="0.45">
      <c r="A203" s="155" t="s">
        <v>214</v>
      </c>
      <c r="B203" s="14" t="s">
        <v>215</v>
      </c>
      <c r="C203" s="32">
        <v>1979</v>
      </c>
      <c r="D203" s="19">
        <v>800248.44</v>
      </c>
      <c r="E203" s="19">
        <v>3050.1</v>
      </c>
      <c r="F203" s="19">
        <v>0</v>
      </c>
      <c r="G203" s="19">
        <v>28789.54</v>
      </c>
      <c r="H203" s="19">
        <v>0</v>
      </c>
      <c r="I203" s="19">
        <v>0</v>
      </c>
      <c r="J203" s="19">
        <v>0</v>
      </c>
      <c r="K203" s="17">
        <f t="shared" si="63"/>
        <v>768408.79999999993</v>
      </c>
      <c r="L203" s="53">
        <f t="shared" si="64"/>
        <v>388.28135421930267</v>
      </c>
      <c r="M203" s="53">
        <f t="shared" si="65"/>
        <v>0</v>
      </c>
      <c r="N203" s="57">
        <f t="shared" si="66"/>
        <v>0</v>
      </c>
      <c r="O203" s="59">
        <f t="shared" si="67"/>
        <v>0</v>
      </c>
      <c r="P203" s="61">
        <f t="shared" si="68"/>
        <v>0</v>
      </c>
      <c r="Q203" s="94"/>
      <c r="R203" s="97">
        <f t="shared" si="62"/>
        <v>72</v>
      </c>
      <c r="S203" s="98" t="s">
        <v>870</v>
      </c>
      <c r="T203" s="78">
        <f t="shared" si="69"/>
        <v>0</v>
      </c>
      <c r="U203" s="70">
        <v>1568</v>
      </c>
      <c r="V203" s="71" t="s">
        <v>215</v>
      </c>
      <c r="W203" s="72">
        <v>91.054100000000005</v>
      </c>
      <c r="X203" s="79">
        <f t="shared" si="70"/>
        <v>21.734331567716335</v>
      </c>
    </row>
    <row r="204" spans="1:24" hidden="1" x14ac:dyDescent="0.45">
      <c r="A204" s="155" t="s">
        <v>218</v>
      </c>
      <c r="B204" s="14" t="s">
        <v>219</v>
      </c>
      <c r="C204" s="32">
        <v>631</v>
      </c>
      <c r="D204" s="19">
        <v>370272.8</v>
      </c>
      <c r="E204" s="19">
        <v>0</v>
      </c>
      <c r="F204" s="19">
        <v>0</v>
      </c>
      <c r="G204" s="19">
        <v>3738.45</v>
      </c>
      <c r="H204" s="19">
        <v>0</v>
      </c>
      <c r="I204" s="19">
        <v>0</v>
      </c>
      <c r="J204" s="19">
        <v>0</v>
      </c>
      <c r="K204" s="17">
        <f t="shared" si="63"/>
        <v>366534.35</v>
      </c>
      <c r="L204" s="53">
        <f t="shared" si="64"/>
        <v>580.87852614896985</v>
      </c>
      <c r="M204" s="53">
        <f t="shared" si="65"/>
        <v>0</v>
      </c>
      <c r="N204" s="57">
        <f t="shared" si="66"/>
        <v>0</v>
      </c>
      <c r="O204" s="59">
        <f t="shared" si="67"/>
        <v>0</v>
      </c>
      <c r="P204" s="61">
        <f t="shared" si="68"/>
        <v>0</v>
      </c>
      <c r="Q204" s="94"/>
      <c r="R204" s="97">
        <f t="shared" si="62"/>
        <v>73</v>
      </c>
      <c r="S204" s="98" t="s">
        <v>870</v>
      </c>
      <c r="T204" s="78">
        <f t="shared" si="69"/>
        <v>0</v>
      </c>
      <c r="U204" s="70">
        <v>1600</v>
      </c>
      <c r="V204" s="71" t="s">
        <v>219</v>
      </c>
      <c r="W204" s="72">
        <v>125.36799619999999</v>
      </c>
      <c r="X204" s="79">
        <f t="shared" si="70"/>
        <v>5.0331824638352165</v>
      </c>
    </row>
    <row r="205" spans="1:24" hidden="1" x14ac:dyDescent="0.45">
      <c r="A205" s="155" t="s">
        <v>223</v>
      </c>
      <c r="B205" s="14" t="s">
        <v>224</v>
      </c>
      <c r="C205" s="32">
        <v>1122</v>
      </c>
      <c r="D205" s="19">
        <v>502976.33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7">
        <f t="shared" si="63"/>
        <v>502976.33</v>
      </c>
      <c r="L205" s="53">
        <f t="shared" si="64"/>
        <v>448.28549910873443</v>
      </c>
      <c r="M205" s="53">
        <f t="shared" si="65"/>
        <v>0</v>
      </c>
      <c r="N205" s="57">
        <f t="shared" si="66"/>
        <v>0</v>
      </c>
      <c r="O205" s="59">
        <f t="shared" si="67"/>
        <v>0</v>
      </c>
      <c r="P205" s="61">
        <f t="shared" si="68"/>
        <v>0</v>
      </c>
      <c r="Q205" s="94"/>
      <c r="R205" s="97">
        <f t="shared" si="62"/>
        <v>74</v>
      </c>
      <c r="S205" s="98" t="s">
        <v>870</v>
      </c>
      <c r="T205" s="78">
        <f t="shared" si="69"/>
        <v>0</v>
      </c>
      <c r="U205" s="70">
        <v>1645</v>
      </c>
      <c r="V205" s="71" t="s">
        <v>224</v>
      </c>
      <c r="W205" s="72">
        <v>88.5404968</v>
      </c>
      <c r="X205" s="79">
        <f t="shared" si="70"/>
        <v>12.672167432428502</v>
      </c>
    </row>
    <row r="206" spans="1:24" hidden="1" x14ac:dyDescent="0.45">
      <c r="A206" s="155" t="s">
        <v>85</v>
      </c>
      <c r="B206" s="14" t="s">
        <v>220</v>
      </c>
      <c r="C206" s="32">
        <v>463</v>
      </c>
      <c r="D206" s="19">
        <v>252995.47</v>
      </c>
      <c r="E206" s="19">
        <v>0</v>
      </c>
      <c r="F206" s="19">
        <v>0</v>
      </c>
      <c r="G206" s="19">
        <v>359.5</v>
      </c>
      <c r="H206" s="19">
        <v>0</v>
      </c>
      <c r="I206" s="19">
        <v>0</v>
      </c>
      <c r="J206" s="19">
        <v>0</v>
      </c>
      <c r="K206" s="17">
        <f t="shared" si="63"/>
        <v>252635.97</v>
      </c>
      <c r="L206" s="53">
        <f t="shared" si="64"/>
        <v>545.65004319654429</v>
      </c>
      <c r="M206" s="53">
        <f t="shared" si="65"/>
        <v>0</v>
      </c>
      <c r="N206" s="57">
        <f t="shared" si="66"/>
        <v>0</v>
      </c>
      <c r="O206" s="59">
        <f t="shared" si="67"/>
        <v>0</v>
      </c>
      <c r="P206" s="61">
        <f t="shared" si="68"/>
        <v>0</v>
      </c>
      <c r="Q206" s="94"/>
      <c r="R206" s="97">
        <f t="shared" ref="R206:R269" si="71">R205+1</f>
        <v>75</v>
      </c>
      <c r="S206" s="98" t="s">
        <v>870</v>
      </c>
      <c r="T206" s="78">
        <f t="shared" si="69"/>
        <v>0</v>
      </c>
      <c r="U206" s="70">
        <v>1631</v>
      </c>
      <c r="V206" s="71" t="s">
        <v>220</v>
      </c>
      <c r="W206" s="72">
        <v>54.339801799999996</v>
      </c>
      <c r="X206" s="79">
        <f t="shared" si="70"/>
        <v>8.5204580190426835</v>
      </c>
    </row>
    <row r="207" spans="1:24" hidden="1" x14ac:dyDescent="0.45">
      <c r="A207" s="155" t="s">
        <v>221</v>
      </c>
      <c r="B207" s="14" t="s">
        <v>222</v>
      </c>
      <c r="C207" s="32">
        <v>3092</v>
      </c>
      <c r="D207" s="19">
        <v>1426247.49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7">
        <f t="shared" si="63"/>
        <v>1426247.49</v>
      </c>
      <c r="L207" s="53">
        <f t="shared" si="64"/>
        <v>461.27021021992238</v>
      </c>
      <c r="M207" s="53">
        <f t="shared" si="65"/>
        <v>0</v>
      </c>
      <c r="N207" s="57">
        <f t="shared" si="66"/>
        <v>0</v>
      </c>
      <c r="O207" s="59">
        <f t="shared" si="67"/>
        <v>0</v>
      </c>
      <c r="P207" s="61">
        <f t="shared" si="68"/>
        <v>0</v>
      </c>
      <c r="Q207" s="94"/>
      <c r="R207" s="97">
        <f t="shared" si="71"/>
        <v>76</v>
      </c>
      <c r="S207" s="98" t="s">
        <v>870</v>
      </c>
      <c r="T207" s="78">
        <f t="shared" si="69"/>
        <v>0</v>
      </c>
      <c r="U207" s="70">
        <v>1638</v>
      </c>
      <c r="V207" s="71" t="s">
        <v>222</v>
      </c>
      <c r="W207" s="72">
        <v>87.856300399999995</v>
      </c>
      <c r="X207" s="79">
        <f t="shared" si="70"/>
        <v>35.193833406624989</v>
      </c>
    </row>
    <row r="208" spans="1:24" hidden="1" x14ac:dyDescent="0.45">
      <c r="A208" s="200" t="s">
        <v>116</v>
      </c>
      <c r="B208" s="89" t="s">
        <v>117</v>
      </c>
      <c r="C208" s="90">
        <v>7344</v>
      </c>
      <c r="D208" s="20">
        <v>3755686.97</v>
      </c>
      <c r="E208" s="20">
        <v>20537.7</v>
      </c>
      <c r="F208" s="20">
        <v>0</v>
      </c>
      <c r="G208" s="20">
        <v>4961.3</v>
      </c>
      <c r="H208" s="20">
        <v>0</v>
      </c>
      <c r="I208" s="20">
        <v>0</v>
      </c>
      <c r="J208" s="20">
        <v>200</v>
      </c>
      <c r="K208" s="91">
        <f t="shared" si="63"/>
        <v>3729987.97</v>
      </c>
      <c r="L208" s="81">
        <f t="shared" si="64"/>
        <v>507.89596541394337</v>
      </c>
      <c r="M208" s="81">
        <f t="shared" si="65"/>
        <v>0</v>
      </c>
      <c r="N208" s="82">
        <f t="shared" si="66"/>
        <v>0</v>
      </c>
      <c r="O208" s="83">
        <f t="shared" si="67"/>
        <v>0</v>
      </c>
      <c r="P208" s="84">
        <f t="shared" si="68"/>
        <v>0</v>
      </c>
      <c r="Q208" s="95"/>
      <c r="R208" s="97">
        <f t="shared" si="71"/>
        <v>77</v>
      </c>
      <c r="S208" s="98" t="s">
        <v>870</v>
      </c>
      <c r="T208" s="85">
        <f t="shared" si="69"/>
        <v>0</v>
      </c>
      <c r="U208" s="86">
        <v>714</v>
      </c>
      <c r="V208" s="87" t="s">
        <v>117</v>
      </c>
      <c r="W208" s="82">
        <v>32.860599499999999</v>
      </c>
      <c r="X208" s="88">
        <f t="shared" si="70"/>
        <v>223.48953189365886</v>
      </c>
    </row>
    <row r="209" spans="1:24" hidden="1" x14ac:dyDescent="0.45">
      <c r="A209" s="155" t="s">
        <v>233</v>
      </c>
      <c r="B209" s="14" t="s">
        <v>234</v>
      </c>
      <c r="C209" s="32">
        <v>1816</v>
      </c>
      <c r="D209" s="19">
        <v>675429.53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7">
        <f t="shared" si="63"/>
        <v>675429.53</v>
      </c>
      <c r="L209" s="53">
        <f t="shared" si="64"/>
        <v>371.93256057268724</v>
      </c>
      <c r="M209" s="53">
        <f t="shared" si="65"/>
        <v>0</v>
      </c>
      <c r="N209" s="57">
        <f t="shared" si="66"/>
        <v>0</v>
      </c>
      <c r="O209" s="59">
        <f t="shared" si="67"/>
        <v>0</v>
      </c>
      <c r="P209" s="61">
        <f t="shared" si="68"/>
        <v>0</v>
      </c>
      <c r="Q209" s="94"/>
      <c r="R209" s="97">
        <f t="shared" si="71"/>
        <v>78</v>
      </c>
      <c r="S209" s="98" t="s">
        <v>870</v>
      </c>
      <c r="T209" s="78">
        <f t="shared" si="69"/>
        <v>0</v>
      </c>
      <c r="U209" s="70">
        <v>1694</v>
      </c>
      <c r="V209" s="71" t="s">
        <v>234</v>
      </c>
      <c r="W209" s="72">
        <v>104.3970032</v>
      </c>
      <c r="X209" s="79">
        <f t="shared" si="70"/>
        <v>17.395135342352432</v>
      </c>
    </row>
    <row r="210" spans="1:24" hidden="1" x14ac:dyDescent="0.45">
      <c r="A210" s="155" t="s">
        <v>235</v>
      </c>
      <c r="B210" s="14" t="s">
        <v>236</v>
      </c>
      <c r="C210" s="32">
        <v>787</v>
      </c>
      <c r="D210" s="19">
        <v>265100.15000000002</v>
      </c>
      <c r="E210" s="19">
        <v>6511.52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7">
        <f t="shared" si="63"/>
        <v>258588.63000000003</v>
      </c>
      <c r="L210" s="53">
        <f t="shared" si="64"/>
        <v>328.57513341804327</v>
      </c>
      <c r="M210" s="53">
        <f t="shared" si="65"/>
        <v>0</v>
      </c>
      <c r="N210" s="57">
        <f t="shared" si="66"/>
        <v>0</v>
      </c>
      <c r="O210" s="59">
        <f t="shared" si="67"/>
        <v>0</v>
      </c>
      <c r="P210" s="61">
        <f t="shared" si="68"/>
        <v>0</v>
      </c>
      <c r="Q210" s="94"/>
      <c r="R210" s="97">
        <f t="shared" si="71"/>
        <v>79</v>
      </c>
      <c r="S210" s="98" t="s">
        <v>870</v>
      </c>
      <c r="T210" s="78">
        <f t="shared" si="69"/>
        <v>0</v>
      </c>
      <c r="U210" s="70">
        <v>1729</v>
      </c>
      <c r="V210" s="71" t="s">
        <v>236</v>
      </c>
      <c r="W210" s="72">
        <v>106.6330032</v>
      </c>
      <c r="X210" s="79">
        <f t="shared" si="70"/>
        <v>7.3804542344541222</v>
      </c>
    </row>
    <row r="211" spans="1:24" hidden="1" x14ac:dyDescent="0.45">
      <c r="A211" s="155" t="s">
        <v>237</v>
      </c>
      <c r="B211" s="14" t="s">
        <v>238</v>
      </c>
      <c r="C211" s="32">
        <v>524</v>
      </c>
      <c r="D211" s="19">
        <v>313692.49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7">
        <f t="shared" si="63"/>
        <v>313692.49</v>
      </c>
      <c r="L211" s="53">
        <f t="shared" si="64"/>
        <v>598.64979007633588</v>
      </c>
      <c r="M211" s="53">
        <f t="shared" si="65"/>
        <v>0</v>
      </c>
      <c r="N211" s="57">
        <f t="shared" si="66"/>
        <v>0</v>
      </c>
      <c r="O211" s="59">
        <f t="shared" si="67"/>
        <v>0</v>
      </c>
      <c r="P211" s="61">
        <f t="shared" si="68"/>
        <v>0</v>
      </c>
      <c r="Q211" s="94"/>
      <c r="R211" s="97">
        <f t="shared" si="71"/>
        <v>80</v>
      </c>
      <c r="S211" s="98" t="s">
        <v>870</v>
      </c>
      <c r="T211" s="78">
        <f t="shared" si="69"/>
        <v>0</v>
      </c>
      <c r="U211" s="70">
        <v>1736</v>
      </c>
      <c r="V211" s="71" t="s">
        <v>238</v>
      </c>
      <c r="W211" s="72">
        <v>48.531398799999998</v>
      </c>
      <c r="X211" s="79">
        <f t="shared" si="70"/>
        <v>10.797133669264856</v>
      </c>
    </row>
    <row r="212" spans="1:24" hidden="1" x14ac:dyDescent="0.45">
      <c r="A212" s="155" t="s">
        <v>239</v>
      </c>
      <c r="B212" s="126" t="s">
        <v>240</v>
      </c>
      <c r="C212" s="32">
        <v>750</v>
      </c>
      <c r="D212" s="19">
        <v>457546.72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7">
        <f t="shared" si="63"/>
        <v>457546.72</v>
      </c>
      <c r="L212" s="53">
        <f t="shared" si="64"/>
        <v>610.06229333333329</v>
      </c>
      <c r="M212" s="53">
        <f t="shared" si="65"/>
        <v>0</v>
      </c>
      <c r="N212" s="57">
        <f t="shared" si="66"/>
        <v>0</v>
      </c>
      <c r="O212" s="59">
        <f t="shared" si="67"/>
        <v>0</v>
      </c>
      <c r="P212" s="61">
        <f t="shared" si="68"/>
        <v>0</v>
      </c>
      <c r="Q212" s="94"/>
      <c r="R212" s="97">
        <f t="shared" si="71"/>
        <v>81</v>
      </c>
      <c r="S212" s="98" t="s">
        <v>870</v>
      </c>
      <c r="T212" s="78">
        <f t="shared" si="69"/>
        <v>0</v>
      </c>
      <c r="U212" s="70">
        <v>1813</v>
      </c>
      <c r="V212" s="71" t="s">
        <v>240</v>
      </c>
      <c r="W212" s="72">
        <v>145.9810028</v>
      </c>
      <c r="X212" s="79">
        <f t="shared" si="70"/>
        <v>5.1376548017520536</v>
      </c>
    </row>
    <row r="213" spans="1:24" hidden="1" x14ac:dyDescent="0.45">
      <c r="A213" s="200" t="s">
        <v>245</v>
      </c>
      <c r="B213" s="89" t="s">
        <v>246</v>
      </c>
      <c r="C213" s="90">
        <v>7517</v>
      </c>
      <c r="D213" s="20">
        <v>911003.24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91">
        <f t="shared" si="63"/>
        <v>911003.24</v>
      </c>
      <c r="L213" s="81">
        <f t="shared" si="64"/>
        <v>121.19239590262073</v>
      </c>
      <c r="M213" s="81">
        <f t="shared" si="65"/>
        <v>0</v>
      </c>
      <c r="N213" s="82">
        <f t="shared" si="66"/>
        <v>0</v>
      </c>
      <c r="O213" s="83">
        <f t="shared" si="67"/>
        <v>0</v>
      </c>
      <c r="P213" s="84">
        <f t="shared" si="68"/>
        <v>0</v>
      </c>
      <c r="Q213" s="95"/>
      <c r="R213" s="97">
        <f t="shared" si="71"/>
        <v>82</v>
      </c>
      <c r="S213" s="98" t="s">
        <v>870</v>
      </c>
      <c r="T213" s="85">
        <f t="shared" si="69"/>
        <v>0</v>
      </c>
      <c r="U213" s="86">
        <v>1862</v>
      </c>
      <c r="V213" s="87" t="s">
        <v>246</v>
      </c>
      <c r="W213" s="82">
        <v>80.146202099999996</v>
      </c>
      <c r="X213" s="88">
        <f t="shared" si="70"/>
        <v>93.791094313126536</v>
      </c>
    </row>
    <row r="214" spans="1:24" hidden="1" x14ac:dyDescent="0.45">
      <c r="A214" s="155" t="s">
        <v>247</v>
      </c>
      <c r="B214" s="126" t="s">
        <v>248</v>
      </c>
      <c r="C214" s="32">
        <v>162</v>
      </c>
      <c r="D214" s="19">
        <v>99757.33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7">
        <f t="shared" si="63"/>
        <v>99757.33</v>
      </c>
      <c r="L214" s="53">
        <f t="shared" si="64"/>
        <v>615.78598765432105</v>
      </c>
      <c r="M214" s="53">
        <f t="shared" si="65"/>
        <v>0</v>
      </c>
      <c r="N214" s="57">
        <f t="shared" si="66"/>
        <v>0</v>
      </c>
      <c r="O214" s="59">
        <f t="shared" si="67"/>
        <v>0</v>
      </c>
      <c r="P214" s="61">
        <f t="shared" si="68"/>
        <v>0</v>
      </c>
      <c r="Q214" s="94"/>
      <c r="R214" s="97">
        <f t="shared" si="71"/>
        <v>83</v>
      </c>
      <c r="S214" s="98" t="s">
        <v>870</v>
      </c>
      <c r="T214" s="78">
        <f t="shared" si="69"/>
        <v>0</v>
      </c>
      <c r="U214" s="70">
        <v>1870</v>
      </c>
      <c r="V214" s="71" t="s">
        <v>248</v>
      </c>
      <c r="W214" s="72">
        <v>10.715700099999999</v>
      </c>
      <c r="X214" s="79">
        <f t="shared" si="70"/>
        <v>15.118004282333359</v>
      </c>
    </row>
    <row r="215" spans="1:24" hidden="1" x14ac:dyDescent="0.45">
      <c r="A215" s="155" t="s">
        <v>249</v>
      </c>
      <c r="B215" s="14" t="s">
        <v>250</v>
      </c>
      <c r="C215" s="32">
        <v>2825</v>
      </c>
      <c r="D215" s="19">
        <v>680111.32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7">
        <f t="shared" si="63"/>
        <v>680111.32</v>
      </c>
      <c r="L215" s="53">
        <f t="shared" si="64"/>
        <v>240.74736991150439</v>
      </c>
      <c r="M215" s="53">
        <f t="shared" si="65"/>
        <v>0</v>
      </c>
      <c r="N215" s="57">
        <f t="shared" si="66"/>
        <v>0</v>
      </c>
      <c r="O215" s="59">
        <f t="shared" si="67"/>
        <v>0</v>
      </c>
      <c r="P215" s="61">
        <f t="shared" si="68"/>
        <v>0</v>
      </c>
      <c r="Q215" s="94"/>
      <c r="R215" s="97">
        <f t="shared" si="71"/>
        <v>84</v>
      </c>
      <c r="S215" s="98" t="s">
        <v>870</v>
      </c>
      <c r="T215" s="78">
        <f t="shared" si="69"/>
        <v>0</v>
      </c>
      <c r="U215" s="70">
        <v>1883</v>
      </c>
      <c r="V215" s="71" t="s">
        <v>250</v>
      </c>
      <c r="W215" s="72">
        <v>98.448402400000006</v>
      </c>
      <c r="X215" s="79">
        <f t="shared" si="70"/>
        <v>28.69523457091671</v>
      </c>
    </row>
    <row r="216" spans="1:24" hidden="1" x14ac:dyDescent="0.45">
      <c r="A216" s="200" t="s">
        <v>251</v>
      </c>
      <c r="B216" s="89" t="s">
        <v>252</v>
      </c>
      <c r="C216" s="90">
        <v>673</v>
      </c>
      <c r="D216" s="20">
        <v>799775.16</v>
      </c>
      <c r="E216" s="20">
        <v>0</v>
      </c>
      <c r="F216" s="20">
        <v>0</v>
      </c>
      <c r="G216" s="20">
        <v>187176.44</v>
      </c>
      <c r="H216" s="20">
        <v>0</v>
      </c>
      <c r="I216" s="20">
        <v>0</v>
      </c>
      <c r="J216" s="20">
        <v>0</v>
      </c>
      <c r="K216" s="91">
        <f t="shared" si="63"/>
        <v>612598.72</v>
      </c>
      <c r="L216" s="81">
        <f t="shared" si="64"/>
        <v>910.25069836552746</v>
      </c>
      <c r="M216" s="81">
        <v>0</v>
      </c>
      <c r="N216" s="82">
        <f t="shared" si="66"/>
        <v>0</v>
      </c>
      <c r="O216" s="83">
        <f t="shared" si="67"/>
        <v>0</v>
      </c>
      <c r="P216" s="92">
        <v>0</v>
      </c>
      <c r="Q216" s="96"/>
      <c r="R216" s="97">
        <f t="shared" si="71"/>
        <v>85</v>
      </c>
      <c r="S216" s="98" t="s">
        <v>870</v>
      </c>
      <c r="T216" s="85">
        <f t="shared" si="69"/>
        <v>0</v>
      </c>
      <c r="U216" s="86">
        <v>1890</v>
      </c>
      <c r="V216" s="87" t="s">
        <v>252</v>
      </c>
      <c r="W216" s="82">
        <v>5.2269702000000002</v>
      </c>
      <c r="X216" s="88">
        <f t="shared" si="70"/>
        <v>128.75527777066722</v>
      </c>
    </row>
    <row r="217" spans="1:24" hidden="1" x14ac:dyDescent="0.45">
      <c r="A217" s="200" t="s">
        <v>255</v>
      </c>
      <c r="B217" s="89" t="s">
        <v>256</v>
      </c>
      <c r="C217" s="90">
        <v>4318</v>
      </c>
      <c r="D217" s="20">
        <v>1859052.36</v>
      </c>
      <c r="E217" s="20">
        <v>9846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91">
        <f t="shared" si="63"/>
        <v>1849206.36</v>
      </c>
      <c r="L217" s="81">
        <f t="shared" si="64"/>
        <v>428.25529411764711</v>
      </c>
      <c r="M217" s="81">
        <f t="shared" si="65"/>
        <v>0</v>
      </c>
      <c r="N217" s="82">
        <f t="shared" si="66"/>
        <v>0</v>
      </c>
      <c r="O217" s="83">
        <f t="shared" si="67"/>
        <v>0</v>
      </c>
      <c r="P217" s="84">
        <f t="shared" ref="P217:P223" si="72">ROUND(O217*N$435,2)-0</f>
        <v>0</v>
      </c>
      <c r="Q217" s="95"/>
      <c r="R217" s="97">
        <f t="shared" si="71"/>
        <v>86</v>
      </c>
      <c r="S217" s="98" t="s">
        <v>870</v>
      </c>
      <c r="T217" s="85">
        <f t="shared" si="69"/>
        <v>0</v>
      </c>
      <c r="U217" s="86">
        <v>1900</v>
      </c>
      <c r="V217" s="87" t="s">
        <v>256</v>
      </c>
      <c r="W217" s="82">
        <v>28.988000899999999</v>
      </c>
      <c r="X217" s="88">
        <f t="shared" si="70"/>
        <v>148.95818497094086</v>
      </c>
    </row>
    <row r="218" spans="1:24" hidden="1" x14ac:dyDescent="0.45">
      <c r="A218" s="155" t="s">
        <v>257</v>
      </c>
      <c r="B218" s="14" t="s">
        <v>258</v>
      </c>
      <c r="C218" s="32">
        <v>535</v>
      </c>
      <c r="D218" s="19">
        <v>320439.88</v>
      </c>
      <c r="E218" s="19">
        <v>0</v>
      </c>
      <c r="F218" s="19">
        <v>0</v>
      </c>
      <c r="G218" s="19">
        <v>3617.16</v>
      </c>
      <c r="H218" s="19">
        <v>0</v>
      </c>
      <c r="I218" s="19">
        <v>0</v>
      </c>
      <c r="J218" s="19">
        <v>0</v>
      </c>
      <c r="K218" s="17">
        <f t="shared" si="63"/>
        <v>316822.72000000003</v>
      </c>
      <c r="L218" s="53">
        <f t="shared" si="64"/>
        <v>592.19200000000001</v>
      </c>
      <c r="M218" s="53">
        <f t="shared" si="65"/>
        <v>0</v>
      </c>
      <c r="N218" s="57">
        <f t="shared" si="66"/>
        <v>0</v>
      </c>
      <c r="O218" s="59">
        <f t="shared" si="67"/>
        <v>0</v>
      </c>
      <c r="P218" s="61">
        <f t="shared" si="72"/>
        <v>0</v>
      </c>
      <c r="Q218" s="94"/>
      <c r="R218" s="97">
        <f t="shared" si="71"/>
        <v>87</v>
      </c>
      <c r="S218" s="98" t="s">
        <v>870</v>
      </c>
      <c r="T218" s="78">
        <f t="shared" si="69"/>
        <v>0</v>
      </c>
      <c r="U218" s="70">
        <v>1939</v>
      </c>
      <c r="V218" s="71" t="s">
        <v>258</v>
      </c>
      <c r="W218" s="72">
        <v>152.378006</v>
      </c>
      <c r="X218" s="79">
        <f t="shared" si="70"/>
        <v>3.5110053874835452</v>
      </c>
    </row>
    <row r="219" spans="1:24" hidden="1" x14ac:dyDescent="0.45">
      <c r="A219" s="155" t="s">
        <v>261</v>
      </c>
      <c r="B219" s="14" t="s">
        <v>262</v>
      </c>
      <c r="C219" s="32">
        <v>1674</v>
      </c>
      <c r="D219" s="19">
        <v>727124.39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7">
        <f t="shared" si="63"/>
        <v>727124.39</v>
      </c>
      <c r="L219" s="53">
        <f t="shared" si="64"/>
        <v>434.36343488649942</v>
      </c>
      <c r="M219" s="53">
        <f t="shared" si="65"/>
        <v>0</v>
      </c>
      <c r="N219" s="57">
        <f t="shared" si="66"/>
        <v>0</v>
      </c>
      <c r="O219" s="59">
        <f t="shared" si="67"/>
        <v>0</v>
      </c>
      <c r="P219" s="61">
        <f t="shared" si="72"/>
        <v>0</v>
      </c>
      <c r="Q219" s="94"/>
      <c r="R219" s="97">
        <f t="shared" si="71"/>
        <v>88</v>
      </c>
      <c r="S219" s="98" t="s">
        <v>870</v>
      </c>
      <c r="T219" s="78">
        <f t="shared" si="69"/>
        <v>0</v>
      </c>
      <c r="U219" s="70">
        <v>1953</v>
      </c>
      <c r="V219" s="71" t="s">
        <v>262</v>
      </c>
      <c r="W219" s="72">
        <v>75.629798899999997</v>
      </c>
      <c r="X219" s="79">
        <f t="shared" si="70"/>
        <v>22.134132634854858</v>
      </c>
    </row>
    <row r="220" spans="1:24" hidden="1" x14ac:dyDescent="0.45">
      <c r="A220" s="155" t="s">
        <v>263</v>
      </c>
      <c r="B220" s="14" t="s">
        <v>264</v>
      </c>
      <c r="C220" s="32">
        <v>1473</v>
      </c>
      <c r="D220" s="19">
        <v>936682.04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7">
        <f t="shared" si="63"/>
        <v>936682.04</v>
      </c>
      <c r="L220" s="53">
        <f t="shared" si="64"/>
        <v>635.90090970807876</v>
      </c>
      <c r="M220" s="53">
        <f t="shared" si="65"/>
        <v>0</v>
      </c>
      <c r="N220" s="57">
        <f t="shared" si="66"/>
        <v>0</v>
      </c>
      <c r="O220" s="59">
        <f t="shared" si="67"/>
        <v>0</v>
      </c>
      <c r="P220" s="61">
        <f t="shared" si="72"/>
        <v>0</v>
      </c>
      <c r="Q220" s="94"/>
      <c r="R220" s="97">
        <f t="shared" si="71"/>
        <v>89</v>
      </c>
      <c r="S220" s="98" t="s">
        <v>870</v>
      </c>
      <c r="T220" s="78">
        <f t="shared" si="69"/>
        <v>0</v>
      </c>
      <c r="U220" s="70">
        <v>2009</v>
      </c>
      <c r="V220" s="71" t="s">
        <v>889</v>
      </c>
      <c r="W220" s="72">
        <v>179.27699279999999</v>
      </c>
      <c r="X220" s="79">
        <f t="shared" si="70"/>
        <v>8.2163359446979758</v>
      </c>
    </row>
    <row r="221" spans="1:24" hidden="1" x14ac:dyDescent="0.45">
      <c r="A221" s="155" t="s">
        <v>267</v>
      </c>
      <c r="B221" s="14" t="s">
        <v>268</v>
      </c>
      <c r="C221" s="32">
        <v>126</v>
      </c>
      <c r="D221" s="19">
        <v>71151.259999999995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7">
        <f t="shared" si="63"/>
        <v>71151.259999999995</v>
      </c>
      <c r="L221" s="53">
        <f t="shared" si="64"/>
        <v>564.69253968253963</v>
      </c>
      <c r="M221" s="53">
        <f t="shared" si="65"/>
        <v>0</v>
      </c>
      <c r="N221" s="57">
        <f t="shared" si="66"/>
        <v>0</v>
      </c>
      <c r="O221" s="59">
        <f t="shared" si="67"/>
        <v>0</v>
      </c>
      <c r="P221" s="61">
        <f t="shared" si="72"/>
        <v>0</v>
      </c>
      <c r="Q221" s="94"/>
      <c r="R221" s="97">
        <f t="shared" si="71"/>
        <v>90</v>
      </c>
      <c r="S221" s="98" t="s">
        <v>870</v>
      </c>
      <c r="T221" s="78">
        <f t="shared" si="69"/>
        <v>0</v>
      </c>
      <c r="U221" s="70">
        <v>2044</v>
      </c>
      <c r="V221" s="71" t="s">
        <v>268</v>
      </c>
      <c r="W221" s="72">
        <v>4.0317898000000003</v>
      </c>
      <c r="X221" s="79">
        <f t="shared" si="70"/>
        <v>31.251629239202895</v>
      </c>
    </row>
    <row r="222" spans="1:24" hidden="1" x14ac:dyDescent="0.45">
      <c r="A222" s="155" t="s">
        <v>269</v>
      </c>
      <c r="B222" s="14" t="s">
        <v>270</v>
      </c>
      <c r="C222" s="32">
        <v>653</v>
      </c>
      <c r="D222" s="19">
        <v>237345.82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7">
        <f t="shared" si="63"/>
        <v>237345.82</v>
      </c>
      <c r="L222" s="53">
        <f t="shared" si="64"/>
        <v>363.46986217457885</v>
      </c>
      <c r="M222" s="53">
        <f t="shared" si="65"/>
        <v>0</v>
      </c>
      <c r="N222" s="57">
        <f t="shared" si="66"/>
        <v>0</v>
      </c>
      <c r="O222" s="59">
        <f t="shared" si="67"/>
        <v>0</v>
      </c>
      <c r="P222" s="61">
        <f t="shared" si="72"/>
        <v>0</v>
      </c>
      <c r="Q222" s="94"/>
      <c r="R222" s="97">
        <f t="shared" si="71"/>
        <v>91</v>
      </c>
      <c r="S222" s="98" t="s">
        <v>870</v>
      </c>
      <c r="T222" s="78">
        <f t="shared" si="69"/>
        <v>0</v>
      </c>
      <c r="U222" s="70">
        <v>2051</v>
      </c>
      <c r="V222" s="71" t="s">
        <v>270</v>
      </c>
      <c r="W222" s="72">
        <v>18.188100800000001</v>
      </c>
      <c r="X222" s="79">
        <f t="shared" si="70"/>
        <v>35.902594074033281</v>
      </c>
    </row>
    <row r="223" spans="1:24" hidden="1" x14ac:dyDescent="0.45">
      <c r="A223" s="200" t="s">
        <v>271</v>
      </c>
      <c r="B223" s="89" t="s">
        <v>272</v>
      </c>
      <c r="C223" s="90">
        <v>3944</v>
      </c>
      <c r="D223" s="20">
        <v>2230856.71</v>
      </c>
      <c r="E223" s="20">
        <v>0</v>
      </c>
      <c r="F223" s="20">
        <v>0</v>
      </c>
      <c r="G223" s="20">
        <v>103777.56</v>
      </c>
      <c r="H223" s="20">
        <v>0</v>
      </c>
      <c r="I223" s="20">
        <v>0</v>
      </c>
      <c r="J223" s="20">
        <v>0</v>
      </c>
      <c r="K223" s="91">
        <f t="shared" si="63"/>
        <v>2127079.15</v>
      </c>
      <c r="L223" s="81">
        <f t="shared" si="64"/>
        <v>539.32027129817448</v>
      </c>
      <c r="M223" s="81">
        <f t="shared" si="65"/>
        <v>0</v>
      </c>
      <c r="N223" s="82">
        <f t="shared" si="66"/>
        <v>0</v>
      </c>
      <c r="O223" s="83">
        <f t="shared" si="67"/>
        <v>0</v>
      </c>
      <c r="P223" s="84">
        <f t="shared" si="72"/>
        <v>0</v>
      </c>
      <c r="Q223" s="95"/>
      <c r="R223" s="97">
        <f t="shared" si="71"/>
        <v>92</v>
      </c>
      <c r="S223" s="98" t="s">
        <v>870</v>
      </c>
      <c r="T223" s="85">
        <f t="shared" si="69"/>
        <v>0</v>
      </c>
      <c r="U223" s="86">
        <v>2058</v>
      </c>
      <c r="V223" s="87" t="s">
        <v>272</v>
      </c>
      <c r="W223" s="82">
        <v>57.311199199999997</v>
      </c>
      <c r="X223" s="88">
        <f t="shared" si="70"/>
        <v>68.817265299868311</v>
      </c>
    </row>
    <row r="224" spans="1:24" hidden="1" x14ac:dyDescent="0.45">
      <c r="A224" s="200" t="s">
        <v>283</v>
      </c>
      <c r="B224" s="89" t="s">
        <v>284</v>
      </c>
      <c r="C224" s="90">
        <v>978</v>
      </c>
      <c r="D224" s="20">
        <v>866509.69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91">
        <f t="shared" si="63"/>
        <v>866509.69</v>
      </c>
      <c r="L224" s="81">
        <f t="shared" si="64"/>
        <v>886.00172801635983</v>
      </c>
      <c r="M224" s="81">
        <v>0</v>
      </c>
      <c r="N224" s="82">
        <f t="shared" si="66"/>
        <v>0</v>
      </c>
      <c r="O224" s="83">
        <f t="shared" si="67"/>
        <v>0</v>
      </c>
      <c r="P224" s="92">
        <v>0</v>
      </c>
      <c r="Q224" s="96"/>
      <c r="R224" s="97">
        <f t="shared" si="71"/>
        <v>93</v>
      </c>
      <c r="S224" s="98" t="s">
        <v>870</v>
      </c>
      <c r="T224" s="85">
        <f t="shared" si="69"/>
        <v>0</v>
      </c>
      <c r="U224" s="86">
        <v>2184</v>
      </c>
      <c r="V224" s="87" t="s">
        <v>284</v>
      </c>
      <c r="W224" s="82">
        <v>5.8558501999999999</v>
      </c>
      <c r="X224" s="88">
        <f t="shared" si="70"/>
        <v>167.01246900065851</v>
      </c>
    </row>
    <row r="225" spans="1:24" hidden="1" x14ac:dyDescent="0.45">
      <c r="A225" s="200" t="s">
        <v>288</v>
      </c>
      <c r="B225" s="89" t="s">
        <v>289</v>
      </c>
      <c r="C225" s="90">
        <v>2025</v>
      </c>
      <c r="D225" s="20">
        <v>748674.24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91">
        <f t="shared" si="63"/>
        <v>748674.24</v>
      </c>
      <c r="L225" s="81">
        <f t="shared" si="64"/>
        <v>369.71567407407406</v>
      </c>
      <c r="M225" s="81">
        <f t="shared" si="65"/>
        <v>0</v>
      </c>
      <c r="N225" s="82">
        <f t="shared" si="66"/>
        <v>0</v>
      </c>
      <c r="O225" s="83">
        <f t="shared" si="67"/>
        <v>0</v>
      </c>
      <c r="P225" s="84">
        <f t="shared" ref="P225:P271" si="73">ROUND(O225*N$435,2)-0</f>
        <v>0</v>
      </c>
      <c r="Q225" s="95"/>
      <c r="R225" s="97">
        <f t="shared" si="71"/>
        <v>94</v>
      </c>
      <c r="S225" s="98" t="s">
        <v>870</v>
      </c>
      <c r="T225" s="85">
        <f t="shared" si="69"/>
        <v>0</v>
      </c>
      <c r="U225" s="86">
        <v>2217</v>
      </c>
      <c r="V225" s="87" t="s">
        <v>289</v>
      </c>
      <c r="W225" s="82">
        <v>21.540599799999999</v>
      </c>
      <c r="X225" s="88">
        <f t="shared" si="70"/>
        <v>94.008524312308154</v>
      </c>
    </row>
    <row r="226" spans="1:24" hidden="1" x14ac:dyDescent="0.45">
      <c r="A226" s="155" t="s">
        <v>290</v>
      </c>
      <c r="B226" s="14" t="s">
        <v>291</v>
      </c>
      <c r="C226" s="32">
        <v>240</v>
      </c>
      <c r="D226" s="19">
        <v>99530.65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7">
        <f t="shared" si="63"/>
        <v>99530.65</v>
      </c>
      <c r="L226" s="53">
        <f t="shared" si="64"/>
        <v>414.71104166666663</v>
      </c>
      <c r="M226" s="53">
        <f t="shared" si="65"/>
        <v>0</v>
      </c>
      <c r="N226" s="57">
        <f t="shared" si="66"/>
        <v>0</v>
      </c>
      <c r="O226" s="59">
        <f t="shared" si="67"/>
        <v>0</v>
      </c>
      <c r="P226" s="61">
        <f t="shared" si="73"/>
        <v>0</v>
      </c>
      <c r="Q226" s="94"/>
      <c r="R226" s="97">
        <f t="shared" si="71"/>
        <v>95</v>
      </c>
      <c r="S226" s="98" t="s">
        <v>870</v>
      </c>
      <c r="T226" s="78">
        <f t="shared" si="69"/>
        <v>0</v>
      </c>
      <c r="U226" s="70">
        <v>2226</v>
      </c>
      <c r="V226" s="71" t="s">
        <v>291</v>
      </c>
      <c r="W226" s="72">
        <v>77.667297399999995</v>
      </c>
      <c r="X226" s="79">
        <f t="shared" si="70"/>
        <v>3.090103660540144</v>
      </c>
    </row>
    <row r="227" spans="1:24" hidden="1" x14ac:dyDescent="0.45">
      <c r="A227" s="200" t="s">
        <v>296</v>
      </c>
      <c r="B227" s="89" t="s">
        <v>297</v>
      </c>
      <c r="C227" s="90">
        <v>22325</v>
      </c>
      <c r="D227" s="20">
        <v>6876747.4900000002</v>
      </c>
      <c r="E227" s="20">
        <v>108345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91">
        <f t="shared" si="63"/>
        <v>6768402.4900000002</v>
      </c>
      <c r="L227" s="81">
        <f t="shared" si="64"/>
        <v>303.17592340425534</v>
      </c>
      <c r="M227" s="81">
        <f t="shared" si="65"/>
        <v>0</v>
      </c>
      <c r="N227" s="82">
        <f t="shared" si="66"/>
        <v>0</v>
      </c>
      <c r="O227" s="83">
        <f t="shared" si="67"/>
        <v>0</v>
      </c>
      <c r="P227" s="84">
        <f t="shared" si="73"/>
        <v>0</v>
      </c>
      <c r="Q227" s="95"/>
      <c r="R227" s="97">
        <f t="shared" si="71"/>
        <v>96</v>
      </c>
      <c r="S227" s="98" t="s">
        <v>870</v>
      </c>
      <c r="T227" s="85">
        <f t="shared" si="69"/>
        <v>0</v>
      </c>
      <c r="U227" s="86">
        <v>2289</v>
      </c>
      <c r="V227" s="87" t="s">
        <v>297</v>
      </c>
      <c r="W227" s="82">
        <v>96.682502700000001</v>
      </c>
      <c r="X227" s="88">
        <f t="shared" si="70"/>
        <v>230.91044787362543</v>
      </c>
    </row>
    <row r="228" spans="1:24" hidden="1" x14ac:dyDescent="0.45">
      <c r="A228" s="155" t="s">
        <v>302</v>
      </c>
      <c r="B228" s="14" t="s">
        <v>303</v>
      </c>
      <c r="C228" s="32">
        <v>258</v>
      </c>
      <c r="D228" s="19">
        <v>126650.51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7">
        <f t="shared" si="63"/>
        <v>126650.51</v>
      </c>
      <c r="L228" s="53">
        <f t="shared" si="64"/>
        <v>490.89344961240306</v>
      </c>
      <c r="M228" s="53">
        <f t="shared" si="65"/>
        <v>0</v>
      </c>
      <c r="N228" s="57">
        <f t="shared" si="66"/>
        <v>0</v>
      </c>
      <c r="O228" s="59">
        <f t="shared" si="67"/>
        <v>0</v>
      </c>
      <c r="P228" s="61">
        <f t="shared" si="73"/>
        <v>0</v>
      </c>
      <c r="Q228" s="94"/>
      <c r="R228" s="97">
        <f t="shared" si="71"/>
        <v>97</v>
      </c>
      <c r="S228" s="98" t="s">
        <v>870</v>
      </c>
      <c r="T228" s="78">
        <f t="shared" si="69"/>
        <v>0</v>
      </c>
      <c r="U228" s="70">
        <v>2310</v>
      </c>
      <c r="V228" s="71" t="s">
        <v>303</v>
      </c>
      <c r="W228" s="72">
        <v>41.166698500000003</v>
      </c>
      <c r="X228" s="79">
        <f t="shared" si="70"/>
        <v>6.2672016314351753</v>
      </c>
    </row>
    <row r="229" spans="1:24" hidden="1" x14ac:dyDescent="0.45">
      <c r="A229" s="200" t="s">
        <v>298</v>
      </c>
      <c r="B229" s="89" t="s">
        <v>299</v>
      </c>
      <c r="C229" s="90">
        <v>2537</v>
      </c>
      <c r="D229" s="20">
        <v>371029.59</v>
      </c>
      <c r="E229" s="20">
        <v>3555</v>
      </c>
      <c r="F229" s="20">
        <v>6398.75</v>
      </c>
      <c r="G229" s="20">
        <v>0</v>
      </c>
      <c r="H229" s="20">
        <v>0</v>
      </c>
      <c r="I229" s="20">
        <v>0</v>
      </c>
      <c r="J229" s="20">
        <v>0</v>
      </c>
      <c r="K229" s="91">
        <f t="shared" si="63"/>
        <v>361075.84</v>
      </c>
      <c r="L229" s="81">
        <f t="shared" si="64"/>
        <v>142.32394166338196</v>
      </c>
      <c r="M229" s="81">
        <f t="shared" si="65"/>
        <v>0</v>
      </c>
      <c r="N229" s="82">
        <f t="shared" si="66"/>
        <v>0</v>
      </c>
      <c r="O229" s="83">
        <f t="shared" si="67"/>
        <v>0</v>
      </c>
      <c r="P229" s="84">
        <f t="shared" si="73"/>
        <v>0</v>
      </c>
      <c r="Q229" s="95"/>
      <c r="R229" s="97">
        <f t="shared" si="71"/>
        <v>98</v>
      </c>
      <c r="S229" s="98" t="s">
        <v>870</v>
      </c>
      <c r="T229" s="85">
        <f t="shared" si="69"/>
        <v>0</v>
      </c>
      <c r="U229" s="86">
        <v>2296</v>
      </c>
      <c r="V229" s="87" t="s">
        <v>299</v>
      </c>
      <c r="W229" s="82">
        <v>5.5665497999999998</v>
      </c>
      <c r="X229" s="88">
        <f t="shared" si="70"/>
        <v>455.75807118441662</v>
      </c>
    </row>
    <row r="230" spans="1:24" hidden="1" x14ac:dyDescent="0.45">
      <c r="A230" s="200" t="s">
        <v>300</v>
      </c>
      <c r="B230" s="89" t="s">
        <v>301</v>
      </c>
      <c r="C230" s="90">
        <v>3522</v>
      </c>
      <c r="D230" s="20">
        <v>1002818.01</v>
      </c>
      <c r="E230" s="20">
        <v>0</v>
      </c>
      <c r="F230" s="20">
        <v>3179.3</v>
      </c>
      <c r="G230" s="20">
        <v>0</v>
      </c>
      <c r="H230" s="20">
        <v>0</v>
      </c>
      <c r="I230" s="20">
        <v>0</v>
      </c>
      <c r="J230" s="20">
        <v>0</v>
      </c>
      <c r="K230" s="91">
        <f t="shared" si="63"/>
        <v>999638.71</v>
      </c>
      <c r="L230" s="81">
        <f t="shared" si="64"/>
        <v>283.82700454287334</v>
      </c>
      <c r="M230" s="81">
        <f t="shared" si="65"/>
        <v>0</v>
      </c>
      <c r="N230" s="82">
        <f t="shared" si="66"/>
        <v>0</v>
      </c>
      <c r="O230" s="83">
        <f t="shared" si="67"/>
        <v>0</v>
      </c>
      <c r="P230" s="84">
        <f t="shared" si="73"/>
        <v>0</v>
      </c>
      <c r="Q230" s="95"/>
      <c r="R230" s="97">
        <f t="shared" si="71"/>
        <v>99</v>
      </c>
      <c r="S230" s="98" t="s">
        <v>870</v>
      </c>
      <c r="T230" s="85">
        <f t="shared" si="69"/>
        <v>0</v>
      </c>
      <c r="U230" s="86">
        <v>2303</v>
      </c>
      <c r="V230" s="87" t="s">
        <v>301</v>
      </c>
      <c r="W230" s="82">
        <v>7.3835902000000004</v>
      </c>
      <c r="X230" s="88">
        <f t="shared" si="70"/>
        <v>477.00372103533044</v>
      </c>
    </row>
    <row r="231" spans="1:24" hidden="1" x14ac:dyDescent="0.45">
      <c r="A231" s="200" t="s">
        <v>308</v>
      </c>
      <c r="B231" s="89" t="s">
        <v>309</v>
      </c>
      <c r="C231" s="90">
        <v>4878</v>
      </c>
      <c r="D231" s="20">
        <v>2472548.09</v>
      </c>
      <c r="E231" s="20">
        <v>3968.86</v>
      </c>
      <c r="F231" s="20">
        <v>0</v>
      </c>
      <c r="G231" s="20">
        <v>11120.33</v>
      </c>
      <c r="H231" s="20">
        <v>0</v>
      </c>
      <c r="I231" s="20">
        <v>0</v>
      </c>
      <c r="J231" s="20">
        <v>0</v>
      </c>
      <c r="K231" s="91">
        <f t="shared" si="63"/>
        <v>2457458.9</v>
      </c>
      <c r="L231" s="81">
        <f t="shared" si="64"/>
        <v>503.78411234112338</v>
      </c>
      <c r="M231" s="81">
        <f t="shared" si="65"/>
        <v>0</v>
      </c>
      <c r="N231" s="82">
        <f t="shared" si="66"/>
        <v>0</v>
      </c>
      <c r="O231" s="83">
        <f t="shared" si="67"/>
        <v>0</v>
      </c>
      <c r="P231" s="84">
        <f t="shared" si="73"/>
        <v>0</v>
      </c>
      <c r="Q231" s="95"/>
      <c r="R231" s="97">
        <f t="shared" si="71"/>
        <v>100</v>
      </c>
      <c r="S231" s="98" t="s">
        <v>870</v>
      </c>
      <c r="T231" s="85">
        <f t="shared" si="69"/>
        <v>0</v>
      </c>
      <c r="U231" s="86">
        <v>2420</v>
      </c>
      <c r="V231" s="87" t="s">
        <v>309</v>
      </c>
      <c r="W231" s="82">
        <v>38.179599799999998</v>
      </c>
      <c r="X231" s="88">
        <f t="shared" si="70"/>
        <v>127.76456603927001</v>
      </c>
    </row>
    <row r="232" spans="1:24" hidden="1" x14ac:dyDescent="0.45">
      <c r="A232" s="155" t="s">
        <v>314</v>
      </c>
      <c r="B232" s="14" t="s">
        <v>315</v>
      </c>
      <c r="C232" s="32">
        <v>2042</v>
      </c>
      <c r="D232" s="19">
        <v>448135.08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7">
        <f t="shared" si="63"/>
        <v>448135.08</v>
      </c>
      <c r="L232" s="53">
        <f t="shared" si="64"/>
        <v>219.45890303623898</v>
      </c>
      <c r="M232" s="53">
        <f t="shared" si="65"/>
        <v>0</v>
      </c>
      <c r="N232" s="57">
        <f t="shared" si="66"/>
        <v>0</v>
      </c>
      <c r="O232" s="59">
        <f t="shared" si="67"/>
        <v>0</v>
      </c>
      <c r="P232" s="61">
        <f t="shared" si="73"/>
        <v>0</v>
      </c>
      <c r="Q232" s="94"/>
      <c r="R232" s="97">
        <f t="shared" si="71"/>
        <v>101</v>
      </c>
      <c r="S232" s="98" t="s">
        <v>870</v>
      </c>
      <c r="T232" s="78">
        <f t="shared" si="69"/>
        <v>0</v>
      </c>
      <c r="U232" s="70">
        <v>2443</v>
      </c>
      <c r="V232" s="71" t="s">
        <v>315</v>
      </c>
      <c r="W232" s="72">
        <v>48.953399699999999</v>
      </c>
      <c r="X232" s="79">
        <f t="shared" si="70"/>
        <v>41.713139690275689</v>
      </c>
    </row>
    <row r="233" spans="1:24" hidden="1" x14ac:dyDescent="0.45">
      <c r="A233" s="155" t="s">
        <v>312</v>
      </c>
      <c r="B233" s="14" t="s">
        <v>313</v>
      </c>
      <c r="C233" s="32">
        <v>1538</v>
      </c>
      <c r="D233" s="19">
        <v>623354.85</v>
      </c>
      <c r="E233" s="19">
        <v>0</v>
      </c>
      <c r="F233" s="19">
        <v>0</v>
      </c>
      <c r="G233" s="19">
        <v>10327.39</v>
      </c>
      <c r="H233" s="19">
        <v>0</v>
      </c>
      <c r="I233" s="19">
        <v>0</v>
      </c>
      <c r="J233" s="19">
        <v>0</v>
      </c>
      <c r="K233" s="17">
        <f t="shared" si="63"/>
        <v>613027.46</v>
      </c>
      <c r="L233" s="53">
        <f t="shared" si="64"/>
        <v>398.58742522756825</v>
      </c>
      <c r="M233" s="53">
        <f t="shared" si="65"/>
        <v>0</v>
      </c>
      <c r="N233" s="57">
        <f t="shared" si="66"/>
        <v>0</v>
      </c>
      <c r="O233" s="59">
        <f t="shared" si="67"/>
        <v>0</v>
      </c>
      <c r="P233" s="61">
        <f t="shared" si="73"/>
        <v>0</v>
      </c>
      <c r="Q233" s="94"/>
      <c r="R233" s="97">
        <f t="shared" si="71"/>
        <v>102</v>
      </c>
      <c r="S233" s="98" t="s">
        <v>870</v>
      </c>
      <c r="T233" s="78">
        <f t="shared" si="69"/>
        <v>0</v>
      </c>
      <c r="U233" s="70">
        <v>2436</v>
      </c>
      <c r="V233" s="71" t="s">
        <v>313</v>
      </c>
      <c r="W233" s="72">
        <v>181.33099369999999</v>
      </c>
      <c r="X233" s="79">
        <f t="shared" si="70"/>
        <v>8.4817270816070103</v>
      </c>
    </row>
    <row r="234" spans="1:24" hidden="1" x14ac:dyDescent="0.45">
      <c r="A234" s="200" t="s">
        <v>318</v>
      </c>
      <c r="B234" s="89" t="s">
        <v>319</v>
      </c>
      <c r="C234" s="90">
        <v>1284</v>
      </c>
      <c r="D234" s="20">
        <v>370521.32</v>
      </c>
      <c r="E234" s="20">
        <v>1996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91">
        <f t="shared" si="63"/>
        <v>368525.32</v>
      </c>
      <c r="L234" s="81">
        <f t="shared" si="64"/>
        <v>287.01348909657321</v>
      </c>
      <c r="M234" s="81">
        <f t="shared" si="65"/>
        <v>0</v>
      </c>
      <c r="N234" s="82">
        <f t="shared" si="66"/>
        <v>0</v>
      </c>
      <c r="O234" s="83">
        <f t="shared" si="67"/>
        <v>0</v>
      </c>
      <c r="P234" s="84">
        <f t="shared" si="73"/>
        <v>0</v>
      </c>
      <c r="Q234" s="95"/>
      <c r="R234" s="97">
        <f t="shared" si="71"/>
        <v>103</v>
      </c>
      <c r="S234" s="98" t="s">
        <v>870</v>
      </c>
      <c r="T234" s="85">
        <f t="shared" si="69"/>
        <v>0</v>
      </c>
      <c r="U234" s="86">
        <v>2460</v>
      </c>
      <c r="V234" s="87" t="s">
        <v>319</v>
      </c>
      <c r="W234" s="82">
        <v>9.6076803000000002</v>
      </c>
      <c r="X234" s="88">
        <f t="shared" si="70"/>
        <v>133.64308135856686</v>
      </c>
    </row>
    <row r="235" spans="1:24" hidden="1" x14ac:dyDescent="0.45">
      <c r="A235" s="155" t="s">
        <v>326</v>
      </c>
      <c r="B235" s="14" t="s">
        <v>327</v>
      </c>
      <c r="C235" s="32">
        <v>316</v>
      </c>
      <c r="D235" s="19">
        <v>132386.95000000001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7">
        <f t="shared" si="63"/>
        <v>132386.95000000001</v>
      </c>
      <c r="L235" s="53">
        <f t="shared" si="64"/>
        <v>418.94604430379752</v>
      </c>
      <c r="M235" s="53">
        <f t="shared" si="65"/>
        <v>0</v>
      </c>
      <c r="N235" s="57">
        <f t="shared" si="66"/>
        <v>0</v>
      </c>
      <c r="O235" s="59">
        <f t="shared" si="67"/>
        <v>0</v>
      </c>
      <c r="P235" s="61">
        <f t="shared" si="73"/>
        <v>0</v>
      </c>
      <c r="Q235" s="94"/>
      <c r="R235" s="97">
        <f t="shared" si="71"/>
        <v>104</v>
      </c>
      <c r="S235" s="98" t="s">
        <v>870</v>
      </c>
      <c r="T235" s="78">
        <f t="shared" si="69"/>
        <v>0</v>
      </c>
      <c r="U235" s="70">
        <v>2527</v>
      </c>
      <c r="V235" s="71" t="s">
        <v>327</v>
      </c>
      <c r="W235" s="72">
        <v>72.6604004</v>
      </c>
      <c r="X235" s="79">
        <f t="shared" si="70"/>
        <v>4.3489988805511732</v>
      </c>
    </row>
    <row r="236" spans="1:24" hidden="1" x14ac:dyDescent="0.45">
      <c r="A236" s="155" t="s">
        <v>328</v>
      </c>
      <c r="B236" s="14" t="s">
        <v>329</v>
      </c>
      <c r="C236" s="32">
        <v>467</v>
      </c>
      <c r="D236" s="19">
        <v>198041.25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7">
        <f t="shared" si="63"/>
        <v>198041.25</v>
      </c>
      <c r="L236" s="53">
        <f t="shared" si="64"/>
        <v>424.07119914346896</v>
      </c>
      <c r="M236" s="53">
        <f t="shared" si="65"/>
        <v>0</v>
      </c>
      <c r="N236" s="57">
        <f t="shared" si="66"/>
        <v>0</v>
      </c>
      <c r="O236" s="59">
        <f t="shared" si="67"/>
        <v>0</v>
      </c>
      <c r="P236" s="61">
        <f t="shared" si="73"/>
        <v>0</v>
      </c>
      <c r="Q236" s="94"/>
      <c r="R236" s="97">
        <f t="shared" si="71"/>
        <v>105</v>
      </c>
      <c r="S236" s="98" t="s">
        <v>870</v>
      </c>
      <c r="T236" s="78">
        <f t="shared" si="69"/>
        <v>0</v>
      </c>
      <c r="U236" s="70">
        <v>2534</v>
      </c>
      <c r="V236" s="71" t="s">
        <v>329</v>
      </c>
      <c r="W236" s="72">
        <v>53.170101199999998</v>
      </c>
      <c r="X236" s="79">
        <f t="shared" si="70"/>
        <v>8.7831316747616057</v>
      </c>
    </row>
    <row r="237" spans="1:24" hidden="1" x14ac:dyDescent="0.45">
      <c r="A237" s="155" t="s">
        <v>332</v>
      </c>
      <c r="B237" s="14" t="s">
        <v>333</v>
      </c>
      <c r="C237" s="32">
        <v>4165</v>
      </c>
      <c r="D237" s="19">
        <v>2018512.89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7">
        <f t="shared" si="63"/>
        <v>2018512.89</v>
      </c>
      <c r="L237" s="53">
        <f t="shared" si="64"/>
        <v>484.63694837935174</v>
      </c>
      <c r="M237" s="53">
        <f t="shared" si="65"/>
        <v>0</v>
      </c>
      <c r="N237" s="57">
        <f t="shared" si="66"/>
        <v>0</v>
      </c>
      <c r="O237" s="59">
        <f t="shared" si="67"/>
        <v>0</v>
      </c>
      <c r="P237" s="61">
        <f t="shared" si="73"/>
        <v>0</v>
      </c>
      <c r="Q237" s="94"/>
      <c r="R237" s="97">
        <f t="shared" si="71"/>
        <v>106</v>
      </c>
      <c r="S237" s="98" t="s">
        <v>870</v>
      </c>
      <c r="T237" s="78">
        <f t="shared" si="69"/>
        <v>0</v>
      </c>
      <c r="U237" s="70">
        <v>2562</v>
      </c>
      <c r="V237" s="71" t="s">
        <v>333</v>
      </c>
      <c r="W237" s="72">
        <v>101.7730026</v>
      </c>
      <c r="X237" s="79">
        <f t="shared" si="70"/>
        <v>40.924409161531408</v>
      </c>
    </row>
    <row r="238" spans="1:24" hidden="1" x14ac:dyDescent="0.45">
      <c r="A238" s="155" t="s">
        <v>337</v>
      </c>
      <c r="B238" s="14" t="s">
        <v>338</v>
      </c>
      <c r="C238" s="32">
        <v>808</v>
      </c>
      <c r="D238" s="19">
        <v>304987.08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7">
        <f t="shared" si="63"/>
        <v>304987.08</v>
      </c>
      <c r="L238" s="53">
        <f t="shared" si="64"/>
        <v>377.45925742574258</v>
      </c>
      <c r="M238" s="53">
        <f t="shared" si="65"/>
        <v>0</v>
      </c>
      <c r="N238" s="57">
        <f t="shared" si="66"/>
        <v>0</v>
      </c>
      <c r="O238" s="59">
        <f t="shared" si="67"/>
        <v>0</v>
      </c>
      <c r="P238" s="61">
        <f t="shared" si="73"/>
        <v>0</v>
      </c>
      <c r="Q238" s="94"/>
      <c r="R238" s="97">
        <f t="shared" si="71"/>
        <v>107</v>
      </c>
      <c r="S238" s="98" t="s">
        <v>870</v>
      </c>
      <c r="T238" s="78">
        <f t="shared" si="69"/>
        <v>0</v>
      </c>
      <c r="U238" s="70">
        <v>2576</v>
      </c>
      <c r="V238" s="71" t="s">
        <v>338</v>
      </c>
      <c r="W238" s="72">
        <v>52.473098800000002</v>
      </c>
      <c r="X238" s="79">
        <f t="shared" si="70"/>
        <v>15.398366372065679</v>
      </c>
    </row>
    <row r="239" spans="1:24" hidden="1" x14ac:dyDescent="0.45">
      <c r="A239" s="155" t="s">
        <v>339</v>
      </c>
      <c r="B239" s="14" t="s">
        <v>340</v>
      </c>
      <c r="C239" s="32">
        <v>3956</v>
      </c>
      <c r="D239" s="19">
        <v>2356141.4500000002</v>
      </c>
      <c r="E239" s="19">
        <v>385</v>
      </c>
      <c r="F239" s="19">
        <v>0</v>
      </c>
      <c r="G239" s="19">
        <v>5839.02</v>
      </c>
      <c r="H239" s="19">
        <v>0</v>
      </c>
      <c r="I239" s="19">
        <v>0</v>
      </c>
      <c r="J239" s="19">
        <v>0</v>
      </c>
      <c r="K239" s="17">
        <f t="shared" si="63"/>
        <v>2349917.4300000002</v>
      </c>
      <c r="L239" s="53">
        <f t="shared" si="64"/>
        <v>594.01350606673407</v>
      </c>
      <c r="M239" s="53">
        <f t="shared" si="65"/>
        <v>0</v>
      </c>
      <c r="N239" s="57">
        <f t="shared" si="66"/>
        <v>0</v>
      </c>
      <c r="O239" s="59">
        <f t="shared" si="67"/>
        <v>0</v>
      </c>
      <c r="P239" s="61">
        <f t="shared" si="73"/>
        <v>0</v>
      </c>
      <c r="Q239" s="94"/>
      <c r="R239" s="97">
        <f t="shared" si="71"/>
        <v>108</v>
      </c>
      <c r="S239" s="98" t="s">
        <v>870</v>
      </c>
      <c r="T239" s="78">
        <f t="shared" si="69"/>
        <v>0</v>
      </c>
      <c r="U239" s="70">
        <v>2583</v>
      </c>
      <c r="V239" s="71" t="s">
        <v>340</v>
      </c>
      <c r="W239" s="72">
        <v>109.6360016</v>
      </c>
      <c r="X239" s="79">
        <f t="shared" si="70"/>
        <v>36.083037891451163</v>
      </c>
    </row>
    <row r="240" spans="1:24" hidden="1" x14ac:dyDescent="0.45">
      <c r="A240" s="200" t="s">
        <v>341</v>
      </c>
      <c r="B240" s="89" t="s">
        <v>342</v>
      </c>
      <c r="C240" s="90">
        <v>5711</v>
      </c>
      <c r="D240" s="20">
        <v>2177563.69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91">
        <f t="shared" si="63"/>
        <v>2177563.69</v>
      </c>
      <c r="L240" s="81">
        <f t="shared" si="64"/>
        <v>381.29288916126774</v>
      </c>
      <c r="M240" s="81">
        <f t="shared" si="65"/>
        <v>0</v>
      </c>
      <c r="N240" s="82">
        <f t="shared" si="66"/>
        <v>0</v>
      </c>
      <c r="O240" s="83">
        <f t="shared" si="67"/>
        <v>0</v>
      </c>
      <c r="P240" s="84">
        <f t="shared" si="73"/>
        <v>0</v>
      </c>
      <c r="Q240" s="95"/>
      <c r="R240" s="97">
        <f t="shared" si="71"/>
        <v>109</v>
      </c>
      <c r="S240" s="98" t="s">
        <v>870</v>
      </c>
      <c r="T240" s="85">
        <f t="shared" si="69"/>
        <v>0</v>
      </c>
      <c r="U240" s="86">
        <v>2604</v>
      </c>
      <c r="V240" s="87" t="s">
        <v>342</v>
      </c>
      <c r="W240" s="82">
        <v>53.188400299999998</v>
      </c>
      <c r="X240" s="88">
        <f t="shared" si="70"/>
        <v>107.37303562032491</v>
      </c>
    </row>
    <row r="241" spans="1:24" hidden="1" x14ac:dyDescent="0.45">
      <c r="A241" s="200" t="s">
        <v>345</v>
      </c>
      <c r="B241" s="89" t="s">
        <v>346</v>
      </c>
      <c r="C241" s="90">
        <v>5642</v>
      </c>
      <c r="D241" s="20">
        <v>2434746.06</v>
      </c>
      <c r="E241" s="20">
        <v>1410.72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91">
        <f t="shared" si="63"/>
        <v>2433335.34</v>
      </c>
      <c r="L241" s="81">
        <f t="shared" si="64"/>
        <v>431.28949663239985</v>
      </c>
      <c r="M241" s="81">
        <f t="shared" si="65"/>
        <v>0</v>
      </c>
      <c r="N241" s="82">
        <f t="shared" si="66"/>
        <v>0</v>
      </c>
      <c r="O241" s="83">
        <f t="shared" si="67"/>
        <v>0</v>
      </c>
      <c r="P241" s="84">
        <f t="shared" si="73"/>
        <v>0</v>
      </c>
      <c r="Q241" s="95"/>
      <c r="R241" s="97">
        <f t="shared" si="71"/>
        <v>110</v>
      </c>
      <c r="S241" s="98" t="s">
        <v>870</v>
      </c>
      <c r="T241" s="85">
        <f t="shared" si="69"/>
        <v>0</v>
      </c>
      <c r="U241" s="86">
        <v>2611</v>
      </c>
      <c r="V241" s="87" t="s">
        <v>346</v>
      </c>
      <c r="W241" s="82">
        <v>66.698700000000002</v>
      </c>
      <c r="X241" s="88">
        <f t="shared" si="70"/>
        <v>84.58935481501139</v>
      </c>
    </row>
    <row r="242" spans="1:24" hidden="1" x14ac:dyDescent="0.45">
      <c r="A242" s="155" t="s">
        <v>350</v>
      </c>
      <c r="B242" s="126" t="s">
        <v>351</v>
      </c>
      <c r="C242" s="32">
        <v>434</v>
      </c>
      <c r="D242" s="19">
        <v>238630.58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7">
        <f t="shared" si="63"/>
        <v>238630.58</v>
      </c>
      <c r="L242" s="53">
        <f t="shared" si="64"/>
        <v>549.84004608294924</v>
      </c>
      <c r="M242" s="53">
        <f t="shared" si="65"/>
        <v>0</v>
      </c>
      <c r="N242" s="57">
        <f t="shared" si="66"/>
        <v>0</v>
      </c>
      <c r="O242" s="59">
        <f t="shared" si="67"/>
        <v>0</v>
      </c>
      <c r="P242" s="61">
        <f t="shared" si="73"/>
        <v>0</v>
      </c>
      <c r="Q242" s="94"/>
      <c r="R242" s="97">
        <f t="shared" si="71"/>
        <v>111</v>
      </c>
      <c r="S242" s="98" t="s">
        <v>870</v>
      </c>
      <c r="T242" s="78">
        <f t="shared" si="69"/>
        <v>0</v>
      </c>
      <c r="U242" s="70">
        <v>2625</v>
      </c>
      <c r="V242" s="71" t="s">
        <v>351</v>
      </c>
      <c r="W242" s="72">
        <v>51.402301799999996</v>
      </c>
      <c r="X242" s="79">
        <f t="shared" si="70"/>
        <v>8.4432016622259525</v>
      </c>
    </row>
    <row r="243" spans="1:24" hidden="1" x14ac:dyDescent="0.45">
      <c r="A243" s="155" t="s">
        <v>354</v>
      </c>
      <c r="B243" s="14" t="s">
        <v>355</v>
      </c>
      <c r="C243" s="32">
        <v>678</v>
      </c>
      <c r="D243" s="19">
        <v>272198.92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7">
        <f t="shared" si="63"/>
        <v>272198.92</v>
      </c>
      <c r="L243" s="53">
        <f t="shared" si="64"/>
        <v>401.4733333333333</v>
      </c>
      <c r="M243" s="53">
        <f t="shared" si="65"/>
        <v>0</v>
      </c>
      <c r="N243" s="57">
        <f t="shared" si="66"/>
        <v>0</v>
      </c>
      <c r="O243" s="59">
        <f t="shared" si="67"/>
        <v>0</v>
      </c>
      <c r="P243" s="61">
        <f t="shared" si="73"/>
        <v>0</v>
      </c>
      <c r="Q243" s="94"/>
      <c r="R243" s="97">
        <f t="shared" si="71"/>
        <v>112</v>
      </c>
      <c r="S243" s="98" t="s">
        <v>870</v>
      </c>
      <c r="T243" s="78">
        <f t="shared" si="69"/>
        <v>0</v>
      </c>
      <c r="U243" s="70">
        <v>2639</v>
      </c>
      <c r="V243" s="71" t="s">
        <v>355</v>
      </c>
      <c r="W243" s="72">
        <v>133.51400760000001</v>
      </c>
      <c r="X243" s="79">
        <f t="shared" si="70"/>
        <v>5.0781188594926121</v>
      </c>
    </row>
    <row r="244" spans="1:24" hidden="1" x14ac:dyDescent="0.45">
      <c r="A244" s="155" t="s">
        <v>356</v>
      </c>
      <c r="B244" s="14" t="s">
        <v>357</v>
      </c>
      <c r="C244" s="32">
        <v>719</v>
      </c>
      <c r="D244" s="19">
        <v>372313.8</v>
      </c>
      <c r="E244" s="19">
        <v>3079.44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7">
        <f t="shared" si="63"/>
        <v>369234.36</v>
      </c>
      <c r="L244" s="53">
        <f t="shared" si="64"/>
        <v>513.53874826147421</v>
      </c>
      <c r="M244" s="53">
        <f t="shared" si="65"/>
        <v>0</v>
      </c>
      <c r="N244" s="57">
        <f t="shared" si="66"/>
        <v>0</v>
      </c>
      <c r="O244" s="59">
        <f t="shared" si="67"/>
        <v>0</v>
      </c>
      <c r="P244" s="61">
        <f t="shared" si="73"/>
        <v>0</v>
      </c>
      <c r="Q244" s="94"/>
      <c r="R244" s="97">
        <f t="shared" si="71"/>
        <v>113</v>
      </c>
      <c r="S244" s="98" t="s">
        <v>870</v>
      </c>
      <c r="T244" s="78">
        <f t="shared" si="69"/>
        <v>0</v>
      </c>
      <c r="U244" s="70">
        <v>2646</v>
      </c>
      <c r="V244" s="71" t="s">
        <v>357</v>
      </c>
      <c r="W244" s="72">
        <v>165.2339935</v>
      </c>
      <c r="X244" s="79">
        <f t="shared" si="70"/>
        <v>4.3514048457589327</v>
      </c>
    </row>
    <row r="245" spans="1:24" hidden="1" x14ac:dyDescent="0.45">
      <c r="A245" s="200" t="s">
        <v>360</v>
      </c>
      <c r="B245" s="89" t="s">
        <v>361</v>
      </c>
      <c r="C245" s="90">
        <v>9690</v>
      </c>
      <c r="D245" s="20">
        <v>1406318.77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91">
        <f t="shared" si="63"/>
        <v>1406318.77</v>
      </c>
      <c r="L245" s="81">
        <f t="shared" si="64"/>
        <v>145.13093601651187</v>
      </c>
      <c r="M245" s="81">
        <f t="shared" si="65"/>
        <v>0</v>
      </c>
      <c r="N245" s="82">
        <f t="shared" si="66"/>
        <v>0</v>
      </c>
      <c r="O245" s="83">
        <f t="shared" si="67"/>
        <v>0</v>
      </c>
      <c r="P245" s="84">
        <f t="shared" si="73"/>
        <v>0</v>
      </c>
      <c r="Q245" s="95"/>
      <c r="R245" s="97">
        <f t="shared" si="71"/>
        <v>114</v>
      </c>
      <c r="S245" s="98" t="s">
        <v>870</v>
      </c>
      <c r="T245" s="85">
        <f t="shared" si="69"/>
        <v>0</v>
      </c>
      <c r="U245" s="86">
        <v>2695</v>
      </c>
      <c r="V245" s="87" t="s">
        <v>361</v>
      </c>
      <c r="W245" s="82">
        <v>85.180496199999993</v>
      </c>
      <c r="X245" s="88">
        <f t="shared" si="70"/>
        <v>113.75843570162252</v>
      </c>
    </row>
    <row r="246" spans="1:24" hidden="1" x14ac:dyDescent="0.45">
      <c r="A246" s="155" t="s">
        <v>362</v>
      </c>
      <c r="B246" s="14" t="s">
        <v>363</v>
      </c>
      <c r="C246" s="32">
        <v>1927</v>
      </c>
      <c r="D246" s="19">
        <v>793706.51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7">
        <f t="shared" si="63"/>
        <v>793706.51</v>
      </c>
      <c r="L246" s="53">
        <f t="shared" si="64"/>
        <v>411.88713544369489</v>
      </c>
      <c r="M246" s="53">
        <f t="shared" si="65"/>
        <v>0</v>
      </c>
      <c r="N246" s="57">
        <f t="shared" si="66"/>
        <v>0</v>
      </c>
      <c r="O246" s="59">
        <f t="shared" si="67"/>
        <v>0</v>
      </c>
      <c r="P246" s="61">
        <f t="shared" si="73"/>
        <v>0</v>
      </c>
      <c r="Q246" s="94"/>
      <c r="R246" s="97">
        <f t="shared" si="71"/>
        <v>115</v>
      </c>
      <c r="S246" s="98" t="s">
        <v>870</v>
      </c>
      <c r="T246" s="78">
        <f t="shared" si="69"/>
        <v>0</v>
      </c>
      <c r="U246" s="70">
        <v>2702</v>
      </c>
      <c r="V246" s="71" t="s">
        <v>363</v>
      </c>
      <c r="W246" s="72">
        <v>106.00399779999999</v>
      </c>
      <c r="X246" s="79">
        <f t="shared" si="70"/>
        <v>18.178559676925694</v>
      </c>
    </row>
    <row r="247" spans="1:24" hidden="1" x14ac:dyDescent="0.45">
      <c r="A247" s="155" t="s">
        <v>364</v>
      </c>
      <c r="B247" s="14" t="s">
        <v>365</v>
      </c>
      <c r="C247" s="32">
        <v>758</v>
      </c>
      <c r="D247" s="19">
        <v>270145.91999999998</v>
      </c>
      <c r="E247" s="19">
        <v>0</v>
      </c>
      <c r="F247" s="19">
        <v>0</v>
      </c>
      <c r="G247" s="19">
        <v>615</v>
      </c>
      <c r="H247" s="19">
        <v>0</v>
      </c>
      <c r="I247" s="19">
        <v>0</v>
      </c>
      <c r="J247" s="19">
        <v>0</v>
      </c>
      <c r="K247" s="17">
        <f t="shared" si="63"/>
        <v>269530.92</v>
      </c>
      <c r="L247" s="53">
        <f t="shared" si="64"/>
        <v>355.58168865435351</v>
      </c>
      <c r="M247" s="53">
        <f t="shared" si="65"/>
        <v>0</v>
      </c>
      <c r="N247" s="57">
        <f t="shared" si="66"/>
        <v>0</v>
      </c>
      <c r="O247" s="59">
        <f t="shared" si="67"/>
        <v>0</v>
      </c>
      <c r="P247" s="61">
        <f t="shared" si="73"/>
        <v>0</v>
      </c>
      <c r="Q247" s="94"/>
      <c r="R247" s="97">
        <f t="shared" si="71"/>
        <v>116</v>
      </c>
      <c r="S247" s="98" t="s">
        <v>870</v>
      </c>
      <c r="T247" s="78">
        <f t="shared" si="69"/>
        <v>0</v>
      </c>
      <c r="U247" s="70">
        <v>2730</v>
      </c>
      <c r="V247" s="71" t="s">
        <v>365</v>
      </c>
      <c r="W247" s="72">
        <v>42.5752983</v>
      </c>
      <c r="X247" s="79">
        <f t="shared" si="70"/>
        <v>17.803750772545968</v>
      </c>
    </row>
    <row r="248" spans="1:24" hidden="1" x14ac:dyDescent="0.45">
      <c r="A248" s="155" t="s">
        <v>366</v>
      </c>
      <c r="B248" s="14" t="s">
        <v>367</v>
      </c>
      <c r="C248" s="32">
        <v>244</v>
      </c>
      <c r="D248" s="19">
        <v>109720.81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7">
        <f t="shared" si="63"/>
        <v>109720.81</v>
      </c>
      <c r="L248" s="53">
        <f t="shared" si="64"/>
        <v>449.67545081967211</v>
      </c>
      <c r="M248" s="53">
        <f t="shared" si="65"/>
        <v>0</v>
      </c>
      <c r="N248" s="57">
        <f t="shared" si="66"/>
        <v>0</v>
      </c>
      <c r="O248" s="59">
        <f t="shared" si="67"/>
        <v>0</v>
      </c>
      <c r="P248" s="61">
        <f t="shared" si="73"/>
        <v>0</v>
      </c>
      <c r="Q248" s="94"/>
      <c r="R248" s="97">
        <f t="shared" si="71"/>
        <v>117</v>
      </c>
      <c r="S248" s="98" t="s">
        <v>870</v>
      </c>
      <c r="T248" s="78">
        <f t="shared" si="69"/>
        <v>0</v>
      </c>
      <c r="U248" s="70">
        <v>2737</v>
      </c>
      <c r="V248" s="71" t="s">
        <v>367</v>
      </c>
      <c r="W248" s="72">
        <v>57.051399199999999</v>
      </c>
      <c r="X248" s="79">
        <f t="shared" si="70"/>
        <v>4.2768451505392706</v>
      </c>
    </row>
    <row r="249" spans="1:24" hidden="1" x14ac:dyDescent="0.45">
      <c r="A249" s="200" t="s">
        <v>370</v>
      </c>
      <c r="B249" s="89" t="s">
        <v>371</v>
      </c>
      <c r="C249" s="90">
        <v>4721</v>
      </c>
      <c r="D249" s="20">
        <v>2093996.46</v>
      </c>
      <c r="E249" s="20">
        <v>47372.52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91">
        <f t="shared" si="63"/>
        <v>2046623.94</v>
      </c>
      <c r="L249" s="81">
        <f t="shared" si="64"/>
        <v>433.51492056767631</v>
      </c>
      <c r="M249" s="81">
        <f t="shared" si="65"/>
        <v>0</v>
      </c>
      <c r="N249" s="82">
        <f t="shared" si="66"/>
        <v>0</v>
      </c>
      <c r="O249" s="83">
        <f t="shared" si="67"/>
        <v>0</v>
      </c>
      <c r="P249" s="84">
        <f t="shared" si="73"/>
        <v>0</v>
      </c>
      <c r="Q249" s="95"/>
      <c r="R249" s="97">
        <f t="shared" si="71"/>
        <v>118</v>
      </c>
      <c r="S249" s="98" t="s">
        <v>870</v>
      </c>
      <c r="T249" s="85">
        <f t="shared" si="69"/>
        <v>0</v>
      </c>
      <c r="U249" s="86">
        <v>2758</v>
      </c>
      <c r="V249" s="87" t="s">
        <v>371</v>
      </c>
      <c r="W249" s="82">
        <v>69.5884018</v>
      </c>
      <c r="X249" s="88">
        <f t="shared" si="70"/>
        <v>67.841764976415945</v>
      </c>
    </row>
    <row r="250" spans="1:24" hidden="1" x14ac:dyDescent="0.45">
      <c r="A250" s="200" t="s">
        <v>372</v>
      </c>
      <c r="B250" s="89" t="s">
        <v>373</v>
      </c>
      <c r="C250" s="90">
        <v>21566</v>
      </c>
      <c r="D250" s="20">
        <v>4484756.43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91">
        <f t="shared" si="63"/>
        <v>4484756.43</v>
      </c>
      <c r="L250" s="81">
        <f t="shared" si="64"/>
        <v>207.9549489937865</v>
      </c>
      <c r="M250" s="81">
        <f t="shared" si="65"/>
        <v>0</v>
      </c>
      <c r="N250" s="82">
        <f t="shared" si="66"/>
        <v>0</v>
      </c>
      <c r="O250" s="83">
        <f t="shared" si="67"/>
        <v>0</v>
      </c>
      <c r="P250" s="84">
        <f t="shared" si="73"/>
        <v>0</v>
      </c>
      <c r="Q250" s="95"/>
      <c r="R250" s="97">
        <f t="shared" si="71"/>
        <v>119</v>
      </c>
      <c r="S250" s="98" t="s">
        <v>870</v>
      </c>
      <c r="T250" s="85">
        <f t="shared" si="69"/>
        <v>0</v>
      </c>
      <c r="U250" s="86">
        <v>2793</v>
      </c>
      <c r="V250" s="87" t="s">
        <v>373</v>
      </c>
      <c r="W250" s="82">
        <v>85.808998099999997</v>
      </c>
      <c r="X250" s="88">
        <f t="shared" si="70"/>
        <v>251.32562408976548</v>
      </c>
    </row>
    <row r="251" spans="1:24" hidden="1" x14ac:dyDescent="0.45">
      <c r="A251" s="155" t="s">
        <v>188</v>
      </c>
      <c r="B251" s="14" t="s">
        <v>189</v>
      </c>
      <c r="C251" s="32">
        <v>3666</v>
      </c>
      <c r="D251" s="19">
        <v>2250390.35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7">
        <f t="shared" si="63"/>
        <v>2250390.35</v>
      </c>
      <c r="L251" s="53">
        <f t="shared" si="64"/>
        <v>613.85443262411354</v>
      </c>
      <c r="M251" s="53">
        <f t="shared" si="65"/>
        <v>0</v>
      </c>
      <c r="N251" s="57">
        <f t="shared" si="66"/>
        <v>0</v>
      </c>
      <c r="O251" s="59">
        <f t="shared" si="67"/>
        <v>0</v>
      </c>
      <c r="P251" s="61">
        <f t="shared" si="73"/>
        <v>0</v>
      </c>
      <c r="Q251" s="94"/>
      <c r="R251" s="97">
        <f t="shared" si="71"/>
        <v>120</v>
      </c>
      <c r="S251" s="98" t="s">
        <v>870</v>
      </c>
      <c r="T251" s="78">
        <f t="shared" si="69"/>
        <v>0</v>
      </c>
      <c r="U251" s="70">
        <v>1376</v>
      </c>
      <c r="V251" s="71" t="s">
        <v>189</v>
      </c>
      <c r="W251" s="72">
        <v>82.295799299999999</v>
      </c>
      <c r="X251" s="79">
        <f t="shared" si="70"/>
        <v>44.546623657375427</v>
      </c>
    </row>
    <row r="252" spans="1:24" hidden="1" x14ac:dyDescent="0.45">
      <c r="A252" s="155" t="s">
        <v>374</v>
      </c>
      <c r="B252" s="14" t="s">
        <v>375</v>
      </c>
      <c r="C252" s="32">
        <v>1858</v>
      </c>
      <c r="D252" s="19">
        <v>1011025.38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7">
        <f t="shared" si="63"/>
        <v>1011025.38</v>
      </c>
      <c r="L252" s="53">
        <f t="shared" si="64"/>
        <v>544.1471367061356</v>
      </c>
      <c r="M252" s="53">
        <f t="shared" si="65"/>
        <v>0</v>
      </c>
      <c r="N252" s="57">
        <f t="shared" si="66"/>
        <v>0</v>
      </c>
      <c r="O252" s="59">
        <f t="shared" si="67"/>
        <v>0</v>
      </c>
      <c r="P252" s="61">
        <f t="shared" si="73"/>
        <v>0</v>
      </c>
      <c r="Q252" s="94"/>
      <c r="R252" s="97">
        <f t="shared" si="71"/>
        <v>121</v>
      </c>
      <c r="S252" s="98" t="s">
        <v>870</v>
      </c>
      <c r="T252" s="78">
        <f t="shared" si="69"/>
        <v>0</v>
      </c>
      <c r="U252" s="70">
        <v>2800</v>
      </c>
      <c r="V252" s="71" t="s">
        <v>375</v>
      </c>
      <c r="W252" s="72">
        <v>141.16999820000001</v>
      </c>
      <c r="X252" s="79">
        <f t="shared" si="70"/>
        <v>13.16143673365861</v>
      </c>
    </row>
    <row r="253" spans="1:24" hidden="1" x14ac:dyDescent="0.45">
      <c r="A253" s="155" t="s">
        <v>376</v>
      </c>
      <c r="B253" s="14" t="s">
        <v>377</v>
      </c>
      <c r="C253" s="32">
        <v>1013</v>
      </c>
      <c r="D253" s="19">
        <v>468975.42</v>
      </c>
      <c r="E253" s="19">
        <v>315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7">
        <f t="shared" si="63"/>
        <v>468660.42</v>
      </c>
      <c r="L253" s="53">
        <f t="shared" si="64"/>
        <v>462.64602171767029</v>
      </c>
      <c r="M253" s="53">
        <f t="shared" si="65"/>
        <v>0</v>
      </c>
      <c r="N253" s="57">
        <f t="shared" si="66"/>
        <v>0</v>
      </c>
      <c r="O253" s="59">
        <f t="shared" si="67"/>
        <v>0</v>
      </c>
      <c r="P253" s="61">
        <f t="shared" si="73"/>
        <v>0</v>
      </c>
      <c r="Q253" s="94"/>
      <c r="R253" s="97">
        <f t="shared" si="71"/>
        <v>122</v>
      </c>
      <c r="S253" s="98" t="s">
        <v>870</v>
      </c>
      <c r="T253" s="78">
        <f t="shared" si="69"/>
        <v>0</v>
      </c>
      <c r="U253" s="70">
        <v>2814</v>
      </c>
      <c r="V253" s="71" t="s">
        <v>377</v>
      </c>
      <c r="W253" s="72">
        <v>129.2149963</v>
      </c>
      <c r="X253" s="79">
        <f t="shared" si="70"/>
        <v>7.8396473242788769</v>
      </c>
    </row>
    <row r="254" spans="1:24" hidden="1" x14ac:dyDescent="0.45">
      <c r="A254" s="155" t="s">
        <v>378</v>
      </c>
      <c r="B254" s="14" t="s">
        <v>379</v>
      </c>
      <c r="C254" s="32">
        <v>1318</v>
      </c>
      <c r="D254" s="19">
        <v>601386.47</v>
      </c>
      <c r="E254" s="19">
        <v>1628.86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7">
        <f t="shared" si="63"/>
        <v>599757.61</v>
      </c>
      <c r="L254" s="53">
        <f t="shared" si="64"/>
        <v>455.05129742033381</v>
      </c>
      <c r="M254" s="53">
        <f t="shared" si="65"/>
        <v>0</v>
      </c>
      <c r="N254" s="57">
        <f t="shared" si="66"/>
        <v>0</v>
      </c>
      <c r="O254" s="59">
        <f t="shared" si="67"/>
        <v>0</v>
      </c>
      <c r="P254" s="61">
        <f t="shared" si="73"/>
        <v>0</v>
      </c>
      <c r="Q254" s="94"/>
      <c r="R254" s="97">
        <f t="shared" si="71"/>
        <v>123</v>
      </c>
      <c r="S254" s="98" t="s">
        <v>870</v>
      </c>
      <c r="T254" s="78">
        <f t="shared" si="69"/>
        <v>0</v>
      </c>
      <c r="U254" s="70">
        <v>2828</v>
      </c>
      <c r="V254" s="71" t="s">
        <v>379</v>
      </c>
      <c r="W254" s="72">
        <v>108.9300003</v>
      </c>
      <c r="X254" s="79">
        <f t="shared" si="70"/>
        <v>12.099513415681134</v>
      </c>
    </row>
    <row r="255" spans="1:24" hidden="1" x14ac:dyDescent="0.45">
      <c r="A255" s="200" t="s">
        <v>380</v>
      </c>
      <c r="B255" s="89" t="s">
        <v>381</v>
      </c>
      <c r="C255" s="90">
        <v>4837</v>
      </c>
      <c r="D255" s="20">
        <v>1311193.56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91">
        <f t="shared" si="63"/>
        <v>1311193.56</v>
      </c>
      <c r="L255" s="81">
        <f t="shared" si="64"/>
        <v>271.07578250982016</v>
      </c>
      <c r="M255" s="81">
        <f t="shared" si="65"/>
        <v>0</v>
      </c>
      <c r="N255" s="82">
        <f t="shared" si="66"/>
        <v>0</v>
      </c>
      <c r="O255" s="83">
        <f t="shared" si="67"/>
        <v>0</v>
      </c>
      <c r="P255" s="84">
        <f t="shared" si="73"/>
        <v>0</v>
      </c>
      <c r="Q255" s="95"/>
      <c r="R255" s="97">
        <f t="shared" si="71"/>
        <v>124</v>
      </c>
      <c r="S255" s="98" t="s">
        <v>870</v>
      </c>
      <c r="T255" s="85">
        <f t="shared" si="69"/>
        <v>0</v>
      </c>
      <c r="U255" s="86">
        <v>2835</v>
      </c>
      <c r="V255" s="87" t="s">
        <v>381</v>
      </c>
      <c r="W255" s="82">
        <v>13.3980999</v>
      </c>
      <c r="X255" s="88">
        <f t="shared" si="70"/>
        <v>361.02134154112406</v>
      </c>
    </row>
    <row r="256" spans="1:24" hidden="1" x14ac:dyDescent="0.45">
      <c r="A256" s="155" t="s">
        <v>382</v>
      </c>
      <c r="B256" s="14" t="s">
        <v>383</v>
      </c>
      <c r="C256" s="32">
        <v>500</v>
      </c>
      <c r="D256" s="19">
        <v>103103.93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7">
        <f t="shared" si="63"/>
        <v>103103.93</v>
      </c>
      <c r="L256" s="53">
        <f t="shared" si="64"/>
        <v>206.20785999999998</v>
      </c>
      <c r="M256" s="53">
        <f t="shared" si="65"/>
        <v>0</v>
      </c>
      <c r="N256" s="57">
        <f t="shared" si="66"/>
        <v>0</v>
      </c>
      <c r="O256" s="59">
        <f t="shared" si="67"/>
        <v>0</v>
      </c>
      <c r="P256" s="61">
        <f t="shared" si="73"/>
        <v>0</v>
      </c>
      <c r="Q256" s="94"/>
      <c r="R256" s="97">
        <f t="shared" si="71"/>
        <v>125</v>
      </c>
      <c r="S256" s="98" t="s">
        <v>870</v>
      </c>
      <c r="T256" s="78">
        <f t="shared" si="69"/>
        <v>0</v>
      </c>
      <c r="U256" s="70">
        <v>2842</v>
      </c>
      <c r="V256" s="71" t="s">
        <v>383</v>
      </c>
      <c r="W256" s="72">
        <v>10.688699700000001</v>
      </c>
      <c r="X256" s="79">
        <f t="shared" si="70"/>
        <v>46.778374735329123</v>
      </c>
    </row>
    <row r="257" spans="1:24" hidden="1" x14ac:dyDescent="0.45">
      <c r="A257" s="200" t="s">
        <v>384</v>
      </c>
      <c r="B257" s="89" t="s">
        <v>385</v>
      </c>
      <c r="C257" s="90">
        <v>6726</v>
      </c>
      <c r="D257" s="20">
        <v>2524253.36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91">
        <f t="shared" si="63"/>
        <v>2524253.36</v>
      </c>
      <c r="L257" s="81">
        <f t="shared" si="64"/>
        <v>375.29785310734462</v>
      </c>
      <c r="M257" s="81">
        <f t="shared" si="65"/>
        <v>0</v>
      </c>
      <c r="N257" s="82">
        <f t="shared" si="66"/>
        <v>0</v>
      </c>
      <c r="O257" s="83">
        <f t="shared" si="67"/>
        <v>0</v>
      </c>
      <c r="P257" s="84">
        <f t="shared" si="73"/>
        <v>0</v>
      </c>
      <c r="Q257" s="95"/>
      <c r="R257" s="97">
        <f t="shared" si="71"/>
        <v>126</v>
      </c>
      <c r="S257" s="98" t="s">
        <v>870</v>
      </c>
      <c r="T257" s="85">
        <f t="shared" si="69"/>
        <v>0</v>
      </c>
      <c r="U257" s="86">
        <v>2849</v>
      </c>
      <c r="V257" s="87" t="s">
        <v>385</v>
      </c>
      <c r="W257" s="82">
        <v>102.6500015</v>
      </c>
      <c r="X257" s="88">
        <f t="shared" si="70"/>
        <v>65.523623007448279</v>
      </c>
    </row>
    <row r="258" spans="1:24" hidden="1" x14ac:dyDescent="0.45">
      <c r="A258" s="155" t="s">
        <v>388</v>
      </c>
      <c r="B258" s="14" t="s">
        <v>389</v>
      </c>
      <c r="C258" s="32">
        <v>255</v>
      </c>
      <c r="D258" s="19">
        <v>116679.62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7">
        <f t="shared" si="63"/>
        <v>116679.62</v>
      </c>
      <c r="L258" s="53">
        <f t="shared" si="64"/>
        <v>457.56713725490192</v>
      </c>
      <c r="M258" s="53">
        <f t="shared" si="65"/>
        <v>0</v>
      </c>
      <c r="N258" s="57">
        <f t="shared" si="66"/>
        <v>0</v>
      </c>
      <c r="O258" s="59">
        <f t="shared" si="67"/>
        <v>0</v>
      </c>
      <c r="P258" s="61">
        <f t="shared" si="73"/>
        <v>0</v>
      </c>
      <c r="Q258" s="94"/>
      <c r="R258" s="97">
        <f t="shared" si="71"/>
        <v>127</v>
      </c>
      <c r="S258" s="98" t="s">
        <v>870</v>
      </c>
      <c r="T258" s="78">
        <f t="shared" si="69"/>
        <v>0</v>
      </c>
      <c r="U258" s="70">
        <v>2863</v>
      </c>
      <c r="V258" s="71" t="s">
        <v>389</v>
      </c>
      <c r="W258" s="72">
        <v>70.455001800000005</v>
      </c>
      <c r="X258" s="79">
        <f t="shared" si="70"/>
        <v>3.6193313957164639</v>
      </c>
    </row>
    <row r="259" spans="1:24" hidden="1" x14ac:dyDescent="0.45">
      <c r="A259" s="155" t="s">
        <v>513</v>
      </c>
      <c r="B259" s="14" t="s">
        <v>514</v>
      </c>
      <c r="C259" s="32">
        <v>362</v>
      </c>
      <c r="D259" s="19">
        <v>197397.39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7">
        <f t="shared" si="63"/>
        <v>197397.39</v>
      </c>
      <c r="L259" s="53">
        <f t="shared" si="64"/>
        <v>545.29665745856357</v>
      </c>
      <c r="M259" s="53">
        <f t="shared" si="65"/>
        <v>0</v>
      </c>
      <c r="N259" s="57">
        <f t="shared" si="66"/>
        <v>0</v>
      </c>
      <c r="O259" s="59">
        <f t="shared" si="67"/>
        <v>0</v>
      </c>
      <c r="P259" s="61">
        <f t="shared" si="73"/>
        <v>0</v>
      </c>
      <c r="Q259" s="94"/>
      <c r="R259" s="97">
        <f t="shared" si="71"/>
        <v>128</v>
      </c>
      <c r="S259" s="98" t="s">
        <v>870</v>
      </c>
      <c r="T259" s="78">
        <f t="shared" si="69"/>
        <v>0</v>
      </c>
      <c r="U259" s="70">
        <v>3862</v>
      </c>
      <c r="V259" s="71" t="s">
        <v>514</v>
      </c>
      <c r="W259" s="72">
        <v>8.9147500999999991</v>
      </c>
      <c r="X259" s="79">
        <f t="shared" si="70"/>
        <v>40.606858962877716</v>
      </c>
    </row>
    <row r="260" spans="1:24" hidden="1" x14ac:dyDescent="0.45">
      <c r="A260" s="155" t="s">
        <v>392</v>
      </c>
      <c r="B260" s="14" t="s">
        <v>393</v>
      </c>
      <c r="C260" s="32">
        <v>1881</v>
      </c>
      <c r="D260" s="19">
        <v>819540.46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7">
        <f t="shared" ref="K260:K323" si="74">D260-E260-F260-G260-H260-I260-J260</f>
        <v>819540.46</v>
      </c>
      <c r="L260" s="53">
        <f t="shared" ref="L260:L323" si="75">K260/C260</f>
        <v>435.69402445507706</v>
      </c>
      <c r="M260" s="53">
        <f t="shared" ref="M260:M323" si="76">MAX(ROUND((L260-M$3),2),0)</f>
        <v>0</v>
      </c>
      <c r="N260" s="57">
        <f t="shared" ref="N260:N323" si="77">MAX(ROUND((M260*C260),2),0)</f>
        <v>0</v>
      </c>
      <c r="O260" s="59">
        <f t="shared" ref="O260:O323" si="78">N260/N$3</f>
        <v>0</v>
      </c>
      <c r="P260" s="61">
        <f t="shared" si="73"/>
        <v>0</v>
      </c>
      <c r="Q260" s="94"/>
      <c r="R260" s="97">
        <f t="shared" si="71"/>
        <v>129</v>
      </c>
      <c r="S260" s="98" t="s">
        <v>870</v>
      </c>
      <c r="T260" s="78">
        <f t="shared" ref="T260:T323" si="79">A260-U260</f>
        <v>0</v>
      </c>
      <c r="U260" s="70">
        <v>2885</v>
      </c>
      <c r="V260" s="71" t="s">
        <v>393</v>
      </c>
      <c r="W260" s="72">
        <v>53.854698200000001</v>
      </c>
      <c r="X260" s="79">
        <f t="shared" ref="X260:X323" si="80">C260/W260</f>
        <v>34.927314846599586</v>
      </c>
    </row>
    <row r="261" spans="1:24" hidden="1" x14ac:dyDescent="0.45">
      <c r="A261" s="155" t="s">
        <v>390</v>
      </c>
      <c r="B261" s="14" t="s">
        <v>391</v>
      </c>
      <c r="C261" s="32">
        <v>1324</v>
      </c>
      <c r="D261" s="19">
        <v>734414.91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7">
        <f t="shared" si="74"/>
        <v>734414.91</v>
      </c>
      <c r="L261" s="53">
        <f t="shared" si="75"/>
        <v>554.69404078549849</v>
      </c>
      <c r="M261" s="53">
        <f t="shared" si="76"/>
        <v>0</v>
      </c>
      <c r="N261" s="57">
        <f t="shared" si="77"/>
        <v>0</v>
      </c>
      <c r="O261" s="59">
        <f t="shared" si="78"/>
        <v>0</v>
      </c>
      <c r="P261" s="61">
        <f t="shared" si="73"/>
        <v>0</v>
      </c>
      <c r="Q261" s="94"/>
      <c r="R261" s="97">
        <f t="shared" si="71"/>
        <v>130</v>
      </c>
      <c r="S261" s="98" t="s">
        <v>870</v>
      </c>
      <c r="T261" s="78">
        <f t="shared" si="79"/>
        <v>0</v>
      </c>
      <c r="U261" s="70">
        <v>2884</v>
      </c>
      <c r="V261" s="71" t="s">
        <v>391</v>
      </c>
      <c r="W261" s="72">
        <v>95.888900800000002</v>
      </c>
      <c r="X261" s="79">
        <f t="shared" si="80"/>
        <v>13.807646025284294</v>
      </c>
    </row>
    <row r="262" spans="1:24" hidden="1" x14ac:dyDescent="0.45">
      <c r="A262" s="155" t="s">
        <v>396</v>
      </c>
      <c r="B262" s="14" t="s">
        <v>397</v>
      </c>
      <c r="C262" s="32">
        <v>1608</v>
      </c>
      <c r="D262" s="19">
        <v>515080.22</v>
      </c>
      <c r="E262" s="19">
        <v>18757.5</v>
      </c>
      <c r="F262" s="19">
        <v>0</v>
      </c>
      <c r="G262" s="19">
        <v>5089.26</v>
      </c>
      <c r="H262" s="19">
        <v>0</v>
      </c>
      <c r="I262" s="19">
        <v>0</v>
      </c>
      <c r="J262" s="19">
        <v>0</v>
      </c>
      <c r="K262" s="17">
        <f t="shared" si="74"/>
        <v>491233.45999999996</v>
      </c>
      <c r="L262" s="53">
        <f t="shared" si="75"/>
        <v>305.49344527363183</v>
      </c>
      <c r="M262" s="53">
        <f t="shared" si="76"/>
        <v>0</v>
      </c>
      <c r="N262" s="57">
        <f t="shared" si="77"/>
        <v>0</v>
      </c>
      <c r="O262" s="59">
        <f t="shared" si="78"/>
        <v>0</v>
      </c>
      <c r="P262" s="61">
        <f t="shared" si="73"/>
        <v>0</v>
      </c>
      <c r="Q262" s="94"/>
      <c r="R262" s="97">
        <f t="shared" si="71"/>
        <v>131</v>
      </c>
      <c r="S262" s="98" t="s">
        <v>870</v>
      </c>
      <c r="T262" s="78">
        <f t="shared" si="79"/>
        <v>0</v>
      </c>
      <c r="U262" s="70">
        <v>2898</v>
      </c>
      <c r="V262" s="71" t="s">
        <v>397</v>
      </c>
      <c r="W262" s="72">
        <v>77.751800500000002</v>
      </c>
      <c r="X262" s="79">
        <f t="shared" si="80"/>
        <v>20.68119309983053</v>
      </c>
    </row>
    <row r="263" spans="1:24" hidden="1" x14ac:dyDescent="0.45">
      <c r="A263" s="155" t="s">
        <v>398</v>
      </c>
      <c r="B263" s="14" t="s">
        <v>399</v>
      </c>
      <c r="C263" s="32">
        <v>975</v>
      </c>
      <c r="D263" s="19">
        <v>390477.32</v>
      </c>
      <c r="E263" s="19">
        <v>0</v>
      </c>
      <c r="F263" s="19">
        <v>5258.83</v>
      </c>
      <c r="G263" s="19">
        <v>0</v>
      </c>
      <c r="H263" s="19">
        <v>0</v>
      </c>
      <c r="I263" s="19">
        <v>0</v>
      </c>
      <c r="J263" s="19">
        <v>0</v>
      </c>
      <c r="K263" s="17">
        <f t="shared" si="74"/>
        <v>385218.49</v>
      </c>
      <c r="L263" s="53">
        <f t="shared" si="75"/>
        <v>395.09588717948719</v>
      </c>
      <c r="M263" s="53">
        <f t="shared" si="76"/>
        <v>0</v>
      </c>
      <c r="N263" s="57">
        <f t="shared" si="77"/>
        <v>0</v>
      </c>
      <c r="O263" s="59">
        <f t="shared" si="78"/>
        <v>0</v>
      </c>
      <c r="P263" s="61">
        <f t="shared" si="73"/>
        <v>0</v>
      </c>
      <c r="Q263" s="94"/>
      <c r="R263" s="97">
        <f t="shared" si="71"/>
        <v>132</v>
      </c>
      <c r="S263" s="98" t="s">
        <v>870</v>
      </c>
      <c r="T263" s="78">
        <f t="shared" si="79"/>
        <v>0</v>
      </c>
      <c r="U263" s="70">
        <v>2912</v>
      </c>
      <c r="V263" s="71" t="s">
        <v>399</v>
      </c>
      <c r="W263" s="72">
        <v>145.83299260000001</v>
      </c>
      <c r="X263" s="79">
        <f t="shared" si="80"/>
        <v>6.6857299066356806</v>
      </c>
    </row>
    <row r="264" spans="1:24" hidden="1" x14ac:dyDescent="0.45">
      <c r="A264" s="155" t="s">
        <v>402</v>
      </c>
      <c r="B264" s="14" t="s">
        <v>403</v>
      </c>
      <c r="C264" s="32">
        <v>409</v>
      </c>
      <c r="D264" s="19">
        <v>233313.38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7">
        <f t="shared" si="74"/>
        <v>233313.38</v>
      </c>
      <c r="L264" s="53">
        <f t="shared" si="75"/>
        <v>570.44836185819076</v>
      </c>
      <c r="M264" s="53">
        <f t="shared" si="76"/>
        <v>0</v>
      </c>
      <c r="N264" s="57">
        <f t="shared" si="77"/>
        <v>0</v>
      </c>
      <c r="O264" s="59">
        <f t="shared" si="78"/>
        <v>0</v>
      </c>
      <c r="P264" s="61">
        <f t="shared" si="73"/>
        <v>0</v>
      </c>
      <c r="Q264" s="94"/>
      <c r="R264" s="97">
        <f t="shared" si="71"/>
        <v>133</v>
      </c>
      <c r="S264" s="98" t="s">
        <v>870</v>
      </c>
      <c r="T264" s="78">
        <f t="shared" si="79"/>
        <v>0</v>
      </c>
      <c r="U264" s="70">
        <v>2961</v>
      </c>
      <c r="V264" s="71" t="s">
        <v>403</v>
      </c>
      <c r="W264" s="72">
        <v>86.866401699999997</v>
      </c>
      <c r="X264" s="79">
        <f t="shared" si="80"/>
        <v>4.7083796726439058</v>
      </c>
    </row>
    <row r="265" spans="1:24" hidden="1" x14ac:dyDescent="0.45">
      <c r="A265" s="155" t="s">
        <v>404</v>
      </c>
      <c r="B265" s="14" t="s">
        <v>405</v>
      </c>
      <c r="C265" s="32">
        <v>112</v>
      </c>
      <c r="D265" s="19">
        <v>59443.8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7">
        <f t="shared" si="74"/>
        <v>59443.8</v>
      </c>
      <c r="L265" s="53">
        <f t="shared" si="75"/>
        <v>530.74821428571431</v>
      </c>
      <c r="M265" s="53">
        <f t="shared" si="76"/>
        <v>0</v>
      </c>
      <c r="N265" s="57">
        <f t="shared" si="77"/>
        <v>0</v>
      </c>
      <c r="O265" s="59">
        <f t="shared" si="78"/>
        <v>0</v>
      </c>
      <c r="P265" s="61">
        <f t="shared" si="73"/>
        <v>0</v>
      </c>
      <c r="Q265" s="94"/>
      <c r="R265" s="97">
        <f t="shared" si="71"/>
        <v>134</v>
      </c>
      <c r="S265" s="98" t="s">
        <v>870</v>
      </c>
      <c r="T265" s="78">
        <f t="shared" si="79"/>
        <v>0</v>
      </c>
      <c r="U265" s="70">
        <v>3087</v>
      </c>
      <c r="V265" s="71" t="s">
        <v>405</v>
      </c>
      <c r="W265" s="72">
        <v>14.620100000000001</v>
      </c>
      <c r="X265" s="79">
        <f t="shared" si="80"/>
        <v>7.6606863154150791</v>
      </c>
    </row>
    <row r="266" spans="1:24" hidden="1" x14ac:dyDescent="0.45">
      <c r="A266" s="200" t="s">
        <v>410</v>
      </c>
      <c r="B266" s="89" t="s">
        <v>411</v>
      </c>
      <c r="C266" s="90">
        <v>1253</v>
      </c>
      <c r="D266" s="20">
        <v>166874.81</v>
      </c>
      <c r="E266" s="20">
        <v>4062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91">
        <f t="shared" si="74"/>
        <v>162812.81</v>
      </c>
      <c r="L266" s="81">
        <f t="shared" si="75"/>
        <v>129.9383958499601</v>
      </c>
      <c r="M266" s="81">
        <f t="shared" si="76"/>
        <v>0</v>
      </c>
      <c r="N266" s="82">
        <f t="shared" si="77"/>
        <v>0</v>
      </c>
      <c r="O266" s="83">
        <f t="shared" si="78"/>
        <v>0</v>
      </c>
      <c r="P266" s="84">
        <f t="shared" si="73"/>
        <v>0</v>
      </c>
      <c r="Q266" s="95"/>
      <c r="R266" s="97">
        <f t="shared" si="71"/>
        <v>135</v>
      </c>
      <c r="S266" s="98" t="s">
        <v>870</v>
      </c>
      <c r="T266" s="85">
        <f t="shared" si="79"/>
        <v>0</v>
      </c>
      <c r="U266" s="86">
        <v>3129</v>
      </c>
      <c r="V266" s="87" t="s">
        <v>411</v>
      </c>
      <c r="W266" s="82">
        <v>3.1716101000000001</v>
      </c>
      <c r="X266" s="88">
        <f t="shared" si="80"/>
        <v>395.06747692599413</v>
      </c>
    </row>
    <row r="267" spans="1:24" hidden="1" x14ac:dyDescent="0.45">
      <c r="A267" s="155" t="s">
        <v>412</v>
      </c>
      <c r="B267" s="14" t="s">
        <v>413</v>
      </c>
      <c r="C267" s="32">
        <v>1504</v>
      </c>
      <c r="D267" s="19">
        <v>826036.98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7">
        <f t="shared" si="74"/>
        <v>826036.98</v>
      </c>
      <c r="L267" s="53">
        <f t="shared" si="75"/>
        <v>549.22671542553189</v>
      </c>
      <c r="M267" s="53">
        <f t="shared" si="76"/>
        <v>0</v>
      </c>
      <c r="N267" s="57">
        <f t="shared" si="77"/>
        <v>0</v>
      </c>
      <c r="O267" s="59">
        <f t="shared" si="78"/>
        <v>0</v>
      </c>
      <c r="P267" s="61">
        <f t="shared" si="73"/>
        <v>0</v>
      </c>
      <c r="Q267" s="94"/>
      <c r="R267" s="97">
        <f t="shared" si="71"/>
        <v>136</v>
      </c>
      <c r="S267" s="98" t="s">
        <v>870</v>
      </c>
      <c r="T267" s="78">
        <f t="shared" si="79"/>
        <v>0</v>
      </c>
      <c r="U267" s="70">
        <v>3150</v>
      </c>
      <c r="V267" s="71" t="s">
        <v>413</v>
      </c>
      <c r="W267" s="72">
        <v>96.006500200000005</v>
      </c>
      <c r="X267" s="79">
        <f t="shared" si="80"/>
        <v>15.665605941960999</v>
      </c>
    </row>
    <row r="268" spans="1:24" hidden="1" x14ac:dyDescent="0.45">
      <c r="A268" s="155" t="s">
        <v>414</v>
      </c>
      <c r="B268" s="14" t="s">
        <v>415</v>
      </c>
      <c r="C268" s="32">
        <v>1112</v>
      </c>
      <c r="D268" s="19">
        <v>363989.08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7">
        <f t="shared" si="74"/>
        <v>363989.08</v>
      </c>
      <c r="L268" s="53">
        <f t="shared" si="75"/>
        <v>327.32830935251798</v>
      </c>
      <c r="M268" s="53">
        <f t="shared" si="76"/>
        <v>0</v>
      </c>
      <c r="N268" s="57">
        <f t="shared" si="77"/>
        <v>0</v>
      </c>
      <c r="O268" s="59">
        <f t="shared" si="78"/>
        <v>0</v>
      </c>
      <c r="P268" s="61">
        <f t="shared" si="73"/>
        <v>0</v>
      </c>
      <c r="Q268" s="94"/>
      <c r="R268" s="97">
        <f t="shared" si="71"/>
        <v>137</v>
      </c>
      <c r="S268" s="98" t="s">
        <v>870</v>
      </c>
      <c r="T268" s="78">
        <f t="shared" si="79"/>
        <v>0</v>
      </c>
      <c r="U268" s="70">
        <v>3171</v>
      </c>
      <c r="V268" s="71" t="s">
        <v>415</v>
      </c>
      <c r="W268" s="72">
        <v>74.026000999999994</v>
      </c>
      <c r="X268" s="79">
        <f t="shared" si="80"/>
        <v>15.021748912250441</v>
      </c>
    </row>
    <row r="269" spans="1:24" hidden="1" x14ac:dyDescent="0.45">
      <c r="A269" s="155" t="s">
        <v>416</v>
      </c>
      <c r="B269" s="14" t="s">
        <v>417</v>
      </c>
      <c r="C269" s="32">
        <v>556</v>
      </c>
      <c r="D269" s="19">
        <v>327959.26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7">
        <f t="shared" si="74"/>
        <v>327959.26</v>
      </c>
      <c r="L269" s="53">
        <f t="shared" si="75"/>
        <v>589.85478417266188</v>
      </c>
      <c r="M269" s="53">
        <f t="shared" si="76"/>
        <v>0</v>
      </c>
      <c r="N269" s="57">
        <f t="shared" si="77"/>
        <v>0</v>
      </c>
      <c r="O269" s="59">
        <f t="shared" si="78"/>
        <v>0</v>
      </c>
      <c r="P269" s="61">
        <f t="shared" si="73"/>
        <v>0</v>
      </c>
      <c r="Q269" s="94"/>
      <c r="R269" s="97">
        <f t="shared" si="71"/>
        <v>138</v>
      </c>
      <c r="S269" s="98" t="s">
        <v>870</v>
      </c>
      <c r="T269" s="78">
        <f t="shared" si="79"/>
        <v>0</v>
      </c>
      <c r="U269" s="70">
        <v>3206</v>
      </c>
      <c r="V269" s="71" t="s">
        <v>417</v>
      </c>
      <c r="W269" s="72">
        <v>112.71299740000001</v>
      </c>
      <c r="X269" s="79">
        <f t="shared" si="80"/>
        <v>4.9328827448962862</v>
      </c>
    </row>
    <row r="270" spans="1:24" hidden="1" x14ac:dyDescent="0.45">
      <c r="A270" s="200" t="s">
        <v>422</v>
      </c>
      <c r="B270" s="89" t="s">
        <v>423</v>
      </c>
      <c r="C270" s="90">
        <v>27941</v>
      </c>
      <c r="D270" s="20">
        <v>9469693.2200000007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91">
        <f t="shared" si="74"/>
        <v>9469693.2200000007</v>
      </c>
      <c r="L270" s="81">
        <f t="shared" si="75"/>
        <v>338.91747682616943</v>
      </c>
      <c r="M270" s="81">
        <f t="shared" si="76"/>
        <v>0</v>
      </c>
      <c r="N270" s="82">
        <f t="shared" si="77"/>
        <v>0</v>
      </c>
      <c r="O270" s="83">
        <f t="shared" si="78"/>
        <v>0</v>
      </c>
      <c r="P270" s="84">
        <f t="shared" si="73"/>
        <v>0</v>
      </c>
      <c r="Q270" s="95"/>
      <c r="R270" s="97">
        <f t="shared" ref="R270:R333" si="81">R269+1</f>
        <v>139</v>
      </c>
      <c r="S270" s="98" t="s">
        <v>870</v>
      </c>
      <c r="T270" s="85">
        <f t="shared" si="79"/>
        <v>0</v>
      </c>
      <c r="U270" s="86">
        <v>3269</v>
      </c>
      <c r="V270" s="87" t="s">
        <v>423</v>
      </c>
      <c r="W270" s="82">
        <v>96.163002000000006</v>
      </c>
      <c r="X270" s="88">
        <f t="shared" si="80"/>
        <v>290.5587327650191</v>
      </c>
    </row>
    <row r="271" spans="1:24" hidden="1" x14ac:dyDescent="0.45">
      <c r="A271" s="200" t="s">
        <v>426</v>
      </c>
      <c r="B271" s="89" t="s">
        <v>427</v>
      </c>
      <c r="C271" s="90">
        <v>5359</v>
      </c>
      <c r="D271" s="20">
        <v>1578387.69</v>
      </c>
      <c r="E271" s="20">
        <v>0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91">
        <f t="shared" si="74"/>
        <v>1578387.69</v>
      </c>
      <c r="L271" s="81">
        <f t="shared" si="75"/>
        <v>294.53026497480874</v>
      </c>
      <c r="M271" s="81">
        <f t="shared" si="76"/>
        <v>0</v>
      </c>
      <c r="N271" s="82">
        <f t="shared" si="77"/>
        <v>0</v>
      </c>
      <c r="O271" s="83">
        <f t="shared" si="78"/>
        <v>0</v>
      </c>
      <c r="P271" s="84">
        <f t="shared" si="73"/>
        <v>0</v>
      </c>
      <c r="Q271" s="95"/>
      <c r="R271" s="97">
        <f t="shared" si="81"/>
        <v>140</v>
      </c>
      <c r="S271" s="98" t="s">
        <v>870</v>
      </c>
      <c r="T271" s="85">
        <f t="shared" si="79"/>
        <v>0</v>
      </c>
      <c r="U271" s="86">
        <v>3290</v>
      </c>
      <c r="V271" s="87" t="s">
        <v>427</v>
      </c>
      <c r="W271" s="82">
        <v>92.751296999999994</v>
      </c>
      <c r="X271" s="88">
        <f t="shared" si="80"/>
        <v>57.778167781308767</v>
      </c>
    </row>
    <row r="272" spans="1:24" hidden="1" x14ac:dyDescent="0.45">
      <c r="A272" s="200" t="s">
        <v>253</v>
      </c>
      <c r="B272" s="89" t="s">
        <v>254</v>
      </c>
      <c r="C272" s="90">
        <v>411</v>
      </c>
      <c r="D272" s="20">
        <v>410299.52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91">
        <f t="shared" si="74"/>
        <v>410299.52</v>
      </c>
      <c r="L272" s="81">
        <f t="shared" si="75"/>
        <v>998.29566909975676</v>
      </c>
      <c r="M272" s="81">
        <v>0</v>
      </c>
      <c r="N272" s="82">
        <f t="shared" si="77"/>
        <v>0</v>
      </c>
      <c r="O272" s="83">
        <f t="shared" si="78"/>
        <v>0</v>
      </c>
      <c r="P272" s="92">
        <v>0</v>
      </c>
      <c r="Q272" s="96"/>
      <c r="R272" s="97">
        <f t="shared" si="81"/>
        <v>141</v>
      </c>
      <c r="S272" s="98" t="s">
        <v>870</v>
      </c>
      <c r="T272" s="85">
        <f t="shared" si="79"/>
        <v>0</v>
      </c>
      <c r="U272" s="86">
        <v>1897</v>
      </c>
      <c r="V272" s="87" t="s">
        <v>254</v>
      </c>
      <c r="W272" s="82">
        <v>5.3794598999999996</v>
      </c>
      <c r="X272" s="88">
        <f t="shared" si="80"/>
        <v>76.401722039047087</v>
      </c>
    </row>
    <row r="273" spans="1:24" hidden="1" x14ac:dyDescent="0.45">
      <c r="A273" s="155" t="s">
        <v>432</v>
      </c>
      <c r="B273" s="14" t="s">
        <v>433</v>
      </c>
      <c r="C273" s="32">
        <v>2204</v>
      </c>
      <c r="D273" s="19">
        <v>680386.2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7">
        <f t="shared" si="74"/>
        <v>680386.2</v>
      </c>
      <c r="L273" s="53">
        <f t="shared" si="75"/>
        <v>308.70517241379309</v>
      </c>
      <c r="M273" s="53">
        <f t="shared" si="76"/>
        <v>0</v>
      </c>
      <c r="N273" s="57">
        <f t="shared" si="77"/>
        <v>0</v>
      </c>
      <c r="O273" s="59">
        <f t="shared" si="78"/>
        <v>0</v>
      </c>
      <c r="P273" s="61">
        <f t="shared" ref="P273:P307" si="82">ROUND(O273*N$435,2)-0</f>
        <v>0</v>
      </c>
      <c r="Q273" s="94"/>
      <c r="R273" s="97">
        <f t="shared" si="81"/>
        <v>142</v>
      </c>
      <c r="S273" s="98" t="s">
        <v>870</v>
      </c>
      <c r="T273" s="78">
        <f t="shared" si="79"/>
        <v>0</v>
      </c>
      <c r="U273" s="70">
        <v>3311</v>
      </c>
      <c r="V273" s="71" t="s">
        <v>433</v>
      </c>
      <c r="W273" s="72">
        <v>97.584701499999994</v>
      </c>
      <c r="X273" s="79">
        <f t="shared" si="80"/>
        <v>22.585507421980484</v>
      </c>
    </row>
    <row r="274" spans="1:24" hidden="1" x14ac:dyDescent="0.45">
      <c r="A274" s="155" t="s">
        <v>434</v>
      </c>
      <c r="B274" s="14" t="s">
        <v>435</v>
      </c>
      <c r="C274" s="32">
        <v>495</v>
      </c>
      <c r="D274" s="19">
        <v>278827.83</v>
      </c>
      <c r="E274" s="19">
        <v>0</v>
      </c>
      <c r="F274" s="19">
        <v>0</v>
      </c>
      <c r="G274" s="19">
        <v>10275</v>
      </c>
      <c r="H274" s="19">
        <v>0</v>
      </c>
      <c r="I274" s="19">
        <v>0</v>
      </c>
      <c r="J274" s="19">
        <v>0</v>
      </c>
      <c r="K274" s="17">
        <f t="shared" si="74"/>
        <v>268552.83</v>
      </c>
      <c r="L274" s="53">
        <f t="shared" si="75"/>
        <v>542.53096969696969</v>
      </c>
      <c r="M274" s="53">
        <f t="shared" si="76"/>
        <v>0</v>
      </c>
      <c r="N274" s="57">
        <f t="shared" si="77"/>
        <v>0</v>
      </c>
      <c r="O274" s="59">
        <f t="shared" si="78"/>
        <v>0</v>
      </c>
      <c r="P274" s="61">
        <f t="shared" si="82"/>
        <v>0</v>
      </c>
      <c r="Q274" s="94"/>
      <c r="R274" s="97">
        <f t="shared" si="81"/>
        <v>143</v>
      </c>
      <c r="S274" s="98" t="s">
        <v>870</v>
      </c>
      <c r="T274" s="78">
        <f t="shared" si="79"/>
        <v>0</v>
      </c>
      <c r="U274" s="70">
        <v>3318</v>
      </c>
      <c r="V274" s="71" t="s">
        <v>435</v>
      </c>
      <c r="W274" s="72">
        <v>127.0999985</v>
      </c>
      <c r="X274" s="79">
        <f t="shared" si="80"/>
        <v>3.894571249739236</v>
      </c>
    </row>
    <row r="275" spans="1:24" hidden="1" x14ac:dyDescent="0.45">
      <c r="A275" s="155" t="s">
        <v>436</v>
      </c>
      <c r="B275" s="14" t="s">
        <v>437</v>
      </c>
      <c r="C275" s="32">
        <v>833</v>
      </c>
      <c r="D275" s="19">
        <v>504958.01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7">
        <f t="shared" si="74"/>
        <v>504958.01</v>
      </c>
      <c r="L275" s="53">
        <f t="shared" si="75"/>
        <v>606.19208883553426</v>
      </c>
      <c r="M275" s="53">
        <f t="shared" si="76"/>
        <v>0</v>
      </c>
      <c r="N275" s="57">
        <f t="shared" si="77"/>
        <v>0</v>
      </c>
      <c r="O275" s="59">
        <f t="shared" si="78"/>
        <v>0</v>
      </c>
      <c r="P275" s="61">
        <f t="shared" si="82"/>
        <v>0</v>
      </c>
      <c r="Q275" s="94"/>
      <c r="R275" s="97">
        <f t="shared" si="81"/>
        <v>144</v>
      </c>
      <c r="S275" s="98" t="s">
        <v>870</v>
      </c>
      <c r="T275" s="78">
        <f t="shared" si="79"/>
        <v>0</v>
      </c>
      <c r="U275" s="70">
        <v>3325</v>
      </c>
      <c r="V275" s="71" t="s">
        <v>437</v>
      </c>
      <c r="W275" s="72">
        <v>177.74800110000001</v>
      </c>
      <c r="X275" s="79">
        <f t="shared" si="80"/>
        <v>4.6864099446685703</v>
      </c>
    </row>
    <row r="276" spans="1:24" hidden="1" x14ac:dyDescent="0.45">
      <c r="A276" s="155" t="s">
        <v>438</v>
      </c>
      <c r="B276" s="14" t="s">
        <v>439</v>
      </c>
      <c r="C276" s="32">
        <v>1073</v>
      </c>
      <c r="D276" s="19">
        <v>633707.81999999995</v>
      </c>
      <c r="E276" s="19">
        <v>0</v>
      </c>
      <c r="F276" s="19">
        <v>0</v>
      </c>
      <c r="G276" s="19">
        <v>1194.32</v>
      </c>
      <c r="H276" s="19">
        <v>0</v>
      </c>
      <c r="I276" s="19">
        <v>0</v>
      </c>
      <c r="J276" s="19">
        <v>0</v>
      </c>
      <c r="K276" s="17">
        <f t="shared" si="74"/>
        <v>632513.5</v>
      </c>
      <c r="L276" s="53">
        <f t="shared" si="75"/>
        <v>589.48136067101586</v>
      </c>
      <c r="M276" s="53">
        <f t="shared" si="76"/>
        <v>0</v>
      </c>
      <c r="N276" s="57">
        <f t="shared" si="77"/>
        <v>0</v>
      </c>
      <c r="O276" s="59">
        <f t="shared" si="78"/>
        <v>0</v>
      </c>
      <c r="P276" s="61">
        <f t="shared" si="82"/>
        <v>0</v>
      </c>
      <c r="Q276" s="94"/>
      <c r="R276" s="97">
        <f t="shared" si="81"/>
        <v>145</v>
      </c>
      <c r="S276" s="98" t="s">
        <v>870</v>
      </c>
      <c r="T276" s="78">
        <f t="shared" si="79"/>
        <v>0</v>
      </c>
      <c r="U276" s="70">
        <v>3332</v>
      </c>
      <c r="V276" s="71" t="s">
        <v>439</v>
      </c>
      <c r="W276" s="72">
        <v>55.872199999999999</v>
      </c>
      <c r="X276" s="79">
        <f t="shared" si="80"/>
        <v>19.204541793593236</v>
      </c>
    </row>
    <row r="277" spans="1:24" hidden="1" x14ac:dyDescent="0.45">
      <c r="A277" s="155" t="s">
        <v>440</v>
      </c>
      <c r="B277" s="14" t="s">
        <v>441</v>
      </c>
      <c r="C277" s="32">
        <v>4012</v>
      </c>
      <c r="D277" s="19">
        <v>1607275.26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7">
        <f t="shared" si="74"/>
        <v>1607275.26</v>
      </c>
      <c r="L277" s="53">
        <f t="shared" si="75"/>
        <v>400.61696410767695</v>
      </c>
      <c r="M277" s="53">
        <f t="shared" si="76"/>
        <v>0</v>
      </c>
      <c r="N277" s="57">
        <f t="shared" si="77"/>
        <v>0</v>
      </c>
      <c r="O277" s="59">
        <f t="shared" si="78"/>
        <v>0</v>
      </c>
      <c r="P277" s="61">
        <f t="shared" si="82"/>
        <v>0</v>
      </c>
      <c r="Q277" s="94"/>
      <c r="R277" s="97">
        <f t="shared" si="81"/>
        <v>146</v>
      </c>
      <c r="S277" s="98" t="s">
        <v>870</v>
      </c>
      <c r="T277" s="78">
        <f t="shared" si="79"/>
        <v>0</v>
      </c>
      <c r="U277" s="70">
        <v>3339</v>
      </c>
      <c r="V277" s="71" t="s">
        <v>441</v>
      </c>
      <c r="W277" s="72">
        <v>188.94599909999999</v>
      </c>
      <c r="X277" s="79">
        <f t="shared" si="80"/>
        <v>21.233580065787169</v>
      </c>
    </row>
    <row r="278" spans="1:24" hidden="1" x14ac:dyDescent="0.45">
      <c r="A278" s="155" t="s">
        <v>442</v>
      </c>
      <c r="B278" s="14" t="s">
        <v>443</v>
      </c>
      <c r="C278" s="32">
        <v>1441</v>
      </c>
      <c r="D278" s="19">
        <v>716355.51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7">
        <f t="shared" si="74"/>
        <v>716355.51</v>
      </c>
      <c r="L278" s="53">
        <f t="shared" si="75"/>
        <v>497.12387925052047</v>
      </c>
      <c r="M278" s="53">
        <f t="shared" si="76"/>
        <v>0</v>
      </c>
      <c r="N278" s="57">
        <f t="shared" si="77"/>
        <v>0</v>
      </c>
      <c r="O278" s="59">
        <f t="shared" si="78"/>
        <v>0</v>
      </c>
      <c r="P278" s="61">
        <f t="shared" si="82"/>
        <v>0</v>
      </c>
      <c r="Q278" s="94"/>
      <c r="R278" s="97">
        <f t="shared" si="81"/>
        <v>147</v>
      </c>
      <c r="S278" s="98" t="s">
        <v>870</v>
      </c>
      <c r="T278" s="78">
        <f t="shared" si="79"/>
        <v>0</v>
      </c>
      <c r="U278" s="70">
        <v>3360</v>
      </c>
      <c r="V278" s="71" t="s">
        <v>443</v>
      </c>
      <c r="W278" s="72">
        <v>207.86000060000001</v>
      </c>
      <c r="X278" s="79">
        <f t="shared" si="80"/>
        <v>6.9325507353048668</v>
      </c>
    </row>
    <row r="279" spans="1:24" hidden="1" x14ac:dyDescent="0.45">
      <c r="A279" s="155" t="s">
        <v>444</v>
      </c>
      <c r="B279" s="14" t="s">
        <v>445</v>
      </c>
      <c r="C279" s="32">
        <v>1116</v>
      </c>
      <c r="D279" s="19">
        <v>315451.7</v>
      </c>
      <c r="E279" s="19">
        <v>0</v>
      </c>
      <c r="F279" s="19">
        <v>0</v>
      </c>
      <c r="G279" s="19">
        <v>15510</v>
      </c>
      <c r="H279" s="19">
        <v>0</v>
      </c>
      <c r="I279" s="19">
        <v>0</v>
      </c>
      <c r="J279" s="19">
        <v>0</v>
      </c>
      <c r="K279" s="17">
        <f t="shared" si="74"/>
        <v>299941.7</v>
      </c>
      <c r="L279" s="53">
        <f t="shared" si="75"/>
        <v>268.76496415770612</v>
      </c>
      <c r="M279" s="53">
        <f t="shared" si="76"/>
        <v>0</v>
      </c>
      <c r="N279" s="57">
        <f t="shared" si="77"/>
        <v>0</v>
      </c>
      <c r="O279" s="59">
        <f t="shared" si="78"/>
        <v>0</v>
      </c>
      <c r="P279" s="61">
        <f t="shared" si="82"/>
        <v>0</v>
      </c>
      <c r="Q279" s="94"/>
      <c r="R279" s="97">
        <f t="shared" si="81"/>
        <v>148</v>
      </c>
      <c r="S279" s="98" t="s">
        <v>870</v>
      </c>
      <c r="T279" s="78">
        <f t="shared" si="79"/>
        <v>0</v>
      </c>
      <c r="U279" s="70">
        <v>3367</v>
      </c>
      <c r="V279" s="71" t="s">
        <v>445</v>
      </c>
      <c r="W279" s="72">
        <v>97.808097799999999</v>
      </c>
      <c r="X279" s="79">
        <f t="shared" si="80"/>
        <v>11.410098193321575</v>
      </c>
    </row>
    <row r="280" spans="1:24" hidden="1" x14ac:dyDescent="0.45">
      <c r="A280" s="200" t="s">
        <v>446</v>
      </c>
      <c r="B280" s="89" t="s">
        <v>447</v>
      </c>
      <c r="C280" s="90">
        <v>2296</v>
      </c>
      <c r="D280" s="20">
        <v>708957.51</v>
      </c>
      <c r="E280" s="20">
        <v>12420</v>
      </c>
      <c r="F280" s="20">
        <v>0</v>
      </c>
      <c r="G280" s="20">
        <v>0</v>
      </c>
      <c r="H280" s="20">
        <v>0</v>
      </c>
      <c r="I280" s="20">
        <v>0</v>
      </c>
      <c r="J280" s="20">
        <v>0</v>
      </c>
      <c r="K280" s="91">
        <f t="shared" si="74"/>
        <v>696537.51</v>
      </c>
      <c r="L280" s="81">
        <f t="shared" si="75"/>
        <v>303.36999564459933</v>
      </c>
      <c r="M280" s="81">
        <f t="shared" si="76"/>
        <v>0</v>
      </c>
      <c r="N280" s="82">
        <f t="shared" si="77"/>
        <v>0</v>
      </c>
      <c r="O280" s="83">
        <f t="shared" si="78"/>
        <v>0</v>
      </c>
      <c r="P280" s="84">
        <f t="shared" si="82"/>
        <v>0</v>
      </c>
      <c r="Q280" s="95"/>
      <c r="R280" s="97">
        <f t="shared" si="81"/>
        <v>149</v>
      </c>
      <c r="S280" s="98" t="s">
        <v>870</v>
      </c>
      <c r="T280" s="85">
        <f t="shared" si="79"/>
        <v>0</v>
      </c>
      <c r="U280" s="86">
        <v>3381</v>
      </c>
      <c r="V280" s="87" t="s">
        <v>447</v>
      </c>
      <c r="W280" s="82">
        <v>23.242999999999999</v>
      </c>
      <c r="X280" s="88">
        <f t="shared" si="80"/>
        <v>98.78242911844427</v>
      </c>
    </row>
    <row r="281" spans="1:24" hidden="1" x14ac:dyDescent="0.45">
      <c r="A281" s="155" t="s">
        <v>448</v>
      </c>
      <c r="B281" s="14" t="s">
        <v>449</v>
      </c>
      <c r="C281" s="32">
        <v>2164</v>
      </c>
      <c r="D281" s="19">
        <v>1080828.3500000001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7">
        <f t="shared" si="74"/>
        <v>1080828.3500000001</v>
      </c>
      <c r="L281" s="53">
        <f t="shared" si="75"/>
        <v>499.45857208872462</v>
      </c>
      <c r="M281" s="53">
        <f t="shared" si="76"/>
        <v>0</v>
      </c>
      <c r="N281" s="57">
        <f t="shared" si="77"/>
        <v>0</v>
      </c>
      <c r="O281" s="59">
        <f t="shared" si="78"/>
        <v>0</v>
      </c>
      <c r="P281" s="61">
        <f t="shared" si="82"/>
        <v>0</v>
      </c>
      <c r="Q281" s="94"/>
      <c r="R281" s="97">
        <f t="shared" si="81"/>
        <v>150</v>
      </c>
      <c r="S281" s="98" t="s">
        <v>870</v>
      </c>
      <c r="T281" s="78">
        <f t="shared" si="79"/>
        <v>0</v>
      </c>
      <c r="U281" s="70">
        <v>3409</v>
      </c>
      <c r="V281" s="71" t="s">
        <v>449</v>
      </c>
      <c r="W281" s="72">
        <v>350.44500729999999</v>
      </c>
      <c r="X281" s="79">
        <f t="shared" si="80"/>
        <v>6.1750059350895485</v>
      </c>
    </row>
    <row r="282" spans="1:24" hidden="1" x14ac:dyDescent="0.45">
      <c r="A282" s="155" t="s">
        <v>450</v>
      </c>
      <c r="B282" s="14" t="s">
        <v>451</v>
      </c>
      <c r="C282" s="32">
        <v>290</v>
      </c>
      <c r="D282" s="19">
        <v>182822.1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7">
        <f t="shared" si="74"/>
        <v>182822.1</v>
      </c>
      <c r="L282" s="53">
        <f t="shared" si="75"/>
        <v>630.42103448275861</v>
      </c>
      <c r="M282" s="53">
        <f t="shared" si="76"/>
        <v>0</v>
      </c>
      <c r="N282" s="57">
        <f t="shared" si="77"/>
        <v>0</v>
      </c>
      <c r="O282" s="59">
        <f t="shared" si="78"/>
        <v>0</v>
      </c>
      <c r="P282" s="61">
        <f t="shared" si="82"/>
        <v>0</v>
      </c>
      <c r="Q282" s="94"/>
      <c r="R282" s="97">
        <f t="shared" si="81"/>
        <v>151</v>
      </c>
      <c r="S282" s="98" t="s">
        <v>870</v>
      </c>
      <c r="T282" s="78">
        <f t="shared" si="79"/>
        <v>0</v>
      </c>
      <c r="U282" s="70">
        <v>3427</v>
      </c>
      <c r="V282" s="71" t="s">
        <v>451</v>
      </c>
      <c r="W282" s="72">
        <v>201.11999510000001</v>
      </c>
      <c r="X282" s="79">
        <f t="shared" si="80"/>
        <v>1.4419252539052989</v>
      </c>
    </row>
    <row r="283" spans="1:24" hidden="1" x14ac:dyDescent="0.45">
      <c r="A283" s="200" t="s">
        <v>454</v>
      </c>
      <c r="B283" s="89" t="s">
        <v>455</v>
      </c>
      <c r="C283" s="90">
        <v>3794</v>
      </c>
      <c r="D283" s="20">
        <v>949996.64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91">
        <f t="shared" si="74"/>
        <v>949996.64</v>
      </c>
      <c r="L283" s="81">
        <f t="shared" si="75"/>
        <v>250.39447548761203</v>
      </c>
      <c r="M283" s="81">
        <f t="shared" si="76"/>
        <v>0</v>
      </c>
      <c r="N283" s="82">
        <f t="shared" si="77"/>
        <v>0</v>
      </c>
      <c r="O283" s="83">
        <f t="shared" si="78"/>
        <v>0</v>
      </c>
      <c r="P283" s="84">
        <f t="shared" si="82"/>
        <v>0</v>
      </c>
      <c r="Q283" s="95"/>
      <c r="R283" s="97">
        <f t="shared" si="81"/>
        <v>152</v>
      </c>
      <c r="S283" s="98" t="s">
        <v>870</v>
      </c>
      <c r="T283" s="85">
        <f t="shared" si="79"/>
        <v>0</v>
      </c>
      <c r="U283" s="86">
        <v>3430</v>
      </c>
      <c r="V283" s="87" t="s">
        <v>455</v>
      </c>
      <c r="W283" s="82">
        <v>9.1367501999999998</v>
      </c>
      <c r="X283" s="88">
        <f t="shared" si="80"/>
        <v>415.24611234309549</v>
      </c>
    </row>
    <row r="284" spans="1:24" hidden="1" x14ac:dyDescent="0.45">
      <c r="A284" s="200" t="s">
        <v>459</v>
      </c>
      <c r="B284" s="89" t="s">
        <v>460</v>
      </c>
      <c r="C284" s="90">
        <v>3871</v>
      </c>
      <c r="D284" s="20">
        <v>1792530.79</v>
      </c>
      <c r="E284" s="20">
        <v>31287.91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91">
        <f t="shared" si="74"/>
        <v>1761242.8800000001</v>
      </c>
      <c r="L284" s="81">
        <f t="shared" si="75"/>
        <v>454.98395246706281</v>
      </c>
      <c r="M284" s="81">
        <f t="shared" si="76"/>
        <v>0</v>
      </c>
      <c r="N284" s="82">
        <f t="shared" si="77"/>
        <v>0</v>
      </c>
      <c r="O284" s="83">
        <f t="shared" si="78"/>
        <v>0</v>
      </c>
      <c r="P284" s="84">
        <f t="shared" si="82"/>
        <v>0</v>
      </c>
      <c r="Q284" s="95"/>
      <c r="R284" s="97">
        <f t="shared" si="81"/>
        <v>153</v>
      </c>
      <c r="S284" s="98" t="s">
        <v>870</v>
      </c>
      <c r="T284" s="85">
        <f t="shared" si="79"/>
        <v>0</v>
      </c>
      <c r="U284" s="86">
        <v>3437</v>
      </c>
      <c r="V284" s="87" t="s">
        <v>460</v>
      </c>
      <c r="W284" s="82">
        <v>22.4878006</v>
      </c>
      <c r="X284" s="88">
        <f t="shared" si="80"/>
        <v>172.13777678195885</v>
      </c>
    </row>
    <row r="285" spans="1:24" hidden="1" x14ac:dyDescent="0.45">
      <c r="A285" s="155" t="s">
        <v>462</v>
      </c>
      <c r="B285" s="14" t="s">
        <v>463</v>
      </c>
      <c r="C285" s="32">
        <v>3601</v>
      </c>
      <c r="D285" s="19">
        <v>1750870.04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7">
        <f t="shared" si="74"/>
        <v>1750870.04</v>
      </c>
      <c r="L285" s="53">
        <f t="shared" si="75"/>
        <v>486.21772840877537</v>
      </c>
      <c r="M285" s="53">
        <f t="shared" si="76"/>
        <v>0</v>
      </c>
      <c r="N285" s="57">
        <f t="shared" si="77"/>
        <v>0</v>
      </c>
      <c r="O285" s="59">
        <f t="shared" si="78"/>
        <v>0</v>
      </c>
      <c r="P285" s="61">
        <f t="shared" si="82"/>
        <v>0</v>
      </c>
      <c r="Q285" s="94"/>
      <c r="R285" s="97">
        <f t="shared" si="81"/>
        <v>154</v>
      </c>
      <c r="S285" s="98" t="s">
        <v>870</v>
      </c>
      <c r="T285" s="78">
        <f t="shared" si="79"/>
        <v>0</v>
      </c>
      <c r="U285" s="70">
        <v>3444</v>
      </c>
      <c r="V285" s="71" t="s">
        <v>463</v>
      </c>
      <c r="W285" s="72">
        <v>247.2089996</v>
      </c>
      <c r="X285" s="79">
        <f t="shared" si="80"/>
        <v>14.566621788958528</v>
      </c>
    </row>
    <row r="286" spans="1:24" hidden="1" x14ac:dyDescent="0.45">
      <c r="A286" s="200" t="s">
        <v>464</v>
      </c>
      <c r="B286" s="89" t="s">
        <v>465</v>
      </c>
      <c r="C286" s="90">
        <v>3605</v>
      </c>
      <c r="D286" s="20">
        <v>1853134.66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91">
        <f t="shared" si="74"/>
        <v>1853134.66</v>
      </c>
      <c r="L286" s="81">
        <f t="shared" si="75"/>
        <v>514.04567545076281</v>
      </c>
      <c r="M286" s="81">
        <f t="shared" si="76"/>
        <v>0</v>
      </c>
      <c r="N286" s="82">
        <f t="shared" si="77"/>
        <v>0</v>
      </c>
      <c r="O286" s="83">
        <f t="shared" si="78"/>
        <v>0</v>
      </c>
      <c r="P286" s="84">
        <f t="shared" si="82"/>
        <v>0</v>
      </c>
      <c r="Q286" s="95"/>
      <c r="R286" s="97">
        <f t="shared" si="81"/>
        <v>155</v>
      </c>
      <c r="S286" s="98" t="s">
        <v>870</v>
      </c>
      <c r="T286" s="85">
        <f t="shared" si="79"/>
        <v>0</v>
      </c>
      <c r="U286" s="86">
        <v>3479</v>
      </c>
      <c r="V286" s="87" t="s">
        <v>465</v>
      </c>
      <c r="W286" s="82">
        <v>46.724201200000003</v>
      </c>
      <c r="X286" s="88">
        <f t="shared" si="80"/>
        <v>77.154877074709617</v>
      </c>
    </row>
    <row r="287" spans="1:24" hidden="1" x14ac:dyDescent="0.45">
      <c r="A287" s="200" t="s">
        <v>474</v>
      </c>
      <c r="B287" s="89" t="s">
        <v>475</v>
      </c>
      <c r="C287" s="90">
        <v>802</v>
      </c>
      <c r="D287" s="20">
        <v>263789.81</v>
      </c>
      <c r="E287" s="20">
        <v>9098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91">
        <f t="shared" si="74"/>
        <v>254691.81</v>
      </c>
      <c r="L287" s="81">
        <f t="shared" si="75"/>
        <v>317.57083541147131</v>
      </c>
      <c r="M287" s="81">
        <f t="shared" si="76"/>
        <v>0</v>
      </c>
      <c r="N287" s="82">
        <f t="shared" si="77"/>
        <v>0</v>
      </c>
      <c r="O287" s="83">
        <f t="shared" si="78"/>
        <v>0</v>
      </c>
      <c r="P287" s="84">
        <f t="shared" si="82"/>
        <v>0</v>
      </c>
      <c r="Q287" s="95"/>
      <c r="R287" s="97">
        <f t="shared" si="81"/>
        <v>156</v>
      </c>
      <c r="S287" s="98" t="s">
        <v>870</v>
      </c>
      <c r="T287" s="85">
        <f t="shared" si="79"/>
        <v>0</v>
      </c>
      <c r="U287" s="86">
        <v>3528</v>
      </c>
      <c r="V287" s="87" t="s">
        <v>475</v>
      </c>
      <c r="W287" s="82">
        <v>12.800900499999999</v>
      </c>
      <c r="X287" s="88">
        <f t="shared" si="80"/>
        <v>62.651842344997533</v>
      </c>
    </row>
    <row r="288" spans="1:24" hidden="1" x14ac:dyDescent="0.45">
      <c r="A288" s="200" t="s">
        <v>478</v>
      </c>
      <c r="B288" s="89" t="s">
        <v>479</v>
      </c>
      <c r="C288" s="90">
        <v>7410</v>
      </c>
      <c r="D288" s="20">
        <v>3141986.37</v>
      </c>
      <c r="E288" s="20">
        <v>48301.77</v>
      </c>
      <c r="F288" s="20">
        <v>64834.44</v>
      </c>
      <c r="G288" s="20">
        <v>4607.9799999999996</v>
      </c>
      <c r="H288" s="20">
        <v>0</v>
      </c>
      <c r="I288" s="20">
        <v>0</v>
      </c>
      <c r="J288" s="20">
        <v>0</v>
      </c>
      <c r="K288" s="91">
        <f t="shared" si="74"/>
        <v>3024242.18</v>
      </c>
      <c r="L288" s="81">
        <f t="shared" si="75"/>
        <v>408.12984885290149</v>
      </c>
      <c r="M288" s="81">
        <f t="shared" si="76"/>
        <v>0</v>
      </c>
      <c r="N288" s="82">
        <f t="shared" si="77"/>
        <v>0</v>
      </c>
      <c r="O288" s="83">
        <f t="shared" si="78"/>
        <v>0</v>
      </c>
      <c r="P288" s="84">
        <f t="shared" si="82"/>
        <v>0</v>
      </c>
      <c r="Q288" s="95"/>
      <c r="R288" s="97">
        <f t="shared" si="81"/>
        <v>157</v>
      </c>
      <c r="S288" s="98" t="s">
        <v>870</v>
      </c>
      <c r="T288" s="85">
        <f t="shared" si="79"/>
        <v>0</v>
      </c>
      <c r="U288" s="86">
        <v>3549</v>
      </c>
      <c r="V288" s="87" t="s">
        <v>479</v>
      </c>
      <c r="W288" s="82">
        <v>78.138099699999998</v>
      </c>
      <c r="X288" s="88">
        <f t="shared" si="80"/>
        <v>94.832098917808722</v>
      </c>
    </row>
    <row r="289" spans="1:24" hidden="1" x14ac:dyDescent="0.45">
      <c r="A289" s="155" t="s">
        <v>480</v>
      </c>
      <c r="B289" s="14" t="s">
        <v>481</v>
      </c>
      <c r="C289" s="32">
        <v>3584</v>
      </c>
      <c r="D289" s="19">
        <v>1565784.38</v>
      </c>
      <c r="E289" s="19">
        <v>124898.29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7">
        <f t="shared" si="74"/>
        <v>1440886.0899999999</v>
      </c>
      <c r="L289" s="53">
        <f t="shared" si="75"/>
        <v>402.03294921874993</v>
      </c>
      <c r="M289" s="53">
        <f t="shared" si="76"/>
        <v>0</v>
      </c>
      <c r="N289" s="57">
        <f t="shared" si="77"/>
        <v>0</v>
      </c>
      <c r="O289" s="59">
        <f t="shared" si="78"/>
        <v>0</v>
      </c>
      <c r="P289" s="61">
        <f t="shared" si="82"/>
        <v>0</v>
      </c>
      <c r="Q289" s="94"/>
      <c r="R289" s="97">
        <f t="shared" si="81"/>
        <v>158</v>
      </c>
      <c r="S289" s="98" t="s">
        <v>870</v>
      </c>
      <c r="T289" s="78">
        <f t="shared" si="79"/>
        <v>0</v>
      </c>
      <c r="U289" s="70">
        <v>3612</v>
      </c>
      <c r="V289" s="71" t="s">
        <v>481</v>
      </c>
      <c r="W289" s="72">
        <v>120.5410004</v>
      </c>
      <c r="X289" s="79">
        <f t="shared" si="80"/>
        <v>29.732621996722703</v>
      </c>
    </row>
    <row r="290" spans="1:24" hidden="1" x14ac:dyDescent="0.45">
      <c r="A290" s="200" t="s">
        <v>482</v>
      </c>
      <c r="B290" s="89" t="s">
        <v>483</v>
      </c>
      <c r="C290" s="90">
        <v>75905</v>
      </c>
      <c r="D290" s="20">
        <v>46912626</v>
      </c>
      <c r="E290" s="20">
        <v>471089</v>
      </c>
      <c r="F290" s="20">
        <v>1968291</v>
      </c>
      <c r="G290" s="20">
        <v>191030</v>
      </c>
      <c r="H290" s="20">
        <v>0</v>
      </c>
      <c r="I290" s="20">
        <v>0</v>
      </c>
      <c r="J290" s="20">
        <v>0</v>
      </c>
      <c r="K290" s="91">
        <f t="shared" si="74"/>
        <v>44282216</v>
      </c>
      <c r="L290" s="81">
        <f t="shared" si="75"/>
        <v>583.38997430999279</v>
      </c>
      <c r="M290" s="81">
        <f t="shared" si="76"/>
        <v>0</v>
      </c>
      <c r="N290" s="82">
        <f t="shared" si="77"/>
        <v>0</v>
      </c>
      <c r="O290" s="83">
        <f t="shared" si="78"/>
        <v>0</v>
      </c>
      <c r="P290" s="84">
        <f t="shared" si="82"/>
        <v>0</v>
      </c>
      <c r="Q290" s="95"/>
      <c r="R290" s="97">
        <f t="shared" si="81"/>
        <v>159</v>
      </c>
      <c r="S290" s="98" t="s">
        <v>870</v>
      </c>
      <c r="T290" s="85">
        <f t="shared" si="79"/>
        <v>0</v>
      </c>
      <c r="U290" s="86">
        <v>3619</v>
      </c>
      <c r="V290" s="87" t="s">
        <v>483</v>
      </c>
      <c r="W290" s="82">
        <v>96.8113022</v>
      </c>
      <c r="X290" s="88">
        <f t="shared" si="80"/>
        <v>784.0510175474119</v>
      </c>
    </row>
    <row r="291" spans="1:24" hidden="1" x14ac:dyDescent="0.45">
      <c r="A291" s="155" t="s">
        <v>484</v>
      </c>
      <c r="B291" s="14" t="s">
        <v>485</v>
      </c>
      <c r="C291" s="32">
        <v>714</v>
      </c>
      <c r="D291" s="19">
        <v>360352.27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7">
        <f t="shared" si="74"/>
        <v>360352.27</v>
      </c>
      <c r="L291" s="53">
        <f t="shared" si="75"/>
        <v>504.69505602240901</v>
      </c>
      <c r="M291" s="53">
        <f t="shared" si="76"/>
        <v>0</v>
      </c>
      <c r="N291" s="57">
        <f t="shared" si="77"/>
        <v>0</v>
      </c>
      <c r="O291" s="59">
        <f t="shared" si="78"/>
        <v>0</v>
      </c>
      <c r="P291" s="61">
        <f t="shared" si="82"/>
        <v>0</v>
      </c>
      <c r="Q291" s="94"/>
      <c r="R291" s="97">
        <f t="shared" si="81"/>
        <v>160</v>
      </c>
      <c r="S291" s="98" t="s">
        <v>870</v>
      </c>
      <c r="T291" s="78">
        <f t="shared" si="79"/>
        <v>0</v>
      </c>
      <c r="U291" s="70">
        <v>3633</v>
      </c>
      <c r="V291" s="71" t="s">
        <v>485</v>
      </c>
      <c r="W291" s="72">
        <v>133.5939941</v>
      </c>
      <c r="X291" s="79">
        <f t="shared" si="80"/>
        <v>5.3445516380440337</v>
      </c>
    </row>
    <row r="292" spans="1:24" hidden="1" x14ac:dyDescent="0.45">
      <c r="A292" s="155" t="s">
        <v>492</v>
      </c>
      <c r="B292" s="14" t="s">
        <v>493</v>
      </c>
      <c r="C292" s="32">
        <v>829</v>
      </c>
      <c r="D292" s="19">
        <v>428393.83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7">
        <f t="shared" si="74"/>
        <v>428393.83</v>
      </c>
      <c r="L292" s="53">
        <f t="shared" si="75"/>
        <v>516.75974668275035</v>
      </c>
      <c r="M292" s="53">
        <f t="shared" si="76"/>
        <v>0</v>
      </c>
      <c r="N292" s="57">
        <f t="shared" si="77"/>
        <v>0</v>
      </c>
      <c r="O292" s="59">
        <f t="shared" si="78"/>
        <v>0</v>
      </c>
      <c r="P292" s="61">
        <f t="shared" si="82"/>
        <v>0</v>
      </c>
      <c r="Q292" s="94"/>
      <c r="R292" s="97">
        <f t="shared" si="81"/>
        <v>161</v>
      </c>
      <c r="S292" s="98" t="s">
        <v>870</v>
      </c>
      <c r="T292" s="78">
        <f t="shared" si="79"/>
        <v>0</v>
      </c>
      <c r="U292" s="70">
        <v>3661</v>
      </c>
      <c r="V292" s="71" t="s">
        <v>493</v>
      </c>
      <c r="W292" s="72">
        <v>101.0230026</v>
      </c>
      <c r="X292" s="79">
        <f t="shared" si="80"/>
        <v>8.2060518759516654</v>
      </c>
    </row>
    <row r="293" spans="1:24" hidden="1" x14ac:dyDescent="0.45">
      <c r="A293" s="200" t="s">
        <v>496</v>
      </c>
      <c r="B293" s="89" t="s">
        <v>497</v>
      </c>
      <c r="C293" s="90">
        <v>3218</v>
      </c>
      <c r="D293" s="20">
        <v>1767315.63</v>
      </c>
      <c r="E293" s="20">
        <v>22049.200000000001</v>
      </c>
      <c r="F293" s="20">
        <v>0</v>
      </c>
      <c r="G293" s="20">
        <v>4773.1000000000004</v>
      </c>
      <c r="H293" s="20">
        <v>0</v>
      </c>
      <c r="I293" s="20">
        <v>0</v>
      </c>
      <c r="J293" s="20">
        <v>0</v>
      </c>
      <c r="K293" s="91">
        <f t="shared" si="74"/>
        <v>1740493.3299999998</v>
      </c>
      <c r="L293" s="81">
        <f t="shared" si="75"/>
        <v>540.86181789931629</v>
      </c>
      <c r="M293" s="81">
        <f t="shared" si="76"/>
        <v>0</v>
      </c>
      <c r="N293" s="82">
        <f t="shared" si="77"/>
        <v>0</v>
      </c>
      <c r="O293" s="83">
        <f t="shared" si="78"/>
        <v>0</v>
      </c>
      <c r="P293" s="84">
        <f t="shared" si="82"/>
        <v>0</v>
      </c>
      <c r="Q293" s="95"/>
      <c r="R293" s="97">
        <f t="shared" si="81"/>
        <v>162</v>
      </c>
      <c r="S293" s="98" t="s">
        <v>870</v>
      </c>
      <c r="T293" s="85">
        <f t="shared" si="79"/>
        <v>0</v>
      </c>
      <c r="U293" s="86">
        <v>3675</v>
      </c>
      <c r="V293" s="87" t="s">
        <v>497</v>
      </c>
      <c r="W293" s="82">
        <v>23.899400700000001</v>
      </c>
      <c r="X293" s="88">
        <f t="shared" si="80"/>
        <v>134.64772779846317</v>
      </c>
    </row>
    <row r="294" spans="1:24" hidden="1" x14ac:dyDescent="0.45">
      <c r="A294" s="155" t="s">
        <v>498</v>
      </c>
      <c r="B294" s="14" t="s">
        <v>499</v>
      </c>
      <c r="C294" s="32">
        <v>2474</v>
      </c>
      <c r="D294" s="19">
        <v>933683.75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7">
        <f t="shared" si="74"/>
        <v>933683.75</v>
      </c>
      <c r="L294" s="53">
        <f t="shared" si="75"/>
        <v>377.39844381568309</v>
      </c>
      <c r="M294" s="53">
        <f t="shared" si="76"/>
        <v>0</v>
      </c>
      <c r="N294" s="57">
        <f t="shared" si="77"/>
        <v>0</v>
      </c>
      <c r="O294" s="59">
        <f t="shared" si="78"/>
        <v>0</v>
      </c>
      <c r="P294" s="61">
        <f t="shared" si="82"/>
        <v>0</v>
      </c>
      <c r="Q294" s="94"/>
      <c r="R294" s="97">
        <f t="shared" si="81"/>
        <v>163</v>
      </c>
      <c r="S294" s="98" t="s">
        <v>870</v>
      </c>
      <c r="T294" s="78">
        <f t="shared" si="79"/>
        <v>0</v>
      </c>
      <c r="U294" s="70">
        <v>3682</v>
      </c>
      <c r="V294" s="71" t="s">
        <v>499</v>
      </c>
      <c r="W294" s="72">
        <v>159.9100037</v>
      </c>
      <c r="X294" s="79">
        <f t="shared" si="80"/>
        <v>15.471202193462272</v>
      </c>
    </row>
    <row r="295" spans="1:24" hidden="1" x14ac:dyDescent="0.45">
      <c r="A295" s="155" t="s">
        <v>502</v>
      </c>
      <c r="B295" s="14" t="s">
        <v>503</v>
      </c>
      <c r="C295" s="32">
        <v>362</v>
      </c>
      <c r="D295" s="19">
        <v>124190.69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7">
        <f t="shared" si="74"/>
        <v>124190.69</v>
      </c>
      <c r="L295" s="53">
        <f t="shared" si="75"/>
        <v>343.06820441988953</v>
      </c>
      <c r="M295" s="53">
        <f t="shared" si="76"/>
        <v>0</v>
      </c>
      <c r="N295" s="57">
        <f t="shared" si="77"/>
        <v>0</v>
      </c>
      <c r="O295" s="59">
        <f t="shared" si="78"/>
        <v>0</v>
      </c>
      <c r="P295" s="61">
        <f t="shared" si="82"/>
        <v>0</v>
      </c>
      <c r="Q295" s="94"/>
      <c r="R295" s="97">
        <f t="shared" si="81"/>
        <v>164</v>
      </c>
      <c r="S295" s="98" t="s">
        <v>870</v>
      </c>
      <c r="T295" s="78">
        <f t="shared" si="79"/>
        <v>0</v>
      </c>
      <c r="U295" s="70">
        <v>3696</v>
      </c>
      <c r="V295" s="71" t="s">
        <v>503</v>
      </c>
      <c r="W295" s="72">
        <v>64.726799</v>
      </c>
      <c r="X295" s="79">
        <f t="shared" si="80"/>
        <v>5.5927375614542596</v>
      </c>
    </row>
    <row r="296" spans="1:24" hidden="1" x14ac:dyDescent="0.45">
      <c r="A296" s="155" t="s">
        <v>504</v>
      </c>
      <c r="B296" s="14" t="s">
        <v>505</v>
      </c>
      <c r="C296" s="32">
        <v>2031</v>
      </c>
      <c r="D296" s="19">
        <v>874108.64</v>
      </c>
      <c r="E296" s="19">
        <v>15710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7">
        <f t="shared" si="74"/>
        <v>858398.64</v>
      </c>
      <c r="L296" s="53">
        <f t="shared" si="75"/>
        <v>422.64827178729689</v>
      </c>
      <c r="M296" s="53">
        <f t="shared" si="76"/>
        <v>0</v>
      </c>
      <c r="N296" s="57">
        <f t="shared" si="77"/>
        <v>0</v>
      </c>
      <c r="O296" s="59">
        <f t="shared" si="78"/>
        <v>0</v>
      </c>
      <c r="P296" s="61">
        <f t="shared" si="82"/>
        <v>0</v>
      </c>
      <c r="Q296" s="94"/>
      <c r="R296" s="97">
        <f t="shared" si="81"/>
        <v>165</v>
      </c>
      <c r="S296" s="98" t="s">
        <v>870</v>
      </c>
      <c r="T296" s="78">
        <f t="shared" si="79"/>
        <v>0</v>
      </c>
      <c r="U296" s="70">
        <v>3787</v>
      </c>
      <c r="V296" s="71" t="s">
        <v>505</v>
      </c>
      <c r="W296" s="72">
        <v>234.26699830000001</v>
      </c>
      <c r="X296" s="79">
        <f t="shared" si="80"/>
        <v>8.6695950122651144</v>
      </c>
    </row>
    <row r="297" spans="1:24" hidden="1" x14ac:dyDescent="0.45">
      <c r="A297" s="155" t="s">
        <v>456</v>
      </c>
      <c r="B297" s="14" t="s">
        <v>506</v>
      </c>
      <c r="C297" s="32">
        <v>2401</v>
      </c>
      <c r="D297" s="19">
        <v>1099583.6599999999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7">
        <f t="shared" si="74"/>
        <v>1099583.6599999999</v>
      </c>
      <c r="L297" s="53">
        <f t="shared" si="75"/>
        <v>457.96903790087458</v>
      </c>
      <c r="M297" s="53">
        <f t="shared" si="76"/>
        <v>0</v>
      </c>
      <c r="N297" s="57">
        <f t="shared" si="77"/>
        <v>0</v>
      </c>
      <c r="O297" s="59">
        <f t="shared" si="78"/>
        <v>0</v>
      </c>
      <c r="P297" s="61">
        <f t="shared" si="82"/>
        <v>0</v>
      </c>
      <c r="Q297" s="94"/>
      <c r="R297" s="97">
        <f t="shared" si="81"/>
        <v>166</v>
      </c>
      <c r="S297" s="98" t="s">
        <v>870</v>
      </c>
      <c r="T297" s="78">
        <f t="shared" si="79"/>
        <v>0</v>
      </c>
      <c r="U297" s="70">
        <v>3794</v>
      </c>
      <c r="V297" s="71" t="s">
        <v>506</v>
      </c>
      <c r="W297" s="72">
        <v>143.92900090000001</v>
      </c>
      <c r="X297" s="79">
        <f t="shared" si="80"/>
        <v>16.681836078805159</v>
      </c>
    </row>
    <row r="298" spans="1:24" hidden="1" x14ac:dyDescent="0.45">
      <c r="A298" s="200" t="s">
        <v>507</v>
      </c>
      <c r="B298" s="89" t="s">
        <v>508</v>
      </c>
      <c r="C298" s="90">
        <v>4822</v>
      </c>
      <c r="D298" s="20">
        <v>2431229.23</v>
      </c>
      <c r="E298" s="20">
        <v>22923.62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91">
        <f t="shared" si="74"/>
        <v>2408305.61</v>
      </c>
      <c r="L298" s="81">
        <f t="shared" si="75"/>
        <v>499.44122978017418</v>
      </c>
      <c r="M298" s="81">
        <f t="shared" si="76"/>
        <v>0</v>
      </c>
      <c r="N298" s="82">
        <f t="shared" si="77"/>
        <v>0</v>
      </c>
      <c r="O298" s="83">
        <f t="shared" si="78"/>
        <v>0</v>
      </c>
      <c r="P298" s="84">
        <f t="shared" si="82"/>
        <v>0</v>
      </c>
      <c r="Q298" s="95"/>
      <c r="R298" s="97">
        <f t="shared" si="81"/>
        <v>167</v>
      </c>
      <c r="S298" s="98" t="s">
        <v>870</v>
      </c>
      <c r="T298" s="85">
        <f t="shared" si="79"/>
        <v>0</v>
      </c>
      <c r="U298" s="86">
        <v>3822</v>
      </c>
      <c r="V298" s="87" t="s">
        <v>508</v>
      </c>
      <c r="W298" s="82">
        <v>86.910499599999994</v>
      </c>
      <c r="X298" s="88">
        <f t="shared" si="80"/>
        <v>55.482364296522817</v>
      </c>
    </row>
    <row r="299" spans="1:24" hidden="1" x14ac:dyDescent="0.45">
      <c r="A299" s="200" t="s">
        <v>511</v>
      </c>
      <c r="B299" s="89" t="s">
        <v>512</v>
      </c>
      <c r="C299" s="90">
        <v>4916</v>
      </c>
      <c r="D299" s="20">
        <v>2041591.73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91">
        <f t="shared" si="74"/>
        <v>2041591.73</v>
      </c>
      <c r="L299" s="81">
        <f t="shared" si="75"/>
        <v>415.29530716029291</v>
      </c>
      <c r="M299" s="81">
        <f t="shared" si="76"/>
        <v>0</v>
      </c>
      <c r="N299" s="82">
        <f t="shared" si="77"/>
        <v>0</v>
      </c>
      <c r="O299" s="83">
        <f t="shared" si="78"/>
        <v>0</v>
      </c>
      <c r="P299" s="84">
        <f t="shared" si="82"/>
        <v>0</v>
      </c>
      <c r="Q299" s="95"/>
      <c r="R299" s="97">
        <f t="shared" si="81"/>
        <v>168</v>
      </c>
      <c r="S299" s="98" t="s">
        <v>870</v>
      </c>
      <c r="T299" s="85">
        <f t="shared" si="79"/>
        <v>0</v>
      </c>
      <c r="U299" s="86">
        <v>3857</v>
      </c>
      <c r="V299" s="87" t="s">
        <v>512</v>
      </c>
      <c r="W299" s="82">
        <v>43.319301600000003</v>
      </c>
      <c r="X299" s="88">
        <f t="shared" si="80"/>
        <v>113.48290065692102</v>
      </c>
    </row>
    <row r="300" spans="1:24" hidden="1" x14ac:dyDescent="0.45">
      <c r="A300" s="200" t="s">
        <v>516</v>
      </c>
      <c r="B300" s="89" t="s">
        <v>517</v>
      </c>
      <c r="C300" s="90">
        <v>7034</v>
      </c>
      <c r="D300" s="20">
        <v>1707727.01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91">
        <f t="shared" si="74"/>
        <v>1707727.01</v>
      </c>
      <c r="L300" s="81">
        <f t="shared" si="75"/>
        <v>242.78177566107479</v>
      </c>
      <c r="M300" s="81">
        <f t="shared" si="76"/>
        <v>0</v>
      </c>
      <c r="N300" s="82">
        <f t="shared" si="77"/>
        <v>0</v>
      </c>
      <c r="O300" s="83">
        <f t="shared" si="78"/>
        <v>0</v>
      </c>
      <c r="P300" s="84">
        <f t="shared" si="82"/>
        <v>0</v>
      </c>
      <c r="Q300" s="95"/>
      <c r="R300" s="97">
        <f t="shared" si="81"/>
        <v>169</v>
      </c>
      <c r="S300" s="98" t="s">
        <v>870</v>
      </c>
      <c r="T300" s="85">
        <f t="shared" si="79"/>
        <v>0</v>
      </c>
      <c r="U300" s="86">
        <v>3892</v>
      </c>
      <c r="V300" s="87" t="s">
        <v>517</v>
      </c>
      <c r="W300" s="82">
        <v>58.8959999</v>
      </c>
      <c r="X300" s="88">
        <f t="shared" si="80"/>
        <v>119.43086138181008</v>
      </c>
    </row>
    <row r="301" spans="1:24" hidden="1" x14ac:dyDescent="0.45">
      <c r="A301" s="155" t="s">
        <v>518</v>
      </c>
      <c r="B301" s="14" t="s">
        <v>519</v>
      </c>
      <c r="C301" s="32">
        <v>949</v>
      </c>
      <c r="D301" s="19">
        <v>531850.38</v>
      </c>
      <c r="E301" s="19">
        <v>133</v>
      </c>
      <c r="F301" s="19">
        <v>839.85</v>
      </c>
      <c r="G301" s="19">
        <v>0</v>
      </c>
      <c r="H301" s="19">
        <v>0</v>
      </c>
      <c r="I301" s="19">
        <v>0</v>
      </c>
      <c r="J301" s="19">
        <v>0</v>
      </c>
      <c r="K301" s="17">
        <f t="shared" si="74"/>
        <v>530877.53</v>
      </c>
      <c r="L301" s="53">
        <f t="shared" si="75"/>
        <v>559.40730242360382</v>
      </c>
      <c r="M301" s="53">
        <f t="shared" si="76"/>
        <v>0</v>
      </c>
      <c r="N301" s="57">
        <f t="shared" si="77"/>
        <v>0</v>
      </c>
      <c r="O301" s="59">
        <f t="shared" si="78"/>
        <v>0</v>
      </c>
      <c r="P301" s="61">
        <f t="shared" si="82"/>
        <v>0</v>
      </c>
      <c r="Q301" s="94"/>
      <c r="R301" s="97">
        <f t="shared" si="81"/>
        <v>170</v>
      </c>
      <c r="S301" s="98" t="s">
        <v>870</v>
      </c>
      <c r="T301" s="78">
        <f t="shared" si="79"/>
        <v>0</v>
      </c>
      <c r="U301" s="70">
        <v>3899</v>
      </c>
      <c r="V301" s="71" t="s">
        <v>519</v>
      </c>
      <c r="W301" s="72">
        <v>272.99600220000002</v>
      </c>
      <c r="X301" s="79">
        <f t="shared" si="80"/>
        <v>3.4762413821164739</v>
      </c>
    </row>
    <row r="302" spans="1:24" hidden="1" x14ac:dyDescent="0.45">
      <c r="A302" s="155" t="s">
        <v>522</v>
      </c>
      <c r="B302" s="14" t="s">
        <v>523</v>
      </c>
      <c r="C302" s="32">
        <v>292</v>
      </c>
      <c r="D302" s="19">
        <v>164853.25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7">
        <f t="shared" si="74"/>
        <v>164853.25</v>
      </c>
      <c r="L302" s="53">
        <f t="shared" si="75"/>
        <v>564.5659246575342</v>
      </c>
      <c r="M302" s="53">
        <f t="shared" si="76"/>
        <v>0</v>
      </c>
      <c r="N302" s="57">
        <f t="shared" si="77"/>
        <v>0</v>
      </c>
      <c r="O302" s="59">
        <f t="shared" si="78"/>
        <v>0</v>
      </c>
      <c r="P302" s="61">
        <f t="shared" si="82"/>
        <v>0</v>
      </c>
      <c r="Q302" s="94"/>
      <c r="R302" s="97">
        <f t="shared" si="81"/>
        <v>171</v>
      </c>
      <c r="S302" s="98" t="s">
        <v>870</v>
      </c>
      <c r="T302" s="78">
        <f t="shared" si="79"/>
        <v>0</v>
      </c>
      <c r="U302" s="70">
        <v>3920</v>
      </c>
      <c r="V302" s="71" t="s">
        <v>523</v>
      </c>
      <c r="W302" s="72">
        <v>87.433998099999997</v>
      </c>
      <c r="X302" s="79">
        <f t="shared" si="80"/>
        <v>3.3396619889900703</v>
      </c>
    </row>
    <row r="303" spans="1:24" hidden="1" x14ac:dyDescent="0.45">
      <c r="A303" s="200" t="s">
        <v>524</v>
      </c>
      <c r="B303" s="89" t="s">
        <v>525</v>
      </c>
      <c r="C303" s="90">
        <v>4536</v>
      </c>
      <c r="D303" s="20">
        <v>2417617.96</v>
      </c>
      <c r="E303" s="20">
        <v>1036</v>
      </c>
      <c r="F303" s="20">
        <v>1188.2</v>
      </c>
      <c r="G303" s="20">
        <v>0</v>
      </c>
      <c r="H303" s="20">
        <v>0</v>
      </c>
      <c r="I303" s="20">
        <v>0</v>
      </c>
      <c r="J303" s="20">
        <v>0</v>
      </c>
      <c r="K303" s="91">
        <f t="shared" si="74"/>
        <v>2415393.7599999998</v>
      </c>
      <c r="L303" s="81">
        <f t="shared" si="75"/>
        <v>532.49421516754842</v>
      </c>
      <c r="M303" s="81">
        <f t="shared" si="76"/>
        <v>0</v>
      </c>
      <c r="N303" s="82">
        <f t="shared" si="77"/>
        <v>0</v>
      </c>
      <c r="O303" s="83">
        <f t="shared" si="78"/>
        <v>0</v>
      </c>
      <c r="P303" s="84">
        <f t="shared" si="82"/>
        <v>0</v>
      </c>
      <c r="Q303" s="95"/>
      <c r="R303" s="97">
        <f t="shared" si="81"/>
        <v>172</v>
      </c>
      <c r="S303" s="98" t="s">
        <v>870</v>
      </c>
      <c r="T303" s="85">
        <f t="shared" si="79"/>
        <v>0</v>
      </c>
      <c r="U303" s="86">
        <v>3925</v>
      </c>
      <c r="V303" s="87" t="s">
        <v>525</v>
      </c>
      <c r="W303" s="82">
        <v>34.624599500000002</v>
      </c>
      <c r="X303" s="88">
        <f t="shared" si="80"/>
        <v>131.0051254166853</v>
      </c>
    </row>
    <row r="304" spans="1:24" hidden="1" x14ac:dyDescent="0.45">
      <c r="A304" s="155" t="s">
        <v>527</v>
      </c>
      <c r="B304" s="14" t="s">
        <v>528</v>
      </c>
      <c r="C304" s="32">
        <v>931</v>
      </c>
      <c r="D304" s="19">
        <v>293733.59999999998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7">
        <f t="shared" si="74"/>
        <v>293733.59999999998</v>
      </c>
      <c r="L304" s="53">
        <f t="shared" si="75"/>
        <v>315.50332975295379</v>
      </c>
      <c r="M304" s="53">
        <f t="shared" si="76"/>
        <v>0</v>
      </c>
      <c r="N304" s="57">
        <f t="shared" si="77"/>
        <v>0</v>
      </c>
      <c r="O304" s="59">
        <f t="shared" si="78"/>
        <v>0</v>
      </c>
      <c r="P304" s="61">
        <f t="shared" si="82"/>
        <v>0</v>
      </c>
      <c r="Q304" s="94"/>
      <c r="R304" s="97">
        <f t="shared" si="81"/>
        <v>173</v>
      </c>
      <c r="S304" s="98" t="s">
        <v>870</v>
      </c>
      <c r="T304" s="78">
        <f t="shared" si="79"/>
        <v>0</v>
      </c>
      <c r="U304" s="70">
        <v>3934</v>
      </c>
      <c r="V304" s="71" t="s">
        <v>528</v>
      </c>
      <c r="W304" s="72">
        <v>77.021499599999999</v>
      </c>
      <c r="X304" s="79">
        <f t="shared" si="80"/>
        <v>12.087534063021542</v>
      </c>
    </row>
    <row r="305" spans="1:24" hidden="1" x14ac:dyDescent="0.45">
      <c r="A305" s="155" t="s">
        <v>529</v>
      </c>
      <c r="B305" s="14" t="s">
        <v>530</v>
      </c>
      <c r="C305" s="32">
        <v>1182</v>
      </c>
      <c r="D305" s="19">
        <v>556779.22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7">
        <f t="shared" si="74"/>
        <v>556779.22</v>
      </c>
      <c r="L305" s="53">
        <f t="shared" si="75"/>
        <v>471.04840947546529</v>
      </c>
      <c r="M305" s="53">
        <f t="shared" si="76"/>
        <v>0</v>
      </c>
      <c r="N305" s="57">
        <f t="shared" si="77"/>
        <v>0</v>
      </c>
      <c r="O305" s="59">
        <f t="shared" si="78"/>
        <v>0</v>
      </c>
      <c r="P305" s="61">
        <f t="shared" si="82"/>
        <v>0</v>
      </c>
      <c r="Q305" s="94"/>
      <c r="R305" s="97">
        <f t="shared" si="81"/>
        <v>174</v>
      </c>
      <c r="S305" s="98" t="s">
        <v>870</v>
      </c>
      <c r="T305" s="78">
        <f t="shared" si="79"/>
        <v>0</v>
      </c>
      <c r="U305" s="70">
        <v>3941</v>
      </c>
      <c r="V305" s="71" t="s">
        <v>530</v>
      </c>
      <c r="W305" s="72">
        <v>129.93800350000001</v>
      </c>
      <c r="X305" s="79">
        <f t="shared" si="80"/>
        <v>9.0966458477253731</v>
      </c>
    </row>
    <row r="306" spans="1:24" hidden="1" x14ac:dyDescent="0.45">
      <c r="A306" s="155" t="s">
        <v>533</v>
      </c>
      <c r="B306" s="14" t="s">
        <v>534</v>
      </c>
      <c r="C306" s="32">
        <v>2412</v>
      </c>
      <c r="D306" s="19">
        <v>1348776.79</v>
      </c>
      <c r="E306" s="19">
        <v>61264.75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7">
        <f t="shared" si="74"/>
        <v>1287512.04</v>
      </c>
      <c r="L306" s="53">
        <f t="shared" si="75"/>
        <v>533.79437810945274</v>
      </c>
      <c r="M306" s="53">
        <f t="shared" si="76"/>
        <v>0</v>
      </c>
      <c r="N306" s="57">
        <f t="shared" si="77"/>
        <v>0</v>
      </c>
      <c r="O306" s="59">
        <f t="shared" si="78"/>
        <v>0</v>
      </c>
      <c r="P306" s="61">
        <f t="shared" si="82"/>
        <v>0</v>
      </c>
      <c r="Q306" s="94"/>
      <c r="R306" s="97">
        <f t="shared" si="81"/>
        <v>175</v>
      </c>
      <c r="S306" s="98" t="s">
        <v>870</v>
      </c>
      <c r="T306" s="78">
        <f t="shared" si="79"/>
        <v>0</v>
      </c>
      <c r="U306" s="70">
        <v>3955</v>
      </c>
      <c r="V306" s="71" t="s">
        <v>534</v>
      </c>
      <c r="W306" s="72">
        <v>152.57099909999999</v>
      </c>
      <c r="X306" s="79">
        <f t="shared" si="80"/>
        <v>15.809033264697289</v>
      </c>
    </row>
    <row r="307" spans="1:24" hidden="1" x14ac:dyDescent="0.45">
      <c r="A307" s="155" t="s">
        <v>535</v>
      </c>
      <c r="B307" s="14" t="s">
        <v>536</v>
      </c>
      <c r="C307" s="32">
        <v>3487</v>
      </c>
      <c r="D307" s="19">
        <v>1649657.89</v>
      </c>
      <c r="E307" s="19">
        <v>0</v>
      </c>
      <c r="F307" s="19">
        <v>0</v>
      </c>
      <c r="G307" s="19">
        <v>697.55</v>
      </c>
      <c r="H307" s="19">
        <v>0</v>
      </c>
      <c r="I307" s="19">
        <v>0</v>
      </c>
      <c r="J307" s="19">
        <v>0</v>
      </c>
      <c r="K307" s="17">
        <f t="shared" si="74"/>
        <v>1648960.3399999999</v>
      </c>
      <c r="L307" s="53">
        <f t="shared" si="75"/>
        <v>472.88796673358183</v>
      </c>
      <c r="M307" s="53">
        <f t="shared" si="76"/>
        <v>0</v>
      </c>
      <c r="N307" s="57">
        <f t="shared" si="77"/>
        <v>0</v>
      </c>
      <c r="O307" s="59">
        <f t="shared" si="78"/>
        <v>0</v>
      </c>
      <c r="P307" s="61">
        <f t="shared" si="82"/>
        <v>0</v>
      </c>
      <c r="Q307" s="94"/>
      <c r="R307" s="97">
        <f t="shared" si="81"/>
        <v>176</v>
      </c>
      <c r="S307" s="98" t="s">
        <v>870</v>
      </c>
      <c r="T307" s="78">
        <f t="shared" si="79"/>
        <v>0</v>
      </c>
      <c r="U307" s="70">
        <v>3962</v>
      </c>
      <c r="V307" s="71" t="s">
        <v>536</v>
      </c>
      <c r="W307" s="72">
        <v>151.97700499999999</v>
      </c>
      <c r="X307" s="79">
        <f t="shared" si="80"/>
        <v>22.944260547837484</v>
      </c>
    </row>
    <row r="308" spans="1:24" hidden="1" x14ac:dyDescent="0.45">
      <c r="A308" s="200" t="s">
        <v>281</v>
      </c>
      <c r="B308" s="89" t="s">
        <v>282</v>
      </c>
      <c r="C308" s="90">
        <v>1072</v>
      </c>
      <c r="D308" s="20">
        <v>927407.01</v>
      </c>
      <c r="E308" s="20">
        <v>0</v>
      </c>
      <c r="F308" s="20">
        <v>0</v>
      </c>
      <c r="G308" s="20">
        <v>92610.08</v>
      </c>
      <c r="H308" s="20">
        <v>0</v>
      </c>
      <c r="I308" s="20">
        <v>0</v>
      </c>
      <c r="J308" s="20">
        <v>0</v>
      </c>
      <c r="K308" s="91">
        <f t="shared" si="74"/>
        <v>834796.93</v>
      </c>
      <c r="L308" s="81">
        <f t="shared" si="75"/>
        <v>778.72847947761204</v>
      </c>
      <c r="M308" s="81">
        <v>0</v>
      </c>
      <c r="N308" s="82">
        <f t="shared" si="77"/>
        <v>0</v>
      </c>
      <c r="O308" s="83">
        <f t="shared" si="78"/>
        <v>0</v>
      </c>
      <c r="P308" s="92">
        <v>0</v>
      </c>
      <c r="Q308" s="96"/>
      <c r="R308" s="97">
        <f t="shared" si="81"/>
        <v>177</v>
      </c>
      <c r="S308" s="98" t="s">
        <v>870</v>
      </c>
      <c r="T308" s="85">
        <f t="shared" si="79"/>
        <v>0</v>
      </c>
      <c r="U308" s="86">
        <v>2177</v>
      </c>
      <c r="V308" s="87" t="s">
        <v>282</v>
      </c>
      <c r="W308" s="82">
        <v>16.485000599999999</v>
      </c>
      <c r="X308" s="88">
        <f t="shared" si="80"/>
        <v>65.028811706564326</v>
      </c>
    </row>
    <row r="309" spans="1:24" hidden="1" x14ac:dyDescent="0.45">
      <c r="A309" s="155" t="s">
        <v>539</v>
      </c>
      <c r="B309" s="14" t="s">
        <v>540</v>
      </c>
      <c r="C309" s="32">
        <v>28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7">
        <f t="shared" si="74"/>
        <v>0</v>
      </c>
      <c r="L309" s="53">
        <f t="shared" si="75"/>
        <v>0</v>
      </c>
      <c r="M309" s="53">
        <f t="shared" si="76"/>
        <v>0</v>
      </c>
      <c r="N309" s="57">
        <f t="shared" si="77"/>
        <v>0</v>
      </c>
      <c r="O309" s="59">
        <f t="shared" si="78"/>
        <v>0</v>
      </c>
      <c r="P309" s="61">
        <f t="shared" ref="P309:P340" si="83">ROUND(O309*N$435,2)-0</f>
        <v>0</v>
      </c>
      <c r="Q309" s="94"/>
      <c r="R309" s="97">
        <f t="shared" si="81"/>
        <v>178</v>
      </c>
      <c r="S309" s="98" t="s">
        <v>870</v>
      </c>
      <c r="T309" s="78">
        <f t="shared" si="79"/>
        <v>0</v>
      </c>
      <c r="U309" s="70">
        <v>3976</v>
      </c>
      <c r="V309" s="71" t="s">
        <v>540</v>
      </c>
      <c r="W309" s="72">
        <v>1.2431000000000001</v>
      </c>
      <c r="X309" s="79">
        <f t="shared" si="80"/>
        <v>22.52433432547663</v>
      </c>
    </row>
    <row r="310" spans="1:24" hidden="1" x14ac:dyDescent="0.45">
      <c r="A310" s="155" t="s">
        <v>635</v>
      </c>
      <c r="B310" s="14" t="s">
        <v>636</v>
      </c>
      <c r="C310" s="32">
        <v>209</v>
      </c>
      <c r="D310" s="19">
        <v>82623.12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7">
        <f t="shared" si="74"/>
        <v>82623.12</v>
      </c>
      <c r="L310" s="53">
        <f t="shared" si="75"/>
        <v>395.32593301435406</v>
      </c>
      <c r="M310" s="53">
        <f t="shared" si="76"/>
        <v>0</v>
      </c>
      <c r="N310" s="57">
        <f t="shared" si="77"/>
        <v>0</v>
      </c>
      <c r="O310" s="59">
        <f t="shared" si="78"/>
        <v>0</v>
      </c>
      <c r="P310" s="61">
        <f t="shared" si="83"/>
        <v>0</v>
      </c>
      <c r="Q310" s="94"/>
      <c r="R310" s="97">
        <f t="shared" si="81"/>
        <v>179</v>
      </c>
      <c r="S310" s="98" t="s">
        <v>870</v>
      </c>
      <c r="T310" s="78">
        <f t="shared" si="79"/>
        <v>0</v>
      </c>
      <c r="U310" s="70">
        <v>4690</v>
      </c>
      <c r="V310" s="71" t="s">
        <v>636</v>
      </c>
      <c r="W310" s="73">
        <v>20.133899700000001</v>
      </c>
      <c r="X310" s="79">
        <f t="shared" si="80"/>
        <v>10.380502690196673</v>
      </c>
    </row>
    <row r="311" spans="1:24" hidden="1" x14ac:dyDescent="0.45">
      <c r="A311" s="155" t="s">
        <v>541</v>
      </c>
      <c r="B311" s="14" t="s">
        <v>542</v>
      </c>
      <c r="C311" s="32">
        <v>1332</v>
      </c>
      <c r="D311" s="19">
        <v>337528.09</v>
      </c>
      <c r="E311" s="19">
        <v>12316.12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7">
        <f t="shared" si="74"/>
        <v>325211.97000000003</v>
      </c>
      <c r="L311" s="53">
        <f t="shared" si="75"/>
        <v>244.15313063063064</v>
      </c>
      <c r="M311" s="53">
        <f t="shared" si="76"/>
        <v>0</v>
      </c>
      <c r="N311" s="57">
        <f t="shared" si="77"/>
        <v>0</v>
      </c>
      <c r="O311" s="59">
        <f t="shared" si="78"/>
        <v>0</v>
      </c>
      <c r="P311" s="61">
        <f t="shared" si="83"/>
        <v>0</v>
      </c>
      <c r="Q311" s="94"/>
      <c r="R311" s="97">
        <f t="shared" si="81"/>
        <v>180</v>
      </c>
      <c r="S311" s="98" t="s">
        <v>870</v>
      </c>
      <c r="T311" s="78">
        <f t="shared" si="79"/>
        <v>0</v>
      </c>
      <c r="U311" s="70">
        <v>3983</v>
      </c>
      <c r="V311" s="71" t="s">
        <v>542</v>
      </c>
      <c r="W311" s="72">
        <v>27.709299099999999</v>
      </c>
      <c r="X311" s="79">
        <f t="shared" si="80"/>
        <v>48.070504966327356</v>
      </c>
    </row>
    <row r="312" spans="1:24" hidden="1" x14ac:dyDescent="0.45">
      <c r="A312" s="155" t="s">
        <v>472</v>
      </c>
      <c r="B312" s="14" t="s">
        <v>473</v>
      </c>
      <c r="C312" s="32">
        <v>279</v>
      </c>
      <c r="D312" s="19">
        <v>137102.07999999999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7">
        <f t="shared" si="74"/>
        <v>137102.07999999999</v>
      </c>
      <c r="L312" s="53">
        <f t="shared" si="75"/>
        <v>491.40530465949814</v>
      </c>
      <c r="M312" s="53">
        <f t="shared" si="76"/>
        <v>0</v>
      </c>
      <c r="N312" s="57">
        <f t="shared" si="77"/>
        <v>0</v>
      </c>
      <c r="O312" s="59">
        <f t="shared" si="78"/>
        <v>0</v>
      </c>
      <c r="P312" s="61">
        <f t="shared" si="83"/>
        <v>0</v>
      </c>
      <c r="Q312" s="94"/>
      <c r="R312" s="97">
        <f t="shared" si="81"/>
        <v>181</v>
      </c>
      <c r="S312" s="98" t="s">
        <v>870</v>
      </c>
      <c r="T312" s="78">
        <f t="shared" si="79"/>
        <v>0</v>
      </c>
      <c r="U312" s="70">
        <v>3514</v>
      </c>
      <c r="V312" s="71" t="s">
        <v>473</v>
      </c>
      <c r="W312" s="72">
        <v>12.5542002</v>
      </c>
      <c r="X312" s="79">
        <f t="shared" si="80"/>
        <v>22.223637950269424</v>
      </c>
    </row>
    <row r="313" spans="1:24" hidden="1" x14ac:dyDescent="0.45">
      <c r="A313" s="155" t="s">
        <v>259</v>
      </c>
      <c r="B313" s="14" t="s">
        <v>260</v>
      </c>
      <c r="C313" s="32">
        <v>825</v>
      </c>
      <c r="D313" s="19">
        <v>444528.28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7">
        <f t="shared" si="74"/>
        <v>444528.28</v>
      </c>
      <c r="L313" s="53">
        <f t="shared" si="75"/>
        <v>538.82215757575761</v>
      </c>
      <c r="M313" s="53">
        <f t="shared" si="76"/>
        <v>0</v>
      </c>
      <c r="N313" s="57">
        <f t="shared" si="77"/>
        <v>0</v>
      </c>
      <c r="O313" s="59">
        <f t="shared" si="78"/>
        <v>0</v>
      </c>
      <c r="P313" s="61">
        <f t="shared" si="83"/>
        <v>0</v>
      </c>
      <c r="Q313" s="94"/>
      <c r="R313" s="97">
        <f t="shared" si="81"/>
        <v>182</v>
      </c>
      <c r="S313" s="98" t="s">
        <v>870</v>
      </c>
      <c r="T313" s="78">
        <f t="shared" si="79"/>
        <v>0</v>
      </c>
      <c r="U313" s="70">
        <v>1945</v>
      </c>
      <c r="V313" s="71" t="s">
        <v>260</v>
      </c>
      <c r="W313" s="72">
        <v>62.508499100000002</v>
      </c>
      <c r="X313" s="79">
        <f t="shared" si="80"/>
        <v>13.198205234142312</v>
      </c>
    </row>
    <row r="314" spans="1:24" hidden="1" x14ac:dyDescent="0.45">
      <c r="A314" s="200" t="s">
        <v>547</v>
      </c>
      <c r="B314" s="89" t="s">
        <v>548</v>
      </c>
      <c r="C314" s="90">
        <v>6396</v>
      </c>
      <c r="D314" s="20">
        <v>3172967</v>
      </c>
      <c r="E314" s="20">
        <v>0</v>
      </c>
      <c r="F314" s="20">
        <v>0</v>
      </c>
      <c r="G314" s="20">
        <v>90710.399999999994</v>
      </c>
      <c r="H314" s="20">
        <v>0</v>
      </c>
      <c r="I314" s="20">
        <v>0</v>
      </c>
      <c r="J314" s="20">
        <v>0</v>
      </c>
      <c r="K314" s="91">
        <f t="shared" si="74"/>
        <v>3082256.6</v>
      </c>
      <c r="L314" s="81">
        <f t="shared" si="75"/>
        <v>481.90378361475922</v>
      </c>
      <c r="M314" s="81">
        <f t="shared" si="76"/>
        <v>0</v>
      </c>
      <c r="N314" s="82">
        <f t="shared" si="77"/>
        <v>0</v>
      </c>
      <c r="O314" s="83">
        <f t="shared" si="78"/>
        <v>0</v>
      </c>
      <c r="P314" s="84">
        <f t="shared" si="83"/>
        <v>0</v>
      </c>
      <c r="Q314" s="95"/>
      <c r="R314" s="97">
        <f t="shared" si="81"/>
        <v>183</v>
      </c>
      <c r="S314" s="98" t="s">
        <v>870</v>
      </c>
      <c r="T314" s="85">
        <f t="shared" si="79"/>
        <v>0</v>
      </c>
      <c r="U314" s="86">
        <v>4018</v>
      </c>
      <c r="V314" s="87" t="s">
        <v>548</v>
      </c>
      <c r="W314" s="82">
        <v>33.1869011</v>
      </c>
      <c r="X314" s="88">
        <f t="shared" si="80"/>
        <v>192.7266417773487</v>
      </c>
    </row>
    <row r="315" spans="1:24" hidden="1" x14ac:dyDescent="0.45">
      <c r="A315" s="155" t="s">
        <v>549</v>
      </c>
      <c r="B315" s="14" t="s">
        <v>550</v>
      </c>
      <c r="C315" s="32">
        <v>514</v>
      </c>
      <c r="D315" s="19">
        <v>275165.36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7">
        <f t="shared" si="74"/>
        <v>275165.36</v>
      </c>
      <c r="L315" s="53">
        <f t="shared" si="75"/>
        <v>535.34116731517508</v>
      </c>
      <c r="M315" s="53">
        <f t="shared" si="76"/>
        <v>0</v>
      </c>
      <c r="N315" s="57">
        <f t="shared" si="77"/>
        <v>0</v>
      </c>
      <c r="O315" s="59">
        <f t="shared" si="78"/>
        <v>0</v>
      </c>
      <c r="P315" s="61">
        <f t="shared" si="83"/>
        <v>0</v>
      </c>
      <c r="Q315" s="94"/>
      <c r="R315" s="97">
        <f t="shared" si="81"/>
        <v>184</v>
      </c>
      <c r="S315" s="98" t="s">
        <v>870</v>
      </c>
      <c r="T315" s="78">
        <f t="shared" si="79"/>
        <v>0</v>
      </c>
      <c r="U315" s="70">
        <v>4025</v>
      </c>
      <c r="V315" s="71" t="s">
        <v>550</v>
      </c>
      <c r="W315" s="72">
        <v>61.793098399999998</v>
      </c>
      <c r="X315" s="79">
        <f t="shared" si="80"/>
        <v>8.3180810367003701</v>
      </c>
    </row>
    <row r="316" spans="1:24" hidden="1" x14ac:dyDescent="0.45">
      <c r="A316" s="155" t="s">
        <v>551</v>
      </c>
      <c r="B316" s="14" t="s">
        <v>552</v>
      </c>
      <c r="C316" s="32">
        <v>5631</v>
      </c>
      <c r="D316" s="19">
        <v>2214451</v>
      </c>
      <c r="E316" s="19">
        <v>11566.76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7">
        <f t="shared" si="74"/>
        <v>2202884.2400000002</v>
      </c>
      <c r="L316" s="53">
        <f t="shared" si="75"/>
        <v>391.20657787249161</v>
      </c>
      <c r="M316" s="53">
        <f t="shared" si="76"/>
        <v>0</v>
      </c>
      <c r="N316" s="57">
        <f t="shared" si="77"/>
        <v>0</v>
      </c>
      <c r="O316" s="59">
        <f t="shared" si="78"/>
        <v>0</v>
      </c>
      <c r="P316" s="61">
        <f t="shared" si="83"/>
        <v>0</v>
      </c>
      <c r="Q316" s="94"/>
      <c r="R316" s="97">
        <f t="shared" si="81"/>
        <v>185</v>
      </c>
      <c r="S316" s="98" t="s">
        <v>870</v>
      </c>
      <c r="T316" s="78">
        <f t="shared" si="79"/>
        <v>0</v>
      </c>
      <c r="U316" s="70">
        <v>4060</v>
      </c>
      <c r="V316" s="71" t="s">
        <v>552</v>
      </c>
      <c r="W316" s="72">
        <v>120.75399779999999</v>
      </c>
      <c r="X316" s="79">
        <f t="shared" si="80"/>
        <v>46.631996477055772</v>
      </c>
    </row>
    <row r="317" spans="1:24" hidden="1" x14ac:dyDescent="0.45">
      <c r="A317" s="155" t="s">
        <v>553</v>
      </c>
      <c r="B317" s="14" t="s">
        <v>554</v>
      </c>
      <c r="C317" s="32">
        <v>1076</v>
      </c>
      <c r="D317" s="19">
        <v>407626.46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7">
        <f t="shared" si="74"/>
        <v>407626.46</v>
      </c>
      <c r="L317" s="53">
        <f t="shared" si="75"/>
        <v>378.83500000000004</v>
      </c>
      <c r="M317" s="53">
        <f t="shared" si="76"/>
        <v>0</v>
      </c>
      <c r="N317" s="57">
        <f t="shared" si="77"/>
        <v>0</v>
      </c>
      <c r="O317" s="59">
        <f t="shared" si="78"/>
        <v>0</v>
      </c>
      <c r="P317" s="61">
        <f t="shared" si="83"/>
        <v>0</v>
      </c>
      <c r="Q317" s="94"/>
      <c r="R317" s="97">
        <f t="shared" si="81"/>
        <v>186</v>
      </c>
      <c r="S317" s="98" t="s">
        <v>870</v>
      </c>
      <c r="T317" s="78">
        <f t="shared" si="79"/>
        <v>0</v>
      </c>
      <c r="U317" s="70">
        <v>4067</v>
      </c>
      <c r="V317" s="71" t="s">
        <v>554</v>
      </c>
      <c r="W317" s="72">
        <v>98.996597300000005</v>
      </c>
      <c r="X317" s="79">
        <f t="shared" si="80"/>
        <v>10.86906044597959</v>
      </c>
    </row>
    <row r="318" spans="1:24" hidden="1" x14ac:dyDescent="0.45">
      <c r="A318" s="155" t="s">
        <v>555</v>
      </c>
      <c r="B318" s="14" t="s">
        <v>556</v>
      </c>
      <c r="C318" s="32">
        <v>1791</v>
      </c>
      <c r="D318" s="19">
        <v>968617.12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7">
        <f t="shared" si="74"/>
        <v>968617.12</v>
      </c>
      <c r="L318" s="53">
        <f t="shared" si="75"/>
        <v>540.82474595198209</v>
      </c>
      <c r="M318" s="53">
        <f t="shared" si="76"/>
        <v>0</v>
      </c>
      <c r="N318" s="57">
        <f t="shared" si="77"/>
        <v>0</v>
      </c>
      <c r="O318" s="59">
        <f t="shared" si="78"/>
        <v>0</v>
      </c>
      <c r="P318" s="61">
        <f t="shared" si="83"/>
        <v>0</v>
      </c>
      <c r="Q318" s="94"/>
      <c r="R318" s="97">
        <f t="shared" si="81"/>
        <v>187</v>
      </c>
      <c r="S318" s="98" t="s">
        <v>870</v>
      </c>
      <c r="T318" s="78">
        <f t="shared" si="79"/>
        <v>0</v>
      </c>
      <c r="U318" s="70">
        <v>4074</v>
      </c>
      <c r="V318" s="71" t="s">
        <v>556</v>
      </c>
      <c r="W318" s="72">
        <v>178.4689941</v>
      </c>
      <c r="X318" s="79">
        <f t="shared" si="80"/>
        <v>10.035356612120895</v>
      </c>
    </row>
    <row r="319" spans="1:24" hidden="1" x14ac:dyDescent="0.45">
      <c r="A319" s="155" t="s">
        <v>557</v>
      </c>
      <c r="B319" s="14" t="s">
        <v>558</v>
      </c>
      <c r="C319" s="32">
        <v>1298</v>
      </c>
      <c r="D319" s="19">
        <v>674130.79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7">
        <f t="shared" si="74"/>
        <v>674130.79</v>
      </c>
      <c r="L319" s="53">
        <f t="shared" si="75"/>
        <v>519.36116332819722</v>
      </c>
      <c r="M319" s="53">
        <f t="shared" si="76"/>
        <v>0</v>
      </c>
      <c r="N319" s="57">
        <f t="shared" si="77"/>
        <v>0</v>
      </c>
      <c r="O319" s="59">
        <f t="shared" si="78"/>
        <v>0</v>
      </c>
      <c r="P319" s="61">
        <f t="shared" si="83"/>
        <v>0</v>
      </c>
      <c r="Q319" s="94"/>
      <c r="R319" s="97">
        <f t="shared" si="81"/>
        <v>188</v>
      </c>
      <c r="S319" s="98" t="s">
        <v>870</v>
      </c>
      <c r="T319" s="78">
        <f t="shared" si="79"/>
        <v>0</v>
      </c>
      <c r="U319" s="70">
        <v>4088</v>
      </c>
      <c r="V319" s="71" t="s">
        <v>558</v>
      </c>
      <c r="W319" s="72">
        <v>97.517997699999995</v>
      </c>
      <c r="X319" s="79">
        <f t="shared" si="80"/>
        <v>13.310363528926313</v>
      </c>
    </row>
    <row r="320" spans="1:24" hidden="1" x14ac:dyDescent="0.45">
      <c r="A320" s="200" t="s">
        <v>559</v>
      </c>
      <c r="B320" s="89" t="s">
        <v>560</v>
      </c>
      <c r="C320" s="90">
        <v>2929</v>
      </c>
      <c r="D320" s="20">
        <v>895523.08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91">
        <f t="shared" si="74"/>
        <v>895523.08</v>
      </c>
      <c r="L320" s="81">
        <f t="shared" si="75"/>
        <v>305.74362581085694</v>
      </c>
      <c r="M320" s="81">
        <f t="shared" si="76"/>
        <v>0</v>
      </c>
      <c r="N320" s="82">
        <f t="shared" si="77"/>
        <v>0</v>
      </c>
      <c r="O320" s="83">
        <f t="shared" si="78"/>
        <v>0</v>
      </c>
      <c r="P320" s="84">
        <f t="shared" si="83"/>
        <v>0</v>
      </c>
      <c r="Q320" s="95"/>
      <c r="R320" s="97">
        <f t="shared" si="81"/>
        <v>189</v>
      </c>
      <c r="S320" s="98" t="s">
        <v>870</v>
      </c>
      <c r="T320" s="85">
        <f t="shared" si="79"/>
        <v>0</v>
      </c>
      <c r="U320" s="86">
        <v>4095</v>
      </c>
      <c r="V320" s="87" t="s">
        <v>560</v>
      </c>
      <c r="W320" s="82">
        <v>14.192299800000001</v>
      </c>
      <c r="X320" s="88">
        <f t="shared" si="80"/>
        <v>206.37951856118482</v>
      </c>
    </row>
    <row r="321" spans="1:24" hidden="1" x14ac:dyDescent="0.45">
      <c r="A321" s="155" t="s">
        <v>561</v>
      </c>
      <c r="B321" s="14" t="s">
        <v>562</v>
      </c>
      <c r="C321" s="32">
        <v>982</v>
      </c>
      <c r="D321" s="19">
        <v>450404.2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7">
        <f t="shared" si="74"/>
        <v>450404.2</v>
      </c>
      <c r="L321" s="53">
        <f t="shared" si="75"/>
        <v>458.66008146639513</v>
      </c>
      <c r="M321" s="53">
        <f t="shared" si="76"/>
        <v>0</v>
      </c>
      <c r="N321" s="57">
        <f t="shared" si="77"/>
        <v>0</v>
      </c>
      <c r="O321" s="59">
        <f t="shared" si="78"/>
        <v>0</v>
      </c>
      <c r="P321" s="61">
        <f t="shared" si="83"/>
        <v>0</v>
      </c>
      <c r="Q321" s="94"/>
      <c r="R321" s="97">
        <f t="shared" si="81"/>
        <v>190</v>
      </c>
      <c r="S321" s="98" t="s">
        <v>870</v>
      </c>
      <c r="T321" s="78">
        <f t="shared" si="79"/>
        <v>0</v>
      </c>
      <c r="U321" s="70">
        <v>4137</v>
      </c>
      <c r="V321" s="71" t="s">
        <v>562</v>
      </c>
      <c r="W321" s="72">
        <v>40.906398799999998</v>
      </c>
      <c r="X321" s="79">
        <f t="shared" si="80"/>
        <v>24.006024211547071</v>
      </c>
    </row>
    <row r="322" spans="1:24" hidden="1" x14ac:dyDescent="0.45">
      <c r="A322" s="155" t="s">
        <v>563</v>
      </c>
      <c r="B322" s="14" t="s">
        <v>564</v>
      </c>
      <c r="C322" s="32">
        <v>3927</v>
      </c>
      <c r="D322" s="19">
        <v>2004739.05</v>
      </c>
      <c r="E322" s="19">
        <v>200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7">
        <f t="shared" si="74"/>
        <v>2004539.05</v>
      </c>
      <c r="L322" s="53">
        <f t="shared" si="75"/>
        <v>510.45048382989563</v>
      </c>
      <c r="M322" s="53">
        <f t="shared" si="76"/>
        <v>0</v>
      </c>
      <c r="N322" s="57">
        <f t="shared" si="77"/>
        <v>0</v>
      </c>
      <c r="O322" s="59">
        <f t="shared" si="78"/>
        <v>0</v>
      </c>
      <c r="P322" s="61">
        <f t="shared" si="83"/>
        <v>0</v>
      </c>
      <c r="Q322" s="94"/>
      <c r="R322" s="97">
        <f t="shared" si="81"/>
        <v>191</v>
      </c>
      <c r="S322" s="98" t="s">
        <v>870</v>
      </c>
      <c r="T322" s="78">
        <f t="shared" si="79"/>
        <v>0</v>
      </c>
      <c r="U322" s="70">
        <v>4144</v>
      </c>
      <c r="V322" s="71" t="s">
        <v>564</v>
      </c>
      <c r="W322" s="72">
        <v>88.666900600000005</v>
      </c>
      <c r="X322" s="79">
        <f t="shared" si="80"/>
        <v>44.289356833569073</v>
      </c>
    </row>
    <row r="323" spans="1:24" hidden="1" x14ac:dyDescent="0.45">
      <c r="A323" s="155" t="s">
        <v>334</v>
      </c>
      <c r="B323" s="126" t="s">
        <v>567</v>
      </c>
      <c r="C323" s="32">
        <v>1681</v>
      </c>
      <c r="D323" s="19">
        <v>1036092.38</v>
      </c>
      <c r="E323" s="19">
        <v>0</v>
      </c>
      <c r="F323" s="19">
        <v>5004.6000000000004</v>
      </c>
      <c r="G323" s="19">
        <v>1195.9100000000001</v>
      </c>
      <c r="H323" s="19">
        <v>0</v>
      </c>
      <c r="I323" s="19">
        <v>0</v>
      </c>
      <c r="J323" s="19">
        <v>0</v>
      </c>
      <c r="K323" s="17">
        <f t="shared" si="74"/>
        <v>1029891.87</v>
      </c>
      <c r="L323" s="53">
        <f t="shared" si="75"/>
        <v>612.66619274241521</v>
      </c>
      <c r="M323" s="53">
        <f t="shared" si="76"/>
        <v>0</v>
      </c>
      <c r="N323" s="57">
        <f t="shared" si="77"/>
        <v>0</v>
      </c>
      <c r="O323" s="59">
        <f t="shared" si="78"/>
        <v>0</v>
      </c>
      <c r="P323" s="61">
        <f t="shared" si="83"/>
        <v>0</v>
      </c>
      <c r="Q323" s="94"/>
      <c r="R323" s="97">
        <f t="shared" si="81"/>
        <v>192</v>
      </c>
      <c r="S323" s="98" t="s">
        <v>870</v>
      </c>
      <c r="T323" s="78">
        <f t="shared" si="79"/>
        <v>0</v>
      </c>
      <c r="U323" s="70">
        <v>4165</v>
      </c>
      <c r="V323" s="71" t="s">
        <v>567</v>
      </c>
      <c r="W323" s="72">
        <v>113.0390015</v>
      </c>
      <c r="X323" s="79">
        <f t="shared" si="80"/>
        <v>14.870973537394525</v>
      </c>
    </row>
    <row r="324" spans="1:24" hidden="1" x14ac:dyDescent="0.45">
      <c r="A324" s="200" t="s">
        <v>568</v>
      </c>
      <c r="B324" s="89" t="s">
        <v>569</v>
      </c>
      <c r="C324" s="90">
        <v>10090</v>
      </c>
      <c r="D324" s="20">
        <v>1424171.98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91">
        <f t="shared" ref="K324:K387" si="84">D324-E324-F324-G324-H324-I324-J324</f>
        <v>1424171.98</v>
      </c>
      <c r="L324" s="81">
        <f t="shared" ref="L324:L387" si="85">K324/C324</f>
        <v>141.14687611496532</v>
      </c>
      <c r="M324" s="81">
        <f t="shared" ref="M324:M387" si="86">MAX(ROUND((L324-M$3),2),0)</f>
        <v>0</v>
      </c>
      <c r="N324" s="82">
        <f t="shared" ref="N324:N387" si="87">MAX(ROUND((M324*C324),2),0)</f>
        <v>0</v>
      </c>
      <c r="O324" s="83">
        <f t="shared" ref="O324:O387" si="88">N324/N$3</f>
        <v>0</v>
      </c>
      <c r="P324" s="84">
        <f t="shared" si="83"/>
        <v>0</v>
      </c>
      <c r="Q324" s="95"/>
      <c r="R324" s="97">
        <f t="shared" si="81"/>
        <v>193</v>
      </c>
      <c r="S324" s="98" t="s">
        <v>870</v>
      </c>
      <c r="T324" s="85">
        <f t="shared" ref="T324:T387" si="89">A324-U324</f>
        <v>0</v>
      </c>
      <c r="U324" s="86">
        <v>4179</v>
      </c>
      <c r="V324" s="87" t="s">
        <v>569</v>
      </c>
      <c r="W324" s="82">
        <v>105.3970032</v>
      </c>
      <c r="X324" s="88">
        <f t="shared" ref="X324:X387" si="90">C324/W324</f>
        <v>95.733272234062909</v>
      </c>
    </row>
    <row r="325" spans="1:24" hidden="1" x14ac:dyDescent="0.45">
      <c r="A325" s="155" t="s">
        <v>570</v>
      </c>
      <c r="B325" s="126" t="s">
        <v>571</v>
      </c>
      <c r="C325" s="32">
        <v>894</v>
      </c>
      <c r="D325" s="19">
        <v>530081.68000000005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7">
        <f t="shared" si="84"/>
        <v>530081.68000000005</v>
      </c>
      <c r="L325" s="53">
        <f t="shared" si="85"/>
        <v>592.93252796420586</v>
      </c>
      <c r="M325" s="53">
        <f t="shared" si="86"/>
        <v>0</v>
      </c>
      <c r="N325" s="57">
        <f t="shared" si="87"/>
        <v>0</v>
      </c>
      <c r="O325" s="59">
        <f t="shared" si="88"/>
        <v>0</v>
      </c>
      <c r="P325" s="61">
        <f t="shared" si="83"/>
        <v>0</v>
      </c>
      <c r="Q325" s="94"/>
      <c r="R325" s="97">
        <f t="shared" si="81"/>
        <v>194</v>
      </c>
      <c r="S325" s="98" t="s">
        <v>870</v>
      </c>
      <c r="T325" s="78">
        <f t="shared" si="89"/>
        <v>0</v>
      </c>
      <c r="U325" s="70">
        <v>4186</v>
      </c>
      <c r="V325" s="71" t="s">
        <v>571</v>
      </c>
      <c r="W325" s="72">
        <v>288.26699830000001</v>
      </c>
      <c r="X325" s="79">
        <f t="shared" si="90"/>
        <v>3.101291529284294</v>
      </c>
    </row>
    <row r="326" spans="1:24" hidden="1" x14ac:dyDescent="0.45">
      <c r="A326" s="155" t="s">
        <v>574</v>
      </c>
      <c r="B326" s="126" t="s">
        <v>575</v>
      </c>
      <c r="C326" s="32">
        <v>1032</v>
      </c>
      <c r="D326" s="19">
        <v>644469.48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7">
        <f t="shared" si="84"/>
        <v>644469.48</v>
      </c>
      <c r="L326" s="53">
        <f t="shared" si="85"/>
        <v>624.48593023255808</v>
      </c>
      <c r="M326" s="53">
        <f t="shared" si="86"/>
        <v>0</v>
      </c>
      <c r="N326" s="57">
        <f t="shared" si="87"/>
        <v>0</v>
      </c>
      <c r="O326" s="59">
        <f t="shared" si="88"/>
        <v>0</v>
      </c>
      <c r="P326" s="61">
        <f t="shared" si="83"/>
        <v>0</v>
      </c>
      <c r="Q326" s="94"/>
      <c r="R326" s="97">
        <f t="shared" si="81"/>
        <v>195</v>
      </c>
      <c r="S326" s="98" t="s">
        <v>870</v>
      </c>
      <c r="T326" s="78">
        <f t="shared" si="89"/>
        <v>0</v>
      </c>
      <c r="U326" s="70">
        <v>4221</v>
      </c>
      <c r="V326" s="71" t="s">
        <v>575</v>
      </c>
      <c r="W326" s="72">
        <v>80.496597300000005</v>
      </c>
      <c r="X326" s="79">
        <f t="shared" si="90"/>
        <v>12.820417689879172</v>
      </c>
    </row>
    <row r="327" spans="1:24" hidden="1" x14ac:dyDescent="0.45">
      <c r="A327" s="155" t="s">
        <v>576</v>
      </c>
      <c r="B327" s="14" t="s">
        <v>577</v>
      </c>
      <c r="C327" s="32">
        <v>850</v>
      </c>
      <c r="D327" s="19">
        <v>462088.6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7">
        <f t="shared" si="84"/>
        <v>462088.6</v>
      </c>
      <c r="L327" s="53">
        <f t="shared" si="85"/>
        <v>543.6336470588235</v>
      </c>
      <c r="M327" s="53">
        <f t="shared" si="86"/>
        <v>0</v>
      </c>
      <c r="N327" s="57">
        <f t="shared" si="87"/>
        <v>0</v>
      </c>
      <c r="O327" s="59">
        <f t="shared" si="88"/>
        <v>0</v>
      </c>
      <c r="P327" s="61">
        <f t="shared" si="83"/>
        <v>0</v>
      </c>
      <c r="Q327" s="94"/>
      <c r="R327" s="97">
        <f t="shared" si="81"/>
        <v>196</v>
      </c>
      <c r="S327" s="98" t="s">
        <v>870</v>
      </c>
      <c r="T327" s="78">
        <f t="shared" si="89"/>
        <v>0</v>
      </c>
      <c r="U327" s="70">
        <v>4228</v>
      </c>
      <c r="V327" s="71" t="s">
        <v>577</v>
      </c>
      <c r="W327" s="72">
        <v>92.371398900000003</v>
      </c>
      <c r="X327" s="79">
        <f t="shared" si="90"/>
        <v>9.2019825413729865</v>
      </c>
    </row>
    <row r="328" spans="1:24" hidden="1" x14ac:dyDescent="0.45">
      <c r="A328" s="155" t="s">
        <v>565</v>
      </c>
      <c r="B328" s="14" t="s">
        <v>566</v>
      </c>
      <c r="C328" s="32">
        <v>849</v>
      </c>
      <c r="D328" s="19">
        <v>497159.77</v>
      </c>
      <c r="E328" s="19">
        <v>9709.25</v>
      </c>
      <c r="F328" s="19">
        <v>0</v>
      </c>
      <c r="G328" s="19">
        <v>1439.93</v>
      </c>
      <c r="H328" s="19">
        <v>0</v>
      </c>
      <c r="I328" s="19">
        <v>0</v>
      </c>
      <c r="J328" s="19">
        <v>0</v>
      </c>
      <c r="K328" s="17">
        <f t="shared" si="84"/>
        <v>486010.59</v>
      </c>
      <c r="L328" s="53">
        <f t="shared" si="85"/>
        <v>572.45063604240283</v>
      </c>
      <c r="M328" s="53">
        <f t="shared" si="86"/>
        <v>0</v>
      </c>
      <c r="N328" s="57">
        <f t="shared" si="87"/>
        <v>0</v>
      </c>
      <c r="O328" s="59">
        <f t="shared" si="88"/>
        <v>0</v>
      </c>
      <c r="P328" s="61">
        <f t="shared" si="83"/>
        <v>0</v>
      </c>
      <c r="Q328" s="94"/>
      <c r="R328" s="97">
        <f t="shared" si="81"/>
        <v>197</v>
      </c>
      <c r="S328" s="98" t="s">
        <v>870</v>
      </c>
      <c r="T328" s="78">
        <f t="shared" si="89"/>
        <v>0</v>
      </c>
      <c r="U328" s="70">
        <v>4151</v>
      </c>
      <c r="V328" s="71" t="s">
        <v>566</v>
      </c>
      <c r="W328" s="72">
        <v>124.6009979</v>
      </c>
      <c r="X328" s="79">
        <f t="shared" si="90"/>
        <v>6.813749603204422</v>
      </c>
    </row>
    <row r="329" spans="1:24" hidden="1" x14ac:dyDescent="0.45">
      <c r="A329" s="155" t="s">
        <v>584</v>
      </c>
      <c r="B329" s="14" t="s">
        <v>585</v>
      </c>
      <c r="C329" s="32">
        <v>1045</v>
      </c>
      <c r="D329" s="19">
        <v>387970.7</v>
      </c>
      <c r="E329" s="19">
        <v>0</v>
      </c>
      <c r="F329" s="19">
        <v>2998.4</v>
      </c>
      <c r="G329" s="19">
        <v>0</v>
      </c>
      <c r="H329" s="19">
        <v>0</v>
      </c>
      <c r="I329" s="19">
        <v>0</v>
      </c>
      <c r="J329" s="19">
        <v>0</v>
      </c>
      <c r="K329" s="17">
        <f t="shared" si="84"/>
        <v>384972.3</v>
      </c>
      <c r="L329" s="53">
        <f t="shared" si="85"/>
        <v>368.39454545454544</v>
      </c>
      <c r="M329" s="53">
        <f t="shared" si="86"/>
        <v>0</v>
      </c>
      <c r="N329" s="57">
        <f t="shared" si="87"/>
        <v>0</v>
      </c>
      <c r="O329" s="59">
        <f t="shared" si="88"/>
        <v>0</v>
      </c>
      <c r="P329" s="61">
        <f t="shared" si="83"/>
        <v>0</v>
      </c>
      <c r="Q329" s="94"/>
      <c r="R329" s="97">
        <f t="shared" si="81"/>
        <v>198</v>
      </c>
      <c r="S329" s="98" t="s">
        <v>870</v>
      </c>
      <c r="T329" s="78">
        <f t="shared" si="89"/>
        <v>0</v>
      </c>
      <c r="U329" s="70">
        <v>4305</v>
      </c>
      <c r="V329" s="71" t="s">
        <v>585</v>
      </c>
      <c r="W329" s="72">
        <v>88.251098600000006</v>
      </c>
      <c r="X329" s="79">
        <f t="shared" si="90"/>
        <v>11.841212365372185</v>
      </c>
    </row>
    <row r="330" spans="1:24" hidden="1" x14ac:dyDescent="0.45">
      <c r="A330" s="200" t="s">
        <v>586</v>
      </c>
      <c r="B330" s="89" t="s">
        <v>587</v>
      </c>
      <c r="C330" s="90">
        <v>2824</v>
      </c>
      <c r="D330" s="20">
        <v>1136534.28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91">
        <f t="shared" si="84"/>
        <v>1136534.28</v>
      </c>
      <c r="L330" s="81">
        <f t="shared" si="85"/>
        <v>402.4554815864023</v>
      </c>
      <c r="M330" s="81">
        <f t="shared" si="86"/>
        <v>0</v>
      </c>
      <c r="N330" s="82">
        <f t="shared" si="87"/>
        <v>0</v>
      </c>
      <c r="O330" s="83">
        <f t="shared" si="88"/>
        <v>0</v>
      </c>
      <c r="P330" s="84">
        <f t="shared" si="83"/>
        <v>0</v>
      </c>
      <c r="Q330" s="95"/>
      <c r="R330" s="97">
        <f t="shared" si="81"/>
        <v>199</v>
      </c>
      <c r="S330" s="98" t="s">
        <v>870</v>
      </c>
      <c r="T330" s="85">
        <f t="shared" si="89"/>
        <v>0</v>
      </c>
      <c r="U330" s="86">
        <v>4312</v>
      </c>
      <c r="V330" s="87" t="s">
        <v>587</v>
      </c>
      <c r="W330" s="82">
        <v>15.8188</v>
      </c>
      <c r="X330" s="88">
        <f t="shared" si="90"/>
        <v>178.52175891976637</v>
      </c>
    </row>
    <row r="331" spans="1:24" hidden="1" x14ac:dyDescent="0.45">
      <c r="A331" s="155" t="s">
        <v>596</v>
      </c>
      <c r="B331" s="14" t="s">
        <v>597</v>
      </c>
      <c r="C331" s="32">
        <v>1518</v>
      </c>
      <c r="D331" s="19">
        <v>554615.49</v>
      </c>
      <c r="E331" s="19">
        <v>0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7">
        <f t="shared" si="84"/>
        <v>554615.49</v>
      </c>
      <c r="L331" s="53">
        <f t="shared" si="85"/>
        <v>365.35934782608695</v>
      </c>
      <c r="M331" s="53">
        <f t="shared" si="86"/>
        <v>0</v>
      </c>
      <c r="N331" s="57">
        <f t="shared" si="87"/>
        <v>0</v>
      </c>
      <c r="O331" s="59">
        <f t="shared" si="88"/>
        <v>0</v>
      </c>
      <c r="P331" s="61">
        <f t="shared" si="83"/>
        <v>0</v>
      </c>
      <c r="Q331" s="94"/>
      <c r="R331" s="97">
        <f t="shared" si="81"/>
        <v>200</v>
      </c>
      <c r="S331" s="98" t="s">
        <v>870</v>
      </c>
      <c r="T331" s="78">
        <f t="shared" si="89"/>
        <v>0</v>
      </c>
      <c r="U331" s="70">
        <v>4389</v>
      </c>
      <c r="V331" s="71" t="s">
        <v>597</v>
      </c>
      <c r="W331" s="72">
        <v>146.40800479999999</v>
      </c>
      <c r="X331" s="79">
        <f t="shared" si="90"/>
        <v>10.368285546091945</v>
      </c>
    </row>
    <row r="332" spans="1:24" hidden="1" x14ac:dyDescent="0.45">
      <c r="A332" s="155" t="s">
        <v>598</v>
      </c>
      <c r="B332" s="14" t="s">
        <v>599</v>
      </c>
      <c r="C332" s="32">
        <v>266</v>
      </c>
      <c r="D332" s="20">
        <v>163715.60999999999</v>
      </c>
      <c r="E332" s="19">
        <v>0</v>
      </c>
      <c r="F332" s="19">
        <v>0</v>
      </c>
      <c r="G332" s="20">
        <v>475.5</v>
      </c>
      <c r="H332" s="19">
        <v>0</v>
      </c>
      <c r="I332" s="19">
        <v>0</v>
      </c>
      <c r="J332" s="19">
        <v>0</v>
      </c>
      <c r="K332" s="17">
        <f t="shared" si="84"/>
        <v>163240.10999999999</v>
      </c>
      <c r="L332" s="53">
        <f t="shared" si="85"/>
        <v>613.68462406015033</v>
      </c>
      <c r="M332" s="53">
        <f t="shared" si="86"/>
        <v>0</v>
      </c>
      <c r="N332" s="57">
        <f t="shared" si="87"/>
        <v>0</v>
      </c>
      <c r="O332" s="59">
        <f t="shared" si="88"/>
        <v>0</v>
      </c>
      <c r="P332" s="61">
        <f t="shared" si="83"/>
        <v>0</v>
      </c>
      <c r="Q332" s="94"/>
      <c r="R332" s="97">
        <f t="shared" si="81"/>
        <v>201</v>
      </c>
      <c r="S332" s="98" t="s">
        <v>870</v>
      </c>
      <c r="T332" s="78">
        <f t="shared" si="89"/>
        <v>0</v>
      </c>
      <c r="U332" s="70">
        <v>4459</v>
      </c>
      <c r="V332" s="71" t="s">
        <v>599</v>
      </c>
      <c r="W332" s="72">
        <v>82.850196800000006</v>
      </c>
      <c r="X332" s="79">
        <f t="shared" si="90"/>
        <v>3.2106139788915984</v>
      </c>
    </row>
    <row r="333" spans="1:24" hidden="1" x14ac:dyDescent="0.45">
      <c r="A333" s="155" t="s">
        <v>600</v>
      </c>
      <c r="B333" s="14" t="s">
        <v>601</v>
      </c>
      <c r="C333" s="32">
        <v>2297</v>
      </c>
      <c r="D333" s="19">
        <v>743359.26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7">
        <f t="shared" si="84"/>
        <v>743359.26</v>
      </c>
      <c r="L333" s="53">
        <f t="shared" si="85"/>
        <v>323.62179364388334</v>
      </c>
      <c r="M333" s="53">
        <f t="shared" si="86"/>
        <v>0</v>
      </c>
      <c r="N333" s="57">
        <f t="shared" si="87"/>
        <v>0</v>
      </c>
      <c r="O333" s="59">
        <f t="shared" si="88"/>
        <v>0</v>
      </c>
      <c r="P333" s="61">
        <f t="shared" si="83"/>
        <v>0</v>
      </c>
      <c r="Q333" s="94"/>
      <c r="R333" s="97">
        <f t="shared" si="81"/>
        <v>202</v>
      </c>
      <c r="S333" s="98" t="s">
        <v>870</v>
      </c>
      <c r="T333" s="78">
        <f t="shared" si="89"/>
        <v>0</v>
      </c>
      <c r="U333" s="70">
        <v>4473</v>
      </c>
      <c r="V333" s="71" t="s">
        <v>601</v>
      </c>
      <c r="W333" s="72">
        <v>125.6689987</v>
      </c>
      <c r="X333" s="79">
        <f t="shared" si="90"/>
        <v>18.278175395376966</v>
      </c>
    </row>
    <row r="334" spans="1:24" hidden="1" x14ac:dyDescent="0.45">
      <c r="A334" s="155" t="s">
        <v>604</v>
      </c>
      <c r="B334" s="14" t="s">
        <v>605</v>
      </c>
      <c r="C334" s="32">
        <v>443</v>
      </c>
      <c r="D334" s="19">
        <v>190052.21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7">
        <f t="shared" si="84"/>
        <v>190052.21</v>
      </c>
      <c r="L334" s="53">
        <f t="shared" si="85"/>
        <v>429.01176072234762</v>
      </c>
      <c r="M334" s="53">
        <f t="shared" si="86"/>
        <v>0</v>
      </c>
      <c r="N334" s="57">
        <f t="shared" si="87"/>
        <v>0</v>
      </c>
      <c r="O334" s="59">
        <f t="shared" si="88"/>
        <v>0</v>
      </c>
      <c r="P334" s="61">
        <f t="shared" si="83"/>
        <v>0</v>
      </c>
      <c r="Q334" s="94"/>
      <c r="R334" s="97">
        <f t="shared" ref="R334:R397" si="91">R333+1</f>
        <v>203</v>
      </c>
      <c r="S334" s="98" t="s">
        <v>870</v>
      </c>
      <c r="T334" s="78">
        <f t="shared" si="89"/>
        <v>0</v>
      </c>
      <c r="U334" s="70">
        <v>4508</v>
      </c>
      <c r="V334" s="71" t="s">
        <v>605</v>
      </c>
      <c r="W334" s="72">
        <v>60.8877983</v>
      </c>
      <c r="X334" s="79">
        <f t="shared" si="90"/>
        <v>7.2756777608757783</v>
      </c>
    </row>
    <row r="335" spans="1:24" hidden="1" x14ac:dyDescent="0.45">
      <c r="A335" s="200" t="s">
        <v>606</v>
      </c>
      <c r="B335" s="89" t="s">
        <v>607</v>
      </c>
      <c r="C335" s="90">
        <v>2681</v>
      </c>
      <c r="D335" s="20">
        <v>824033.28000000003</v>
      </c>
      <c r="E335" s="20">
        <v>45378.15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91">
        <f t="shared" si="84"/>
        <v>778655.13</v>
      </c>
      <c r="L335" s="81">
        <f t="shared" si="85"/>
        <v>290.43458784035806</v>
      </c>
      <c r="M335" s="81">
        <f t="shared" si="86"/>
        <v>0</v>
      </c>
      <c r="N335" s="82">
        <f t="shared" si="87"/>
        <v>0</v>
      </c>
      <c r="O335" s="83">
        <f t="shared" si="88"/>
        <v>0</v>
      </c>
      <c r="P335" s="84">
        <f t="shared" si="83"/>
        <v>0</v>
      </c>
      <c r="Q335" s="95"/>
      <c r="R335" s="97">
        <f t="shared" si="91"/>
        <v>204</v>
      </c>
      <c r="S335" s="98" t="s">
        <v>870</v>
      </c>
      <c r="T335" s="85">
        <f t="shared" si="89"/>
        <v>0</v>
      </c>
      <c r="U335" s="86">
        <v>4515</v>
      </c>
      <c r="V335" s="87" t="s">
        <v>891</v>
      </c>
      <c r="W335" s="82">
        <v>31.1280003</v>
      </c>
      <c r="X335" s="88">
        <f t="shared" si="90"/>
        <v>86.128243837108926</v>
      </c>
    </row>
    <row r="336" spans="1:24" hidden="1" x14ac:dyDescent="0.45">
      <c r="A336" s="155" t="s">
        <v>602</v>
      </c>
      <c r="B336" s="14" t="s">
        <v>603</v>
      </c>
      <c r="C336" s="32">
        <v>2278</v>
      </c>
      <c r="D336" s="19">
        <v>1006287.35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7">
        <f t="shared" si="84"/>
        <v>1006287.35</v>
      </c>
      <c r="L336" s="53">
        <f t="shared" si="85"/>
        <v>441.74159350307286</v>
      </c>
      <c r="M336" s="53">
        <f t="shared" si="86"/>
        <v>0</v>
      </c>
      <c r="N336" s="57">
        <f t="shared" si="87"/>
        <v>0</v>
      </c>
      <c r="O336" s="59">
        <f t="shared" si="88"/>
        <v>0</v>
      </c>
      <c r="P336" s="61">
        <f t="shared" si="83"/>
        <v>0</v>
      </c>
      <c r="Q336" s="94"/>
      <c r="R336" s="97">
        <f t="shared" si="91"/>
        <v>205</v>
      </c>
      <c r="S336" s="98" t="s">
        <v>870</v>
      </c>
      <c r="T336" s="78">
        <f t="shared" si="89"/>
        <v>0</v>
      </c>
      <c r="U336" s="70">
        <v>4501</v>
      </c>
      <c r="V336" s="71" t="s">
        <v>603</v>
      </c>
      <c r="W336" s="72">
        <v>210.87600710000001</v>
      </c>
      <c r="X336" s="79">
        <f t="shared" si="90"/>
        <v>10.802556589189136</v>
      </c>
    </row>
    <row r="337" spans="1:24" hidden="1" x14ac:dyDescent="0.45">
      <c r="A337" s="155" t="s">
        <v>526</v>
      </c>
      <c r="B337" s="14" t="s">
        <v>612</v>
      </c>
      <c r="C337" s="32">
        <v>1082</v>
      </c>
      <c r="D337" s="19">
        <v>502197.94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7">
        <f t="shared" si="84"/>
        <v>502197.94</v>
      </c>
      <c r="L337" s="53">
        <f t="shared" si="85"/>
        <v>464.13857670979667</v>
      </c>
      <c r="M337" s="53">
        <f t="shared" si="86"/>
        <v>0</v>
      </c>
      <c r="N337" s="57">
        <f t="shared" si="87"/>
        <v>0</v>
      </c>
      <c r="O337" s="59">
        <f t="shared" si="88"/>
        <v>0</v>
      </c>
      <c r="P337" s="61">
        <f t="shared" si="83"/>
        <v>0</v>
      </c>
      <c r="Q337" s="94"/>
      <c r="R337" s="97">
        <f t="shared" si="91"/>
        <v>206</v>
      </c>
      <c r="S337" s="98" t="s">
        <v>870</v>
      </c>
      <c r="T337" s="78">
        <f t="shared" si="89"/>
        <v>0</v>
      </c>
      <c r="U337" s="70">
        <v>4536</v>
      </c>
      <c r="V337" s="71" t="s">
        <v>612</v>
      </c>
      <c r="W337" s="72">
        <v>99.706001299999997</v>
      </c>
      <c r="X337" s="79">
        <f t="shared" si="90"/>
        <v>10.851904458031855</v>
      </c>
    </row>
    <row r="338" spans="1:24" hidden="1" x14ac:dyDescent="0.45">
      <c r="A338" s="155" t="s">
        <v>613</v>
      </c>
      <c r="B338" s="14" t="s">
        <v>614</v>
      </c>
      <c r="C338" s="32">
        <v>1111</v>
      </c>
      <c r="D338" s="19">
        <v>507244.16</v>
      </c>
      <c r="E338" s="19">
        <v>0</v>
      </c>
      <c r="F338" s="19">
        <v>580</v>
      </c>
      <c r="G338" s="19">
        <v>0</v>
      </c>
      <c r="H338" s="19">
        <v>0</v>
      </c>
      <c r="I338" s="19">
        <v>0</v>
      </c>
      <c r="J338" s="19">
        <v>0</v>
      </c>
      <c r="K338" s="17">
        <f t="shared" si="84"/>
        <v>506664.16</v>
      </c>
      <c r="L338" s="53">
        <f t="shared" si="85"/>
        <v>456.04334833483347</v>
      </c>
      <c r="M338" s="53">
        <f t="shared" si="86"/>
        <v>0</v>
      </c>
      <c r="N338" s="57">
        <f t="shared" si="87"/>
        <v>0</v>
      </c>
      <c r="O338" s="59">
        <f t="shared" si="88"/>
        <v>0</v>
      </c>
      <c r="P338" s="61">
        <f t="shared" si="83"/>
        <v>0</v>
      </c>
      <c r="Q338" s="94"/>
      <c r="R338" s="97">
        <f t="shared" si="91"/>
        <v>207</v>
      </c>
      <c r="S338" s="98" t="s">
        <v>870</v>
      </c>
      <c r="T338" s="78">
        <f t="shared" si="89"/>
        <v>0</v>
      </c>
      <c r="U338" s="70">
        <v>4543</v>
      </c>
      <c r="V338" s="71" t="s">
        <v>614</v>
      </c>
      <c r="W338" s="72">
        <v>87.702102699999998</v>
      </c>
      <c r="X338" s="79">
        <f t="shared" si="90"/>
        <v>12.667883275277504</v>
      </c>
    </row>
    <row r="339" spans="1:24" hidden="1" x14ac:dyDescent="0.45">
      <c r="A339" s="155" t="s">
        <v>619</v>
      </c>
      <c r="B339" s="14" t="s">
        <v>620</v>
      </c>
      <c r="C339" s="32">
        <v>1427</v>
      </c>
      <c r="D339" s="19">
        <v>704805.17</v>
      </c>
      <c r="E339" s="19">
        <v>0</v>
      </c>
      <c r="F339" s="19">
        <v>12020.36</v>
      </c>
      <c r="G339" s="19">
        <v>0</v>
      </c>
      <c r="H339" s="19">
        <v>0</v>
      </c>
      <c r="I339" s="19">
        <v>0</v>
      </c>
      <c r="J339" s="19">
        <v>0</v>
      </c>
      <c r="K339" s="17">
        <f t="shared" si="84"/>
        <v>692784.81</v>
      </c>
      <c r="L339" s="53">
        <f t="shared" si="85"/>
        <v>485.48339873861249</v>
      </c>
      <c r="M339" s="53">
        <f t="shared" si="86"/>
        <v>0</v>
      </c>
      <c r="N339" s="57">
        <f t="shared" si="87"/>
        <v>0</v>
      </c>
      <c r="O339" s="59">
        <f t="shared" si="88"/>
        <v>0</v>
      </c>
      <c r="P339" s="61">
        <f t="shared" si="83"/>
        <v>0</v>
      </c>
      <c r="Q339" s="94"/>
      <c r="R339" s="97">
        <f t="shared" si="91"/>
        <v>208</v>
      </c>
      <c r="S339" s="98" t="s">
        <v>870</v>
      </c>
      <c r="T339" s="78">
        <f t="shared" si="89"/>
        <v>0</v>
      </c>
      <c r="U339" s="70">
        <v>4578</v>
      </c>
      <c r="V339" s="71" t="s">
        <v>620</v>
      </c>
      <c r="W339" s="72">
        <v>73.057899500000005</v>
      </c>
      <c r="X339" s="79">
        <f t="shared" si="90"/>
        <v>19.532453160660605</v>
      </c>
    </row>
    <row r="340" spans="1:24" hidden="1" x14ac:dyDescent="0.45">
      <c r="A340" s="155" t="s">
        <v>621</v>
      </c>
      <c r="B340" s="14" t="s">
        <v>622</v>
      </c>
      <c r="C340" s="32">
        <v>391</v>
      </c>
      <c r="D340" s="19">
        <v>186980.38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7">
        <f t="shared" si="84"/>
        <v>186980.38</v>
      </c>
      <c r="L340" s="53">
        <f t="shared" si="85"/>
        <v>478.21069053708442</v>
      </c>
      <c r="M340" s="53">
        <f t="shared" si="86"/>
        <v>0</v>
      </c>
      <c r="N340" s="57">
        <f t="shared" si="87"/>
        <v>0</v>
      </c>
      <c r="O340" s="59">
        <f t="shared" si="88"/>
        <v>0</v>
      </c>
      <c r="P340" s="61">
        <f t="shared" si="83"/>
        <v>0</v>
      </c>
      <c r="Q340" s="94"/>
      <c r="R340" s="97">
        <f t="shared" si="91"/>
        <v>209</v>
      </c>
      <c r="S340" s="98" t="s">
        <v>870</v>
      </c>
      <c r="T340" s="78">
        <f t="shared" si="89"/>
        <v>0</v>
      </c>
      <c r="U340" s="70">
        <v>4606</v>
      </c>
      <c r="V340" s="71" t="s">
        <v>622</v>
      </c>
      <c r="W340" s="72">
        <v>90.567802400000005</v>
      </c>
      <c r="X340" s="79">
        <f t="shared" si="90"/>
        <v>4.3172075465971558</v>
      </c>
    </row>
    <row r="341" spans="1:24" hidden="1" x14ac:dyDescent="0.45">
      <c r="A341" s="155" t="s">
        <v>623</v>
      </c>
      <c r="B341" s="14" t="s">
        <v>624</v>
      </c>
      <c r="C341" s="32">
        <v>4046</v>
      </c>
      <c r="D341" s="19">
        <v>1969861.99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7">
        <f t="shared" si="84"/>
        <v>1969861.99</v>
      </c>
      <c r="L341" s="53">
        <f t="shared" si="85"/>
        <v>486.86653237765694</v>
      </c>
      <c r="M341" s="53">
        <f t="shared" si="86"/>
        <v>0</v>
      </c>
      <c r="N341" s="57">
        <f t="shared" si="87"/>
        <v>0</v>
      </c>
      <c r="O341" s="59">
        <f t="shared" si="88"/>
        <v>0</v>
      </c>
      <c r="P341" s="61">
        <f t="shared" ref="P341:P372" si="92">ROUND(O341*N$435,2)-0</f>
        <v>0</v>
      </c>
      <c r="Q341" s="94"/>
      <c r="R341" s="97">
        <f t="shared" si="91"/>
        <v>210</v>
      </c>
      <c r="S341" s="98" t="s">
        <v>870</v>
      </c>
      <c r="T341" s="78">
        <f t="shared" si="89"/>
        <v>0</v>
      </c>
      <c r="U341" s="70">
        <v>4613</v>
      </c>
      <c r="V341" s="71" t="s">
        <v>624</v>
      </c>
      <c r="W341" s="72">
        <v>183.8849945</v>
      </c>
      <c r="X341" s="79">
        <f t="shared" si="90"/>
        <v>22.002882894286405</v>
      </c>
    </row>
    <row r="342" spans="1:24" hidden="1" x14ac:dyDescent="0.45">
      <c r="A342" s="200" t="s">
        <v>625</v>
      </c>
      <c r="B342" s="89" t="s">
        <v>626</v>
      </c>
      <c r="C342" s="90">
        <v>21702</v>
      </c>
      <c r="D342" s="20">
        <v>5526546.7800000003</v>
      </c>
      <c r="E342" s="20">
        <v>0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91">
        <f t="shared" si="84"/>
        <v>5526546.7800000003</v>
      </c>
      <c r="L342" s="81">
        <f t="shared" si="85"/>
        <v>254.65610450649712</v>
      </c>
      <c r="M342" s="81">
        <f t="shared" si="86"/>
        <v>0</v>
      </c>
      <c r="N342" s="82">
        <f t="shared" si="87"/>
        <v>0</v>
      </c>
      <c r="O342" s="83">
        <f t="shared" si="88"/>
        <v>0</v>
      </c>
      <c r="P342" s="84">
        <f t="shared" si="92"/>
        <v>0</v>
      </c>
      <c r="Q342" s="95"/>
      <c r="R342" s="97">
        <f t="shared" si="91"/>
        <v>211</v>
      </c>
      <c r="S342" s="98" t="s">
        <v>870</v>
      </c>
      <c r="T342" s="85">
        <f t="shared" si="89"/>
        <v>0</v>
      </c>
      <c r="U342" s="86">
        <v>4620</v>
      </c>
      <c r="V342" s="87" t="s">
        <v>626</v>
      </c>
      <c r="W342" s="82">
        <v>101.2669983</v>
      </c>
      <c r="X342" s="88">
        <f t="shared" si="90"/>
        <v>214.30476230477942</v>
      </c>
    </row>
    <row r="343" spans="1:24" hidden="1" x14ac:dyDescent="0.45">
      <c r="A343" s="155" t="s">
        <v>627</v>
      </c>
      <c r="B343" s="14" t="s">
        <v>628</v>
      </c>
      <c r="C343" s="32">
        <v>571</v>
      </c>
      <c r="D343" s="19">
        <v>249238.47</v>
      </c>
      <c r="E343" s="19">
        <v>0</v>
      </c>
      <c r="F343" s="19">
        <v>0</v>
      </c>
      <c r="G343" s="19">
        <v>9223.24</v>
      </c>
      <c r="H343" s="19">
        <v>0</v>
      </c>
      <c r="I343" s="19">
        <v>0</v>
      </c>
      <c r="J343" s="19">
        <v>0</v>
      </c>
      <c r="K343" s="17">
        <f t="shared" si="84"/>
        <v>240015.23</v>
      </c>
      <c r="L343" s="53">
        <f t="shared" si="85"/>
        <v>420.34190893169881</v>
      </c>
      <c r="M343" s="53">
        <f t="shared" si="86"/>
        <v>0</v>
      </c>
      <c r="N343" s="57">
        <f t="shared" si="87"/>
        <v>0</v>
      </c>
      <c r="O343" s="59">
        <f t="shared" si="88"/>
        <v>0</v>
      </c>
      <c r="P343" s="61">
        <f t="shared" si="92"/>
        <v>0</v>
      </c>
      <c r="Q343" s="94"/>
      <c r="R343" s="97">
        <f t="shared" si="91"/>
        <v>212</v>
      </c>
      <c r="S343" s="98" t="s">
        <v>870</v>
      </c>
      <c r="T343" s="78">
        <f t="shared" si="89"/>
        <v>0</v>
      </c>
      <c r="U343" s="70">
        <v>4627</v>
      </c>
      <c r="V343" s="71" t="s">
        <v>628</v>
      </c>
      <c r="W343" s="72">
        <v>17.4023991</v>
      </c>
      <c r="X343" s="79">
        <f t="shared" si="90"/>
        <v>32.811567917667169</v>
      </c>
    </row>
    <row r="344" spans="1:24" hidden="1" x14ac:dyDescent="0.45">
      <c r="A344" s="155" t="s">
        <v>629</v>
      </c>
      <c r="B344" s="14" t="s">
        <v>630</v>
      </c>
      <c r="C344" s="32">
        <v>541</v>
      </c>
      <c r="D344" s="19">
        <v>190831.29</v>
      </c>
      <c r="E344" s="19">
        <v>0</v>
      </c>
      <c r="F344" s="19">
        <v>177.99</v>
      </c>
      <c r="G344" s="19">
        <v>0</v>
      </c>
      <c r="H344" s="19">
        <v>0</v>
      </c>
      <c r="I344" s="19">
        <v>0</v>
      </c>
      <c r="J344" s="19">
        <v>0</v>
      </c>
      <c r="K344" s="17">
        <f t="shared" si="84"/>
        <v>190653.30000000002</v>
      </c>
      <c r="L344" s="53">
        <f t="shared" si="85"/>
        <v>352.40905730129396</v>
      </c>
      <c r="M344" s="53">
        <f t="shared" si="86"/>
        <v>0</v>
      </c>
      <c r="N344" s="57">
        <f t="shared" si="87"/>
        <v>0</v>
      </c>
      <c r="O344" s="59">
        <f t="shared" si="88"/>
        <v>0</v>
      </c>
      <c r="P344" s="61">
        <f t="shared" si="92"/>
        <v>0</v>
      </c>
      <c r="Q344" s="94"/>
      <c r="R344" s="97">
        <f t="shared" si="91"/>
        <v>213</v>
      </c>
      <c r="S344" s="98" t="s">
        <v>870</v>
      </c>
      <c r="T344" s="78">
        <f t="shared" si="89"/>
        <v>0</v>
      </c>
      <c r="U344" s="70">
        <v>4634</v>
      </c>
      <c r="V344" s="71" t="s">
        <v>630</v>
      </c>
      <c r="W344" s="72">
        <v>60.128101299999997</v>
      </c>
      <c r="X344" s="79">
        <f t="shared" si="90"/>
        <v>8.9974569012376246</v>
      </c>
    </row>
    <row r="345" spans="1:24" hidden="1" x14ac:dyDescent="0.45">
      <c r="A345" s="155" t="s">
        <v>631</v>
      </c>
      <c r="B345" s="126" t="s">
        <v>632</v>
      </c>
      <c r="C345" s="32">
        <v>815</v>
      </c>
      <c r="D345" s="19">
        <v>498431.15</v>
      </c>
      <c r="E345" s="19">
        <v>1600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7">
        <f t="shared" si="84"/>
        <v>496831.15</v>
      </c>
      <c r="L345" s="53">
        <f t="shared" si="85"/>
        <v>609.60877300613504</v>
      </c>
      <c r="M345" s="53">
        <f t="shared" si="86"/>
        <v>0</v>
      </c>
      <c r="N345" s="57">
        <f t="shared" si="87"/>
        <v>0</v>
      </c>
      <c r="O345" s="59">
        <f t="shared" si="88"/>
        <v>0</v>
      </c>
      <c r="P345" s="61">
        <f t="shared" si="92"/>
        <v>0</v>
      </c>
      <c r="Q345" s="94"/>
      <c r="R345" s="97">
        <f t="shared" si="91"/>
        <v>214</v>
      </c>
      <c r="S345" s="98" t="s">
        <v>870</v>
      </c>
      <c r="T345" s="78">
        <f t="shared" si="89"/>
        <v>0</v>
      </c>
      <c r="U345" s="70">
        <v>4641</v>
      </c>
      <c r="V345" s="71" t="s">
        <v>632</v>
      </c>
      <c r="W345" s="72">
        <v>91.440101600000006</v>
      </c>
      <c r="X345" s="79">
        <f t="shared" si="90"/>
        <v>8.9129384781873426</v>
      </c>
    </row>
    <row r="346" spans="1:24" hidden="1" x14ac:dyDescent="0.45">
      <c r="A346" s="155" t="s">
        <v>637</v>
      </c>
      <c r="B346" s="14" t="s">
        <v>638</v>
      </c>
      <c r="C346" s="32">
        <v>2822</v>
      </c>
      <c r="D346" s="19">
        <v>1028979.24</v>
      </c>
      <c r="E346" s="19">
        <v>105259.45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7">
        <f t="shared" si="84"/>
        <v>923719.79</v>
      </c>
      <c r="L346" s="53">
        <f t="shared" si="85"/>
        <v>327.32806165839833</v>
      </c>
      <c r="M346" s="53">
        <f t="shared" si="86"/>
        <v>0</v>
      </c>
      <c r="N346" s="57">
        <f t="shared" si="87"/>
        <v>0</v>
      </c>
      <c r="O346" s="59">
        <f t="shared" si="88"/>
        <v>0</v>
      </c>
      <c r="P346" s="61">
        <f t="shared" si="92"/>
        <v>0</v>
      </c>
      <c r="Q346" s="94"/>
      <c r="R346" s="97">
        <f t="shared" si="91"/>
        <v>215</v>
      </c>
      <c r="S346" s="98" t="s">
        <v>870</v>
      </c>
      <c r="T346" s="78">
        <f t="shared" si="89"/>
        <v>0</v>
      </c>
      <c r="U346" s="70">
        <v>4753</v>
      </c>
      <c r="V346" s="71" t="s">
        <v>638</v>
      </c>
      <c r="W346" s="72">
        <v>241.08299260000001</v>
      </c>
      <c r="X346" s="79">
        <f t="shared" si="90"/>
        <v>11.705512568786654</v>
      </c>
    </row>
    <row r="347" spans="1:24" hidden="1" x14ac:dyDescent="0.45">
      <c r="A347" s="155" t="s">
        <v>641</v>
      </c>
      <c r="B347" s="14" t="s">
        <v>642</v>
      </c>
      <c r="C347" s="32">
        <v>2479</v>
      </c>
      <c r="D347" s="19">
        <v>1182646.17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7">
        <f t="shared" si="84"/>
        <v>1182646.17</v>
      </c>
      <c r="L347" s="53">
        <f t="shared" si="85"/>
        <v>477.06582089552234</v>
      </c>
      <c r="M347" s="53">
        <f t="shared" si="86"/>
        <v>0</v>
      </c>
      <c r="N347" s="57">
        <f t="shared" si="87"/>
        <v>0</v>
      </c>
      <c r="O347" s="59">
        <f t="shared" si="88"/>
        <v>0</v>
      </c>
      <c r="P347" s="61">
        <f t="shared" si="92"/>
        <v>0</v>
      </c>
      <c r="Q347" s="94"/>
      <c r="R347" s="97">
        <f t="shared" si="91"/>
        <v>216</v>
      </c>
      <c r="S347" s="98" t="s">
        <v>870</v>
      </c>
      <c r="T347" s="78">
        <f t="shared" si="89"/>
        <v>0</v>
      </c>
      <c r="U347" s="70">
        <v>4781</v>
      </c>
      <c r="V347" s="71" t="s">
        <v>642</v>
      </c>
      <c r="W347" s="72">
        <v>382.87399290000002</v>
      </c>
      <c r="X347" s="79">
        <f t="shared" si="90"/>
        <v>6.4747150393353339</v>
      </c>
    </row>
    <row r="348" spans="1:24" hidden="1" x14ac:dyDescent="0.45">
      <c r="A348" s="155" t="s">
        <v>643</v>
      </c>
      <c r="B348" s="126" t="s">
        <v>644</v>
      </c>
      <c r="C348" s="32">
        <v>482</v>
      </c>
      <c r="D348" s="19">
        <v>267286.93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7">
        <f t="shared" si="84"/>
        <v>267286.93</v>
      </c>
      <c r="L348" s="53">
        <f t="shared" si="85"/>
        <v>554.5371991701245</v>
      </c>
      <c r="M348" s="53">
        <f t="shared" si="86"/>
        <v>0</v>
      </c>
      <c r="N348" s="57">
        <f t="shared" si="87"/>
        <v>0</v>
      </c>
      <c r="O348" s="59">
        <f t="shared" si="88"/>
        <v>0</v>
      </c>
      <c r="P348" s="61">
        <f t="shared" si="92"/>
        <v>0</v>
      </c>
      <c r="Q348" s="94"/>
      <c r="R348" s="97">
        <f t="shared" si="91"/>
        <v>217</v>
      </c>
      <c r="S348" s="98" t="s">
        <v>870</v>
      </c>
      <c r="T348" s="78">
        <f t="shared" si="89"/>
        <v>0</v>
      </c>
      <c r="U348" s="70">
        <v>4795</v>
      </c>
      <c r="V348" s="71" t="s">
        <v>644</v>
      </c>
      <c r="W348" s="72">
        <v>282.56500240000003</v>
      </c>
      <c r="X348" s="79">
        <f t="shared" si="90"/>
        <v>1.7058021903139975</v>
      </c>
    </row>
    <row r="349" spans="1:24" hidden="1" x14ac:dyDescent="0.45">
      <c r="A349" s="155" t="s">
        <v>645</v>
      </c>
      <c r="B349" s="14" t="s">
        <v>646</v>
      </c>
      <c r="C349" s="32">
        <v>2303</v>
      </c>
      <c r="D349" s="19">
        <v>1322550.1299999999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7">
        <f t="shared" si="84"/>
        <v>1322550.1299999999</v>
      </c>
      <c r="L349" s="53">
        <f t="shared" si="85"/>
        <v>574.27274424663483</v>
      </c>
      <c r="M349" s="53">
        <f t="shared" si="86"/>
        <v>0</v>
      </c>
      <c r="N349" s="57">
        <f t="shared" si="87"/>
        <v>0</v>
      </c>
      <c r="O349" s="59">
        <f t="shared" si="88"/>
        <v>0</v>
      </c>
      <c r="P349" s="61">
        <f t="shared" si="92"/>
        <v>0</v>
      </c>
      <c r="Q349" s="94"/>
      <c r="R349" s="97">
        <f t="shared" si="91"/>
        <v>218</v>
      </c>
      <c r="S349" s="98" t="s">
        <v>870</v>
      </c>
      <c r="T349" s="78">
        <f t="shared" si="89"/>
        <v>0</v>
      </c>
      <c r="U349" s="70">
        <v>4802</v>
      </c>
      <c r="V349" s="71" t="s">
        <v>646</v>
      </c>
      <c r="W349" s="72">
        <v>236.08299260000001</v>
      </c>
      <c r="X349" s="79">
        <f t="shared" si="90"/>
        <v>9.7550440827477036</v>
      </c>
    </row>
    <row r="350" spans="1:24" hidden="1" x14ac:dyDescent="0.45">
      <c r="A350" s="155" t="s">
        <v>647</v>
      </c>
      <c r="B350" s="14" t="s">
        <v>648</v>
      </c>
      <c r="C350" s="32">
        <v>1439</v>
      </c>
      <c r="D350" s="19">
        <v>690769.09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7">
        <f t="shared" si="84"/>
        <v>690769.09</v>
      </c>
      <c r="L350" s="53">
        <f t="shared" si="85"/>
        <v>480.03411396803335</v>
      </c>
      <c r="M350" s="53">
        <f t="shared" si="86"/>
        <v>0</v>
      </c>
      <c r="N350" s="57">
        <f t="shared" si="87"/>
        <v>0</v>
      </c>
      <c r="O350" s="59">
        <f t="shared" si="88"/>
        <v>0</v>
      </c>
      <c r="P350" s="61">
        <f t="shared" si="92"/>
        <v>0</v>
      </c>
      <c r="Q350" s="94"/>
      <c r="R350" s="97">
        <f t="shared" si="91"/>
        <v>219</v>
      </c>
      <c r="S350" s="98" t="s">
        <v>870</v>
      </c>
      <c r="T350" s="78">
        <f t="shared" si="89"/>
        <v>0</v>
      </c>
      <c r="U350" s="70">
        <v>4851</v>
      </c>
      <c r="V350" s="71" t="s">
        <v>648</v>
      </c>
      <c r="W350" s="72">
        <v>261.29299930000002</v>
      </c>
      <c r="X350" s="79">
        <f t="shared" si="90"/>
        <v>5.5072275332866134</v>
      </c>
    </row>
    <row r="351" spans="1:24" hidden="1" x14ac:dyDescent="0.45">
      <c r="A351" s="200" t="s">
        <v>408</v>
      </c>
      <c r="B351" s="89" t="s">
        <v>409</v>
      </c>
      <c r="C351" s="90">
        <v>401</v>
      </c>
      <c r="D351" s="20">
        <v>170007.79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91">
        <f t="shared" si="84"/>
        <v>170007.79</v>
      </c>
      <c r="L351" s="81">
        <f t="shared" si="85"/>
        <v>423.95957605985041</v>
      </c>
      <c r="M351" s="81">
        <f t="shared" si="86"/>
        <v>0</v>
      </c>
      <c r="N351" s="82">
        <f t="shared" si="87"/>
        <v>0</v>
      </c>
      <c r="O351" s="83">
        <f t="shared" si="88"/>
        <v>0</v>
      </c>
      <c r="P351" s="84">
        <f t="shared" si="92"/>
        <v>0</v>
      </c>
      <c r="Q351" s="95"/>
      <c r="R351" s="97">
        <f t="shared" si="91"/>
        <v>220</v>
      </c>
      <c r="S351" s="98" t="s">
        <v>870</v>
      </c>
      <c r="T351" s="85">
        <f t="shared" si="89"/>
        <v>0</v>
      </c>
      <c r="U351" s="86">
        <v>3122</v>
      </c>
      <c r="V351" s="87" t="s">
        <v>409</v>
      </c>
      <c r="W351" s="82">
        <v>6.4851298000000002</v>
      </c>
      <c r="X351" s="88">
        <f t="shared" si="90"/>
        <v>61.83376622623652</v>
      </c>
    </row>
    <row r="352" spans="1:24" hidden="1" x14ac:dyDescent="0.45">
      <c r="A352" s="155" t="s">
        <v>649</v>
      </c>
      <c r="B352" s="126" t="s">
        <v>650</v>
      </c>
      <c r="C352" s="32">
        <v>424</v>
      </c>
      <c r="D352" s="19">
        <v>213782.45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7">
        <f t="shared" si="84"/>
        <v>213782.45</v>
      </c>
      <c r="L352" s="53">
        <f t="shared" si="85"/>
        <v>504.20389150943402</v>
      </c>
      <c r="M352" s="53">
        <f t="shared" si="86"/>
        <v>0</v>
      </c>
      <c r="N352" s="57">
        <f t="shared" si="87"/>
        <v>0</v>
      </c>
      <c r="O352" s="59">
        <f t="shared" si="88"/>
        <v>0</v>
      </c>
      <c r="P352" s="61">
        <f t="shared" si="92"/>
        <v>0</v>
      </c>
      <c r="Q352" s="94"/>
      <c r="R352" s="97">
        <f t="shared" si="91"/>
        <v>221</v>
      </c>
      <c r="S352" s="98" t="s">
        <v>870</v>
      </c>
      <c r="T352" s="78">
        <f t="shared" si="89"/>
        <v>0</v>
      </c>
      <c r="U352" s="70">
        <v>4865</v>
      </c>
      <c r="V352" s="71" t="s">
        <v>650</v>
      </c>
      <c r="W352" s="72">
        <v>75.433402999999998</v>
      </c>
      <c r="X352" s="79">
        <f t="shared" si="90"/>
        <v>5.6208520779580899</v>
      </c>
    </row>
    <row r="353" spans="1:24" hidden="1" x14ac:dyDescent="0.45">
      <c r="A353" s="155" t="s">
        <v>651</v>
      </c>
      <c r="B353" s="14" t="s">
        <v>652</v>
      </c>
      <c r="C353" s="32">
        <v>1601</v>
      </c>
      <c r="D353" s="19">
        <v>553174.99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7">
        <f t="shared" si="84"/>
        <v>553174.99</v>
      </c>
      <c r="L353" s="53">
        <f t="shared" si="85"/>
        <v>345.51841973766398</v>
      </c>
      <c r="M353" s="53">
        <f t="shared" si="86"/>
        <v>0</v>
      </c>
      <c r="N353" s="57">
        <f t="shared" si="87"/>
        <v>0</v>
      </c>
      <c r="O353" s="59">
        <f t="shared" si="88"/>
        <v>0</v>
      </c>
      <c r="P353" s="61">
        <f t="shared" si="92"/>
        <v>0</v>
      </c>
      <c r="Q353" s="94"/>
      <c r="R353" s="97">
        <f t="shared" si="91"/>
        <v>222</v>
      </c>
      <c r="S353" s="98" t="s">
        <v>870</v>
      </c>
      <c r="T353" s="78">
        <f t="shared" si="89"/>
        <v>0</v>
      </c>
      <c r="U353" s="70">
        <v>4872</v>
      </c>
      <c r="V353" s="71" t="s">
        <v>652</v>
      </c>
      <c r="W353" s="72">
        <v>112.3389969</v>
      </c>
      <c r="X353" s="79">
        <f t="shared" si="90"/>
        <v>14.251506993828249</v>
      </c>
    </row>
    <row r="354" spans="1:24" hidden="1" x14ac:dyDescent="0.45">
      <c r="A354" s="155" t="s">
        <v>653</v>
      </c>
      <c r="B354" s="14" t="s">
        <v>654</v>
      </c>
      <c r="C354" s="32">
        <v>3378</v>
      </c>
      <c r="D354" s="19">
        <v>1636511.87</v>
      </c>
      <c r="E354" s="19">
        <v>0</v>
      </c>
      <c r="F354" s="19">
        <v>24494.92</v>
      </c>
      <c r="G354" s="19">
        <v>10981.35</v>
      </c>
      <c r="H354" s="19">
        <v>0</v>
      </c>
      <c r="I354" s="19">
        <v>0</v>
      </c>
      <c r="J354" s="19">
        <v>0</v>
      </c>
      <c r="K354" s="17">
        <f t="shared" si="84"/>
        <v>1601035.6</v>
      </c>
      <c r="L354" s="53">
        <f t="shared" si="85"/>
        <v>473.95962107756071</v>
      </c>
      <c r="M354" s="53">
        <f t="shared" si="86"/>
        <v>0</v>
      </c>
      <c r="N354" s="57">
        <f t="shared" si="87"/>
        <v>0</v>
      </c>
      <c r="O354" s="59">
        <f t="shared" si="88"/>
        <v>0</v>
      </c>
      <c r="P354" s="61">
        <f t="shared" si="92"/>
        <v>0</v>
      </c>
      <c r="Q354" s="94"/>
      <c r="R354" s="97">
        <f t="shared" si="91"/>
        <v>223</v>
      </c>
      <c r="S354" s="98" t="s">
        <v>870</v>
      </c>
      <c r="T354" s="78">
        <f t="shared" si="89"/>
        <v>0</v>
      </c>
      <c r="U354" s="70">
        <v>4893</v>
      </c>
      <c r="V354" s="71" t="s">
        <v>654</v>
      </c>
      <c r="W354" s="72">
        <v>142.9530029</v>
      </c>
      <c r="X354" s="79">
        <f t="shared" si="90"/>
        <v>23.630143693889483</v>
      </c>
    </row>
    <row r="355" spans="1:24" hidden="1" x14ac:dyDescent="0.45">
      <c r="A355" s="155" t="s">
        <v>509</v>
      </c>
      <c r="B355" s="14" t="s">
        <v>510</v>
      </c>
      <c r="C355" s="32">
        <v>730</v>
      </c>
      <c r="D355" s="19">
        <v>360911.48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7">
        <f t="shared" si="84"/>
        <v>360911.48</v>
      </c>
      <c r="L355" s="53">
        <f t="shared" si="85"/>
        <v>494.39928767123286</v>
      </c>
      <c r="M355" s="53">
        <f t="shared" si="86"/>
        <v>0</v>
      </c>
      <c r="N355" s="57">
        <f t="shared" si="87"/>
        <v>0</v>
      </c>
      <c r="O355" s="59">
        <f t="shared" si="88"/>
        <v>0</v>
      </c>
      <c r="P355" s="61">
        <f t="shared" si="92"/>
        <v>0</v>
      </c>
      <c r="Q355" s="94"/>
      <c r="R355" s="97">
        <f t="shared" si="91"/>
        <v>224</v>
      </c>
      <c r="S355" s="98" t="s">
        <v>870</v>
      </c>
      <c r="T355" s="78">
        <f t="shared" si="89"/>
        <v>0</v>
      </c>
      <c r="U355" s="70">
        <v>3850</v>
      </c>
      <c r="V355" s="71" t="s">
        <v>510</v>
      </c>
      <c r="W355" s="72">
        <v>198.5659943</v>
      </c>
      <c r="X355" s="79">
        <f t="shared" si="90"/>
        <v>3.6763596031306958</v>
      </c>
    </row>
    <row r="356" spans="1:24" hidden="1" x14ac:dyDescent="0.45">
      <c r="A356" s="155" t="s">
        <v>657</v>
      </c>
      <c r="B356" s="126" t="s">
        <v>658</v>
      </c>
      <c r="C356" s="32">
        <v>934</v>
      </c>
      <c r="D356" s="19">
        <v>592700.92000000004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7">
        <f t="shared" si="84"/>
        <v>592700.92000000004</v>
      </c>
      <c r="L356" s="53">
        <f t="shared" si="85"/>
        <v>634.5834261241971</v>
      </c>
      <c r="M356" s="53">
        <f t="shared" si="86"/>
        <v>0</v>
      </c>
      <c r="N356" s="57">
        <f t="shared" si="87"/>
        <v>0</v>
      </c>
      <c r="O356" s="59">
        <f t="shared" si="88"/>
        <v>0</v>
      </c>
      <c r="P356" s="61">
        <f t="shared" si="92"/>
        <v>0</v>
      </c>
      <c r="Q356" s="94"/>
      <c r="R356" s="97">
        <f t="shared" si="91"/>
        <v>225</v>
      </c>
      <c r="S356" s="98" t="s">
        <v>870</v>
      </c>
      <c r="T356" s="78">
        <f t="shared" si="89"/>
        <v>0</v>
      </c>
      <c r="U356" s="70">
        <v>4956</v>
      </c>
      <c r="V356" s="71" t="s">
        <v>658</v>
      </c>
      <c r="W356" s="72">
        <v>129.10400390000001</v>
      </c>
      <c r="X356" s="79">
        <f t="shared" si="90"/>
        <v>7.2344774118969051</v>
      </c>
    </row>
    <row r="357" spans="1:24" hidden="1" x14ac:dyDescent="0.45">
      <c r="A357" s="155" t="s">
        <v>310</v>
      </c>
      <c r="B357" s="14" t="s">
        <v>311</v>
      </c>
      <c r="C357" s="32">
        <v>1644</v>
      </c>
      <c r="D357" s="19">
        <v>531194.93999999994</v>
      </c>
      <c r="E357" s="19">
        <v>11216.49</v>
      </c>
      <c r="F357" s="19">
        <v>0</v>
      </c>
      <c r="G357" s="19">
        <v>4269.8</v>
      </c>
      <c r="H357" s="19">
        <v>0</v>
      </c>
      <c r="I357" s="19">
        <v>0</v>
      </c>
      <c r="J357" s="19">
        <v>0</v>
      </c>
      <c r="K357" s="17">
        <f t="shared" si="84"/>
        <v>515708.64999999997</v>
      </c>
      <c r="L357" s="53">
        <f t="shared" si="85"/>
        <v>313.69139294403891</v>
      </c>
      <c r="M357" s="53">
        <f t="shared" si="86"/>
        <v>0</v>
      </c>
      <c r="N357" s="57">
        <f t="shared" si="87"/>
        <v>0</v>
      </c>
      <c r="O357" s="59">
        <f t="shared" si="88"/>
        <v>0</v>
      </c>
      <c r="P357" s="61">
        <f t="shared" si="92"/>
        <v>0</v>
      </c>
      <c r="Q357" s="94"/>
      <c r="R357" s="97">
        <f t="shared" si="91"/>
        <v>226</v>
      </c>
      <c r="S357" s="98" t="s">
        <v>870</v>
      </c>
      <c r="T357" s="78">
        <f t="shared" si="89"/>
        <v>0</v>
      </c>
      <c r="U357" s="70">
        <v>2422</v>
      </c>
      <c r="V357" s="71" t="s">
        <v>311</v>
      </c>
      <c r="W357" s="72">
        <v>85.280799900000005</v>
      </c>
      <c r="X357" s="79">
        <f t="shared" si="90"/>
        <v>19.277492729052135</v>
      </c>
    </row>
    <row r="358" spans="1:24" hidden="1" x14ac:dyDescent="0.45">
      <c r="A358" s="200" t="s">
        <v>665</v>
      </c>
      <c r="B358" s="89" t="s">
        <v>666</v>
      </c>
      <c r="C358" s="90">
        <v>861</v>
      </c>
      <c r="D358" s="20">
        <v>57815.5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91">
        <f t="shared" si="84"/>
        <v>57815.5</v>
      </c>
      <c r="L358" s="81">
        <f t="shared" si="85"/>
        <v>67.149245063879206</v>
      </c>
      <c r="M358" s="81">
        <f t="shared" si="86"/>
        <v>0</v>
      </c>
      <c r="N358" s="82">
        <f t="shared" si="87"/>
        <v>0</v>
      </c>
      <c r="O358" s="83">
        <f t="shared" si="88"/>
        <v>0</v>
      </c>
      <c r="P358" s="84">
        <f t="shared" si="92"/>
        <v>0</v>
      </c>
      <c r="Q358" s="95"/>
      <c r="R358" s="97">
        <f t="shared" si="91"/>
        <v>227</v>
      </c>
      <c r="S358" s="98" t="s">
        <v>870</v>
      </c>
      <c r="T358" s="85">
        <f t="shared" si="89"/>
        <v>0</v>
      </c>
      <c r="U358" s="86">
        <v>5026</v>
      </c>
      <c r="V358" s="87" t="s">
        <v>666</v>
      </c>
      <c r="W358" s="82">
        <v>2.57775</v>
      </c>
      <c r="X358" s="88">
        <f t="shared" si="90"/>
        <v>334.01221995926682</v>
      </c>
    </row>
    <row r="359" spans="1:24" hidden="1" x14ac:dyDescent="0.45">
      <c r="A359" s="200" t="s">
        <v>669</v>
      </c>
      <c r="B359" s="89" t="s">
        <v>670</v>
      </c>
      <c r="C359" s="90">
        <v>1108</v>
      </c>
      <c r="D359" s="20">
        <v>431600.93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91">
        <f t="shared" si="84"/>
        <v>431600.93</v>
      </c>
      <c r="L359" s="81">
        <f t="shared" si="85"/>
        <v>389.5315252707581</v>
      </c>
      <c r="M359" s="81">
        <f t="shared" si="86"/>
        <v>0</v>
      </c>
      <c r="N359" s="82">
        <f t="shared" si="87"/>
        <v>0</v>
      </c>
      <c r="O359" s="83">
        <f t="shared" si="88"/>
        <v>0</v>
      </c>
      <c r="P359" s="84">
        <f t="shared" si="92"/>
        <v>0</v>
      </c>
      <c r="Q359" s="95"/>
      <c r="R359" s="97">
        <f t="shared" si="91"/>
        <v>228</v>
      </c>
      <c r="S359" s="98" t="s">
        <v>870</v>
      </c>
      <c r="T359" s="85">
        <f t="shared" si="89"/>
        <v>0</v>
      </c>
      <c r="U359" s="86">
        <v>5068</v>
      </c>
      <c r="V359" s="87" t="s">
        <v>670</v>
      </c>
      <c r="W359" s="82">
        <v>17.979099300000001</v>
      </c>
      <c r="X359" s="88">
        <f t="shared" si="90"/>
        <v>61.627113878835964</v>
      </c>
    </row>
    <row r="360" spans="1:24" hidden="1" x14ac:dyDescent="0.45">
      <c r="A360" s="155" t="s">
        <v>671</v>
      </c>
      <c r="B360" s="14" t="s">
        <v>672</v>
      </c>
      <c r="C360" s="32">
        <v>2725</v>
      </c>
      <c r="D360" s="19">
        <v>1330914.69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7">
        <f t="shared" si="84"/>
        <v>1330914.69</v>
      </c>
      <c r="L360" s="53">
        <f t="shared" si="85"/>
        <v>488.40906055045872</v>
      </c>
      <c r="M360" s="53">
        <f t="shared" si="86"/>
        <v>0</v>
      </c>
      <c r="N360" s="57">
        <f t="shared" si="87"/>
        <v>0</v>
      </c>
      <c r="O360" s="59">
        <f t="shared" si="88"/>
        <v>0</v>
      </c>
      <c r="P360" s="61">
        <f t="shared" si="92"/>
        <v>0</v>
      </c>
      <c r="Q360" s="94"/>
      <c r="R360" s="97">
        <f t="shared" si="91"/>
        <v>229</v>
      </c>
      <c r="S360" s="98" t="s">
        <v>870</v>
      </c>
      <c r="T360" s="78">
        <f t="shared" si="89"/>
        <v>0</v>
      </c>
      <c r="U360" s="70">
        <v>5100</v>
      </c>
      <c r="V360" s="71" t="s">
        <v>672</v>
      </c>
      <c r="W360" s="72">
        <v>235.74899289999999</v>
      </c>
      <c r="X360" s="79">
        <f t="shared" si="90"/>
        <v>11.558904097443548</v>
      </c>
    </row>
    <row r="361" spans="1:24" hidden="1" x14ac:dyDescent="0.45">
      <c r="A361" s="155" t="s">
        <v>677</v>
      </c>
      <c r="B361" s="14" t="s">
        <v>678</v>
      </c>
      <c r="C361" s="32">
        <v>2276</v>
      </c>
      <c r="D361" s="19">
        <v>1209454.83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7">
        <f t="shared" si="84"/>
        <v>1209454.83</v>
      </c>
      <c r="L361" s="53">
        <f t="shared" si="85"/>
        <v>531.39491652021093</v>
      </c>
      <c r="M361" s="53">
        <f t="shared" si="86"/>
        <v>0</v>
      </c>
      <c r="N361" s="57">
        <f t="shared" si="87"/>
        <v>0</v>
      </c>
      <c r="O361" s="59">
        <f t="shared" si="88"/>
        <v>0</v>
      </c>
      <c r="P361" s="61">
        <f t="shared" si="92"/>
        <v>0</v>
      </c>
      <c r="Q361" s="94"/>
      <c r="R361" s="97">
        <f t="shared" si="91"/>
        <v>230</v>
      </c>
      <c r="S361" s="98" t="s">
        <v>870</v>
      </c>
      <c r="T361" s="78">
        <f t="shared" si="89"/>
        <v>0</v>
      </c>
      <c r="U361" s="70">
        <v>5138</v>
      </c>
      <c r="V361" s="71" t="s">
        <v>678</v>
      </c>
      <c r="W361" s="72">
        <v>166.89799500000001</v>
      </c>
      <c r="X361" s="79">
        <f t="shared" si="90"/>
        <v>13.637072152963849</v>
      </c>
    </row>
    <row r="362" spans="1:24" hidden="1" x14ac:dyDescent="0.45">
      <c r="A362" s="155" t="s">
        <v>679</v>
      </c>
      <c r="B362" s="14" t="s">
        <v>680</v>
      </c>
      <c r="C362" s="32">
        <v>237</v>
      </c>
      <c r="D362" s="19">
        <v>134491.64000000001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7">
        <f t="shared" si="84"/>
        <v>134491.64000000001</v>
      </c>
      <c r="L362" s="53">
        <f t="shared" si="85"/>
        <v>567.47527426160343</v>
      </c>
      <c r="M362" s="53">
        <f t="shared" si="86"/>
        <v>0</v>
      </c>
      <c r="N362" s="57">
        <f t="shared" si="87"/>
        <v>0</v>
      </c>
      <c r="O362" s="59">
        <f t="shared" si="88"/>
        <v>0</v>
      </c>
      <c r="P362" s="61">
        <f t="shared" si="92"/>
        <v>0</v>
      </c>
      <c r="Q362" s="94"/>
      <c r="R362" s="97">
        <f t="shared" si="91"/>
        <v>231</v>
      </c>
      <c r="S362" s="98" t="s">
        <v>870</v>
      </c>
      <c r="T362" s="78">
        <f t="shared" si="89"/>
        <v>0</v>
      </c>
      <c r="U362" s="70">
        <v>5258</v>
      </c>
      <c r="V362" s="71" t="s">
        <v>680</v>
      </c>
      <c r="W362" s="72">
        <v>19.442899700000002</v>
      </c>
      <c r="X362" s="79">
        <f t="shared" si="90"/>
        <v>12.189539814372441</v>
      </c>
    </row>
    <row r="363" spans="1:24" hidden="1" x14ac:dyDescent="0.45">
      <c r="A363" s="155" t="s">
        <v>681</v>
      </c>
      <c r="B363" s="14" t="s">
        <v>682</v>
      </c>
      <c r="C363" s="32">
        <v>2529</v>
      </c>
      <c r="D363" s="19">
        <v>1275129.77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7">
        <f t="shared" si="84"/>
        <v>1275129.77</v>
      </c>
      <c r="L363" s="53">
        <f t="shared" si="85"/>
        <v>504.20315144325821</v>
      </c>
      <c r="M363" s="53">
        <f t="shared" si="86"/>
        <v>0</v>
      </c>
      <c r="N363" s="57">
        <f t="shared" si="87"/>
        <v>0</v>
      </c>
      <c r="O363" s="59">
        <f t="shared" si="88"/>
        <v>0</v>
      </c>
      <c r="P363" s="61">
        <f t="shared" si="92"/>
        <v>0</v>
      </c>
      <c r="Q363" s="94"/>
      <c r="R363" s="97">
        <f t="shared" si="91"/>
        <v>232</v>
      </c>
      <c r="S363" s="98" t="s">
        <v>870</v>
      </c>
      <c r="T363" s="78">
        <f t="shared" si="89"/>
        <v>0</v>
      </c>
      <c r="U363" s="70">
        <v>5264</v>
      </c>
      <c r="V363" s="71" t="s">
        <v>682</v>
      </c>
      <c r="W363" s="72">
        <v>167.23500060000001</v>
      </c>
      <c r="X363" s="79">
        <f t="shared" si="90"/>
        <v>15.122432450901668</v>
      </c>
    </row>
    <row r="364" spans="1:24" hidden="1" x14ac:dyDescent="0.45">
      <c r="A364" s="200" t="s">
        <v>683</v>
      </c>
      <c r="B364" s="89" t="s">
        <v>684</v>
      </c>
      <c r="C364" s="90">
        <v>10426</v>
      </c>
      <c r="D364" s="20">
        <v>1623973.06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91">
        <f t="shared" si="84"/>
        <v>1623973.06</v>
      </c>
      <c r="L364" s="81">
        <f t="shared" si="85"/>
        <v>155.76185114137732</v>
      </c>
      <c r="M364" s="81">
        <f t="shared" si="86"/>
        <v>0</v>
      </c>
      <c r="N364" s="82">
        <f t="shared" si="87"/>
        <v>0</v>
      </c>
      <c r="O364" s="83">
        <f t="shared" si="88"/>
        <v>0</v>
      </c>
      <c r="P364" s="84">
        <f t="shared" si="92"/>
        <v>0</v>
      </c>
      <c r="Q364" s="95"/>
      <c r="R364" s="97">
        <f t="shared" si="91"/>
        <v>233</v>
      </c>
      <c r="S364" s="98" t="s">
        <v>870</v>
      </c>
      <c r="T364" s="85">
        <f t="shared" si="89"/>
        <v>0</v>
      </c>
      <c r="U364" s="86">
        <v>5271</v>
      </c>
      <c r="V364" s="87" t="s">
        <v>684</v>
      </c>
      <c r="W364" s="82">
        <v>51.249198900000003</v>
      </c>
      <c r="X364" s="88">
        <f t="shared" si="90"/>
        <v>203.437326314968</v>
      </c>
    </row>
    <row r="365" spans="1:24" hidden="1" x14ac:dyDescent="0.45">
      <c r="A365" s="155" t="s">
        <v>685</v>
      </c>
      <c r="B365" s="14" t="s">
        <v>686</v>
      </c>
      <c r="C365" s="32">
        <v>1674</v>
      </c>
      <c r="D365" s="19">
        <v>735490.53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7">
        <f t="shared" si="84"/>
        <v>735490.53</v>
      </c>
      <c r="L365" s="53">
        <f t="shared" si="85"/>
        <v>439.36112903225808</v>
      </c>
      <c r="M365" s="53">
        <f t="shared" si="86"/>
        <v>0</v>
      </c>
      <c r="N365" s="57">
        <f t="shared" si="87"/>
        <v>0</v>
      </c>
      <c r="O365" s="59">
        <f t="shared" si="88"/>
        <v>0</v>
      </c>
      <c r="P365" s="61">
        <f t="shared" si="92"/>
        <v>0</v>
      </c>
      <c r="Q365" s="94"/>
      <c r="R365" s="97">
        <f t="shared" si="91"/>
        <v>234</v>
      </c>
      <c r="S365" s="98" t="s">
        <v>870</v>
      </c>
      <c r="T365" s="78">
        <f t="shared" si="89"/>
        <v>0</v>
      </c>
      <c r="U365" s="70">
        <v>5278</v>
      </c>
      <c r="V365" s="71" t="s">
        <v>686</v>
      </c>
      <c r="W365" s="72">
        <v>55.458698300000002</v>
      </c>
      <c r="X365" s="79">
        <f t="shared" si="90"/>
        <v>30.184624798523263</v>
      </c>
    </row>
    <row r="366" spans="1:24" hidden="1" x14ac:dyDescent="0.45">
      <c r="A366" s="155" t="s">
        <v>689</v>
      </c>
      <c r="B366" s="14" t="s">
        <v>690</v>
      </c>
      <c r="C366" s="32">
        <v>703</v>
      </c>
      <c r="D366" s="19">
        <v>392300.06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7">
        <f t="shared" si="84"/>
        <v>392300.06</v>
      </c>
      <c r="L366" s="53">
        <f t="shared" si="85"/>
        <v>558.03706970128019</v>
      </c>
      <c r="M366" s="53">
        <f t="shared" si="86"/>
        <v>0</v>
      </c>
      <c r="N366" s="57">
        <f t="shared" si="87"/>
        <v>0</v>
      </c>
      <c r="O366" s="59">
        <f t="shared" si="88"/>
        <v>0</v>
      </c>
      <c r="P366" s="61">
        <f t="shared" si="92"/>
        <v>0</v>
      </c>
      <c r="Q366" s="94"/>
      <c r="R366" s="97">
        <f t="shared" si="91"/>
        <v>235</v>
      </c>
      <c r="S366" s="98" t="s">
        <v>870</v>
      </c>
      <c r="T366" s="78">
        <f t="shared" si="89"/>
        <v>0</v>
      </c>
      <c r="U366" s="70">
        <v>5348</v>
      </c>
      <c r="V366" s="71" t="s">
        <v>690</v>
      </c>
      <c r="W366" s="72">
        <v>109.15200040000001</v>
      </c>
      <c r="X366" s="79">
        <f t="shared" si="90"/>
        <v>6.4405599294907647</v>
      </c>
    </row>
    <row r="367" spans="1:24" hidden="1" x14ac:dyDescent="0.45">
      <c r="A367" s="200" t="s">
        <v>691</v>
      </c>
      <c r="B367" s="89" t="s">
        <v>692</v>
      </c>
      <c r="C367" s="90">
        <v>1870</v>
      </c>
      <c r="D367" s="20">
        <v>159127.10999999999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91">
        <f t="shared" si="84"/>
        <v>159127.10999999999</v>
      </c>
      <c r="L367" s="81">
        <f t="shared" si="85"/>
        <v>85.094711229946512</v>
      </c>
      <c r="M367" s="81">
        <f t="shared" si="86"/>
        <v>0</v>
      </c>
      <c r="N367" s="82">
        <f t="shared" si="87"/>
        <v>0</v>
      </c>
      <c r="O367" s="83">
        <f t="shared" si="88"/>
        <v>0</v>
      </c>
      <c r="P367" s="84">
        <f t="shared" si="92"/>
        <v>0</v>
      </c>
      <c r="Q367" s="95"/>
      <c r="R367" s="97">
        <f t="shared" si="91"/>
        <v>236</v>
      </c>
      <c r="S367" s="98" t="s">
        <v>870</v>
      </c>
      <c r="T367" s="85">
        <f t="shared" si="89"/>
        <v>0</v>
      </c>
      <c r="U367" s="86">
        <v>5355</v>
      </c>
      <c r="V367" s="87" t="s">
        <v>692</v>
      </c>
      <c r="W367" s="82">
        <v>1.6353500000000001</v>
      </c>
      <c r="X367" s="88">
        <f t="shared" si="90"/>
        <v>1143.4861038921331</v>
      </c>
    </row>
    <row r="368" spans="1:24" hidden="1" x14ac:dyDescent="0.45">
      <c r="A368" s="155" t="s">
        <v>693</v>
      </c>
      <c r="B368" s="14" t="s">
        <v>694</v>
      </c>
      <c r="C368" s="32">
        <v>367</v>
      </c>
      <c r="D368" s="19">
        <v>221075.92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7">
        <f t="shared" si="84"/>
        <v>221075.92</v>
      </c>
      <c r="L368" s="53">
        <f t="shared" si="85"/>
        <v>602.38670299727528</v>
      </c>
      <c r="M368" s="53">
        <f t="shared" si="86"/>
        <v>0</v>
      </c>
      <c r="N368" s="57">
        <f t="shared" si="87"/>
        <v>0</v>
      </c>
      <c r="O368" s="59">
        <f t="shared" si="88"/>
        <v>0</v>
      </c>
      <c r="P368" s="61">
        <f t="shared" si="92"/>
        <v>0</v>
      </c>
      <c r="Q368" s="94"/>
      <c r="R368" s="97">
        <f t="shared" si="91"/>
        <v>237</v>
      </c>
      <c r="S368" s="98" t="s">
        <v>870</v>
      </c>
      <c r="T368" s="78">
        <f t="shared" si="89"/>
        <v>0</v>
      </c>
      <c r="U368" s="70">
        <v>5362</v>
      </c>
      <c r="V368" s="71" t="s">
        <v>694</v>
      </c>
      <c r="W368" s="72">
        <v>95.704498299999997</v>
      </c>
      <c r="X368" s="79">
        <f t="shared" si="90"/>
        <v>3.8347204835616386</v>
      </c>
    </row>
    <row r="369" spans="1:24" hidden="1" x14ac:dyDescent="0.45">
      <c r="A369" s="200" t="s">
        <v>695</v>
      </c>
      <c r="B369" s="89" t="s">
        <v>696</v>
      </c>
      <c r="C369" s="90">
        <v>457</v>
      </c>
      <c r="D369" s="20">
        <v>137440.51999999999</v>
      </c>
      <c r="E369" s="20">
        <v>0</v>
      </c>
      <c r="F369" s="20">
        <v>0</v>
      </c>
      <c r="G369" s="20">
        <v>0</v>
      </c>
      <c r="H369" s="20">
        <v>0</v>
      </c>
      <c r="I369" s="20">
        <v>0</v>
      </c>
      <c r="J369" s="20">
        <v>0</v>
      </c>
      <c r="K369" s="91">
        <f t="shared" si="84"/>
        <v>137440.51999999999</v>
      </c>
      <c r="L369" s="81">
        <f t="shared" si="85"/>
        <v>300.7451203501094</v>
      </c>
      <c r="M369" s="81">
        <f t="shared" si="86"/>
        <v>0</v>
      </c>
      <c r="N369" s="82">
        <f t="shared" si="87"/>
        <v>0</v>
      </c>
      <c r="O369" s="83">
        <f t="shared" si="88"/>
        <v>0</v>
      </c>
      <c r="P369" s="84">
        <f t="shared" si="92"/>
        <v>0</v>
      </c>
      <c r="Q369" s="95"/>
      <c r="R369" s="97">
        <f t="shared" si="91"/>
        <v>238</v>
      </c>
      <c r="S369" s="98" t="s">
        <v>870</v>
      </c>
      <c r="T369" s="85">
        <f t="shared" si="89"/>
        <v>0</v>
      </c>
      <c r="U369" s="86">
        <v>5369</v>
      </c>
      <c r="V369" s="87" t="s">
        <v>696</v>
      </c>
      <c r="W369" s="82">
        <v>5.2439197999999996</v>
      </c>
      <c r="X369" s="88">
        <f t="shared" si="90"/>
        <v>87.148548686804872</v>
      </c>
    </row>
    <row r="370" spans="1:24" hidden="1" x14ac:dyDescent="0.45">
      <c r="A370" s="155" t="s">
        <v>699</v>
      </c>
      <c r="B370" s="14" t="s">
        <v>700</v>
      </c>
      <c r="C370" s="32">
        <v>2882</v>
      </c>
      <c r="D370" s="19">
        <v>1494769.98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7">
        <f t="shared" si="84"/>
        <v>1494769.98</v>
      </c>
      <c r="L370" s="53">
        <f t="shared" si="85"/>
        <v>518.65717557251912</v>
      </c>
      <c r="M370" s="53">
        <f t="shared" si="86"/>
        <v>0</v>
      </c>
      <c r="N370" s="57">
        <f t="shared" si="87"/>
        <v>0</v>
      </c>
      <c r="O370" s="59">
        <f t="shared" si="88"/>
        <v>0</v>
      </c>
      <c r="P370" s="61">
        <f t="shared" si="92"/>
        <v>0</v>
      </c>
      <c r="Q370" s="94"/>
      <c r="R370" s="97">
        <f t="shared" si="91"/>
        <v>239</v>
      </c>
      <c r="S370" s="98" t="s">
        <v>870</v>
      </c>
      <c r="T370" s="78">
        <f t="shared" si="89"/>
        <v>0</v>
      </c>
      <c r="U370" s="70">
        <v>5390</v>
      </c>
      <c r="V370" s="71" t="s">
        <v>700</v>
      </c>
      <c r="W370" s="72">
        <v>78.664703399999993</v>
      </c>
      <c r="X370" s="79">
        <f t="shared" si="90"/>
        <v>36.636507549585453</v>
      </c>
    </row>
    <row r="371" spans="1:24" hidden="1" x14ac:dyDescent="0.45">
      <c r="A371" s="155" t="s">
        <v>701</v>
      </c>
      <c r="B371" s="14" t="s">
        <v>702</v>
      </c>
      <c r="C371" s="32">
        <v>317</v>
      </c>
      <c r="D371" s="19">
        <v>155304.06</v>
      </c>
      <c r="E371" s="19">
        <v>2287.6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7">
        <f t="shared" si="84"/>
        <v>153016.46</v>
      </c>
      <c r="L371" s="53">
        <f t="shared" si="85"/>
        <v>482.70176656151415</v>
      </c>
      <c r="M371" s="53">
        <f t="shared" si="86"/>
        <v>0</v>
      </c>
      <c r="N371" s="57">
        <f t="shared" si="87"/>
        <v>0</v>
      </c>
      <c r="O371" s="59">
        <f t="shared" si="88"/>
        <v>0</v>
      </c>
      <c r="P371" s="61">
        <f t="shared" si="92"/>
        <v>0</v>
      </c>
      <c r="Q371" s="94"/>
      <c r="R371" s="97">
        <f t="shared" si="91"/>
        <v>240</v>
      </c>
      <c r="S371" s="98" t="s">
        <v>870</v>
      </c>
      <c r="T371" s="78">
        <f t="shared" si="89"/>
        <v>0</v>
      </c>
      <c r="U371" s="70">
        <v>5397</v>
      </c>
      <c r="V371" s="71" t="s">
        <v>702</v>
      </c>
      <c r="W371" s="72">
        <v>158.98199460000001</v>
      </c>
      <c r="X371" s="79">
        <f t="shared" si="90"/>
        <v>1.9939364882015387</v>
      </c>
    </row>
    <row r="372" spans="1:24" hidden="1" x14ac:dyDescent="0.45">
      <c r="A372" s="155" t="s">
        <v>703</v>
      </c>
      <c r="B372" s="14" t="s">
        <v>704</v>
      </c>
      <c r="C372" s="32">
        <v>1547</v>
      </c>
      <c r="D372" s="19">
        <v>763432.64</v>
      </c>
      <c r="E372" s="19">
        <v>53537.39</v>
      </c>
      <c r="F372" s="19">
        <v>0</v>
      </c>
      <c r="G372" s="19">
        <v>751.78</v>
      </c>
      <c r="H372" s="19">
        <v>203.2</v>
      </c>
      <c r="I372" s="19">
        <v>0</v>
      </c>
      <c r="J372" s="19">
        <v>0</v>
      </c>
      <c r="K372" s="17">
        <f t="shared" si="84"/>
        <v>708940.27</v>
      </c>
      <c r="L372" s="53">
        <f t="shared" si="85"/>
        <v>458.26778926955399</v>
      </c>
      <c r="M372" s="53">
        <f t="shared" si="86"/>
        <v>0</v>
      </c>
      <c r="N372" s="57">
        <f t="shared" si="87"/>
        <v>0</v>
      </c>
      <c r="O372" s="59">
        <f t="shared" si="88"/>
        <v>0</v>
      </c>
      <c r="P372" s="61">
        <f t="shared" si="92"/>
        <v>0</v>
      </c>
      <c r="Q372" s="94"/>
      <c r="R372" s="97">
        <f t="shared" si="91"/>
        <v>241</v>
      </c>
      <c r="S372" s="98" t="s">
        <v>870</v>
      </c>
      <c r="T372" s="78">
        <f t="shared" si="89"/>
        <v>0</v>
      </c>
      <c r="U372" s="70">
        <v>5432</v>
      </c>
      <c r="V372" s="71" t="s">
        <v>704</v>
      </c>
      <c r="W372" s="72">
        <v>59.487400100000002</v>
      </c>
      <c r="X372" s="79">
        <f t="shared" si="90"/>
        <v>26.005507004835465</v>
      </c>
    </row>
    <row r="373" spans="1:24" hidden="1" x14ac:dyDescent="0.45">
      <c r="A373" s="200" t="s">
        <v>705</v>
      </c>
      <c r="B373" s="89" t="s">
        <v>706</v>
      </c>
      <c r="C373" s="90">
        <v>3002</v>
      </c>
      <c r="D373" s="20">
        <v>61556.55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91">
        <f t="shared" si="84"/>
        <v>61556.55</v>
      </c>
      <c r="L373" s="81">
        <f t="shared" si="85"/>
        <v>20.505179880079947</v>
      </c>
      <c r="M373" s="81">
        <f t="shared" si="86"/>
        <v>0</v>
      </c>
      <c r="N373" s="82">
        <f t="shared" si="87"/>
        <v>0</v>
      </c>
      <c r="O373" s="83">
        <f t="shared" si="88"/>
        <v>0</v>
      </c>
      <c r="P373" s="84">
        <f t="shared" ref="P373:P404" si="93">ROUND(O373*N$435,2)-0</f>
        <v>0</v>
      </c>
      <c r="Q373" s="95"/>
      <c r="R373" s="97">
        <f t="shared" si="91"/>
        <v>242</v>
      </c>
      <c r="S373" s="98" t="s">
        <v>870</v>
      </c>
      <c r="T373" s="85">
        <f t="shared" si="89"/>
        <v>0</v>
      </c>
      <c r="U373" s="86">
        <v>5439</v>
      </c>
      <c r="V373" s="87" t="s">
        <v>706</v>
      </c>
      <c r="W373" s="82">
        <v>4.8572302000000001</v>
      </c>
      <c r="X373" s="88">
        <f t="shared" si="90"/>
        <v>618.04770957736366</v>
      </c>
    </row>
    <row r="374" spans="1:24" hidden="1" x14ac:dyDescent="0.45">
      <c r="A374" s="155" t="s">
        <v>707</v>
      </c>
      <c r="B374" s="14" t="s">
        <v>708</v>
      </c>
      <c r="C374" s="32">
        <v>1058</v>
      </c>
      <c r="D374" s="19">
        <v>656693.93999999994</v>
      </c>
      <c r="E374" s="19">
        <v>3543.5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7">
        <f t="shared" si="84"/>
        <v>653150.43999999994</v>
      </c>
      <c r="L374" s="53">
        <f t="shared" si="85"/>
        <v>617.34446124763701</v>
      </c>
      <c r="M374" s="53">
        <f t="shared" si="86"/>
        <v>0</v>
      </c>
      <c r="N374" s="57">
        <f t="shared" si="87"/>
        <v>0</v>
      </c>
      <c r="O374" s="59">
        <f t="shared" si="88"/>
        <v>0</v>
      </c>
      <c r="P374" s="61">
        <f t="shared" si="93"/>
        <v>0</v>
      </c>
      <c r="Q374" s="94"/>
      <c r="R374" s="97">
        <f t="shared" si="91"/>
        <v>243</v>
      </c>
      <c r="S374" s="98" t="s">
        <v>870</v>
      </c>
      <c r="T374" s="78">
        <f t="shared" si="89"/>
        <v>0</v>
      </c>
      <c r="U374" s="70">
        <v>5457</v>
      </c>
      <c r="V374" s="71" t="s">
        <v>708</v>
      </c>
      <c r="W374" s="72">
        <v>196.67399599999999</v>
      </c>
      <c r="X374" s="79">
        <f t="shared" si="90"/>
        <v>5.379460536308013</v>
      </c>
    </row>
    <row r="375" spans="1:24" hidden="1" x14ac:dyDescent="0.45">
      <c r="A375" s="155" t="s">
        <v>322</v>
      </c>
      <c r="B375" s="126" t="s">
        <v>323</v>
      </c>
      <c r="C375" s="32">
        <v>579</v>
      </c>
      <c r="D375" s="19">
        <v>322112.13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7">
        <f t="shared" si="84"/>
        <v>322112.13</v>
      </c>
      <c r="L375" s="53">
        <f t="shared" si="85"/>
        <v>556.32492227979276</v>
      </c>
      <c r="M375" s="53">
        <f t="shared" si="86"/>
        <v>0</v>
      </c>
      <c r="N375" s="57">
        <f t="shared" si="87"/>
        <v>0</v>
      </c>
      <c r="O375" s="59">
        <f t="shared" si="88"/>
        <v>0</v>
      </c>
      <c r="P375" s="61">
        <f t="shared" si="93"/>
        <v>0</v>
      </c>
      <c r="Q375" s="94"/>
      <c r="R375" s="97">
        <f t="shared" si="91"/>
        <v>244</v>
      </c>
      <c r="S375" s="98" t="s">
        <v>870</v>
      </c>
      <c r="T375" s="78">
        <f t="shared" si="89"/>
        <v>0</v>
      </c>
      <c r="U375" s="70">
        <v>2485</v>
      </c>
      <c r="V375" s="71" t="s">
        <v>323</v>
      </c>
      <c r="W375" s="72">
        <v>56.914798699999999</v>
      </c>
      <c r="X375" s="79">
        <f t="shared" si="90"/>
        <v>10.173101077839709</v>
      </c>
    </row>
    <row r="376" spans="1:24" hidden="1" x14ac:dyDescent="0.45">
      <c r="A376" s="155" t="s">
        <v>709</v>
      </c>
      <c r="B376" s="14" t="s">
        <v>710</v>
      </c>
      <c r="C376" s="32">
        <v>3180</v>
      </c>
      <c r="D376" s="19">
        <v>1245810.92</v>
      </c>
      <c r="E376" s="19">
        <v>0</v>
      </c>
      <c r="F376" s="19">
        <v>0</v>
      </c>
      <c r="G376" s="19">
        <v>2262.84</v>
      </c>
      <c r="H376" s="19">
        <v>0</v>
      </c>
      <c r="I376" s="19">
        <v>0</v>
      </c>
      <c r="J376" s="19">
        <v>0</v>
      </c>
      <c r="K376" s="17">
        <f t="shared" si="84"/>
        <v>1243548.0799999998</v>
      </c>
      <c r="L376" s="53">
        <f t="shared" si="85"/>
        <v>391.05285534591189</v>
      </c>
      <c r="M376" s="53">
        <f t="shared" si="86"/>
        <v>0</v>
      </c>
      <c r="N376" s="57">
        <f t="shared" si="87"/>
        <v>0</v>
      </c>
      <c r="O376" s="59">
        <f t="shared" si="88"/>
        <v>0</v>
      </c>
      <c r="P376" s="61">
        <f t="shared" si="93"/>
        <v>0</v>
      </c>
      <c r="Q376" s="94"/>
      <c r="R376" s="97">
        <f t="shared" si="91"/>
        <v>245</v>
      </c>
      <c r="S376" s="98" t="s">
        <v>870</v>
      </c>
      <c r="T376" s="78">
        <f t="shared" si="89"/>
        <v>0</v>
      </c>
      <c r="U376" s="70">
        <v>5460</v>
      </c>
      <c r="V376" s="71" t="s">
        <v>710</v>
      </c>
      <c r="W376" s="72">
        <v>289.4509888</v>
      </c>
      <c r="X376" s="79">
        <f t="shared" si="90"/>
        <v>10.986315898189117</v>
      </c>
    </row>
    <row r="377" spans="1:24" hidden="1" x14ac:dyDescent="0.45">
      <c r="A377" s="155" t="s">
        <v>711</v>
      </c>
      <c r="B377" s="14" t="s">
        <v>712</v>
      </c>
      <c r="C377" s="32">
        <v>743</v>
      </c>
      <c r="D377" s="19">
        <v>371983.86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7">
        <f t="shared" si="84"/>
        <v>371983.86</v>
      </c>
      <c r="L377" s="53">
        <f t="shared" si="85"/>
        <v>500.65122476446834</v>
      </c>
      <c r="M377" s="53">
        <f t="shared" si="86"/>
        <v>0</v>
      </c>
      <c r="N377" s="57">
        <f t="shared" si="87"/>
        <v>0</v>
      </c>
      <c r="O377" s="59">
        <f t="shared" si="88"/>
        <v>0</v>
      </c>
      <c r="P377" s="61">
        <f t="shared" si="93"/>
        <v>0</v>
      </c>
      <c r="Q377" s="94"/>
      <c r="R377" s="97">
        <f t="shared" si="91"/>
        <v>246</v>
      </c>
      <c r="S377" s="98" t="s">
        <v>870</v>
      </c>
      <c r="T377" s="78">
        <f t="shared" si="89"/>
        <v>0</v>
      </c>
      <c r="U377" s="70">
        <v>5467</v>
      </c>
      <c r="V377" s="71" t="s">
        <v>712</v>
      </c>
      <c r="W377" s="72">
        <v>80.197402999999994</v>
      </c>
      <c r="X377" s="79">
        <f t="shared" si="90"/>
        <v>9.2646391554599354</v>
      </c>
    </row>
    <row r="378" spans="1:24" hidden="1" x14ac:dyDescent="0.45">
      <c r="A378" s="155" t="s">
        <v>721</v>
      </c>
      <c r="B378" s="126" t="s">
        <v>722</v>
      </c>
      <c r="C378" s="32">
        <v>7512</v>
      </c>
      <c r="D378" s="19">
        <v>3996455.8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7">
        <f t="shared" si="84"/>
        <v>3996455.8</v>
      </c>
      <c r="L378" s="53">
        <f t="shared" si="85"/>
        <v>532.00955804046851</v>
      </c>
      <c r="M378" s="53">
        <f t="shared" si="86"/>
        <v>0</v>
      </c>
      <c r="N378" s="57">
        <f t="shared" si="87"/>
        <v>0</v>
      </c>
      <c r="O378" s="59">
        <f t="shared" si="88"/>
        <v>0</v>
      </c>
      <c r="P378" s="61">
        <f t="shared" si="93"/>
        <v>0</v>
      </c>
      <c r="Q378" s="94"/>
      <c r="R378" s="97">
        <f t="shared" si="91"/>
        <v>247</v>
      </c>
      <c r="S378" s="98" t="s">
        <v>870</v>
      </c>
      <c r="T378" s="78">
        <f t="shared" si="89"/>
        <v>0</v>
      </c>
      <c r="U378" s="70">
        <v>5607</v>
      </c>
      <c r="V378" s="71" t="s">
        <v>722</v>
      </c>
      <c r="W378" s="72">
        <v>384.59399409999997</v>
      </c>
      <c r="X378" s="79">
        <f t="shared" si="90"/>
        <v>19.532286294743262</v>
      </c>
    </row>
    <row r="379" spans="1:24" hidden="1" x14ac:dyDescent="0.45">
      <c r="A379" s="155" t="s">
        <v>723</v>
      </c>
      <c r="B379" s="14" t="s">
        <v>724</v>
      </c>
      <c r="C379" s="32">
        <v>245</v>
      </c>
      <c r="D379" s="19">
        <v>79343.8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7">
        <f t="shared" si="84"/>
        <v>79343.8</v>
      </c>
      <c r="L379" s="53">
        <f t="shared" si="85"/>
        <v>323.85224489795917</v>
      </c>
      <c r="M379" s="53">
        <f t="shared" si="86"/>
        <v>0</v>
      </c>
      <c r="N379" s="57">
        <f t="shared" si="87"/>
        <v>0</v>
      </c>
      <c r="O379" s="59">
        <f t="shared" si="88"/>
        <v>0</v>
      </c>
      <c r="P379" s="61">
        <f t="shared" si="93"/>
        <v>0</v>
      </c>
      <c r="Q379" s="94"/>
      <c r="R379" s="97">
        <f t="shared" si="91"/>
        <v>248</v>
      </c>
      <c r="S379" s="98" t="s">
        <v>870</v>
      </c>
      <c r="T379" s="78">
        <f t="shared" si="89"/>
        <v>0</v>
      </c>
      <c r="U379" s="70">
        <v>5614</v>
      </c>
      <c r="V379" s="71" t="s">
        <v>724</v>
      </c>
      <c r="W379" s="72">
        <v>27.252800000000001</v>
      </c>
      <c r="X379" s="79">
        <f t="shared" si="90"/>
        <v>8.9899019550284738</v>
      </c>
    </row>
    <row r="380" spans="1:24" hidden="1" x14ac:dyDescent="0.45">
      <c r="A380" s="155" t="s">
        <v>476</v>
      </c>
      <c r="B380" s="14" t="s">
        <v>477</v>
      </c>
      <c r="C380" s="32">
        <v>298</v>
      </c>
      <c r="D380" s="19">
        <v>124685.8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7">
        <f t="shared" si="84"/>
        <v>124685.8</v>
      </c>
      <c r="L380" s="53">
        <f t="shared" si="85"/>
        <v>418.40872483221477</v>
      </c>
      <c r="M380" s="53">
        <f t="shared" si="86"/>
        <v>0</v>
      </c>
      <c r="N380" s="57">
        <f t="shared" si="87"/>
        <v>0</v>
      </c>
      <c r="O380" s="59">
        <f t="shared" si="88"/>
        <v>0</v>
      </c>
      <c r="P380" s="61">
        <f t="shared" si="93"/>
        <v>0</v>
      </c>
      <c r="Q380" s="94"/>
      <c r="R380" s="97">
        <f t="shared" si="91"/>
        <v>249</v>
      </c>
      <c r="S380" s="98" t="s">
        <v>870</v>
      </c>
      <c r="T380" s="78">
        <f t="shared" si="89"/>
        <v>0</v>
      </c>
      <c r="U380" s="70">
        <v>3542</v>
      </c>
      <c r="V380" s="71" t="s">
        <v>892</v>
      </c>
      <c r="W380" s="72">
        <v>11.1774998</v>
      </c>
      <c r="X380" s="79">
        <f t="shared" si="90"/>
        <v>26.660702780777505</v>
      </c>
    </row>
    <row r="381" spans="1:24" hidden="1" x14ac:dyDescent="0.45">
      <c r="A381" s="155" t="s">
        <v>725</v>
      </c>
      <c r="B381" s="14" t="s">
        <v>726</v>
      </c>
      <c r="C381" s="32">
        <v>3043</v>
      </c>
      <c r="D381" s="19">
        <v>1228663.8400000001</v>
      </c>
      <c r="E381" s="19">
        <v>0</v>
      </c>
      <c r="F381" s="19">
        <v>0</v>
      </c>
      <c r="G381" s="19">
        <v>31423.85</v>
      </c>
      <c r="H381" s="19">
        <v>0</v>
      </c>
      <c r="I381" s="19">
        <v>0</v>
      </c>
      <c r="J381" s="19">
        <v>0</v>
      </c>
      <c r="K381" s="17">
        <f t="shared" si="84"/>
        <v>1197239.99</v>
      </c>
      <c r="L381" s="53">
        <f t="shared" si="85"/>
        <v>393.44068024975354</v>
      </c>
      <c r="M381" s="53">
        <f t="shared" si="86"/>
        <v>0</v>
      </c>
      <c r="N381" s="57">
        <f t="shared" si="87"/>
        <v>0</v>
      </c>
      <c r="O381" s="59">
        <f t="shared" si="88"/>
        <v>0</v>
      </c>
      <c r="P381" s="61">
        <f t="shared" si="93"/>
        <v>0</v>
      </c>
      <c r="Q381" s="94"/>
      <c r="R381" s="97">
        <f t="shared" si="91"/>
        <v>250</v>
      </c>
      <c r="S381" s="98" t="s">
        <v>870</v>
      </c>
      <c r="T381" s="78">
        <f t="shared" si="89"/>
        <v>0</v>
      </c>
      <c r="U381" s="70">
        <v>5621</v>
      </c>
      <c r="V381" s="71" t="s">
        <v>726</v>
      </c>
      <c r="W381" s="72">
        <v>112.6969986</v>
      </c>
      <c r="X381" s="79">
        <f t="shared" si="90"/>
        <v>27.001606411903147</v>
      </c>
    </row>
    <row r="382" spans="1:24" hidden="1" x14ac:dyDescent="0.45">
      <c r="A382" s="200" t="s">
        <v>347</v>
      </c>
      <c r="B382" s="89" t="s">
        <v>729</v>
      </c>
      <c r="C382" s="90">
        <v>1110</v>
      </c>
      <c r="D382" s="20">
        <v>442694.04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91">
        <f t="shared" si="84"/>
        <v>442694.04</v>
      </c>
      <c r="L382" s="81">
        <f t="shared" si="85"/>
        <v>398.82345945945946</v>
      </c>
      <c r="M382" s="81">
        <f t="shared" si="86"/>
        <v>0</v>
      </c>
      <c r="N382" s="82">
        <f t="shared" si="87"/>
        <v>0</v>
      </c>
      <c r="O382" s="83">
        <f t="shared" si="88"/>
        <v>0</v>
      </c>
      <c r="P382" s="84">
        <f t="shared" si="93"/>
        <v>0</v>
      </c>
      <c r="Q382" s="95"/>
      <c r="R382" s="97">
        <f t="shared" si="91"/>
        <v>251</v>
      </c>
      <c r="S382" s="98" t="s">
        <v>870</v>
      </c>
      <c r="T382" s="85">
        <f t="shared" si="89"/>
        <v>0</v>
      </c>
      <c r="U382" s="86">
        <v>5642</v>
      </c>
      <c r="V382" s="87" t="s">
        <v>729</v>
      </c>
      <c r="W382" s="82">
        <v>8.9281796999999994</v>
      </c>
      <c r="X382" s="88">
        <f t="shared" si="90"/>
        <v>124.32545460526518</v>
      </c>
    </row>
    <row r="383" spans="1:24" hidden="1" x14ac:dyDescent="0.45">
      <c r="A383" s="200" t="s">
        <v>730</v>
      </c>
      <c r="B383" s="89" t="s">
        <v>731</v>
      </c>
      <c r="C383" s="90">
        <v>8482</v>
      </c>
      <c r="D383" s="20">
        <v>3488705.69</v>
      </c>
      <c r="E383" s="20">
        <v>178.72</v>
      </c>
      <c r="F383" s="20">
        <v>0</v>
      </c>
      <c r="G383" s="20">
        <v>10614.52</v>
      </c>
      <c r="H383" s="20">
        <v>0</v>
      </c>
      <c r="I383" s="20">
        <v>0</v>
      </c>
      <c r="J383" s="20">
        <v>0</v>
      </c>
      <c r="K383" s="91">
        <f t="shared" si="84"/>
        <v>3477912.4499999997</v>
      </c>
      <c r="L383" s="81">
        <f t="shared" si="85"/>
        <v>410.03447889648663</v>
      </c>
      <c r="M383" s="81">
        <f t="shared" si="86"/>
        <v>0</v>
      </c>
      <c r="N383" s="82">
        <f t="shared" si="87"/>
        <v>0</v>
      </c>
      <c r="O383" s="83">
        <f t="shared" si="88"/>
        <v>0</v>
      </c>
      <c r="P383" s="84">
        <f t="shared" si="93"/>
        <v>0</v>
      </c>
      <c r="Q383" s="95"/>
      <c r="R383" s="97">
        <f t="shared" si="91"/>
        <v>252</v>
      </c>
      <c r="S383" s="98" t="s">
        <v>870</v>
      </c>
      <c r="T383" s="85">
        <f t="shared" si="89"/>
        <v>0</v>
      </c>
      <c r="U383" s="86">
        <v>5656</v>
      </c>
      <c r="V383" s="87" t="s">
        <v>731</v>
      </c>
      <c r="W383" s="82">
        <v>80.242500300000003</v>
      </c>
      <c r="X383" s="88">
        <f t="shared" si="90"/>
        <v>105.70458258763902</v>
      </c>
    </row>
    <row r="384" spans="1:24" hidden="1" x14ac:dyDescent="0.45">
      <c r="A384" s="155" t="s">
        <v>732</v>
      </c>
      <c r="B384" s="14" t="s">
        <v>733</v>
      </c>
      <c r="C384" s="32">
        <v>4677</v>
      </c>
      <c r="D384" s="19">
        <v>2278921.96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7">
        <f t="shared" si="84"/>
        <v>2278921.96</v>
      </c>
      <c r="L384" s="53">
        <f t="shared" si="85"/>
        <v>487.2614838571734</v>
      </c>
      <c r="M384" s="53">
        <f t="shared" si="86"/>
        <v>0</v>
      </c>
      <c r="N384" s="57">
        <f t="shared" si="87"/>
        <v>0</v>
      </c>
      <c r="O384" s="59">
        <f t="shared" si="88"/>
        <v>0</v>
      </c>
      <c r="P384" s="61">
        <f t="shared" si="93"/>
        <v>0</v>
      </c>
      <c r="Q384" s="94"/>
      <c r="R384" s="97">
        <f t="shared" si="91"/>
        <v>253</v>
      </c>
      <c r="S384" s="98" t="s">
        <v>870</v>
      </c>
      <c r="T384" s="78">
        <f t="shared" si="89"/>
        <v>0</v>
      </c>
      <c r="U384" s="70">
        <v>5663</v>
      </c>
      <c r="V384" s="71" t="s">
        <v>733</v>
      </c>
      <c r="W384" s="72">
        <v>405.50100709999998</v>
      </c>
      <c r="X384" s="79">
        <f t="shared" si="90"/>
        <v>11.533880109073595</v>
      </c>
    </row>
    <row r="385" spans="1:24" hidden="1" x14ac:dyDescent="0.45">
      <c r="A385" s="200" t="s">
        <v>470</v>
      </c>
      <c r="B385" s="89" t="s">
        <v>471</v>
      </c>
      <c r="C385" s="90">
        <v>448</v>
      </c>
      <c r="D385" s="20">
        <v>157754.74</v>
      </c>
      <c r="E385" s="20">
        <v>908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91">
        <f t="shared" si="84"/>
        <v>156846.74</v>
      </c>
      <c r="L385" s="81">
        <f t="shared" si="85"/>
        <v>350.10433035714283</v>
      </c>
      <c r="M385" s="81">
        <f t="shared" si="86"/>
        <v>0</v>
      </c>
      <c r="N385" s="82">
        <f t="shared" si="87"/>
        <v>0</v>
      </c>
      <c r="O385" s="83">
        <f t="shared" si="88"/>
        <v>0</v>
      </c>
      <c r="P385" s="84">
        <f t="shared" si="93"/>
        <v>0</v>
      </c>
      <c r="Q385" s="95"/>
      <c r="R385" s="97">
        <f t="shared" si="91"/>
        <v>254</v>
      </c>
      <c r="S385" s="98" t="s">
        <v>870</v>
      </c>
      <c r="T385" s="85">
        <f t="shared" si="89"/>
        <v>0</v>
      </c>
      <c r="U385" s="86">
        <v>3510</v>
      </c>
      <c r="V385" s="87" t="s">
        <v>471</v>
      </c>
      <c r="W385" s="82">
        <v>5.9648498999999999</v>
      </c>
      <c r="X385" s="88">
        <f t="shared" si="90"/>
        <v>75.106667814055143</v>
      </c>
    </row>
    <row r="386" spans="1:24" hidden="1" x14ac:dyDescent="0.45">
      <c r="A386" s="155" t="s">
        <v>740</v>
      </c>
      <c r="B386" s="126" t="s">
        <v>741</v>
      </c>
      <c r="C386" s="32">
        <v>254</v>
      </c>
      <c r="D386" s="19">
        <v>161723.93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7">
        <f t="shared" si="84"/>
        <v>161723.93</v>
      </c>
      <c r="L386" s="53">
        <f t="shared" si="85"/>
        <v>636.70838582677163</v>
      </c>
      <c r="M386" s="53">
        <f t="shared" si="86"/>
        <v>0</v>
      </c>
      <c r="N386" s="57">
        <f t="shared" si="87"/>
        <v>0</v>
      </c>
      <c r="O386" s="59">
        <f t="shared" si="88"/>
        <v>0</v>
      </c>
      <c r="P386" s="61">
        <f t="shared" si="93"/>
        <v>0</v>
      </c>
      <c r="Q386" s="94"/>
      <c r="R386" s="97">
        <f t="shared" si="91"/>
        <v>255</v>
      </c>
      <c r="S386" s="98" t="s">
        <v>870</v>
      </c>
      <c r="T386" s="78">
        <f t="shared" si="89"/>
        <v>0</v>
      </c>
      <c r="U386" s="70">
        <v>5740</v>
      </c>
      <c r="V386" s="71" t="s">
        <v>741</v>
      </c>
      <c r="W386" s="72">
        <v>97.163200399999994</v>
      </c>
      <c r="X386" s="79">
        <f t="shared" si="90"/>
        <v>2.6141584360574441</v>
      </c>
    </row>
    <row r="387" spans="1:24" hidden="1" x14ac:dyDescent="0.45">
      <c r="A387" s="155" t="s">
        <v>36</v>
      </c>
      <c r="B387" s="14" t="s">
        <v>37</v>
      </c>
      <c r="C387" s="32">
        <v>942</v>
      </c>
      <c r="D387" s="19">
        <v>514960.94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7">
        <f t="shared" si="84"/>
        <v>514960.94</v>
      </c>
      <c r="L387" s="53">
        <f t="shared" si="85"/>
        <v>546.66766454352444</v>
      </c>
      <c r="M387" s="53">
        <f t="shared" si="86"/>
        <v>0</v>
      </c>
      <c r="N387" s="57">
        <f t="shared" si="87"/>
        <v>0</v>
      </c>
      <c r="O387" s="59">
        <f t="shared" si="88"/>
        <v>0</v>
      </c>
      <c r="P387" s="61">
        <f t="shared" si="93"/>
        <v>0</v>
      </c>
      <c r="Q387" s="94"/>
      <c r="R387" s="97">
        <f t="shared" si="91"/>
        <v>256</v>
      </c>
      <c r="S387" s="98" t="s">
        <v>870</v>
      </c>
      <c r="T387" s="78">
        <f t="shared" si="89"/>
        <v>0</v>
      </c>
      <c r="U387" s="70">
        <v>126</v>
      </c>
      <c r="V387" s="71" t="s">
        <v>37</v>
      </c>
      <c r="W387" s="72">
        <v>99.476799</v>
      </c>
      <c r="X387" s="79">
        <f t="shared" si="90"/>
        <v>9.4695447528423191</v>
      </c>
    </row>
    <row r="388" spans="1:24" hidden="1" x14ac:dyDescent="0.45">
      <c r="A388" s="155" t="s">
        <v>594</v>
      </c>
      <c r="B388" s="14" t="s">
        <v>595</v>
      </c>
      <c r="C388" s="32">
        <v>635</v>
      </c>
      <c r="D388" s="19">
        <v>369619.15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7">
        <f t="shared" ref="K388:K424" si="94">D388-E388-F388-G388-H388-I388-J388</f>
        <v>369619.15</v>
      </c>
      <c r="L388" s="53">
        <f t="shared" ref="L388:L424" si="95">K388/C388</f>
        <v>582.07740157480316</v>
      </c>
      <c r="M388" s="53">
        <f t="shared" ref="M388:M424" si="96">MAX(ROUND((L388-M$3),2),0)</f>
        <v>0</v>
      </c>
      <c r="N388" s="57">
        <f t="shared" ref="N388:N424" si="97">MAX(ROUND((M388*C388),2),0)</f>
        <v>0</v>
      </c>
      <c r="O388" s="59">
        <f t="shared" ref="O388:O424" si="98">N388/N$3</f>
        <v>0</v>
      </c>
      <c r="P388" s="61">
        <f t="shared" si="93"/>
        <v>0</v>
      </c>
      <c r="Q388" s="94"/>
      <c r="R388" s="97">
        <f t="shared" si="91"/>
        <v>257</v>
      </c>
      <c r="S388" s="98" t="s">
        <v>870</v>
      </c>
      <c r="T388" s="78">
        <f t="shared" ref="T388:T424" si="99">A388-U388</f>
        <v>0</v>
      </c>
      <c r="U388" s="70">
        <v>4375</v>
      </c>
      <c r="V388" s="71" t="s">
        <v>595</v>
      </c>
      <c r="W388" s="72">
        <v>219.50500489999999</v>
      </c>
      <c r="X388" s="79">
        <f t="shared" ref="X388:X424" si="100">C388/W388</f>
        <v>2.8928725351355307</v>
      </c>
    </row>
    <row r="389" spans="1:24" hidden="1" x14ac:dyDescent="0.45">
      <c r="A389" s="155" t="s">
        <v>750</v>
      </c>
      <c r="B389" s="14" t="s">
        <v>751</v>
      </c>
      <c r="C389" s="32">
        <v>488</v>
      </c>
      <c r="D389" s="19">
        <v>279868.69</v>
      </c>
      <c r="E389" s="19">
        <v>0</v>
      </c>
      <c r="F389" s="19">
        <v>0</v>
      </c>
      <c r="G389" s="19">
        <v>1034.83</v>
      </c>
      <c r="H389" s="19">
        <v>0</v>
      </c>
      <c r="I389" s="19">
        <v>0</v>
      </c>
      <c r="J389" s="19">
        <v>0</v>
      </c>
      <c r="K389" s="17">
        <f t="shared" si="94"/>
        <v>278833.86</v>
      </c>
      <c r="L389" s="53">
        <f t="shared" si="95"/>
        <v>571.38086065573771</v>
      </c>
      <c r="M389" s="53">
        <f t="shared" si="96"/>
        <v>0</v>
      </c>
      <c r="N389" s="57">
        <f t="shared" si="97"/>
        <v>0</v>
      </c>
      <c r="O389" s="59">
        <f t="shared" si="98"/>
        <v>0</v>
      </c>
      <c r="P389" s="61">
        <f t="shared" si="93"/>
        <v>0</v>
      </c>
      <c r="Q389" s="94"/>
      <c r="R389" s="97">
        <f t="shared" si="91"/>
        <v>258</v>
      </c>
      <c r="S389" s="98" t="s">
        <v>870</v>
      </c>
      <c r="T389" s="78">
        <f t="shared" si="99"/>
        <v>0</v>
      </c>
      <c r="U389" s="70">
        <v>5810</v>
      </c>
      <c r="V389" s="71" t="s">
        <v>751</v>
      </c>
      <c r="W389" s="72">
        <v>113.0189972</v>
      </c>
      <c r="X389" s="79">
        <f t="shared" si="100"/>
        <v>4.3178581662375608</v>
      </c>
    </row>
    <row r="390" spans="1:24" hidden="1" x14ac:dyDescent="0.45">
      <c r="A390" s="200" t="s">
        <v>752</v>
      </c>
      <c r="B390" s="89" t="s">
        <v>753</v>
      </c>
      <c r="C390" s="90">
        <v>465</v>
      </c>
      <c r="D390" s="20">
        <v>164953.94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91">
        <f t="shared" si="94"/>
        <v>164953.94</v>
      </c>
      <c r="L390" s="81">
        <f t="shared" si="95"/>
        <v>354.73965591397848</v>
      </c>
      <c r="M390" s="81">
        <f t="shared" si="96"/>
        <v>0</v>
      </c>
      <c r="N390" s="82">
        <f t="shared" si="97"/>
        <v>0</v>
      </c>
      <c r="O390" s="83">
        <f t="shared" si="98"/>
        <v>0</v>
      </c>
      <c r="P390" s="84">
        <f t="shared" si="93"/>
        <v>0</v>
      </c>
      <c r="Q390" s="95"/>
      <c r="R390" s="97">
        <f t="shared" si="91"/>
        <v>259</v>
      </c>
      <c r="S390" s="98" t="s">
        <v>870</v>
      </c>
      <c r="T390" s="85">
        <f t="shared" si="99"/>
        <v>0</v>
      </c>
      <c r="U390" s="86">
        <v>5817</v>
      </c>
      <c r="V390" s="87" t="s">
        <v>753</v>
      </c>
      <c r="W390" s="82">
        <v>4.2544398000000001</v>
      </c>
      <c r="X390" s="88">
        <f t="shared" si="100"/>
        <v>109.29758601825792</v>
      </c>
    </row>
    <row r="391" spans="1:24" hidden="1" x14ac:dyDescent="0.45">
      <c r="A391" s="200" t="s">
        <v>754</v>
      </c>
      <c r="B391" s="89" t="s">
        <v>755</v>
      </c>
      <c r="C391" s="90">
        <v>1811</v>
      </c>
      <c r="D391" s="20">
        <v>730616.87</v>
      </c>
      <c r="E391" s="20">
        <v>0</v>
      </c>
      <c r="F391" s="20">
        <v>111.42</v>
      </c>
      <c r="G391" s="20">
        <v>0</v>
      </c>
      <c r="H391" s="20">
        <v>0</v>
      </c>
      <c r="I391" s="20">
        <v>0</v>
      </c>
      <c r="J391" s="20">
        <v>0</v>
      </c>
      <c r="K391" s="91">
        <f t="shared" si="94"/>
        <v>730505.45</v>
      </c>
      <c r="L391" s="81">
        <f t="shared" si="95"/>
        <v>403.37131419105464</v>
      </c>
      <c r="M391" s="81">
        <f t="shared" si="96"/>
        <v>0</v>
      </c>
      <c r="N391" s="82">
        <f t="shared" si="97"/>
        <v>0</v>
      </c>
      <c r="O391" s="83">
        <f t="shared" si="98"/>
        <v>0</v>
      </c>
      <c r="P391" s="84">
        <f t="shared" si="93"/>
        <v>0</v>
      </c>
      <c r="Q391" s="95"/>
      <c r="R391" s="97">
        <f t="shared" si="91"/>
        <v>260</v>
      </c>
      <c r="S391" s="98" t="s">
        <v>870</v>
      </c>
      <c r="T391" s="85">
        <f t="shared" si="99"/>
        <v>0</v>
      </c>
      <c r="U391" s="86">
        <v>5824</v>
      </c>
      <c r="V391" s="87" t="s">
        <v>755</v>
      </c>
      <c r="W391" s="82">
        <v>29.1434994</v>
      </c>
      <c r="X391" s="88">
        <f t="shared" si="100"/>
        <v>62.140787389451248</v>
      </c>
    </row>
    <row r="392" spans="1:24" hidden="1" x14ac:dyDescent="0.45">
      <c r="A392" s="200" t="s">
        <v>758</v>
      </c>
      <c r="B392" s="89" t="s">
        <v>759</v>
      </c>
      <c r="C392" s="90">
        <v>620</v>
      </c>
      <c r="D392" s="20">
        <v>151942.71</v>
      </c>
      <c r="E392" s="20">
        <v>0</v>
      </c>
      <c r="F392" s="20">
        <v>0</v>
      </c>
      <c r="G392" s="20">
        <v>0</v>
      </c>
      <c r="H392" s="20">
        <v>0</v>
      </c>
      <c r="I392" s="20">
        <v>0</v>
      </c>
      <c r="J392" s="20">
        <v>0</v>
      </c>
      <c r="K392" s="91">
        <f t="shared" si="94"/>
        <v>151942.71</v>
      </c>
      <c r="L392" s="81">
        <f t="shared" si="95"/>
        <v>245.06888709677418</v>
      </c>
      <c r="M392" s="81">
        <f t="shared" si="96"/>
        <v>0</v>
      </c>
      <c r="N392" s="82">
        <f t="shared" si="97"/>
        <v>0</v>
      </c>
      <c r="O392" s="83">
        <f t="shared" si="98"/>
        <v>0</v>
      </c>
      <c r="P392" s="84">
        <f t="shared" si="93"/>
        <v>0</v>
      </c>
      <c r="Q392" s="95"/>
      <c r="R392" s="97">
        <f t="shared" si="91"/>
        <v>261</v>
      </c>
      <c r="S392" s="98" t="s">
        <v>870</v>
      </c>
      <c r="T392" s="85">
        <f t="shared" si="99"/>
        <v>0</v>
      </c>
      <c r="U392" s="86">
        <v>5859</v>
      </c>
      <c r="V392" s="87" t="s">
        <v>759</v>
      </c>
      <c r="W392" s="82">
        <v>10.552</v>
      </c>
      <c r="X392" s="88">
        <f t="shared" si="100"/>
        <v>58.756633813495071</v>
      </c>
    </row>
    <row r="393" spans="1:24" hidden="1" x14ac:dyDescent="0.45">
      <c r="A393" s="155" t="s">
        <v>756</v>
      </c>
      <c r="B393" s="14" t="s">
        <v>757</v>
      </c>
      <c r="C393" s="32">
        <v>709</v>
      </c>
      <c r="D393" s="19">
        <v>380375.68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7">
        <f t="shared" si="94"/>
        <v>380375.68</v>
      </c>
      <c r="L393" s="53">
        <f t="shared" si="95"/>
        <v>536.49602256699575</v>
      </c>
      <c r="M393" s="53">
        <f t="shared" si="96"/>
        <v>0</v>
      </c>
      <c r="N393" s="57">
        <f t="shared" si="97"/>
        <v>0</v>
      </c>
      <c r="O393" s="59">
        <f t="shared" si="98"/>
        <v>0</v>
      </c>
      <c r="P393" s="61">
        <f t="shared" si="93"/>
        <v>0</v>
      </c>
      <c r="Q393" s="94"/>
      <c r="R393" s="97">
        <f t="shared" si="91"/>
        <v>262</v>
      </c>
      <c r="S393" s="98" t="s">
        <v>870</v>
      </c>
      <c r="T393" s="78">
        <f t="shared" si="99"/>
        <v>0</v>
      </c>
      <c r="U393" s="70">
        <v>5852</v>
      </c>
      <c r="V393" s="71" t="s">
        <v>757</v>
      </c>
      <c r="W393" s="72">
        <v>83.540199299999998</v>
      </c>
      <c r="X393" s="79">
        <f t="shared" si="100"/>
        <v>8.4869321110178397</v>
      </c>
    </row>
    <row r="394" spans="1:24" hidden="1" x14ac:dyDescent="0.45">
      <c r="A394" s="200" t="s">
        <v>762</v>
      </c>
      <c r="B394" s="89" t="s">
        <v>763</v>
      </c>
      <c r="C394" s="90">
        <v>5567</v>
      </c>
      <c r="D394" s="20">
        <v>2210327.27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91">
        <f t="shared" si="94"/>
        <v>2210327.27</v>
      </c>
      <c r="L394" s="81">
        <f t="shared" si="95"/>
        <v>397.04100413148916</v>
      </c>
      <c r="M394" s="81">
        <f t="shared" si="96"/>
        <v>0</v>
      </c>
      <c r="N394" s="82">
        <f t="shared" si="97"/>
        <v>0</v>
      </c>
      <c r="O394" s="83">
        <f t="shared" si="98"/>
        <v>0</v>
      </c>
      <c r="P394" s="84">
        <f t="shared" si="93"/>
        <v>0</v>
      </c>
      <c r="Q394" s="95"/>
      <c r="R394" s="97">
        <f t="shared" si="91"/>
        <v>263</v>
      </c>
      <c r="S394" s="98" t="s">
        <v>870</v>
      </c>
      <c r="T394" s="85">
        <f t="shared" si="99"/>
        <v>0</v>
      </c>
      <c r="U394" s="86">
        <v>5901</v>
      </c>
      <c r="V394" s="87" t="s">
        <v>763</v>
      </c>
      <c r="W394" s="82">
        <v>53.8423996</v>
      </c>
      <c r="X394" s="88">
        <f t="shared" si="100"/>
        <v>103.39435168859005</v>
      </c>
    </row>
    <row r="395" spans="1:24" hidden="1" x14ac:dyDescent="0.45">
      <c r="A395" s="155" t="s">
        <v>766</v>
      </c>
      <c r="B395" s="14" t="s">
        <v>767</v>
      </c>
      <c r="C395" s="32">
        <v>1129</v>
      </c>
      <c r="D395" s="19">
        <v>634160.86</v>
      </c>
      <c r="E395" s="19">
        <v>0</v>
      </c>
      <c r="F395" s="19">
        <v>3154.13</v>
      </c>
      <c r="G395" s="19">
        <v>0</v>
      </c>
      <c r="H395" s="19">
        <v>0</v>
      </c>
      <c r="I395" s="19">
        <v>0</v>
      </c>
      <c r="J395" s="19">
        <v>0</v>
      </c>
      <c r="K395" s="17">
        <f t="shared" si="94"/>
        <v>631006.73</v>
      </c>
      <c r="L395" s="53">
        <f t="shared" si="95"/>
        <v>558.90764393268375</v>
      </c>
      <c r="M395" s="53">
        <f t="shared" si="96"/>
        <v>0</v>
      </c>
      <c r="N395" s="57">
        <f t="shared" si="97"/>
        <v>0</v>
      </c>
      <c r="O395" s="59">
        <f t="shared" si="98"/>
        <v>0</v>
      </c>
      <c r="P395" s="61">
        <f t="shared" si="93"/>
        <v>0</v>
      </c>
      <c r="Q395" s="94"/>
      <c r="R395" s="97">
        <f t="shared" si="91"/>
        <v>264</v>
      </c>
      <c r="S395" s="98" t="s">
        <v>870</v>
      </c>
      <c r="T395" s="78">
        <f t="shared" si="99"/>
        <v>0</v>
      </c>
      <c r="U395" s="70">
        <v>5985</v>
      </c>
      <c r="V395" s="71" t="s">
        <v>767</v>
      </c>
      <c r="W395" s="72">
        <v>188.3589935</v>
      </c>
      <c r="X395" s="79">
        <f t="shared" si="100"/>
        <v>5.9938736081640824</v>
      </c>
    </row>
    <row r="396" spans="1:24" hidden="1" x14ac:dyDescent="0.45">
      <c r="A396" s="155" t="s">
        <v>772</v>
      </c>
      <c r="B396" s="14" t="s">
        <v>773</v>
      </c>
      <c r="C396" s="32">
        <v>459</v>
      </c>
      <c r="D396" s="19">
        <v>153691.85999999999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7">
        <f t="shared" si="94"/>
        <v>153691.85999999999</v>
      </c>
      <c r="L396" s="53">
        <f t="shared" si="95"/>
        <v>334.8406535947712</v>
      </c>
      <c r="M396" s="53">
        <f t="shared" si="96"/>
        <v>0</v>
      </c>
      <c r="N396" s="57">
        <f t="shared" si="97"/>
        <v>0</v>
      </c>
      <c r="O396" s="59">
        <f t="shared" si="98"/>
        <v>0</v>
      </c>
      <c r="P396" s="61">
        <f t="shared" si="93"/>
        <v>0</v>
      </c>
      <c r="Q396" s="94"/>
      <c r="R396" s="97">
        <f t="shared" si="91"/>
        <v>265</v>
      </c>
      <c r="S396" s="98" t="s">
        <v>870</v>
      </c>
      <c r="T396" s="78">
        <f t="shared" si="99"/>
        <v>0</v>
      </c>
      <c r="U396" s="70">
        <v>6022</v>
      </c>
      <c r="V396" s="71" t="s">
        <v>773</v>
      </c>
      <c r="W396" s="72">
        <v>27.4538002</v>
      </c>
      <c r="X396" s="79">
        <f t="shared" si="100"/>
        <v>16.718996884081644</v>
      </c>
    </row>
    <row r="397" spans="1:24" hidden="1" x14ac:dyDescent="0.45">
      <c r="A397" s="155" t="s">
        <v>776</v>
      </c>
      <c r="B397" s="14" t="s">
        <v>777</v>
      </c>
      <c r="C397" s="32">
        <v>74</v>
      </c>
      <c r="D397" s="19">
        <v>34830.15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7">
        <f t="shared" si="94"/>
        <v>34830.15</v>
      </c>
      <c r="L397" s="53">
        <f t="shared" si="95"/>
        <v>470.67770270270273</v>
      </c>
      <c r="M397" s="53">
        <f t="shared" si="96"/>
        <v>0</v>
      </c>
      <c r="N397" s="57">
        <f t="shared" si="97"/>
        <v>0</v>
      </c>
      <c r="O397" s="59">
        <f t="shared" si="98"/>
        <v>0</v>
      </c>
      <c r="P397" s="61">
        <f t="shared" si="93"/>
        <v>0</v>
      </c>
      <c r="Q397" s="94"/>
      <c r="R397" s="97">
        <f t="shared" si="91"/>
        <v>266</v>
      </c>
      <c r="S397" s="98" t="s">
        <v>870</v>
      </c>
      <c r="T397" s="78">
        <f t="shared" si="99"/>
        <v>0</v>
      </c>
      <c r="U397" s="70">
        <v>6069</v>
      </c>
      <c r="V397" s="71" t="s">
        <v>777</v>
      </c>
      <c r="W397" s="72">
        <v>25.5907993</v>
      </c>
      <c r="X397" s="79">
        <f t="shared" si="100"/>
        <v>2.8916642709163054</v>
      </c>
    </row>
    <row r="398" spans="1:24" hidden="1" x14ac:dyDescent="0.45">
      <c r="A398" s="155" t="s">
        <v>782</v>
      </c>
      <c r="B398" s="14" t="s">
        <v>783</v>
      </c>
      <c r="C398" s="32">
        <v>1417</v>
      </c>
      <c r="D398" s="19">
        <v>583256.43000000005</v>
      </c>
      <c r="E398" s="19">
        <v>15905.24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7">
        <f t="shared" si="94"/>
        <v>567351.19000000006</v>
      </c>
      <c r="L398" s="53">
        <f t="shared" si="95"/>
        <v>400.38898376852512</v>
      </c>
      <c r="M398" s="53">
        <f t="shared" si="96"/>
        <v>0</v>
      </c>
      <c r="N398" s="57">
        <f t="shared" si="97"/>
        <v>0</v>
      </c>
      <c r="O398" s="59">
        <f t="shared" si="98"/>
        <v>0</v>
      </c>
      <c r="P398" s="61">
        <f t="shared" si="93"/>
        <v>0</v>
      </c>
      <c r="Q398" s="94"/>
      <c r="R398" s="97">
        <f t="shared" ref="R398:R424" si="101">R397+1</f>
        <v>267</v>
      </c>
      <c r="S398" s="98" t="s">
        <v>870</v>
      </c>
      <c r="T398" s="78">
        <f t="shared" si="99"/>
        <v>0</v>
      </c>
      <c r="U398" s="70">
        <v>6113</v>
      </c>
      <c r="V398" s="71" t="s">
        <v>783</v>
      </c>
      <c r="W398" s="72">
        <v>48.776199300000002</v>
      </c>
      <c r="X398" s="79">
        <f t="shared" si="100"/>
        <v>29.051054004529622</v>
      </c>
    </row>
    <row r="399" spans="1:24" hidden="1" x14ac:dyDescent="0.45">
      <c r="A399" s="155" t="s">
        <v>778</v>
      </c>
      <c r="B399" s="14" t="s">
        <v>779</v>
      </c>
      <c r="C399" s="32">
        <v>1073</v>
      </c>
      <c r="D399" s="19">
        <v>343425.43</v>
      </c>
      <c r="E399" s="19">
        <v>0</v>
      </c>
      <c r="F399" s="19">
        <v>0</v>
      </c>
      <c r="G399" s="19">
        <v>239.76</v>
      </c>
      <c r="H399" s="19">
        <v>0</v>
      </c>
      <c r="I399" s="19">
        <v>0</v>
      </c>
      <c r="J399" s="19">
        <v>0</v>
      </c>
      <c r="K399" s="17">
        <f t="shared" si="94"/>
        <v>343185.67</v>
      </c>
      <c r="L399" s="53">
        <f t="shared" si="95"/>
        <v>319.83753028890959</v>
      </c>
      <c r="M399" s="53">
        <f t="shared" si="96"/>
        <v>0</v>
      </c>
      <c r="N399" s="57">
        <f t="shared" si="97"/>
        <v>0</v>
      </c>
      <c r="O399" s="59">
        <f t="shared" si="98"/>
        <v>0</v>
      </c>
      <c r="P399" s="61">
        <f t="shared" si="93"/>
        <v>0</v>
      </c>
      <c r="Q399" s="94"/>
      <c r="R399" s="97">
        <f t="shared" si="101"/>
        <v>268</v>
      </c>
      <c r="S399" s="98" t="s">
        <v>870</v>
      </c>
      <c r="T399" s="78">
        <f t="shared" si="99"/>
        <v>0</v>
      </c>
      <c r="U399" s="70">
        <v>6083</v>
      </c>
      <c r="V399" s="71" t="s">
        <v>779</v>
      </c>
      <c r="W399" s="72">
        <v>86.578598</v>
      </c>
      <c r="X399" s="79">
        <f t="shared" si="100"/>
        <v>12.393363080330776</v>
      </c>
    </row>
    <row r="400" spans="1:24" hidden="1" x14ac:dyDescent="0.45">
      <c r="A400" s="155" t="s">
        <v>784</v>
      </c>
      <c r="B400" s="14" t="s">
        <v>785</v>
      </c>
      <c r="C400" s="32">
        <v>857</v>
      </c>
      <c r="D400" s="19">
        <v>361225.43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7">
        <f t="shared" si="94"/>
        <v>361225.43</v>
      </c>
      <c r="L400" s="53">
        <f t="shared" si="95"/>
        <v>421.49991831971994</v>
      </c>
      <c r="M400" s="53">
        <f t="shared" si="96"/>
        <v>0</v>
      </c>
      <c r="N400" s="57">
        <f t="shared" si="97"/>
        <v>0</v>
      </c>
      <c r="O400" s="59">
        <f t="shared" si="98"/>
        <v>0</v>
      </c>
      <c r="P400" s="61">
        <f t="shared" si="93"/>
        <v>0</v>
      </c>
      <c r="Q400" s="94"/>
      <c r="R400" s="97">
        <f t="shared" si="101"/>
        <v>269</v>
      </c>
      <c r="S400" s="98" t="s">
        <v>870</v>
      </c>
      <c r="T400" s="78">
        <f t="shared" si="99"/>
        <v>0</v>
      </c>
      <c r="U400" s="70">
        <v>6118</v>
      </c>
      <c r="V400" s="71" t="s">
        <v>785</v>
      </c>
      <c r="W400" s="72">
        <v>83.750297500000002</v>
      </c>
      <c r="X400" s="79">
        <f t="shared" si="100"/>
        <v>10.232799471548146</v>
      </c>
    </row>
    <row r="401" spans="1:24" hidden="1" x14ac:dyDescent="0.45">
      <c r="A401" s="155" t="s">
        <v>786</v>
      </c>
      <c r="B401" s="14" t="s">
        <v>787</v>
      </c>
      <c r="C401" s="32">
        <v>3957</v>
      </c>
      <c r="D401" s="19">
        <v>861191.31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7">
        <f t="shared" si="94"/>
        <v>861191.31</v>
      </c>
      <c r="L401" s="53">
        <f t="shared" si="95"/>
        <v>217.63742987111451</v>
      </c>
      <c r="M401" s="53">
        <f t="shared" si="96"/>
        <v>0</v>
      </c>
      <c r="N401" s="57">
        <f t="shared" si="97"/>
        <v>0</v>
      </c>
      <c r="O401" s="59">
        <f t="shared" si="98"/>
        <v>0</v>
      </c>
      <c r="P401" s="61">
        <f t="shared" si="93"/>
        <v>0</v>
      </c>
      <c r="Q401" s="94"/>
      <c r="R401" s="97">
        <f t="shared" si="101"/>
        <v>270</v>
      </c>
      <c r="S401" s="98" t="s">
        <v>870</v>
      </c>
      <c r="T401" s="78">
        <f t="shared" si="99"/>
        <v>0</v>
      </c>
      <c r="U401" s="70">
        <v>6125</v>
      </c>
      <c r="V401" s="71" t="s">
        <v>787</v>
      </c>
      <c r="W401" s="72">
        <v>164.22399899999999</v>
      </c>
      <c r="X401" s="79">
        <f t="shared" si="100"/>
        <v>24.095138494343939</v>
      </c>
    </row>
    <row r="402" spans="1:24" hidden="1" x14ac:dyDescent="0.45">
      <c r="A402" s="200" t="s">
        <v>788</v>
      </c>
      <c r="B402" s="89" t="s">
        <v>789</v>
      </c>
      <c r="C402" s="90">
        <v>12848</v>
      </c>
      <c r="D402" s="20">
        <v>4100434.43</v>
      </c>
      <c r="E402" s="20">
        <v>39988.04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91">
        <f t="shared" si="94"/>
        <v>4060446.39</v>
      </c>
      <c r="L402" s="81">
        <f t="shared" si="95"/>
        <v>316.03723458904113</v>
      </c>
      <c r="M402" s="81">
        <f t="shared" si="96"/>
        <v>0</v>
      </c>
      <c r="N402" s="82">
        <f t="shared" si="97"/>
        <v>0</v>
      </c>
      <c r="O402" s="83">
        <f t="shared" si="98"/>
        <v>0</v>
      </c>
      <c r="P402" s="84">
        <f t="shared" si="93"/>
        <v>0</v>
      </c>
      <c r="Q402" s="95"/>
      <c r="R402" s="97">
        <f t="shared" si="101"/>
        <v>271</v>
      </c>
      <c r="S402" s="98" t="s">
        <v>870</v>
      </c>
      <c r="T402" s="85">
        <f t="shared" si="99"/>
        <v>0</v>
      </c>
      <c r="U402" s="86">
        <v>6174</v>
      </c>
      <c r="V402" s="87" t="s">
        <v>789</v>
      </c>
      <c r="W402" s="82">
        <v>70.546501199999994</v>
      </c>
      <c r="X402" s="88">
        <f t="shared" si="100"/>
        <v>182.12100928401537</v>
      </c>
    </row>
    <row r="403" spans="1:24" hidden="1" x14ac:dyDescent="0.45">
      <c r="A403" s="200" t="s">
        <v>790</v>
      </c>
      <c r="B403" s="89" t="s">
        <v>791</v>
      </c>
      <c r="C403" s="90">
        <v>4255</v>
      </c>
      <c r="D403" s="20">
        <v>1787571.4</v>
      </c>
      <c r="E403" s="20">
        <v>0</v>
      </c>
      <c r="F403" s="20">
        <v>0</v>
      </c>
      <c r="G403" s="20">
        <v>15681</v>
      </c>
      <c r="H403" s="20">
        <v>0</v>
      </c>
      <c r="I403" s="20">
        <v>0</v>
      </c>
      <c r="J403" s="20">
        <v>0</v>
      </c>
      <c r="K403" s="91">
        <f t="shared" si="94"/>
        <v>1771890.4</v>
      </c>
      <c r="L403" s="81">
        <f t="shared" si="95"/>
        <v>416.42547591069331</v>
      </c>
      <c r="M403" s="81">
        <f t="shared" si="96"/>
        <v>0</v>
      </c>
      <c r="N403" s="82">
        <f t="shared" si="97"/>
        <v>0</v>
      </c>
      <c r="O403" s="83">
        <f t="shared" si="98"/>
        <v>0</v>
      </c>
      <c r="P403" s="84">
        <f t="shared" si="93"/>
        <v>0</v>
      </c>
      <c r="Q403" s="95"/>
      <c r="R403" s="97">
        <f t="shared" si="101"/>
        <v>272</v>
      </c>
      <c r="S403" s="98" t="s">
        <v>870</v>
      </c>
      <c r="T403" s="85">
        <f t="shared" si="99"/>
        <v>0</v>
      </c>
      <c r="U403" s="86">
        <v>6181</v>
      </c>
      <c r="V403" s="87" t="s">
        <v>791</v>
      </c>
      <c r="W403" s="82">
        <v>56.564498899999997</v>
      </c>
      <c r="X403" s="88">
        <f t="shared" si="100"/>
        <v>75.223860950706666</v>
      </c>
    </row>
    <row r="404" spans="1:24" hidden="1" x14ac:dyDescent="0.45">
      <c r="A404" s="155" t="s">
        <v>794</v>
      </c>
      <c r="B404" s="14" t="s">
        <v>795</v>
      </c>
      <c r="C404" s="32">
        <v>2141</v>
      </c>
      <c r="D404" s="19">
        <v>832606.67</v>
      </c>
      <c r="E404" s="19">
        <v>0</v>
      </c>
      <c r="F404" s="19">
        <v>0</v>
      </c>
      <c r="G404" s="19">
        <v>382.93</v>
      </c>
      <c r="H404" s="19">
        <v>0</v>
      </c>
      <c r="I404" s="19">
        <v>0</v>
      </c>
      <c r="J404" s="19">
        <v>0</v>
      </c>
      <c r="K404" s="17">
        <f t="shared" si="94"/>
        <v>832223.74</v>
      </c>
      <c r="L404" s="53">
        <f t="shared" si="95"/>
        <v>388.70795889771136</v>
      </c>
      <c r="M404" s="53">
        <f t="shared" si="96"/>
        <v>0</v>
      </c>
      <c r="N404" s="57">
        <f t="shared" si="97"/>
        <v>0</v>
      </c>
      <c r="O404" s="59">
        <f t="shared" si="98"/>
        <v>0</v>
      </c>
      <c r="P404" s="61">
        <f t="shared" si="93"/>
        <v>0</v>
      </c>
      <c r="Q404" s="94"/>
      <c r="R404" s="97">
        <f t="shared" si="101"/>
        <v>273</v>
      </c>
      <c r="S404" s="98" t="s">
        <v>870</v>
      </c>
      <c r="T404" s="78">
        <f t="shared" si="99"/>
        <v>0</v>
      </c>
      <c r="U404" s="70">
        <v>6216</v>
      </c>
      <c r="V404" s="71" t="s">
        <v>795</v>
      </c>
      <c r="W404" s="72">
        <v>176.6600037</v>
      </c>
      <c r="X404" s="79">
        <f t="shared" si="100"/>
        <v>12.119325003727484</v>
      </c>
    </row>
    <row r="405" spans="1:24" hidden="1" x14ac:dyDescent="0.45">
      <c r="A405" s="155" t="s">
        <v>796</v>
      </c>
      <c r="B405" s="14" t="s">
        <v>797</v>
      </c>
      <c r="C405" s="32">
        <v>8646</v>
      </c>
      <c r="D405" s="19">
        <v>2590579.34</v>
      </c>
      <c r="E405" s="19">
        <v>0</v>
      </c>
      <c r="F405" s="19">
        <v>29459.51</v>
      </c>
      <c r="G405" s="19">
        <v>0</v>
      </c>
      <c r="H405" s="19">
        <v>0</v>
      </c>
      <c r="I405" s="19">
        <v>0</v>
      </c>
      <c r="J405" s="19">
        <v>0</v>
      </c>
      <c r="K405" s="17">
        <f t="shared" si="94"/>
        <v>2561119.83</v>
      </c>
      <c r="L405" s="53">
        <f t="shared" si="95"/>
        <v>296.2201977793199</v>
      </c>
      <c r="M405" s="53">
        <f t="shared" si="96"/>
        <v>0</v>
      </c>
      <c r="N405" s="57">
        <f t="shared" si="97"/>
        <v>0</v>
      </c>
      <c r="O405" s="59">
        <f t="shared" si="98"/>
        <v>0</v>
      </c>
      <c r="P405" s="61">
        <f t="shared" ref="P405:P424" si="102">ROUND(O405*N$435,2)-0</f>
        <v>0</v>
      </c>
      <c r="Q405" s="94"/>
      <c r="R405" s="97">
        <f t="shared" si="101"/>
        <v>274</v>
      </c>
      <c r="S405" s="98" t="s">
        <v>870</v>
      </c>
      <c r="T405" s="78">
        <f t="shared" si="99"/>
        <v>0</v>
      </c>
      <c r="U405" s="70">
        <v>6223</v>
      </c>
      <c r="V405" s="71" t="s">
        <v>797</v>
      </c>
      <c r="W405" s="72">
        <v>258.52999879999999</v>
      </c>
      <c r="X405" s="79">
        <f t="shared" si="100"/>
        <v>33.442927475076445</v>
      </c>
    </row>
    <row r="406" spans="1:24" hidden="1" x14ac:dyDescent="0.45">
      <c r="A406" s="155" t="s">
        <v>800</v>
      </c>
      <c r="B406" s="14" t="s">
        <v>801</v>
      </c>
      <c r="C406" s="32">
        <v>1401</v>
      </c>
      <c r="D406" s="19">
        <v>580372.76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7">
        <f t="shared" si="94"/>
        <v>580372.76</v>
      </c>
      <c r="L406" s="53">
        <f t="shared" si="95"/>
        <v>414.25607423269093</v>
      </c>
      <c r="M406" s="53">
        <f t="shared" si="96"/>
        <v>0</v>
      </c>
      <c r="N406" s="57">
        <f t="shared" si="97"/>
        <v>0</v>
      </c>
      <c r="O406" s="59">
        <f t="shared" si="98"/>
        <v>0</v>
      </c>
      <c r="P406" s="61">
        <f t="shared" si="102"/>
        <v>0</v>
      </c>
      <c r="Q406" s="94"/>
      <c r="R406" s="97">
        <f t="shared" si="101"/>
        <v>275</v>
      </c>
      <c r="S406" s="98" t="s">
        <v>870</v>
      </c>
      <c r="T406" s="78">
        <f t="shared" si="99"/>
        <v>0</v>
      </c>
      <c r="U406" s="70">
        <v>6237</v>
      </c>
      <c r="V406" s="71" t="s">
        <v>801</v>
      </c>
      <c r="W406" s="72">
        <v>175.53900150000001</v>
      </c>
      <c r="X406" s="79">
        <f t="shared" si="100"/>
        <v>7.9811323297290144</v>
      </c>
    </row>
    <row r="407" spans="1:24" hidden="1" x14ac:dyDescent="0.45">
      <c r="A407" s="200" t="s">
        <v>802</v>
      </c>
      <c r="B407" s="89" t="s">
        <v>803</v>
      </c>
      <c r="C407" s="90">
        <v>6262</v>
      </c>
      <c r="D407" s="20">
        <v>197863.88</v>
      </c>
      <c r="E407" s="20">
        <v>0</v>
      </c>
      <c r="F407" s="20">
        <v>0</v>
      </c>
      <c r="G407" s="20">
        <v>0</v>
      </c>
      <c r="H407" s="20">
        <v>0</v>
      </c>
      <c r="I407" s="20">
        <v>0</v>
      </c>
      <c r="J407" s="20">
        <v>0</v>
      </c>
      <c r="K407" s="91">
        <f t="shared" si="94"/>
        <v>197863.88</v>
      </c>
      <c r="L407" s="81">
        <f t="shared" si="95"/>
        <v>31.597553497285212</v>
      </c>
      <c r="M407" s="81">
        <f t="shared" si="96"/>
        <v>0</v>
      </c>
      <c r="N407" s="82">
        <f t="shared" si="97"/>
        <v>0</v>
      </c>
      <c r="O407" s="83">
        <f t="shared" si="98"/>
        <v>0</v>
      </c>
      <c r="P407" s="84">
        <f t="shared" si="102"/>
        <v>0</v>
      </c>
      <c r="Q407" s="95"/>
      <c r="R407" s="97">
        <f t="shared" si="101"/>
        <v>276</v>
      </c>
      <c r="S407" s="98" t="s">
        <v>870</v>
      </c>
      <c r="T407" s="85">
        <f t="shared" si="99"/>
        <v>0</v>
      </c>
      <c r="U407" s="86">
        <v>6244</v>
      </c>
      <c r="V407" s="87" t="s">
        <v>803</v>
      </c>
      <c r="W407" s="82">
        <v>13.221599599999999</v>
      </c>
      <c r="X407" s="88">
        <f t="shared" si="100"/>
        <v>473.61894093359177</v>
      </c>
    </row>
    <row r="408" spans="1:24" hidden="1" x14ac:dyDescent="0.45">
      <c r="A408" s="200" t="s">
        <v>808</v>
      </c>
      <c r="B408" s="89" t="s">
        <v>809</v>
      </c>
      <c r="C408" s="90">
        <v>8501</v>
      </c>
      <c r="D408" s="20">
        <v>1464849.01</v>
      </c>
      <c r="E408" s="20">
        <v>2119.25</v>
      </c>
      <c r="F408" s="20">
        <v>0</v>
      </c>
      <c r="G408" s="20">
        <v>107120.72</v>
      </c>
      <c r="H408" s="20">
        <v>0</v>
      </c>
      <c r="I408" s="20">
        <v>0</v>
      </c>
      <c r="J408" s="20">
        <v>0</v>
      </c>
      <c r="K408" s="91">
        <f t="shared" si="94"/>
        <v>1355609.04</v>
      </c>
      <c r="L408" s="81">
        <f t="shared" si="95"/>
        <v>159.46465592283261</v>
      </c>
      <c r="M408" s="81">
        <f t="shared" si="96"/>
        <v>0</v>
      </c>
      <c r="N408" s="82">
        <f t="shared" si="97"/>
        <v>0</v>
      </c>
      <c r="O408" s="83">
        <f t="shared" si="98"/>
        <v>0</v>
      </c>
      <c r="P408" s="84">
        <f t="shared" si="102"/>
        <v>0</v>
      </c>
      <c r="Q408" s="95"/>
      <c r="R408" s="97">
        <f t="shared" si="101"/>
        <v>277</v>
      </c>
      <c r="S408" s="98" t="s">
        <v>870</v>
      </c>
      <c r="T408" s="85">
        <f t="shared" si="99"/>
        <v>0</v>
      </c>
      <c r="U408" s="86">
        <v>6300</v>
      </c>
      <c r="V408" s="87" t="s">
        <v>809</v>
      </c>
      <c r="W408" s="82">
        <v>13.782299999999999</v>
      </c>
      <c r="X408" s="88">
        <f t="shared" si="100"/>
        <v>616.80561299637941</v>
      </c>
    </row>
    <row r="409" spans="1:24" hidden="1" x14ac:dyDescent="0.45">
      <c r="A409" s="200" t="s">
        <v>810</v>
      </c>
      <c r="B409" s="89" t="s">
        <v>811</v>
      </c>
      <c r="C409" s="90">
        <v>6867</v>
      </c>
      <c r="D409" s="20">
        <v>2055274.15</v>
      </c>
      <c r="E409" s="20">
        <v>0</v>
      </c>
      <c r="F409" s="20">
        <v>0</v>
      </c>
      <c r="G409" s="20">
        <v>0</v>
      </c>
      <c r="H409" s="20">
        <v>0</v>
      </c>
      <c r="I409" s="20">
        <v>0</v>
      </c>
      <c r="J409" s="20">
        <v>0</v>
      </c>
      <c r="K409" s="91">
        <f t="shared" si="94"/>
        <v>2055274.15</v>
      </c>
      <c r="L409" s="81">
        <f t="shared" si="95"/>
        <v>299.29724042522207</v>
      </c>
      <c r="M409" s="81">
        <f t="shared" si="96"/>
        <v>0</v>
      </c>
      <c r="N409" s="82">
        <f t="shared" si="97"/>
        <v>0</v>
      </c>
      <c r="O409" s="83">
        <f t="shared" si="98"/>
        <v>0</v>
      </c>
      <c r="P409" s="84">
        <f t="shared" si="102"/>
        <v>0</v>
      </c>
      <c r="Q409" s="95"/>
      <c r="R409" s="97">
        <f t="shared" si="101"/>
        <v>278</v>
      </c>
      <c r="S409" s="98" t="s">
        <v>870</v>
      </c>
      <c r="T409" s="85">
        <f t="shared" si="99"/>
        <v>0</v>
      </c>
      <c r="U409" s="86">
        <v>6307</v>
      </c>
      <c r="V409" s="87" t="s">
        <v>811</v>
      </c>
      <c r="W409" s="82">
        <v>100.41300200000001</v>
      </c>
      <c r="X409" s="88">
        <f t="shared" si="100"/>
        <v>68.387558017635996</v>
      </c>
    </row>
    <row r="410" spans="1:24" hidden="1" x14ac:dyDescent="0.45">
      <c r="A410" s="200" t="s">
        <v>814</v>
      </c>
      <c r="B410" s="89" t="s">
        <v>815</v>
      </c>
      <c r="C410" s="90">
        <v>3800</v>
      </c>
      <c r="D410" s="20">
        <v>1592589.42</v>
      </c>
      <c r="E410" s="20">
        <v>0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91">
        <f t="shared" si="94"/>
        <v>1592589.42</v>
      </c>
      <c r="L410" s="81">
        <f t="shared" si="95"/>
        <v>419.10247894736841</v>
      </c>
      <c r="M410" s="81">
        <f t="shared" si="96"/>
        <v>0</v>
      </c>
      <c r="N410" s="82">
        <f t="shared" si="97"/>
        <v>0</v>
      </c>
      <c r="O410" s="83">
        <f t="shared" si="98"/>
        <v>0</v>
      </c>
      <c r="P410" s="84">
        <f t="shared" si="102"/>
        <v>0</v>
      </c>
      <c r="Q410" s="95"/>
      <c r="R410" s="97">
        <f t="shared" si="101"/>
        <v>279</v>
      </c>
      <c r="S410" s="98" t="s">
        <v>870</v>
      </c>
      <c r="T410" s="85">
        <f t="shared" si="99"/>
        <v>0</v>
      </c>
      <c r="U410" s="86">
        <v>6328</v>
      </c>
      <c r="V410" s="87" t="s">
        <v>815</v>
      </c>
      <c r="W410" s="82">
        <v>46.829200700000001</v>
      </c>
      <c r="X410" s="88">
        <f t="shared" si="100"/>
        <v>81.145950458214841</v>
      </c>
    </row>
    <row r="411" spans="1:24" hidden="1" x14ac:dyDescent="0.45">
      <c r="A411" s="155" t="s">
        <v>820</v>
      </c>
      <c r="B411" s="14" t="s">
        <v>821</v>
      </c>
      <c r="C411" s="32">
        <v>1759</v>
      </c>
      <c r="D411" s="19">
        <v>625581.12</v>
      </c>
      <c r="E411" s="19">
        <v>0</v>
      </c>
      <c r="F411" s="19">
        <v>344.61</v>
      </c>
      <c r="G411" s="19">
        <v>0</v>
      </c>
      <c r="H411" s="19">
        <v>0</v>
      </c>
      <c r="I411" s="19">
        <v>0</v>
      </c>
      <c r="J411" s="19">
        <v>0</v>
      </c>
      <c r="K411" s="17">
        <f t="shared" si="94"/>
        <v>625236.51</v>
      </c>
      <c r="L411" s="53">
        <f t="shared" si="95"/>
        <v>355.4499772598067</v>
      </c>
      <c r="M411" s="53">
        <f t="shared" si="96"/>
        <v>0</v>
      </c>
      <c r="N411" s="57">
        <f t="shared" si="97"/>
        <v>0</v>
      </c>
      <c r="O411" s="59">
        <f t="shared" si="98"/>
        <v>0</v>
      </c>
      <c r="P411" s="61">
        <f t="shared" si="102"/>
        <v>0</v>
      </c>
      <c r="Q411" s="94"/>
      <c r="R411" s="97">
        <f t="shared" si="101"/>
        <v>280</v>
      </c>
      <c r="S411" s="98" t="s">
        <v>870</v>
      </c>
      <c r="T411" s="78">
        <f t="shared" si="99"/>
        <v>0</v>
      </c>
      <c r="U411" s="70">
        <v>6370</v>
      </c>
      <c r="V411" s="71" t="s">
        <v>821</v>
      </c>
      <c r="W411" s="72">
        <v>94.602203399999993</v>
      </c>
      <c r="X411" s="79">
        <f t="shared" si="100"/>
        <v>18.59364725959438</v>
      </c>
    </row>
    <row r="412" spans="1:24" hidden="1" x14ac:dyDescent="0.45">
      <c r="A412" s="155" t="s">
        <v>816</v>
      </c>
      <c r="B412" s="14" t="s">
        <v>817</v>
      </c>
      <c r="C412" s="32">
        <v>1164</v>
      </c>
      <c r="D412" s="19">
        <v>528341.55000000005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7">
        <f t="shared" si="94"/>
        <v>528341.55000000005</v>
      </c>
      <c r="L412" s="53">
        <f t="shared" si="95"/>
        <v>453.90167525773199</v>
      </c>
      <c r="M412" s="53">
        <f t="shared" si="96"/>
        <v>0</v>
      </c>
      <c r="N412" s="57">
        <f t="shared" si="97"/>
        <v>0</v>
      </c>
      <c r="O412" s="59">
        <f t="shared" si="98"/>
        <v>0</v>
      </c>
      <c r="P412" s="61">
        <f t="shared" si="102"/>
        <v>0</v>
      </c>
      <c r="Q412" s="94"/>
      <c r="R412" s="97">
        <f t="shared" si="101"/>
        <v>281</v>
      </c>
      <c r="S412" s="98" t="s">
        <v>870</v>
      </c>
      <c r="T412" s="78">
        <f t="shared" si="99"/>
        <v>0</v>
      </c>
      <c r="U412" s="70">
        <v>6335</v>
      </c>
      <c r="V412" s="71" t="s">
        <v>817</v>
      </c>
      <c r="W412" s="72">
        <v>286.86401369999999</v>
      </c>
      <c r="X412" s="79">
        <f t="shared" si="100"/>
        <v>4.0576717343755133</v>
      </c>
    </row>
    <row r="413" spans="1:24" hidden="1" x14ac:dyDescent="0.45">
      <c r="A413" s="155" t="s">
        <v>822</v>
      </c>
      <c r="B413" s="14" t="s">
        <v>823</v>
      </c>
      <c r="C413" s="32">
        <v>868</v>
      </c>
      <c r="D413" s="19">
        <v>446036.96</v>
      </c>
      <c r="E413" s="19">
        <v>0</v>
      </c>
      <c r="F413" s="19">
        <v>1291.7</v>
      </c>
      <c r="G413" s="19">
        <v>0</v>
      </c>
      <c r="H413" s="19">
        <v>0</v>
      </c>
      <c r="I413" s="19">
        <v>0</v>
      </c>
      <c r="J413" s="19">
        <v>0</v>
      </c>
      <c r="K413" s="17">
        <f t="shared" si="94"/>
        <v>444745.26</v>
      </c>
      <c r="L413" s="53">
        <f t="shared" si="95"/>
        <v>512.37933179723507</v>
      </c>
      <c r="M413" s="53">
        <f t="shared" si="96"/>
        <v>0</v>
      </c>
      <c r="N413" s="57">
        <f t="shared" si="97"/>
        <v>0</v>
      </c>
      <c r="O413" s="59">
        <f t="shared" si="98"/>
        <v>0</v>
      </c>
      <c r="P413" s="61">
        <f t="shared" si="102"/>
        <v>0</v>
      </c>
      <c r="Q413" s="94"/>
      <c r="R413" s="97">
        <f t="shared" si="101"/>
        <v>282</v>
      </c>
      <c r="S413" s="98" t="s">
        <v>870</v>
      </c>
      <c r="T413" s="78">
        <f t="shared" si="99"/>
        <v>0</v>
      </c>
      <c r="U413" s="70">
        <v>6384</v>
      </c>
      <c r="V413" s="71" t="s">
        <v>823</v>
      </c>
      <c r="W413" s="72">
        <v>150.8280029</v>
      </c>
      <c r="X413" s="79">
        <f t="shared" si="100"/>
        <v>5.754899510109472</v>
      </c>
    </row>
    <row r="414" spans="1:24" hidden="1" x14ac:dyDescent="0.45">
      <c r="A414" s="200" t="s">
        <v>826</v>
      </c>
      <c r="B414" s="89" t="s">
        <v>827</v>
      </c>
      <c r="C414" s="90">
        <v>2814</v>
      </c>
      <c r="D414" s="20">
        <v>99178.45</v>
      </c>
      <c r="E414" s="20">
        <v>0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91">
        <f t="shared" si="94"/>
        <v>99178.45</v>
      </c>
      <c r="L414" s="81">
        <f t="shared" si="95"/>
        <v>35.244651741293531</v>
      </c>
      <c r="M414" s="81">
        <f t="shared" si="96"/>
        <v>0</v>
      </c>
      <c r="N414" s="82">
        <f t="shared" si="97"/>
        <v>0</v>
      </c>
      <c r="O414" s="83">
        <f t="shared" si="98"/>
        <v>0</v>
      </c>
      <c r="P414" s="84">
        <f t="shared" si="102"/>
        <v>0</v>
      </c>
      <c r="Q414" s="95"/>
      <c r="R414" s="97">
        <f t="shared" si="101"/>
        <v>283</v>
      </c>
      <c r="S414" s="98" t="s">
        <v>870</v>
      </c>
      <c r="T414" s="85">
        <f t="shared" si="99"/>
        <v>0</v>
      </c>
      <c r="U414" s="86">
        <v>6419</v>
      </c>
      <c r="V414" s="87" t="s">
        <v>827</v>
      </c>
      <c r="W414" s="82">
        <v>2.1097100000000002</v>
      </c>
      <c r="X414" s="88">
        <f t="shared" si="100"/>
        <v>1333.8326120651652</v>
      </c>
    </row>
    <row r="415" spans="1:24" hidden="1" x14ac:dyDescent="0.45">
      <c r="A415" s="155" t="s">
        <v>828</v>
      </c>
      <c r="B415" s="126" t="s">
        <v>829</v>
      </c>
      <c r="C415" s="32">
        <v>784</v>
      </c>
      <c r="D415" s="19">
        <v>499409.26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7">
        <f t="shared" si="94"/>
        <v>499409.26</v>
      </c>
      <c r="L415" s="53">
        <f t="shared" si="95"/>
        <v>637.00160714285721</v>
      </c>
      <c r="M415" s="53">
        <f t="shared" si="96"/>
        <v>0</v>
      </c>
      <c r="N415" s="57">
        <f t="shared" si="97"/>
        <v>0</v>
      </c>
      <c r="O415" s="59">
        <f t="shared" si="98"/>
        <v>0</v>
      </c>
      <c r="P415" s="61">
        <f t="shared" si="102"/>
        <v>0</v>
      </c>
      <c r="Q415" s="94"/>
      <c r="R415" s="97">
        <f t="shared" si="101"/>
        <v>284</v>
      </c>
      <c r="S415" s="98" t="s">
        <v>870</v>
      </c>
      <c r="T415" s="78">
        <f t="shared" si="99"/>
        <v>0</v>
      </c>
      <c r="U415" s="70">
        <v>6426</v>
      </c>
      <c r="V415" s="71" t="s">
        <v>829</v>
      </c>
      <c r="W415" s="72">
        <v>139.52000430000001</v>
      </c>
      <c r="X415" s="79">
        <f t="shared" si="100"/>
        <v>5.619265881860354</v>
      </c>
    </row>
    <row r="416" spans="1:24" hidden="1" x14ac:dyDescent="0.45">
      <c r="A416" s="155" t="s">
        <v>832</v>
      </c>
      <c r="B416" s="14" t="s">
        <v>833</v>
      </c>
      <c r="C416" s="32">
        <v>2020</v>
      </c>
      <c r="D416" s="19">
        <v>1173599.8600000001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7">
        <f t="shared" si="94"/>
        <v>1173599.8600000001</v>
      </c>
      <c r="L416" s="53">
        <f t="shared" si="95"/>
        <v>580.99002970297033</v>
      </c>
      <c r="M416" s="53">
        <f t="shared" si="96"/>
        <v>0</v>
      </c>
      <c r="N416" s="57">
        <f t="shared" si="97"/>
        <v>0</v>
      </c>
      <c r="O416" s="59">
        <f t="shared" si="98"/>
        <v>0</v>
      </c>
      <c r="P416" s="61">
        <f t="shared" si="102"/>
        <v>0</v>
      </c>
      <c r="Q416" s="94"/>
      <c r="R416" s="97">
        <f t="shared" si="101"/>
        <v>285</v>
      </c>
      <c r="S416" s="98" t="s">
        <v>870</v>
      </c>
      <c r="T416" s="78">
        <f t="shared" si="99"/>
        <v>0</v>
      </c>
      <c r="U416" s="70">
        <v>6461</v>
      </c>
      <c r="V416" s="71" t="s">
        <v>833</v>
      </c>
      <c r="W416" s="72">
        <v>136.69500729999999</v>
      </c>
      <c r="X416" s="79">
        <f t="shared" si="100"/>
        <v>14.777423403378393</v>
      </c>
    </row>
    <row r="417" spans="1:24" hidden="1" x14ac:dyDescent="0.45">
      <c r="A417" s="200" t="s">
        <v>834</v>
      </c>
      <c r="B417" s="89" t="s">
        <v>835</v>
      </c>
      <c r="C417" s="90">
        <v>2216</v>
      </c>
      <c r="D417" s="20">
        <v>676909.91</v>
      </c>
      <c r="E417" s="20">
        <v>3170.75</v>
      </c>
      <c r="F417" s="20">
        <v>0</v>
      </c>
      <c r="G417" s="20">
        <v>1675.31</v>
      </c>
      <c r="H417" s="20">
        <v>0</v>
      </c>
      <c r="I417" s="20">
        <v>0</v>
      </c>
      <c r="J417" s="20">
        <v>0</v>
      </c>
      <c r="K417" s="91">
        <f t="shared" si="94"/>
        <v>672063.85</v>
      </c>
      <c r="L417" s="81">
        <f t="shared" si="95"/>
        <v>303.27791064981949</v>
      </c>
      <c r="M417" s="81">
        <f t="shared" si="96"/>
        <v>0</v>
      </c>
      <c r="N417" s="82">
        <f t="shared" si="97"/>
        <v>0</v>
      </c>
      <c r="O417" s="83">
        <f t="shared" si="98"/>
        <v>0</v>
      </c>
      <c r="P417" s="84">
        <f t="shared" si="102"/>
        <v>0</v>
      </c>
      <c r="Q417" s="95"/>
      <c r="R417" s="97">
        <f t="shared" si="101"/>
        <v>286</v>
      </c>
      <c r="S417" s="98" t="s">
        <v>870</v>
      </c>
      <c r="T417" s="85">
        <f t="shared" si="99"/>
        <v>0</v>
      </c>
      <c r="U417" s="86">
        <v>6470</v>
      </c>
      <c r="V417" s="87" t="s">
        <v>835</v>
      </c>
      <c r="W417" s="82">
        <v>8.1212397000000003</v>
      </c>
      <c r="X417" s="88">
        <f t="shared" si="100"/>
        <v>272.8647450216252</v>
      </c>
    </row>
    <row r="418" spans="1:24" hidden="1" x14ac:dyDescent="0.45">
      <c r="A418" s="200" t="s">
        <v>838</v>
      </c>
      <c r="B418" s="89" t="s">
        <v>839</v>
      </c>
      <c r="C418" s="90">
        <v>594</v>
      </c>
      <c r="D418" s="20">
        <v>142191.25</v>
      </c>
      <c r="E418" s="20">
        <v>0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91">
        <f t="shared" si="94"/>
        <v>142191.25</v>
      </c>
      <c r="L418" s="81">
        <f t="shared" si="95"/>
        <v>239.37920875420875</v>
      </c>
      <c r="M418" s="81">
        <f t="shared" si="96"/>
        <v>0</v>
      </c>
      <c r="N418" s="82">
        <f t="shared" si="97"/>
        <v>0</v>
      </c>
      <c r="O418" s="83">
        <f t="shared" si="98"/>
        <v>0</v>
      </c>
      <c r="P418" s="84">
        <f t="shared" si="102"/>
        <v>0</v>
      </c>
      <c r="Q418" s="95"/>
      <c r="R418" s="97">
        <f t="shared" si="101"/>
        <v>287</v>
      </c>
      <c r="S418" s="98" t="s">
        <v>870</v>
      </c>
      <c r="T418" s="85">
        <f t="shared" si="99"/>
        <v>0</v>
      </c>
      <c r="U418" s="86">
        <v>6482</v>
      </c>
      <c r="V418" s="87" t="s">
        <v>839</v>
      </c>
      <c r="W418" s="82">
        <v>10.264599799999999</v>
      </c>
      <c r="X418" s="88">
        <f t="shared" si="100"/>
        <v>57.868792897312964</v>
      </c>
    </row>
    <row r="419" spans="1:24" hidden="1" x14ac:dyDescent="0.45">
      <c r="A419" s="155" t="s">
        <v>840</v>
      </c>
      <c r="B419" s="14" t="s">
        <v>841</v>
      </c>
      <c r="C419" s="32">
        <v>1048</v>
      </c>
      <c r="D419" s="19">
        <v>497073.76</v>
      </c>
      <c r="E419" s="19">
        <v>0</v>
      </c>
      <c r="F419" s="19">
        <v>700</v>
      </c>
      <c r="G419" s="19">
        <v>0</v>
      </c>
      <c r="H419" s="19">
        <v>0</v>
      </c>
      <c r="I419" s="19">
        <v>0</v>
      </c>
      <c r="J419" s="19">
        <v>0</v>
      </c>
      <c r="K419" s="17">
        <f t="shared" si="94"/>
        <v>496373.76000000001</v>
      </c>
      <c r="L419" s="53">
        <f t="shared" si="95"/>
        <v>473.63908396946567</v>
      </c>
      <c r="M419" s="53">
        <f t="shared" si="96"/>
        <v>0</v>
      </c>
      <c r="N419" s="57">
        <f t="shared" si="97"/>
        <v>0</v>
      </c>
      <c r="O419" s="59">
        <f t="shared" si="98"/>
        <v>0</v>
      </c>
      <c r="P419" s="61">
        <f t="shared" si="102"/>
        <v>0</v>
      </c>
      <c r="Q419" s="94"/>
      <c r="R419" s="97">
        <f t="shared" si="101"/>
        <v>288</v>
      </c>
      <c r="S419" s="98" t="s">
        <v>870</v>
      </c>
      <c r="T419" s="78">
        <f t="shared" si="99"/>
        <v>0</v>
      </c>
      <c r="U419" s="70">
        <v>6545</v>
      </c>
      <c r="V419" s="71" t="s">
        <v>841</v>
      </c>
      <c r="W419" s="72">
        <v>48.335899400000002</v>
      </c>
      <c r="X419" s="79">
        <f t="shared" si="100"/>
        <v>21.681607521717076</v>
      </c>
    </row>
    <row r="420" spans="1:24" hidden="1" x14ac:dyDescent="0.45">
      <c r="A420" s="155" t="s">
        <v>842</v>
      </c>
      <c r="B420" s="14" t="s">
        <v>843</v>
      </c>
      <c r="C420" s="32">
        <v>1559</v>
      </c>
      <c r="D420" s="19">
        <v>897521.45</v>
      </c>
      <c r="E420" s="19">
        <v>1611.5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7">
        <f t="shared" si="94"/>
        <v>895909.95</v>
      </c>
      <c r="L420" s="53">
        <f t="shared" si="95"/>
        <v>574.66962796664529</v>
      </c>
      <c r="M420" s="53">
        <f t="shared" si="96"/>
        <v>0</v>
      </c>
      <c r="N420" s="57">
        <f t="shared" si="97"/>
        <v>0</v>
      </c>
      <c r="O420" s="59">
        <f t="shared" si="98"/>
        <v>0</v>
      </c>
      <c r="P420" s="61">
        <f t="shared" si="102"/>
        <v>0</v>
      </c>
      <c r="Q420" s="94"/>
      <c r="R420" s="97">
        <f t="shared" si="101"/>
        <v>289</v>
      </c>
      <c r="S420" s="98" t="s">
        <v>870</v>
      </c>
      <c r="T420" s="78">
        <f t="shared" si="99"/>
        <v>0</v>
      </c>
      <c r="U420" s="70">
        <v>6608</v>
      </c>
      <c r="V420" s="71" t="s">
        <v>843</v>
      </c>
      <c r="W420" s="72">
        <v>129.49899289999999</v>
      </c>
      <c r="X420" s="79">
        <f t="shared" si="100"/>
        <v>12.038703661609713</v>
      </c>
    </row>
    <row r="421" spans="1:24" hidden="1" x14ac:dyDescent="0.45">
      <c r="A421" s="155" t="s">
        <v>846</v>
      </c>
      <c r="B421" s="14" t="s">
        <v>847</v>
      </c>
      <c r="C421" s="32">
        <v>1829</v>
      </c>
      <c r="D421" s="19">
        <v>991489.64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7">
        <f t="shared" si="94"/>
        <v>991489.64</v>
      </c>
      <c r="L421" s="53">
        <f t="shared" si="95"/>
        <v>542.09384363039908</v>
      </c>
      <c r="M421" s="53">
        <f t="shared" si="96"/>
        <v>0</v>
      </c>
      <c r="N421" s="57">
        <f t="shared" si="97"/>
        <v>0</v>
      </c>
      <c r="O421" s="59">
        <f t="shared" si="98"/>
        <v>0</v>
      </c>
      <c r="P421" s="61">
        <f t="shared" si="102"/>
        <v>0</v>
      </c>
      <c r="Q421" s="94"/>
      <c r="R421" s="97">
        <f t="shared" si="101"/>
        <v>290</v>
      </c>
      <c r="S421" s="98" t="s">
        <v>870</v>
      </c>
      <c r="T421" s="78">
        <f t="shared" si="99"/>
        <v>0</v>
      </c>
      <c r="U421" s="70">
        <v>6678</v>
      </c>
      <c r="V421" s="71" t="s">
        <v>847</v>
      </c>
      <c r="W421" s="72">
        <v>186.5899963</v>
      </c>
      <c r="X421" s="79">
        <f t="shared" si="100"/>
        <v>9.8022404001730514</v>
      </c>
    </row>
    <row r="422" spans="1:24" hidden="1" x14ac:dyDescent="0.45">
      <c r="A422" s="155" t="s">
        <v>848</v>
      </c>
      <c r="B422" s="14" t="s">
        <v>849</v>
      </c>
      <c r="C422" s="32">
        <v>5136</v>
      </c>
      <c r="D422" s="19">
        <v>2799169.63</v>
      </c>
      <c r="E422" s="19">
        <v>0</v>
      </c>
      <c r="F422" s="19">
        <v>20485.04</v>
      </c>
      <c r="G422" s="19">
        <v>0</v>
      </c>
      <c r="H422" s="19">
        <v>0</v>
      </c>
      <c r="I422" s="19">
        <v>0</v>
      </c>
      <c r="J422" s="19">
        <v>0</v>
      </c>
      <c r="K422" s="17">
        <f t="shared" si="94"/>
        <v>2778684.59</v>
      </c>
      <c r="L422" s="53">
        <f t="shared" si="95"/>
        <v>541.02114291277258</v>
      </c>
      <c r="M422" s="53">
        <f t="shared" si="96"/>
        <v>0</v>
      </c>
      <c r="N422" s="57">
        <f t="shared" si="97"/>
        <v>0</v>
      </c>
      <c r="O422" s="59">
        <f t="shared" si="98"/>
        <v>0</v>
      </c>
      <c r="P422" s="61">
        <f t="shared" si="102"/>
        <v>0</v>
      </c>
      <c r="Q422" s="94"/>
      <c r="R422" s="97">
        <f t="shared" si="101"/>
        <v>291</v>
      </c>
      <c r="S422" s="98" t="s">
        <v>870</v>
      </c>
      <c r="T422" s="78">
        <f t="shared" si="99"/>
        <v>0</v>
      </c>
      <c r="U422" s="70">
        <v>6685</v>
      </c>
      <c r="V422" s="71" t="s">
        <v>849</v>
      </c>
      <c r="W422" s="72">
        <v>236.4470062</v>
      </c>
      <c r="X422" s="79">
        <f t="shared" si="100"/>
        <v>21.721569169100352</v>
      </c>
    </row>
    <row r="423" spans="1:24" hidden="1" x14ac:dyDescent="0.45">
      <c r="A423" s="155" t="s">
        <v>850</v>
      </c>
      <c r="B423" s="14" t="s">
        <v>851</v>
      </c>
      <c r="C423" s="32">
        <v>1154</v>
      </c>
      <c r="D423" s="19">
        <v>636163.93999999994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7">
        <f t="shared" si="94"/>
        <v>636163.93999999994</v>
      </c>
      <c r="L423" s="53">
        <f t="shared" si="95"/>
        <v>551.26857885615243</v>
      </c>
      <c r="M423" s="53">
        <f t="shared" si="96"/>
        <v>0</v>
      </c>
      <c r="N423" s="57">
        <f t="shared" si="97"/>
        <v>0</v>
      </c>
      <c r="O423" s="59">
        <f t="shared" si="98"/>
        <v>0</v>
      </c>
      <c r="P423" s="61">
        <f t="shared" si="102"/>
        <v>0</v>
      </c>
      <c r="Q423" s="94"/>
      <c r="R423" s="97">
        <f t="shared" si="101"/>
        <v>292</v>
      </c>
      <c r="S423" s="98" t="s">
        <v>870</v>
      </c>
      <c r="T423" s="78">
        <f t="shared" si="99"/>
        <v>0</v>
      </c>
      <c r="U423" s="70">
        <v>6692</v>
      </c>
      <c r="V423" s="71" t="s">
        <v>851</v>
      </c>
      <c r="W423" s="72">
        <v>251.62699889999999</v>
      </c>
      <c r="X423" s="79">
        <f t="shared" si="100"/>
        <v>4.586153334279583</v>
      </c>
    </row>
    <row r="424" spans="1:24" hidden="1" x14ac:dyDescent="0.45">
      <c r="A424" s="155" t="s">
        <v>856</v>
      </c>
      <c r="B424" s="14" t="s">
        <v>857</v>
      </c>
      <c r="C424" s="32">
        <v>1352</v>
      </c>
      <c r="D424" s="19">
        <v>561298.07999999996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7">
        <f t="shared" si="94"/>
        <v>561298.07999999996</v>
      </c>
      <c r="L424" s="53">
        <f t="shared" si="95"/>
        <v>415.16130177514788</v>
      </c>
      <c r="M424" s="53">
        <f t="shared" si="96"/>
        <v>0</v>
      </c>
      <c r="N424" s="57">
        <f t="shared" si="97"/>
        <v>0</v>
      </c>
      <c r="O424" s="59">
        <f t="shared" si="98"/>
        <v>0</v>
      </c>
      <c r="P424" s="61">
        <f t="shared" si="102"/>
        <v>0</v>
      </c>
      <c r="Q424" s="94"/>
      <c r="R424" s="97">
        <f t="shared" si="101"/>
        <v>293</v>
      </c>
      <c r="S424" s="98" t="s">
        <v>870</v>
      </c>
      <c r="T424" s="78">
        <f t="shared" si="99"/>
        <v>0</v>
      </c>
      <c r="U424" s="70">
        <v>6734</v>
      </c>
      <c r="V424" s="71" t="s">
        <v>857</v>
      </c>
      <c r="W424" s="72">
        <v>80.055702199999999</v>
      </c>
      <c r="X424" s="79">
        <f t="shared" si="100"/>
        <v>16.888241097709091</v>
      </c>
    </row>
    <row r="425" spans="1:24" x14ac:dyDescent="0.45">
      <c r="A425" s="196"/>
      <c r="B425" s="14" t="s">
        <v>860</v>
      </c>
      <c r="C425" s="33">
        <f t="shared" ref="C425:J425" si="103">SUM(C4:C424)</f>
        <v>855385</v>
      </c>
      <c r="D425" s="21">
        <f t="shared" si="103"/>
        <v>382172670.68999982</v>
      </c>
      <c r="E425" s="22">
        <f t="shared" si="103"/>
        <v>1472909.7</v>
      </c>
      <c r="F425" s="21">
        <f t="shared" si="103"/>
        <v>2338060.7999999998</v>
      </c>
      <c r="G425" s="21">
        <f t="shared" si="103"/>
        <v>1333219.2400000002</v>
      </c>
      <c r="H425" s="22">
        <f t="shared" si="103"/>
        <v>203.2</v>
      </c>
      <c r="I425" s="22">
        <f t="shared" si="103"/>
        <v>0</v>
      </c>
      <c r="J425" s="22">
        <f t="shared" si="103"/>
        <v>200</v>
      </c>
      <c r="K425" s="17">
        <f t="shared" ref="K425" si="104">D425-E425-F425-G425-H425-I425-J425</f>
        <v>377028077.74999982</v>
      </c>
      <c r="L425" s="53">
        <f t="shared" ref="L425" si="105">K425/C425</f>
        <v>440.77003659170998</v>
      </c>
      <c r="M425" s="53">
        <f t="shared" ref="M425" si="106">MAX(ROUND((L425-M$3),2),0)</f>
        <v>0</v>
      </c>
      <c r="N425" s="57">
        <f>SUM(N4:N424)</f>
        <v>16779075.360000003</v>
      </c>
      <c r="O425" s="59">
        <f t="shared" ref="O425" si="107">N425/N$3</f>
        <v>1</v>
      </c>
      <c r="P425" s="61">
        <f t="shared" ref="P425" si="108">ROUND(O425*N$435,2)-0</f>
        <v>13300000</v>
      </c>
      <c r="Q425" s="94"/>
      <c r="R425" s="94"/>
      <c r="U425" s="66"/>
      <c r="V425" s="77" t="s">
        <v>894</v>
      </c>
      <c r="W425" s="72">
        <f>SUM(W4:W424)</f>
        <v>57315.586752499948</v>
      </c>
    </row>
    <row r="426" spans="1:24" x14ac:dyDescent="0.45">
      <c r="K426" s="17">
        <f>SUM(K4:K424)</f>
        <v>377028077.75</v>
      </c>
      <c r="O426" s="60">
        <f>SUM(O4:O424)</f>
        <v>0.99999999999999944</v>
      </c>
      <c r="P426" s="174">
        <f>SUM(P4:P424)</f>
        <v>13300000.000000002</v>
      </c>
    </row>
    <row r="428" spans="1:24" ht="19" thickBot="1" x14ac:dyDescent="0.5"/>
    <row r="429" spans="1:24" s="38" customFormat="1" ht="18" thickBot="1" x14ac:dyDescent="0.4">
      <c r="A429" s="34"/>
      <c r="B429" s="247" t="s">
        <v>868</v>
      </c>
      <c r="C429" s="222">
        <f>C425</f>
        <v>855385</v>
      </c>
      <c r="D429" s="223">
        <f t="shared" ref="D429:J429" si="109">SUM(D5:D427)</f>
        <v>764146544.9199996</v>
      </c>
      <c r="E429" s="224">
        <f t="shared" si="109"/>
        <v>2945819.4</v>
      </c>
      <c r="F429" s="225">
        <f t="shared" si="109"/>
        <v>4676121.5999999996</v>
      </c>
      <c r="G429" s="225">
        <f t="shared" si="109"/>
        <v>2666438.4800000004</v>
      </c>
      <c r="H429" s="225">
        <f t="shared" si="109"/>
        <v>406.4</v>
      </c>
      <c r="I429" s="225">
        <f t="shared" si="109"/>
        <v>0</v>
      </c>
      <c r="J429" s="225">
        <f t="shared" si="109"/>
        <v>400</v>
      </c>
      <c r="K429" s="226"/>
      <c r="L429" s="36"/>
      <c r="M429" s="37"/>
      <c r="N429" s="35"/>
      <c r="U429" s="56"/>
      <c r="V429" s="56"/>
      <c r="W429" s="56"/>
    </row>
    <row r="430" spans="1:24" s="38" customFormat="1" ht="18" thickBot="1" x14ac:dyDescent="0.4">
      <c r="A430" s="39"/>
      <c r="B430" s="240" t="s">
        <v>869</v>
      </c>
      <c r="C430" s="227"/>
      <c r="D430" s="228" t="s">
        <v>870</v>
      </c>
      <c r="E430" s="228" t="s">
        <v>870</v>
      </c>
      <c r="F430" s="228" t="s">
        <v>870</v>
      </c>
      <c r="G430" s="228" t="s">
        <v>870</v>
      </c>
      <c r="H430" s="228" t="s">
        <v>870</v>
      </c>
      <c r="I430" s="228" t="s">
        <v>870</v>
      </c>
      <c r="J430" s="228" t="s">
        <v>870</v>
      </c>
      <c r="K430" s="229">
        <f>K426</f>
        <v>377028077.75</v>
      </c>
      <c r="L430" s="36"/>
      <c r="M430" s="40" t="s">
        <v>870</v>
      </c>
      <c r="N430" s="41" t="s">
        <v>870</v>
      </c>
      <c r="U430" s="56"/>
      <c r="V430" s="56"/>
      <c r="W430" s="56"/>
    </row>
    <row r="431" spans="1:24" s="38" customFormat="1" ht="18" thickBot="1" x14ac:dyDescent="0.4">
      <c r="A431" s="42"/>
      <c r="B431" s="241" t="s">
        <v>871</v>
      </c>
      <c r="C431" s="230">
        <f>C429</f>
        <v>855385</v>
      </c>
      <c r="D431" s="231" t="s">
        <v>870</v>
      </c>
      <c r="E431" s="50"/>
      <c r="F431" s="50"/>
      <c r="G431" s="50"/>
      <c r="H431" s="50"/>
      <c r="I431" s="50"/>
      <c r="J431" s="50"/>
      <c r="K431" s="36"/>
      <c r="L431" s="36"/>
      <c r="M431" s="40"/>
      <c r="N431" s="43"/>
      <c r="U431" s="56"/>
      <c r="V431" s="56"/>
      <c r="W431" s="56"/>
    </row>
    <row r="432" spans="1:24" s="38" customFormat="1" ht="18" thickBot="1" x14ac:dyDescent="0.4">
      <c r="A432" s="44"/>
      <c r="B432" s="242" t="s">
        <v>872</v>
      </c>
      <c r="C432" s="232"/>
      <c r="D432" s="233"/>
      <c r="E432" s="234"/>
      <c r="F432" s="234"/>
      <c r="G432" s="234"/>
      <c r="H432" s="234"/>
      <c r="I432" s="234"/>
      <c r="J432" s="234"/>
      <c r="K432" s="235">
        <f>ROUND((K430/C429),2)</f>
        <v>440.77</v>
      </c>
      <c r="L432" s="36"/>
      <c r="M432" s="40"/>
      <c r="N432" s="43"/>
      <c r="U432" s="56"/>
      <c r="V432" s="56"/>
      <c r="W432" s="56"/>
    </row>
    <row r="433" spans="1:23" s="38" customFormat="1" ht="18" thickBot="1" x14ac:dyDescent="0.4">
      <c r="A433" s="45"/>
      <c r="B433" s="243" t="s">
        <v>873</v>
      </c>
      <c r="C433" s="236"/>
      <c r="D433" s="237"/>
      <c r="E433" s="238"/>
      <c r="F433" s="238"/>
      <c r="G433" s="238"/>
      <c r="H433" s="238"/>
      <c r="I433" s="238"/>
      <c r="J433" s="238"/>
      <c r="K433" s="239">
        <f>ROUND(1.45*K432,2)</f>
        <v>639.12</v>
      </c>
      <c r="L433" s="36"/>
      <c r="M433" s="40"/>
      <c r="N433" s="43"/>
      <c r="U433" s="56"/>
      <c r="V433" s="56"/>
      <c r="W433" s="56"/>
    </row>
    <row r="434" spans="1:23" s="38" customFormat="1" ht="18" thickBot="1" x14ac:dyDescent="0.4">
      <c r="A434" s="46"/>
      <c r="B434" s="244" t="s">
        <v>874</v>
      </c>
      <c r="C434" s="201"/>
      <c r="D434" s="202"/>
      <c r="E434" s="203"/>
      <c r="F434" s="203"/>
      <c r="G434" s="203"/>
      <c r="H434" s="203"/>
      <c r="I434" s="203"/>
      <c r="J434" s="203"/>
      <c r="K434" s="204"/>
      <c r="L434" s="205"/>
      <c r="M434" s="206"/>
      <c r="N434" s="219">
        <f>N425</f>
        <v>16779075.360000003</v>
      </c>
      <c r="U434" s="56"/>
      <c r="V434" s="56"/>
      <c r="W434" s="56"/>
    </row>
    <row r="435" spans="1:23" s="38" customFormat="1" ht="18" thickBot="1" x14ac:dyDescent="0.4">
      <c r="A435" s="47"/>
      <c r="B435" s="245" t="s">
        <v>875</v>
      </c>
      <c r="C435" s="207"/>
      <c r="D435" s="208"/>
      <c r="E435" s="209"/>
      <c r="F435" s="209"/>
      <c r="G435" s="209"/>
      <c r="H435" s="209"/>
      <c r="I435" s="209"/>
      <c r="J435" s="209"/>
      <c r="K435" s="210"/>
      <c r="L435" s="211"/>
      <c r="M435" s="212"/>
      <c r="N435" s="220">
        <v>13300000</v>
      </c>
      <c r="U435" s="56"/>
      <c r="V435" s="56"/>
      <c r="W435" s="56"/>
    </row>
    <row r="436" spans="1:23" s="38" customFormat="1" ht="18" thickBot="1" x14ac:dyDescent="0.4">
      <c r="A436" s="48"/>
      <c r="B436" s="246" t="s">
        <v>876</v>
      </c>
      <c r="C436" s="213"/>
      <c r="D436" s="214"/>
      <c r="E436" s="215"/>
      <c r="F436" s="215"/>
      <c r="G436" s="215"/>
      <c r="H436" s="215"/>
      <c r="I436" s="215"/>
      <c r="J436" s="215"/>
      <c r="K436" s="216"/>
      <c r="L436" s="217"/>
      <c r="M436" s="218"/>
      <c r="N436" s="221">
        <f>N435/N434</f>
        <v>0.79265392845818872</v>
      </c>
      <c r="U436" s="56"/>
      <c r="V436" s="56"/>
      <c r="W436" s="56"/>
    </row>
    <row r="437" spans="1:23" s="38" customFormat="1" ht="18" thickBot="1" x14ac:dyDescent="0.4">
      <c r="A437" s="198"/>
      <c r="B437" s="36"/>
      <c r="C437" s="49"/>
      <c r="D437" s="50"/>
      <c r="E437" s="50"/>
      <c r="F437" s="50"/>
      <c r="G437" s="36"/>
      <c r="H437" s="36"/>
      <c r="I437" s="36"/>
      <c r="J437" s="36"/>
      <c r="K437" s="36"/>
      <c r="L437" s="36"/>
      <c r="M437" s="36"/>
      <c r="N437" s="36"/>
      <c r="U437" s="56"/>
      <c r="V437" s="56"/>
      <c r="W437" s="56"/>
    </row>
    <row r="438" spans="1:23" s="38" customFormat="1" ht="18" thickBot="1" x14ac:dyDescent="0.4">
      <c r="A438" s="99">
        <v>14</v>
      </c>
      <c r="B438" s="100" t="s">
        <v>877</v>
      </c>
      <c r="C438" s="101"/>
      <c r="D438" s="101"/>
      <c r="E438" s="101"/>
      <c r="F438" s="102"/>
      <c r="G438" s="101"/>
      <c r="H438" s="101"/>
      <c r="I438" s="101"/>
      <c r="J438" s="101"/>
      <c r="K438" s="103"/>
      <c r="L438" s="104"/>
      <c r="M438" s="36"/>
      <c r="N438" s="36"/>
      <c r="R438" s="104"/>
      <c r="U438" s="56"/>
      <c r="V438" s="56"/>
      <c r="W438" s="56"/>
    </row>
    <row r="439" spans="1:23" s="38" customFormat="1" ht="18" thickBot="1" x14ac:dyDescent="0.4">
      <c r="A439" s="105">
        <v>14</v>
      </c>
      <c r="B439" s="106" t="s">
        <v>878</v>
      </c>
      <c r="C439" s="107"/>
      <c r="D439" s="107"/>
      <c r="E439" s="107"/>
      <c r="F439" s="108"/>
      <c r="G439" s="107"/>
      <c r="H439" s="107"/>
      <c r="I439" s="107"/>
      <c r="J439" s="107"/>
      <c r="K439" s="109"/>
      <c r="L439" s="132"/>
      <c r="M439" s="36"/>
      <c r="N439" s="36"/>
      <c r="R439" s="110"/>
      <c r="U439" s="56"/>
      <c r="V439" s="56"/>
      <c r="W439" s="56"/>
    </row>
    <row r="440" spans="1:23" s="38" customFormat="1" ht="18" thickBot="1" x14ac:dyDescent="0.4">
      <c r="A440" s="99">
        <v>22</v>
      </c>
      <c r="B440" s="100" t="s">
        <v>930</v>
      </c>
      <c r="C440" s="101"/>
      <c r="D440" s="101"/>
      <c r="E440" s="101"/>
      <c r="F440" s="102"/>
      <c r="G440" s="101"/>
      <c r="H440" s="101"/>
      <c r="I440" s="101"/>
      <c r="J440" s="101"/>
      <c r="K440" s="103"/>
      <c r="L440" s="104"/>
      <c r="M440" s="36"/>
      <c r="N440" s="36"/>
      <c r="R440" s="104"/>
      <c r="U440" s="56"/>
      <c r="V440" s="56"/>
      <c r="W440" s="56"/>
    </row>
    <row r="441" spans="1:23" s="38" customFormat="1" ht="18" thickBot="1" x14ac:dyDescent="0.4">
      <c r="A441" s="105">
        <v>16</v>
      </c>
      <c r="B441" s="106" t="s">
        <v>879</v>
      </c>
      <c r="C441" s="107"/>
      <c r="D441" s="107"/>
      <c r="E441" s="107"/>
      <c r="F441" s="108"/>
      <c r="G441" s="107"/>
      <c r="H441" s="107"/>
      <c r="I441" s="107"/>
      <c r="J441" s="107"/>
      <c r="K441" s="109"/>
      <c r="L441" s="132"/>
      <c r="M441" s="36"/>
      <c r="N441" s="36"/>
      <c r="R441" s="110"/>
      <c r="U441" s="56"/>
      <c r="V441" s="56"/>
      <c r="W441" s="56"/>
    </row>
    <row r="442" spans="1:23" s="38" customFormat="1" ht="18" thickBot="1" x14ac:dyDescent="0.4">
      <c r="A442" s="99">
        <v>19</v>
      </c>
      <c r="B442" s="100" t="s">
        <v>880</v>
      </c>
      <c r="C442" s="101"/>
      <c r="D442" s="101"/>
      <c r="E442" s="101"/>
      <c r="F442" s="102"/>
      <c r="G442" s="101"/>
      <c r="H442" s="101"/>
      <c r="I442" s="101"/>
      <c r="J442" s="101"/>
      <c r="K442" s="103"/>
      <c r="L442" s="104"/>
      <c r="M442" s="36"/>
      <c r="N442" s="36"/>
      <c r="R442" s="104"/>
      <c r="U442" s="56"/>
      <c r="V442" s="56"/>
      <c r="W442" s="56"/>
    </row>
    <row r="443" spans="1:23" s="38" customFormat="1" ht="18" thickBot="1" x14ac:dyDescent="0.4">
      <c r="A443" s="111">
        <v>30</v>
      </c>
      <c r="B443" s="106" t="s">
        <v>881</v>
      </c>
      <c r="C443" s="107"/>
      <c r="D443" s="107"/>
      <c r="E443" s="107"/>
      <c r="F443" s="108"/>
      <c r="G443" s="107"/>
      <c r="H443" s="107"/>
      <c r="I443" s="107"/>
      <c r="J443" s="107"/>
      <c r="K443" s="109"/>
      <c r="L443" s="132"/>
      <c r="M443" s="36"/>
      <c r="N443" s="36"/>
      <c r="R443" s="110"/>
      <c r="U443" s="56"/>
      <c r="V443" s="56"/>
      <c r="W443" s="56"/>
    </row>
    <row r="444" spans="1:23" s="38" customFormat="1" ht="18" thickBot="1" x14ac:dyDescent="0.4">
      <c r="A444" s="99">
        <v>10</v>
      </c>
      <c r="B444" s="100" t="s">
        <v>882</v>
      </c>
      <c r="C444" s="101"/>
      <c r="D444" s="101"/>
      <c r="E444" s="101"/>
      <c r="F444" s="102"/>
      <c r="G444" s="101"/>
      <c r="H444" s="101"/>
      <c r="I444" s="101"/>
      <c r="J444" s="101"/>
      <c r="K444" s="103"/>
      <c r="L444" s="104"/>
      <c r="M444" s="36"/>
      <c r="N444" s="36"/>
      <c r="R444" s="104"/>
      <c r="U444" s="56"/>
      <c r="V444" s="56"/>
      <c r="W444" s="56"/>
    </row>
    <row r="445" spans="1:23" s="38" customFormat="1" ht="18" thickBot="1" x14ac:dyDescent="0.4">
      <c r="A445" s="105">
        <v>11</v>
      </c>
      <c r="B445" s="106" t="s">
        <v>883</v>
      </c>
      <c r="C445" s="107"/>
      <c r="D445" s="107"/>
      <c r="E445" s="107"/>
      <c r="F445" s="108"/>
      <c r="G445" s="107"/>
      <c r="H445" s="107"/>
      <c r="I445" s="107"/>
      <c r="J445" s="107"/>
      <c r="K445" s="109"/>
      <c r="L445" s="132"/>
      <c r="M445" s="36"/>
      <c r="N445" s="36"/>
      <c r="R445" s="110"/>
      <c r="U445" s="56"/>
      <c r="V445" s="56"/>
      <c r="W445" s="56"/>
    </row>
    <row r="446" spans="1:23" s="38" customFormat="1" ht="18" thickBot="1" x14ac:dyDescent="0.4">
      <c r="A446" s="99">
        <f>SUM(A438:A445)</f>
        <v>136</v>
      </c>
      <c r="B446" s="100" t="s">
        <v>884</v>
      </c>
      <c r="C446" s="101"/>
      <c r="D446" s="101"/>
      <c r="E446" s="101"/>
      <c r="F446" s="101"/>
      <c r="G446" s="101"/>
      <c r="H446" s="101"/>
      <c r="I446" s="101"/>
      <c r="J446" s="101"/>
      <c r="K446" s="103"/>
      <c r="L446" s="104"/>
      <c r="M446" s="36"/>
      <c r="N446" s="36"/>
      <c r="R446" s="104"/>
      <c r="U446" s="56"/>
      <c r="V446" s="56"/>
      <c r="W446" s="56"/>
    </row>
    <row r="447" spans="1:23" x14ac:dyDescent="0.45">
      <c r="M447" s="36"/>
      <c r="N447" s="36"/>
      <c r="O447" s="38"/>
      <c r="P447" s="38"/>
      <c r="Q447" s="38"/>
    </row>
  </sheetData>
  <sortState ref="A4:X139">
    <sortCondition ref="B4:B1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8"/>
  <sheetViews>
    <sheetView zoomScale="90" zoomScaleNormal="90" workbookViewId="0">
      <selection activeCell="AO26" sqref="AO26"/>
    </sheetView>
  </sheetViews>
  <sheetFormatPr defaultRowHeight="15" x14ac:dyDescent="0.35"/>
  <cols>
    <col min="1" max="1" width="8.54296875" style="158" bestFit="1" customWidth="1"/>
    <col min="2" max="2" width="27" style="112" customWidth="1"/>
    <col min="3" max="15" width="8.7265625" style="112" hidden="1" customWidth="1"/>
    <col min="16" max="16" width="16.6328125" style="112" customWidth="1"/>
    <col min="17" max="17" width="2.81640625" hidden="1" customWidth="1"/>
    <col min="18" max="18" width="4.08984375" hidden="1" customWidth="1"/>
    <col min="19" max="19" width="3.7265625" hidden="1" customWidth="1"/>
    <col min="20" max="20" width="8.7265625" style="6" hidden="1" customWidth="1"/>
    <col min="21" max="21" width="24.7265625" style="6" hidden="1" customWidth="1"/>
    <col min="22" max="22" width="8.7265625" style="6" hidden="1" customWidth="1"/>
    <col min="23" max="23" width="14.90625" style="6" hidden="1" customWidth="1"/>
    <col min="24" max="34" width="8.7265625" style="6" hidden="1" customWidth="1"/>
    <col min="35" max="35" width="18.6328125" style="6" hidden="1" customWidth="1"/>
    <col min="36" max="36" width="2" customWidth="1"/>
    <col min="37" max="37" width="21" style="134" customWidth="1"/>
    <col min="38" max="38" width="2.6328125" customWidth="1"/>
    <col min="39" max="39" width="18.6328125" bestFit="1" customWidth="1"/>
  </cols>
  <sheetData>
    <row r="1" spans="1:39" s="115" customFormat="1" ht="49.5" customHeight="1" thickBot="1" x14ac:dyDescent="0.4">
      <c r="A1" s="24" t="s">
        <v>0</v>
      </c>
      <c r="B1" s="24" t="s">
        <v>904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897</v>
      </c>
      <c r="L1" s="24" t="s">
        <v>898</v>
      </c>
      <c r="M1" s="24" t="s">
        <v>899</v>
      </c>
      <c r="N1" s="24" t="s">
        <v>900</v>
      </c>
      <c r="O1" s="24" t="s">
        <v>901</v>
      </c>
      <c r="P1" s="25" t="s">
        <v>924</v>
      </c>
      <c r="Q1" s="116"/>
      <c r="R1" s="116"/>
      <c r="T1" s="24" t="s">
        <v>0</v>
      </c>
      <c r="U1" s="24" t="s">
        <v>1</v>
      </c>
      <c r="V1" s="25" t="s">
        <v>861</v>
      </c>
      <c r="W1" s="24"/>
      <c r="X1" s="24"/>
      <c r="Y1" s="24"/>
      <c r="Z1" s="24"/>
      <c r="AA1" s="24"/>
      <c r="AB1" s="24"/>
      <c r="AC1" s="24"/>
      <c r="AD1" s="25" t="s">
        <v>862</v>
      </c>
      <c r="AE1" s="25" t="s">
        <v>863</v>
      </c>
      <c r="AF1" s="25" t="s">
        <v>864</v>
      </c>
      <c r="AG1" s="25" t="s">
        <v>865</v>
      </c>
      <c r="AH1" s="25" t="s">
        <v>866</v>
      </c>
      <c r="AI1" s="25" t="s">
        <v>867</v>
      </c>
      <c r="AJ1" s="138"/>
      <c r="AK1" s="135" t="s">
        <v>923</v>
      </c>
      <c r="AL1" s="138"/>
      <c r="AM1" s="135" t="s">
        <v>929</v>
      </c>
    </row>
    <row r="2" spans="1:39" ht="17.5" hidden="1" x14ac:dyDescent="0.35">
      <c r="A2" s="156"/>
      <c r="B2" s="124" t="s">
        <v>905</v>
      </c>
      <c r="C2" s="124">
        <v>855804</v>
      </c>
      <c r="D2" s="124">
        <v>372852298.33999985</v>
      </c>
      <c r="E2" s="124">
        <v>1431415.2199999997</v>
      </c>
      <c r="F2" s="124">
        <v>2224534.3899999997</v>
      </c>
      <c r="G2" s="124">
        <v>1316403.7899999998</v>
      </c>
      <c r="H2" s="124">
        <v>1885.89</v>
      </c>
      <c r="I2" s="124">
        <v>125.19</v>
      </c>
      <c r="J2" s="124">
        <v>287.72000000000003</v>
      </c>
      <c r="K2" s="124">
        <v>367877646.13999981</v>
      </c>
      <c r="L2" s="124">
        <v>429.86</v>
      </c>
      <c r="M2" s="124">
        <v>623.29700000000003</v>
      </c>
      <c r="N2" s="124">
        <v>17571930.519999992</v>
      </c>
      <c r="O2" s="124">
        <v>1</v>
      </c>
      <c r="P2" s="124">
        <v>0.71136179293292634</v>
      </c>
      <c r="T2" s="28"/>
      <c r="U2" s="117" t="s">
        <v>896</v>
      </c>
      <c r="V2" s="52">
        <v>855385</v>
      </c>
      <c r="W2" s="29"/>
      <c r="X2" s="30"/>
      <c r="Y2" s="30"/>
      <c r="Z2" s="30"/>
      <c r="AA2" s="30"/>
      <c r="AB2" s="30"/>
      <c r="AC2" s="30"/>
      <c r="AD2" s="51">
        <v>377028077.74999982</v>
      </c>
      <c r="AE2" s="55">
        <v>440.77</v>
      </c>
      <c r="AF2" s="54">
        <v>639.11649999999997</v>
      </c>
      <c r="AG2" s="58">
        <v>17500289.170000002</v>
      </c>
      <c r="AH2" s="118">
        <v>1</v>
      </c>
      <c r="AI2" s="62">
        <v>13300000</v>
      </c>
      <c r="AL2" s="133"/>
    </row>
    <row r="3" spans="1:39" hidden="1" x14ac:dyDescent="0.35">
      <c r="A3" s="155" t="s">
        <v>906</v>
      </c>
      <c r="B3" s="125" t="s">
        <v>907</v>
      </c>
      <c r="C3" s="125" t="s">
        <v>908</v>
      </c>
      <c r="D3" s="125" t="s">
        <v>909</v>
      </c>
      <c r="E3" s="125" t="s">
        <v>910</v>
      </c>
      <c r="F3" s="125" t="s">
        <v>911</v>
      </c>
      <c r="G3" s="125" t="s">
        <v>912</v>
      </c>
      <c r="H3" s="125" t="s">
        <v>913</v>
      </c>
      <c r="I3" s="125" t="s">
        <v>914</v>
      </c>
      <c r="J3" s="125" t="s">
        <v>915</v>
      </c>
      <c r="K3" s="125" t="s">
        <v>916</v>
      </c>
      <c r="L3" s="125" t="s">
        <v>917</v>
      </c>
      <c r="M3" s="125" t="s">
        <v>918</v>
      </c>
      <c r="N3" s="125" t="s">
        <v>919</v>
      </c>
      <c r="O3" s="125" t="s">
        <v>920</v>
      </c>
      <c r="P3" s="161" t="s">
        <v>921</v>
      </c>
      <c r="T3" s="14"/>
      <c r="U3" s="14" t="s">
        <v>896</v>
      </c>
      <c r="V3" s="14">
        <v>855385</v>
      </c>
      <c r="W3" s="14"/>
      <c r="X3" s="14"/>
      <c r="Y3" s="14"/>
      <c r="Z3" s="14"/>
      <c r="AA3" s="14"/>
      <c r="AB3" s="14"/>
      <c r="AC3" s="14"/>
      <c r="AD3" s="14">
        <v>377028077.74999982</v>
      </c>
      <c r="AE3" s="14">
        <v>440.77</v>
      </c>
      <c r="AF3" s="14">
        <v>639.11649999999997</v>
      </c>
      <c r="AG3" s="14">
        <v>17500289.170000002</v>
      </c>
      <c r="AH3" s="14">
        <v>1</v>
      </c>
      <c r="AI3" s="14">
        <v>13300000</v>
      </c>
      <c r="AL3" s="133"/>
    </row>
    <row r="4" spans="1:39" s="152" customFormat="1" ht="16.5" customHeight="1" thickBot="1" x14ac:dyDescent="0.4">
      <c r="A4" s="157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60"/>
      <c r="P4" s="163">
        <f>P430</f>
        <v>1097025.27</v>
      </c>
      <c r="Q4" s="153"/>
      <c r="R4" s="153"/>
      <c r="S4" s="153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3"/>
      <c r="AK4" s="165">
        <f>AK430</f>
        <v>548512.68000000005</v>
      </c>
      <c r="AL4" s="153"/>
      <c r="AM4" s="166">
        <f>AK434</f>
        <v>0.36462238211156756</v>
      </c>
    </row>
    <row r="5" spans="1:39" ht="15.5" x14ac:dyDescent="0.35">
      <c r="A5" s="157">
        <v>217</v>
      </c>
      <c r="B5" s="114" t="s">
        <v>56</v>
      </c>
      <c r="C5" s="114">
        <v>587</v>
      </c>
      <c r="D5" s="114">
        <v>450200.47</v>
      </c>
      <c r="E5" s="114">
        <v>0</v>
      </c>
      <c r="F5" s="114">
        <v>0</v>
      </c>
      <c r="G5" s="114">
        <v>91</v>
      </c>
      <c r="H5" s="114">
        <v>0</v>
      </c>
      <c r="I5" s="114">
        <v>0</v>
      </c>
      <c r="J5" s="114">
        <v>0</v>
      </c>
      <c r="K5" s="114">
        <v>450109.47</v>
      </c>
      <c r="L5" s="114">
        <v>766.8</v>
      </c>
      <c r="M5" s="114">
        <v>143.5</v>
      </c>
      <c r="N5" s="114">
        <v>84234.5</v>
      </c>
      <c r="O5" s="114">
        <v>4.7936963957446854E-3</v>
      </c>
      <c r="P5" s="162">
        <v>59921.2</v>
      </c>
      <c r="Q5" s="175">
        <v>1</v>
      </c>
      <c r="S5" s="119">
        <f t="shared" ref="S5:S36" si="0">A5-T5</f>
        <v>0</v>
      </c>
      <c r="T5" s="14" t="s">
        <v>55</v>
      </c>
      <c r="U5" s="14" t="s">
        <v>56</v>
      </c>
      <c r="V5" s="14">
        <v>609</v>
      </c>
      <c r="W5" s="14">
        <v>381819.07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381819.07</v>
      </c>
      <c r="AE5" s="14">
        <v>626.96070607553372</v>
      </c>
      <c r="AF5" s="14">
        <v>0</v>
      </c>
      <c r="AG5" s="14">
        <v>0</v>
      </c>
      <c r="AH5" s="14">
        <v>0</v>
      </c>
      <c r="AI5" s="14">
        <v>0</v>
      </c>
      <c r="AJ5" s="133"/>
      <c r="AK5" s="164">
        <f>ROUND(P5*0.5,2)</f>
        <v>29960.6</v>
      </c>
      <c r="AL5" s="133"/>
      <c r="AM5" s="114">
        <f t="shared" ref="AM5:AM23" si="1">ROUND(AK5*AM$4,2)</f>
        <v>10924.31</v>
      </c>
    </row>
    <row r="6" spans="1:39" ht="15.5" x14ac:dyDescent="0.35">
      <c r="A6" s="157">
        <v>231</v>
      </c>
      <c r="B6" s="114" t="s">
        <v>58</v>
      </c>
      <c r="C6" s="114">
        <v>1681</v>
      </c>
      <c r="D6" s="114">
        <v>1225378.8</v>
      </c>
      <c r="E6" s="114">
        <v>0</v>
      </c>
      <c r="F6" s="114">
        <v>0</v>
      </c>
      <c r="G6" s="114">
        <v>5245</v>
      </c>
      <c r="H6" s="114">
        <v>0</v>
      </c>
      <c r="I6" s="114">
        <v>0</v>
      </c>
      <c r="J6" s="114">
        <v>0</v>
      </c>
      <c r="K6" s="114">
        <v>1220133.8</v>
      </c>
      <c r="L6" s="114">
        <v>725.84</v>
      </c>
      <c r="M6" s="114">
        <v>102.54</v>
      </c>
      <c r="N6" s="114">
        <v>172369.74000000002</v>
      </c>
      <c r="O6" s="114">
        <v>9.8093797835025875E-3</v>
      </c>
      <c r="P6" s="114">
        <v>122617.25</v>
      </c>
      <c r="Q6" s="175">
        <v>2</v>
      </c>
      <c r="S6" s="119">
        <f t="shared" si="0"/>
        <v>0</v>
      </c>
      <c r="T6" s="14" t="s">
        <v>57</v>
      </c>
      <c r="U6" s="14" t="s">
        <v>58</v>
      </c>
      <c r="V6" s="14">
        <v>1712</v>
      </c>
      <c r="W6" s="14">
        <v>675814.22</v>
      </c>
      <c r="X6" s="14">
        <v>0</v>
      </c>
      <c r="Y6" s="14">
        <v>0</v>
      </c>
      <c r="Z6" s="14">
        <v>224</v>
      </c>
      <c r="AA6" s="14">
        <v>0</v>
      </c>
      <c r="AB6" s="14">
        <v>0</v>
      </c>
      <c r="AC6" s="14">
        <v>0</v>
      </c>
      <c r="AD6" s="14">
        <v>675590.22</v>
      </c>
      <c r="AE6" s="14">
        <v>394.62045560747663</v>
      </c>
      <c r="AF6" s="14">
        <v>0</v>
      </c>
      <c r="AG6" s="14">
        <v>0</v>
      </c>
      <c r="AH6" s="14">
        <v>0</v>
      </c>
      <c r="AI6" s="14">
        <v>0</v>
      </c>
      <c r="AJ6" s="133"/>
      <c r="AK6" s="164">
        <f t="shared" ref="AK6:AK26" si="2">ROUND(P6*0.5,2)</f>
        <v>61308.63</v>
      </c>
      <c r="AL6" s="133"/>
      <c r="AM6" s="114">
        <f t="shared" si="1"/>
        <v>22354.5</v>
      </c>
    </row>
    <row r="7" spans="1:39" ht="15.5" x14ac:dyDescent="0.35">
      <c r="A7" s="157">
        <v>2240</v>
      </c>
      <c r="B7" s="114" t="s">
        <v>295</v>
      </c>
      <c r="C7" s="114">
        <v>399</v>
      </c>
      <c r="D7" s="114">
        <v>339669.12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339669.12</v>
      </c>
      <c r="L7" s="114">
        <v>851.3</v>
      </c>
      <c r="M7" s="114">
        <v>228</v>
      </c>
      <c r="N7" s="114">
        <v>90972</v>
      </c>
      <c r="O7" s="114">
        <v>5.1771204021355327E-3</v>
      </c>
      <c r="P7" s="114">
        <v>64714.01</v>
      </c>
      <c r="Q7" s="176">
        <v>3</v>
      </c>
      <c r="S7" s="119">
        <f t="shared" si="0"/>
        <v>0</v>
      </c>
      <c r="T7" s="14" t="s">
        <v>294</v>
      </c>
      <c r="U7" s="14" t="s">
        <v>295</v>
      </c>
      <c r="V7" s="14">
        <v>416</v>
      </c>
      <c r="W7" s="14">
        <v>160086.71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160086.71</v>
      </c>
      <c r="AE7" s="14">
        <v>384.82382211538459</v>
      </c>
      <c r="AF7" s="14">
        <v>0</v>
      </c>
      <c r="AG7" s="14">
        <v>0</v>
      </c>
      <c r="AH7" s="14">
        <v>0</v>
      </c>
      <c r="AI7" s="14">
        <v>0</v>
      </c>
      <c r="AJ7" s="133"/>
      <c r="AK7" s="164">
        <f t="shared" si="2"/>
        <v>32357.01</v>
      </c>
      <c r="AL7" s="133"/>
      <c r="AM7" s="114">
        <f t="shared" si="1"/>
        <v>11798.09</v>
      </c>
    </row>
    <row r="8" spans="1:39" ht="15.5" x14ac:dyDescent="0.35">
      <c r="A8" s="157">
        <v>497</v>
      </c>
      <c r="B8" s="114" t="s">
        <v>97</v>
      </c>
      <c r="C8" s="114">
        <v>1290</v>
      </c>
      <c r="D8" s="114">
        <v>839341.38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839341.38</v>
      </c>
      <c r="L8" s="114">
        <v>650.65</v>
      </c>
      <c r="M8" s="114">
        <v>27.35</v>
      </c>
      <c r="N8" s="114">
        <v>35281.5</v>
      </c>
      <c r="O8" s="114">
        <v>2.0078328877890426E-3</v>
      </c>
      <c r="P8" s="114">
        <v>25097.91</v>
      </c>
      <c r="Q8" s="176">
        <v>4</v>
      </c>
      <c r="S8" s="119">
        <f t="shared" si="0"/>
        <v>0</v>
      </c>
      <c r="T8" s="14" t="s">
        <v>96</v>
      </c>
      <c r="U8" s="14" t="s">
        <v>97</v>
      </c>
      <c r="V8" s="14">
        <v>1284</v>
      </c>
      <c r="W8" s="14">
        <v>805768.36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805768.36</v>
      </c>
      <c r="AE8" s="14">
        <v>627.54545171339566</v>
      </c>
      <c r="AF8" s="14">
        <v>0</v>
      </c>
      <c r="AG8" s="14">
        <v>0</v>
      </c>
      <c r="AH8" s="14">
        <v>0</v>
      </c>
      <c r="AI8" s="14">
        <v>0</v>
      </c>
      <c r="AJ8" s="133"/>
      <c r="AK8" s="164">
        <f t="shared" si="2"/>
        <v>12548.96</v>
      </c>
      <c r="AL8" s="133"/>
      <c r="AM8" s="114">
        <f t="shared" si="1"/>
        <v>4575.63</v>
      </c>
    </row>
    <row r="9" spans="1:39" ht="15.5" x14ac:dyDescent="0.35">
      <c r="A9" s="157">
        <v>870</v>
      </c>
      <c r="B9" s="114" t="s">
        <v>127</v>
      </c>
      <c r="C9" s="114">
        <v>874</v>
      </c>
      <c r="D9" s="114">
        <v>653283.87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653283.87</v>
      </c>
      <c r="L9" s="114">
        <v>747.46</v>
      </c>
      <c r="M9" s="114">
        <v>124.16</v>
      </c>
      <c r="N9" s="114">
        <v>108515.84</v>
      </c>
      <c r="O9" s="114">
        <v>6.1755218003218034E-3</v>
      </c>
      <c r="P9" s="114">
        <v>77194.02</v>
      </c>
      <c r="Q9" s="176">
        <v>5</v>
      </c>
      <c r="S9" s="119">
        <f t="shared" si="0"/>
        <v>0</v>
      </c>
      <c r="T9" s="14" t="s">
        <v>126</v>
      </c>
      <c r="U9" s="14" t="s">
        <v>127</v>
      </c>
      <c r="V9" s="14">
        <v>868</v>
      </c>
      <c r="W9" s="14">
        <v>553156.42000000004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553156.42000000004</v>
      </c>
      <c r="AE9" s="14">
        <v>637.27698156682027</v>
      </c>
      <c r="AF9" s="14">
        <v>0</v>
      </c>
      <c r="AG9" s="14">
        <v>0</v>
      </c>
      <c r="AH9" s="14">
        <v>0</v>
      </c>
      <c r="AI9" s="14">
        <v>0</v>
      </c>
      <c r="AJ9" s="133"/>
      <c r="AK9" s="164">
        <f t="shared" si="2"/>
        <v>38597.01</v>
      </c>
      <c r="AL9" s="133"/>
      <c r="AM9" s="114">
        <f t="shared" si="1"/>
        <v>14073.33</v>
      </c>
    </row>
    <row r="10" spans="1:39" ht="15.5" x14ac:dyDescent="0.35">
      <c r="A10" s="157">
        <v>1127</v>
      </c>
      <c r="B10" s="114" t="s">
        <v>155</v>
      </c>
      <c r="C10" s="114">
        <v>654</v>
      </c>
      <c r="D10" s="114">
        <v>470777.02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470777.02</v>
      </c>
      <c r="L10" s="114">
        <v>719.84</v>
      </c>
      <c r="M10" s="114">
        <v>96.54</v>
      </c>
      <c r="N10" s="114">
        <v>63137.16</v>
      </c>
      <c r="O10" s="114">
        <v>3.5930690670634424E-3</v>
      </c>
      <c r="P10" s="114">
        <v>44913.36</v>
      </c>
      <c r="Q10" s="176">
        <v>6</v>
      </c>
      <c r="S10" s="119">
        <f t="shared" si="0"/>
        <v>0</v>
      </c>
      <c r="T10" s="14" t="s">
        <v>154</v>
      </c>
      <c r="U10" s="14" t="s">
        <v>155</v>
      </c>
      <c r="V10" s="14">
        <v>625</v>
      </c>
      <c r="W10" s="14">
        <v>368547.34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368547.34</v>
      </c>
      <c r="AE10" s="14">
        <v>589.67574400000001</v>
      </c>
      <c r="AF10" s="14">
        <v>0</v>
      </c>
      <c r="AG10" s="14">
        <v>0</v>
      </c>
      <c r="AH10" s="14">
        <v>0</v>
      </c>
      <c r="AI10" s="14">
        <v>0</v>
      </c>
      <c r="AJ10" s="133"/>
      <c r="AK10" s="164">
        <f t="shared" si="2"/>
        <v>22456.68</v>
      </c>
      <c r="AL10" s="133"/>
      <c r="AM10" s="114">
        <f t="shared" si="1"/>
        <v>8188.21</v>
      </c>
    </row>
    <row r="11" spans="1:39" ht="15.5" x14ac:dyDescent="0.35">
      <c r="A11" s="157">
        <v>1813</v>
      </c>
      <c r="B11" s="114" t="s">
        <v>240</v>
      </c>
      <c r="C11" s="114">
        <v>762</v>
      </c>
      <c r="D11" s="114">
        <v>531248.43000000005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531248.43000000005</v>
      </c>
      <c r="L11" s="114">
        <v>697.18</v>
      </c>
      <c r="M11" s="114">
        <v>73.88</v>
      </c>
      <c r="N11" s="114">
        <v>56296.56</v>
      </c>
      <c r="O11" s="114">
        <v>3.2037777486044841E-3</v>
      </c>
      <c r="P11" s="114">
        <v>40047.22</v>
      </c>
      <c r="Q11" s="176">
        <v>7</v>
      </c>
      <c r="S11" s="119">
        <f t="shared" si="0"/>
        <v>0</v>
      </c>
      <c r="T11" s="14" t="s">
        <v>239</v>
      </c>
      <c r="U11" s="14" t="s">
        <v>240</v>
      </c>
      <c r="V11" s="14">
        <v>750</v>
      </c>
      <c r="W11" s="14">
        <v>457546.72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457546.72</v>
      </c>
      <c r="AE11" s="14">
        <v>610.06229333333329</v>
      </c>
      <c r="AF11" s="14">
        <v>0</v>
      </c>
      <c r="AG11" s="14">
        <v>0</v>
      </c>
      <c r="AH11" s="14">
        <v>0</v>
      </c>
      <c r="AI11" s="14">
        <v>0</v>
      </c>
      <c r="AJ11" s="133"/>
      <c r="AK11" s="164">
        <f t="shared" si="2"/>
        <v>20023.61</v>
      </c>
      <c r="AL11" s="133"/>
      <c r="AM11" s="114">
        <f t="shared" si="1"/>
        <v>7301.06</v>
      </c>
    </row>
    <row r="12" spans="1:39" ht="15.5" x14ac:dyDescent="0.35">
      <c r="A12" s="157">
        <v>1870</v>
      </c>
      <c r="B12" s="114" t="s">
        <v>248</v>
      </c>
      <c r="C12" s="114">
        <v>164</v>
      </c>
      <c r="D12" s="114">
        <v>164886.39000000001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164886.39000000001</v>
      </c>
      <c r="L12" s="114">
        <v>1005.4</v>
      </c>
      <c r="M12" s="114">
        <v>382.1</v>
      </c>
      <c r="N12" s="114">
        <v>62664.4</v>
      </c>
      <c r="O12" s="114">
        <v>3.5661647949652847E-3</v>
      </c>
      <c r="P12" s="114">
        <v>44577.06</v>
      </c>
      <c r="Q12" s="176">
        <v>8</v>
      </c>
      <c r="S12" s="119">
        <f t="shared" si="0"/>
        <v>0</v>
      </c>
      <c r="T12" s="14" t="s">
        <v>247</v>
      </c>
      <c r="U12" s="14" t="s">
        <v>248</v>
      </c>
      <c r="V12" s="14">
        <v>162</v>
      </c>
      <c r="W12" s="14">
        <v>99757.33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99757.33</v>
      </c>
      <c r="AE12" s="14">
        <v>615.78598765432105</v>
      </c>
      <c r="AF12" s="14">
        <v>0</v>
      </c>
      <c r="AG12" s="14">
        <v>0</v>
      </c>
      <c r="AH12" s="14">
        <v>0</v>
      </c>
      <c r="AI12" s="14">
        <v>0</v>
      </c>
      <c r="AJ12" s="133"/>
      <c r="AK12" s="164">
        <f t="shared" si="2"/>
        <v>22288.53</v>
      </c>
      <c r="AL12" s="133"/>
      <c r="AM12" s="114">
        <f t="shared" si="1"/>
        <v>8126.9</v>
      </c>
    </row>
    <row r="13" spans="1:39" ht="15.5" x14ac:dyDescent="0.35">
      <c r="A13" s="157">
        <v>2625</v>
      </c>
      <c r="B13" s="114" t="s">
        <v>351</v>
      </c>
      <c r="C13" s="114">
        <v>441</v>
      </c>
      <c r="D13" s="114">
        <v>279599.56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279599.56</v>
      </c>
      <c r="L13" s="114">
        <v>634.01</v>
      </c>
      <c r="M13" s="114">
        <v>10.71</v>
      </c>
      <c r="N13" s="114">
        <v>4723.1100000000006</v>
      </c>
      <c r="O13" s="114">
        <v>2.6878719982555469E-4</v>
      </c>
      <c r="P13" s="114">
        <v>3359.84</v>
      </c>
      <c r="Q13" s="176">
        <v>9</v>
      </c>
      <c r="S13" s="119">
        <f t="shared" si="0"/>
        <v>0</v>
      </c>
      <c r="T13" s="14" t="s">
        <v>350</v>
      </c>
      <c r="U13" s="14" t="s">
        <v>351</v>
      </c>
      <c r="V13" s="14">
        <v>434</v>
      </c>
      <c r="W13" s="14">
        <v>238630.58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238630.58</v>
      </c>
      <c r="AE13" s="14">
        <v>549.84004608294924</v>
      </c>
      <c r="AF13" s="14">
        <v>0</v>
      </c>
      <c r="AG13" s="14">
        <v>0</v>
      </c>
      <c r="AH13" s="14">
        <v>0</v>
      </c>
      <c r="AI13" s="14">
        <v>0</v>
      </c>
      <c r="AJ13" s="133"/>
      <c r="AK13" s="164">
        <f t="shared" si="2"/>
        <v>1679.92</v>
      </c>
      <c r="AL13" s="133"/>
      <c r="AM13" s="114">
        <f t="shared" si="1"/>
        <v>612.54</v>
      </c>
    </row>
    <row r="14" spans="1:39" s="128" customFormat="1" ht="15.5" x14ac:dyDescent="0.35">
      <c r="A14" s="157">
        <v>3087</v>
      </c>
      <c r="B14" s="114" t="s">
        <v>405</v>
      </c>
      <c r="C14" s="114">
        <v>103</v>
      </c>
      <c r="D14" s="114">
        <v>67919.62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67919.62</v>
      </c>
      <c r="L14" s="114">
        <v>659.41</v>
      </c>
      <c r="M14" s="114">
        <v>36.11</v>
      </c>
      <c r="N14" s="114">
        <v>3719.33</v>
      </c>
      <c r="O14" s="114">
        <v>2.1166314058473763E-4</v>
      </c>
      <c r="P14" s="114">
        <v>2645.79</v>
      </c>
      <c r="Q14" s="178">
        <v>10</v>
      </c>
      <c r="R14"/>
      <c r="S14" s="119">
        <f t="shared" si="0"/>
        <v>0</v>
      </c>
      <c r="T14" s="14" t="s">
        <v>404</v>
      </c>
      <c r="U14" s="14" t="s">
        <v>405</v>
      </c>
      <c r="V14" s="14">
        <v>112</v>
      </c>
      <c r="W14" s="14">
        <v>59443.8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59443.8</v>
      </c>
      <c r="AE14" s="14">
        <v>530.74821428571431</v>
      </c>
      <c r="AF14" s="14">
        <v>0</v>
      </c>
      <c r="AG14" s="14">
        <v>0</v>
      </c>
      <c r="AH14" s="14">
        <v>0</v>
      </c>
      <c r="AI14" s="14">
        <v>0</v>
      </c>
      <c r="AJ14" s="133"/>
      <c r="AK14" s="164">
        <f t="shared" si="2"/>
        <v>1322.9</v>
      </c>
      <c r="AL14" s="133"/>
      <c r="AM14" s="114">
        <f t="shared" si="1"/>
        <v>482.36</v>
      </c>
    </row>
    <row r="15" spans="1:39" ht="15.5" x14ac:dyDescent="0.35">
      <c r="A15" s="157">
        <v>3920</v>
      </c>
      <c r="B15" s="114" t="s">
        <v>523</v>
      </c>
      <c r="C15" s="114">
        <v>305</v>
      </c>
      <c r="D15" s="114">
        <v>206592.08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206592.08</v>
      </c>
      <c r="L15" s="114">
        <v>677.35</v>
      </c>
      <c r="M15" s="114">
        <v>54.05</v>
      </c>
      <c r="N15" s="114">
        <v>16485.25</v>
      </c>
      <c r="O15" s="114">
        <v>9.3815815975580171E-4</v>
      </c>
      <c r="P15" s="114">
        <v>11726.98</v>
      </c>
      <c r="Q15" s="178">
        <v>11</v>
      </c>
      <c r="S15" s="119">
        <f t="shared" si="0"/>
        <v>0</v>
      </c>
      <c r="T15" s="14" t="s">
        <v>522</v>
      </c>
      <c r="U15" s="14" t="s">
        <v>523</v>
      </c>
      <c r="V15" s="14">
        <v>292</v>
      </c>
      <c r="W15" s="14">
        <v>164853.25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164853.25</v>
      </c>
      <c r="AE15" s="14">
        <v>564.5659246575342</v>
      </c>
      <c r="AF15" s="14">
        <v>0</v>
      </c>
      <c r="AG15" s="14">
        <v>0</v>
      </c>
      <c r="AH15" s="14">
        <v>0</v>
      </c>
      <c r="AI15" s="14">
        <v>0</v>
      </c>
      <c r="AJ15" s="133"/>
      <c r="AK15" s="164">
        <f t="shared" si="2"/>
        <v>5863.49</v>
      </c>
      <c r="AL15" s="133"/>
      <c r="AM15" s="114">
        <f t="shared" si="1"/>
        <v>2137.96</v>
      </c>
    </row>
    <row r="16" spans="1:39" ht="15.5" x14ac:dyDescent="0.35">
      <c r="A16" s="157">
        <v>4165</v>
      </c>
      <c r="B16" s="127" t="s">
        <v>567</v>
      </c>
      <c r="C16" s="127">
        <v>1680</v>
      </c>
      <c r="D16" s="127">
        <v>1063152.8799999999</v>
      </c>
      <c r="E16" s="127">
        <v>0</v>
      </c>
      <c r="F16" s="127">
        <v>5199.54</v>
      </c>
      <c r="G16" s="127">
        <v>1308</v>
      </c>
      <c r="H16" s="127">
        <v>0</v>
      </c>
      <c r="I16" s="127">
        <v>0</v>
      </c>
      <c r="J16" s="127">
        <v>0</v>
      </c>
      <c r="K16" s="127">
        <v>1056645.3399999999</v>
      </c>
      <c r="L16" s="127">
        <v>628.96</v>
      </c>
      <c r="M16" s="127">
        <v>5.66</v>
      </c>
      <c r="N16" s="127">
        <v>9508.8000000000011</v>
      </c>
      <c r="O16" s="127">
        <v>5.4113576133124868E-4</v>
      </c>
      <c r="P16" s="127">
        <v>6764.2</v>
      </c>
      <c r="Q16" s="176">
        <v>12</v>
      </c>
      <c r="R16" s="128"/>
      <c r="S16" s="129">
        <f t="shared" si="0"/>
        <v>0</v>
      </c>
      <c r="T16" s="130" t="s">
        <v>334</v>
      </c>
      <c r="U16" s="130" t="s">
        <v>567</v>
      </c>
      <c r="V16" s="130">
        <v>1681</v>
      </c>
      <c r="W16" s="130">
        <v>1036092.38</v>
      </c>
      <c r="X16" s="130">
        <v>0</v>
      </c>
      <c r="Y16" s="130">
        <v>5004.6000000000004</v>
      </c>
      <c r="Z16" s="130">
        <v>1195.9100000000001</v>
      </c>
      <c r="AA16" s="130">
        <v>0</v>
      </c>
      <c r="AB16" s="130">
        <v>0</v>
      </c>
      <c r="AC16" s="130">
        <v>0</v>
      </c>
      <c r="AD16" s="130">
        <v>1029891.87</v>
      </c>
      <c r="AE16" s="130">
        <v>612.66619274241521</v>
      </c>
      <c r="AF16" s="130">
        <v>0</v>
      </c>
      <c r="AG16" s="130">
        <v>0</v>
      </c>
      <c r="AH16" s="130">
        <v>0</v>
      </c>
      <c r="AI16" s="130">
        <v>0</v>
      </c>
      <c r="AJ16" s="133"/>
      <c r="AK16" s="164">
        <f t="shared" si="2"/>
        <v>3382.1</v>
      </c>
      <c r="AL16" s="133"/>
      <c r="AM16" s="114">
        <f t="shared" si="1"/>
        <v>1233.19</v>
      </c>
    </row>
    <row r="17" spans="1:39" ht="15.5" x14ac:dyDescent="0.35">
      <c r="A17" s="157">
        <v>4186</v>
      </c>
      <c r="B17" s="114" t="s">
        <v>571</v>
      </c>
      <c r="C17" s="114">
        <v>927</v>
      </c>
      <c r="D17" s="114">
        <v>641584.17000000004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641584.17000000004</v>
      </c>
      <c r="L17" s="114">
        <v>692.11</v>
      </c>
      <c r="M17" s="114">
        <v>68.81</v>
      </c>
      <c r="N17" s="114">
        <v>63786.87</v>
      </c>
      <c r="O17" s="114">
        <v>3.6300433767023584E-3</v>
      </c>
      <c r="P17" s="114">
        <v>45375.54</v>
      </c>
      <c r="Q17" s="176">
        <v>13</v>
      </c>
      <c r="S17" s="119">
        <f t="shared" si="0"/>
        <v>0</v>
      </c>
      <c r="T17" s="14" t="s">
        <v>570</v>
      </c>
      <c r="U17" s="14" t="s">
        <v>571</v>
      </c>
      <c r="V17" s="14">
        <v>894</v>
      </c>
      <c r="W17" s="14">
        <v>530081.68000000005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530081.68000000005</v>
      </c>
      <c r="AE17" s="14">
        <v>592.93252796420586</v>
      </c>
      <c r="AF17" s="14">
        <v>0</v>
      </c>
      <c r="AG17" s="14">
        <v>0</v>
      </c>
      <c r="AH17" s="14">
        <v>0</v>
      </c>
      <c r="AI17" s="14">
        <v>0</v>
      </c>
      <c r="AJ17" s="133"/>
      <c r="AK17" s="164">
        <f t="shared" si="2"/>
        <v>22687.77</v>
      </c>
      <c r="AL17" s="133"/>
      <c r="AM17" s="114">
        <f t="shared" si="1"/>
        <v>8272.4699999999993</v>
      </c>
    </row>
    <row r="18" spans="1:39" ht="15.5" x14ac:dyDescent="0.35">
      <c r="A18" s="157">
        <v>4221</v>
      </c>
      <c r="B18" s="114" t="s">
        <v>575</v>
      </c>
      <c r="C18" s="114">
        <v>1093</v>
      </c>
      <c r="D18" s="114">
        <v>711580.42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711580.42</v>
      </c>
      <c r="L18" s="114">
        <v>651.03</v>
      </c>
      <c r="M18" s="114">
        <v>27.73</v>
      </c>
      <c r="N18" s="114">
        <v>30308.89</v>
      </c>
      <c r="O18" s="114">
        <v>1.7248469065765468E-3</v>
      </c>
      <c r="P18" s="114">
        <v>21560.59</v>
      </c>
      <c r="Q18" s="176">
        <v>14</v>
      </c>
      <c r="S18" s="119">
        <f t="shared" si="0"/>
        <v>0</v>
      </c>
      <c r="T18" s="14" t="s">
        <v>574</v>
      </c>
      <c r="U18" s="14" t="s">
        <v>575</v>
      </c>
      <c r="V18" s="14">
        <v>1032</v>
      </c>
      <c r="W18" s="14">
        <v>644469.48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644469.48</v>
      </c>
      <c r="AE18" s="14">
        <v>624.48593023255808</v>
      </c>
      <c r="AF18" s="14">
        <v>0</v>
      </c>
      <c r="AG18" s="14">
        <v>0</v>
      </c>
      <c r="AH18" s="14">
        <v>0</v>
      </c>
      <c r="AI18" s="14">
        <v>0</v>
      </c>
      <c r="AJ18" s="133"/>
      <c r="AK18" s="164">
        <f t="shared" si="2"/>
        <v>10780.3</v>
      </c>
      <c r="AL18" s="133"/>
      <c r="AM18" s="114">
        <f t="shared" si="1"/>
        <v>3930.74</v>
      </c>
    </row>
    <row r="19" spans="1:39" ht="15.5" x14ac:dyDescent="0.35">
      <c r="A19" s="157">
        <v>4641</v>
      </c>
      <c r="B19" s="114" t="s">
        <v>632</v>
      </c>
      <c r="C19" s="114">
        <v>863</v>
      </c>
      <c r="D19" s="114">
        <v>545117.62</v>
      </c>
      <c r="E19" s="114">
        <v>1900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543217.62</v>
      </c>
      <c r="L19" s="114">
        <v>629.45000000000005</v>
      </c>
      <c r="M19" s="114">
        <v>6.15</v>
      </c>
      <c r="N19" s="114">
        <v>5307.4500000000007</v>
      </c>
      <c r="O19" s="114">
        <v>3.0204137183214875E-4</v>
      </c>
      <c r="P19" s="114">
        <v>3775.52</v>
      </c>
      <c r="Q19" s="176">
        <v>15</v>
      </c>
      <c r="S19" s="119">
        <f t="shared" si="0"/>
        <v>0</v>
      </c>
      <c r="T19" s="14" t="s">
        <v>631</v>
      </c>
      <c r="U19" s="14" t="s">
        <v>632</v>
      </c>
      <c r="V19" s="14">
        <v>815</v>
      </c>
      <c r="W19" s="14">
        <v>498431.15</v>
      </c>
      <c r="X19" s="14">
        <v>1600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496831.15</v>
      </c>
      <c r="AE19" s="14">
        <v>609.60877300613504</v>
      </c>
      <c r="AF19" s="14">
        <v>0</v>
      </c>
      <c r="AG19" s="14">
        <v>0</v>
      </c>
      <c r="AH19" s="14">
        <v>0</v>
      </c>
      <c r="AI19" s="14">
        <v>0</v>
      </c>
      <c r="AJ19" s="133"/>
      <c r="AK19" s="164">
        <f t="shared" si="2"/>
        <v>1887.76</v>
      </c>
      <c r="AL19" s="133"/>
      <c r="AM19" s="114">
        <f t="shared" si="1"/>
        <v>688.32</v>
      </c>
    </row>
    <row r="20" spans="1:39" ht="15.5" x14ac:dyDescent="0.35">
      <c r="A20" s="157">
        <v>4795</v>
      </c>
      <c r="B20" s="114" t="s">
        <v>644</v>
      </c>
      <c r="C20" s="114">
        <v>486</v>
      </c>
      <c r="D20" s="114">
        <v>321012.01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321012.01</v>
      </c>
      <c r="L20" s="114">
        <v>660.52</v>
      </c>
      <c r="M20" s="114">
        <v>37.22</v>
      </c>
      <c r="N20" s="114">
        <v>18088.919999999998</v>
      </c>
      <c r="O20" s="114">
        <v>1.0294213250736212E-3</v>
      </c>
      <c r="P20" s="114">
        <v>12867.77</v>
      </c>
      <c r="Q20" s="176">
        <v>16</v>
      </c>
      <c r="S20" s="119">
        <f t="shared" si="0"/>
        <v>0</v>
      </c>
      <c r="T20" s="14" t="s">
        <v>643</v>
      </c>
      <c r="U20" s="14" t="s">
        <v>644</v>
      </c>
      <c r="V20" s="14">
        <v>482</v>
      </c>
      <c r="W20" s="14">
        <v>267286.93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267286.93</v>
      </c>
      <c r="AE20" s="14">
        <v>554.5371991701245</v>
      </c>
      <c r="AF20" s="14">
        <v>0</v>
      </c>
      <c r="AG20" s="14">
        <v>0</v>
      </c>
      <c r="AH20" s="14">
        <v>0</v>
      </c>
      <c r="AI20" s="14">
        <v>0</v>
      </c>
      <c r="AJ20" s="133"/>
      <c r="AK20" s="164">
        <f t="shared" si="2"/>
        <v>6433.89</v>
      </c>
      <c r="AL20" s="133"/>
      <c r="AM20" s="114">
        <f t="shared" si="1"/>
        <v>2345.94</v>
      </c>
    </row>
    <row r="21" spans="1:39" ht="15.5" x14ac:dyDescent="0.35">
      <c r="A21" s="157">
        <v>4865</v>
      </c>
      <c r="B21" s="114" t="s">
        <v>650</v>
      </c>
      <c r="C21" s="114">
        <v>435</v>
      </c>
      <c r="D21" s="114">
        <v>279687.94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279687.94</v>
      </c>
      <c r="L21" s="114">
        <v>642.96</v>
      </c>
      <c r="M21" s="114">
        <v>19.66</v>
      </c>
      <c r="N21" s="114">
        <v>8552.1</v>
      </c>
      <c r="O21" s="114">
        <v>4.8669097514733426E-4</v>
      </c>
      <c r="P21" s="114">
        <v>6083.64</v>
      </c>
      <c r="Q21" s="176">
        <v>17</v>
      </c>
      <c r="S21" s="119">
        <f t="shared" si="0"/>
        <v>0</v>
      </c>
      <c r="T21" s="14" t="s">
        <v>649</v>
      </c>
      <c r="U21" s="14" t="s">
        <v>650</v>
      </c>
      <c r="V21" s="14">
        <v>424</v>
      </c>
      <c r="W21" s="14">
        <v>213782.45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213782.45</v>
      </c>
      <c r="AE21" s="14">
        <v>504.20389150943402</v>
      </c>
      <c r="AF21" s="14">
        <v>0</v>
      </c>
      <c r="AG21" s="14">
        <v>0</v>
      </c>
      <c r="AH21" s="14">
        <v>0</v>
      </c>
      <c r="AI21" s="14">
        <v>0</v>
      </c>
      <c r="AJ21" s="133"/>
      <c r="AK21" s="164">
        <f t="shared" si="2"/>
        <v>3041.82</v>
      </c>
      <c r="AL21" s="133"/>
      <c r="AM21" s="114">
        <f t="shared" si="1"/>
        <v>1109.1199999999999</v>
      </c>
    </row>
    <row r="22" spans="1:39" ht="15.5" x14ac:dyDescent="0.35">
      <c r="A22" s="157">
        <v>4956</v>
      </c>
      <c r="B22" s="114" t="s">
        <v>658</v>
      </c>
      <c r="C22" s="114">
        <v>945</v>
      </c>
      <c r="D22" s="114">
        <v>595934.47</v>
      </c>
      <c r="E22" s="114">
        <v>0</v>
      </c>
      <c r="F22" s="114">
        <v>0</v>
      </c>
      <c r="G22" s="114">
        <v>1055</v>
      </c>
      <c r="H22" s="114">
        <v>0</v>
      </c>
      <c r="I22" s="114">
        <v>0</v>
      </c>
      <c r="J22" s="114">
        <v>0</v>
      </c>
      <c r="K22" s="114">
        <v>594879.47</v>
      </c>
      <c r="L22" s="114">
        <v>629.5</v>
      </c>
      <c r="M22" s="114">
        <v>6.2</v>
      </c>
      <c r="N22" s="114">
        <v>5859</v>
      </c>
      <c r="O22" s="114">
        <v>3.3342949958352114E-4</v>
      </c>
      <c r="P22" s="114">
        <v>4167.87</v>
      </c>
      <c r="Q22" s="176">
        <v>18</v>
      </c>
      <c r="S22" s="119">
        <f t="shared" si="0"/>
        <v>0</v>
      </c>
      <c r="T22" s="14" t="s">
        <v>657</v>
      </c>
      <c r="U22" s="14" t="s">
        <v>658</v>
      </c>
      <c r="V22" s="14">
        <v>934</v>
      </c>
      <c r="W22" s="14">
        <v>592700.92000000004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592700.92000000004</v>
      </c>
      <c r="AE22" s="14">
        <v>634.5834261241971</v>
      </c>
      <c r="AF22" s="14">
        <v>0</v>
      </c>
      <c r="AG22" s="14">
        <v>0</v>
      </c>
      <c r="AH22" s="14">
        <v>0</v>
      </c>
      <c r="AI22" s="14">
        <v>0</v>
      </c>
      <c r="AJ22" s="133"/>
      <c r="AK22" s="164">
        <f t="shared" si="2"/>
        <v>2083.94</v>
      </c>
      <c r="AL22" s="133"/>
      <c r="AM22" s="114">
        <f t="shared" si="1"/>
        <v>759.85</v>
      </c>
    </row>
    <row r="23" spans="1:39" ht="15.5" x14ac:dyDescent="0.35">
      <c r="A23" s="157">
        <v>2485</v>
      </c>
      <c r="B23" s="114" t="s">
        <v>323</v>
      </c>
      <c r="C23" s="114">
        <v>523</v>
      </c>
      <c r="D23" s="114">
        <v>332120.62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332120.62</v>
      </c>
      <c r="L23" s="114">
        <v>635.03</v>
      </c>
      <c r="M23" s="114">
        <v>11.73</v>
      </c>
      <c r="N23" s="114">
        <v>6134.79</v>
      </c>
      <c r="O23" s="114">
        <v>3.491244170933589E-4</v>
      </c>
      <c r="P23" s="114">
        <v>4364.0600000000004</v>
      </c>
      <c r="Q23" s="176">
        <v>19</v>
      </c>
      <c r="S23" s="119">
        <f t="shared" si="0"/>
        <v>0</v>
      </c>
      <c r="T23" s="14" t="s">
        <v>322</v>
      </c>
      <c r="U23" s="14" t="s">
        <v>323</v>
      </c>
      <c r="V23" s="14">
        <v>579</v>
      </c>
      <c r="W23" s="14">
        <v>322112.13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322112.13</v>
      </c>
      <c r="AE23" s="14">
        <v>556.32492227979276</v>
      </c>
      <c r="AF23" s="14">
        <v>0</v>
      </c>
      <c r="AG23" s="14">
        <v>0</v>
      </c>
      <c r="AH23" s="14">
        <v>0</v>
      </c>
      <c r="AI23" s="14">
        <v>0</v>
      </c>
      <c r="AJ23" s="133"/>
      <c r="AK23" s="164">
        <f t="shared" si="2"/>
        <v>2182.0300000000002</v>
      </c>
      <c r="AL23" s="133"/>
      <c r="AM23" s="114">
        <f t="shared" si="1"/>
        <v>795.62</v>
      </c>
    </row>
    <row r="24" spans="1:39" ht="15.5" x14ac:dyDescent="0.35">
      <c r="A24" s="157">
        <v>5607</v>
      </c>
      <c r="B24" s="114" t="s">
        <v>722</v>
      </c>
      <c r="C24" s="114">
        <v>7564</v>
      </c>
      <c r="D24" s="114">
        <v>5295714.8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5295714.8</v>
      </c>
      <c r="L24" s="114">
        <v>700.12</v>
      </c>
      <c r="M24" s="114">
        <v>76.819999999999993</v>
      </c>
      <c r="N24" s="114">
        <v>581066.48</v>
      </c>
      <c r="O24" s="114">
        <v>3.3067879442081942E-2</v>
      </c>
      <c r="P24" s="114">
        <v>413348.49</v>
      </c>
      <c r="Q24" s="176">
        <v>20</v>
      </c>
      <c r="S24" s="119">
        <f t="shared" si="0"/>
        <v>0</v>
      </c>
      <c r="T24" s="14" t="s">
        <v>721</v>
      </c>
      <c r="U24" s="14" t="s">
        <v>722</v>
      </c>
      <c r="V24" s="14">
        <v>7512</v>
      </c>
      <c r="W24" s="14">
        <v>3996455.8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3996455.8</v>
      </c>
      <c r="AE24" s="14">
        <v>532.00955804046851</v>
      </c>
      <c r="AF24" s="14">
        <v>0</v>
      </c>
      <c r="AG24" s="14">
        <v>0</v>
      </c>
      <c r="AH24" s="14">
        <v>0</v>
      </c>
      <c r="AI24" s="14">
        <v>0</v>
      </c>
      <c r="AJ24" s="133"/>
      <c r="AK24" s="164">
        <f t="shared" si="2"/>
        <v>206674.25</v>
      </c>
      <c r="AL24" s="133"/>
      <c r="AM24" s="114">
        <f>ROUND(AK24*AM$4,2)-0.03</f>
        <v>75358.03</v>
      </c>
    </row>
    <row r="25" spans="1:39" ht="15.5" x14ac:dyDescent="0.35">
      <c r="A25" s="157">
        <v>5740</v>
      </c>
      <c r="B25" s="114" t="s">
        <v>741</v>
      </c>
      <c r="C25" s="114">
        <v>249</v>
      </c>
      <c r="D25" s="114">
        <v>235291.01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235291.01</v>
      </c>
      <c r="L25" s="114">
        <v>944.94</v>
      </c>
      <c r="M25" s="114">
        <v>321.64</v>
      </c>
      <c r="N25" s="114">
        <v>80088.36</v>
      </c>
      <c r="O25" s="114">
        <v>4.5577439490126119E-3</v>
      </c>
      <c r="P25" s="114">
        <v>56971.8</v>
      </c>
      <c r="Q25" s="176">
        <v>21</v>
      </c>
      <c r="S25" s="119">
        <f t="shared" si="0"/>
        <v>0</v>
      </c>
      <c r="T25" s="14" t="s">
        <v>740</v>
      </c>
      <c r="U25" s="14" t="s">
        <v>741</v>
      </c>
      <c r="V25" s="14">
        <v>254</v>
      </c>
      <c r="W25" s="14">
        <v>161723.93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161723.93</v>
      </c>
      <c r="AE25" s="14">
        <v>636.70838582677163</v>
      </c>
      <c r="AF25" s="14">
        <v>0</v>
      </c>
      <c r="AG25" s="14">
        <v>0</v>
      </c>
      <c r="AH25" s="14">
        <v>0</v>
      </c>
      <c r="AI25" s="14">
        <v>0</v>
      </c>
      <c r="AJ25" s="133"/>
      <c r="AK25" s="164">
        <f t="shared" si="2"/>
        <v>28485.9</v>
      </c>
      <c r="AL25" s="133"/>
      <c r="AM25" s="114">
        <f t="shared" ref="AM25:AM88" si="3">ROUND(AK25*AM$4,2)</f>
        <v>10386.6</v>
      </c>
    </row>
    <row r="26" spans="1:39" ht="15.5" x14ac:dyDescent="0.35">
      <c r="A26" s="157">
        <v>6426</v>
      </c>
      <c r="B26" s="114" t="s">
        <v>829</v>
      </c>
      <c r="C26" s="114">
        <v>783</v>
      </c>
      <c r="D26" s="114">
        <v>523091.81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523091.81</v>
      </c>
      <c r="L26" s="114">
        <v>668.06</v>
      </c>
      <c r="M26" s="114">
        <v>44.76</v>
      </c>
      <c r="N26" s="114">
        <v>35047.08</v>
      </c>
      <c r="O26" s="114">
        <v>1.9944922932690961E-3</v>
      </c>
      <c r="P26" s="114">
        <v>24931.15</v>
      </c>
      <c r="Q26" s="176">
        <v>22</v>
      </c>
      <c r="S26" s="119">
        <f t="shared" si="0"/>
        <v>0</v>
      </c>
      <c r="T26" s="14" t="s">
        <v>828</v>
      </c>
      <c r="U26" s="14" t="s">
        <v>829</v>
      </c>
      <c r="V26" s="14">
        <v>784</v>
      </c>
      <c r="W26" s="14">
        <v>499409.26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499409.26</v>
      </c>
      <c r="AE26" s="14">
        <v>637.00160714285721</v>
      </c>
      <c r="AF26" s="14">
        <v>0</v>
      </c>
      <c r="AG26" s="14">
        <v>0</v>
      </c>
      <c r="AH26" s="14">
        <v>0</v>
      </c>
      <c r="AI26" s="14">
        <v>0</v>
      </c>
      <c r="AJ26" s="133"/>
      <c r="AK26" s="164">
        <f t="shared" si="2"/>
        <v>12465.58</v>
      </c>
      <c r="AL26" s="133"/>
      <c r="AM26" s="114">
        <f t="shared" si="3"/>
        <v>4545.2299999999996</v>
      </c>
    </row>
    <row r="27" spans="1:39" ht="15.5" hidden="1" x14ac:dyDescent="0.35">
      <c r="A27" s="155">
        <v>7</v>
      </c>
      <c r="B27" s="114" t="s">
        <v>19</v>
      </c>
      <c r="C27" s="114">
        <v>771</v>
      </c>
      <c r="D27" s="114">
        <v>312029.05</v>
      </c>
      <c r="E27" s="114">
        <v>0</v>
      </c>
      <c r="F27" s="114">
        <v>0</v>
      </c>
      <c r="G27" s="114">
        <v>0</v>
      </c>
      <c r="H27" s="114">
        <v>0</v>
      </c>
      <c r="I27" s="114">
        <v>125.19</v>
      </c>
      <c r="J27" s="114">
        <v>0</v>
      </c>
      <c r="K27" s="114">
        <v>311903.86</v>
      </c>
      <c r="L27" s="114">
        <v>404.54</v>
      </c>
      <c r="M27" s="114">
        <v>0</v>
      </c>
      <c r="N27" s="114">
        <v>0</v>
      </c>
      <c r="O27" s="114"/>
      <c r="P27" s="114">
        <v>0</v>
      </c>
      <c r="Q27" s="123"/>
      <c r="S27" s="119">
        <f t="shared" si="0"/>
        <v>0</v>
      </c>
      <c r="T27" s="14" t="s">
        <v>18</v>
      </c>
      <c r="U27" s="14" t="s">
        <v>19</v>
      </c>
      <c r="V27" s="14">
        <v>767</v>
      </c>
      <c r="W27" s="14">
        <v>310697.83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310697.83</v>
      </c>
      <c r="AE27" s="14">
        <v>405.08191655801829</v>
      </c>
      <c r="AF27" s="14">
        <v>0</v>
      </c>
      <c r="AG27" s="14">
        <v>0</v>
      </c>
      <c r="AH27" s="14">
        <v>0</v>
      </c>
      <c r="AI27" s="14">
        <v>0</v>
      </c>
      <c r="AJ27" s="133"/>
      <c r="AK27" s="177"/>
      <c r="AL27" s="133"/>
      <c r="AM27" s="114">
        <f t="shared" si="3"/>
        <v>0</v>
      </c>
    </row>
    <row r="28" spans="1:39" ht="15.5" hidden="1" x14ac:dyDescent="0.35">
      <c r="A28" s="155">
        <v>14</v>
      </c>
      <c r="B28" s="114" t="s">
        <v>21</v>
      </c>
      <c r="C28" s="114">
        <v>1663</v>
      </c>
      <c r="D28" s="114">
        <v>974919.13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974919.13</v>
      </c>
      <c r="L28" s="114">
        <v>586.24</v>
      </c>
      <c r="M28" s="114">
        <v>0</v>
      </c>
      <c r="N28" s="114">
        <v>0</v>
      </c>
      <c r="O28" s="114"/>
      <c r="P28" s="114">
        <v>0</v>
      </c>
      <c r="Q28" s="123"/>
      <c r="S28" s="119">
        <f t="shared" si="0"/>
        <v>0</v>
      </c>
      <c r="T28" s="14" t="s">
        <v>20</v>
      </c>
      <c r="U28" s="14" t="s">
        <v>21</v>
      </c>
      <c r="V28" s="14">
        <v>1606</v>
      </c>
      <c r="W28" s="14">
        <v>936261.02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936261.02</v>
      </c>
      <c r="AE28" s="14">
        <v>582.97697384806975</v>
      </c>
      <c r="AF28" s="14">
        <v>0</v>
      </c>
      <c r="AG28" s="14">
        <v>0</v>
      </c>
      <c r="AH28" s="14">
        <v>0</v>
      </c>
      <c r="AI28" s="14">
        <v>0</v>
      </c>
      <c r="AJ28" s="133"/>
      <c r="AK28" s="177"/>
      <c r="AL28" s="133"/>
      <c r="AM28" s="114">
        <f t="shared" si="3"/>
        <v>0</v>
      </c>
    </row>
    <row r="29" spans="1:39" ht="15.5" hidden="1" x14ac:dyDescent="0.35">
      <c r="A29" s="155">
        <v>63</v>
      </c>
      <c r="B29" s="114" t="s">
        <v>23</v>
      </c>
      <c r="C29" s="114">
        <v>417</v>
      </c>
      <c r="D29" s="114">
        <v>234910.78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234910.78</v>
      </c>
      <c r="L29" s="114">
        <v>563.34</v>
      </c>
      <c r="M29" s="114">
        <v>0</v>
      </c>
      <c r="N29" s="114">
        <v>0</v>
      </c>
      <c r="O29" s="114"/>
      <c r="P29" s="114">
        <v>0</v>
      </c>
      <c r="Q29" s="123"/>
      <c r="S29" s="119">
        <f t="shared" si="0"/>
        <v>0</v>
      </c>
      <c r="T29" s="14" t="s">
        <v>22</v>
      </c>
      <c r="U29" s="14" t="s">
        <v>23</v>
      </c>
      <c r="V29" s="14">
        <v>449</v>
      </c>
      <c r="W29" s="14">
        <v>232183.69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232183.69</v>
      </c>
      <c r="AE29" s="14">
        <v>517.11289532293983</v>
      </c>
      <c r="AF29" s="14">
        <v>0</v>
      </c>
      <c r="AG29" s="14">
        <v>0</v>
      </c>
      <c r="AH29" s="14">
        <v>0</v>
      </c>
      <c r="AI29" s="14">
        <v>0</v>
      </c>
      <c r="AJ29" s="133"/>
      <c r="AK29" s="177"/>
      <c r="AL29" s="133"/>
      <c r="AM29" s="114">
        <f t="shared" si="3"/>
        <v>0</v>
      </c>
    </row>
    <row r="30" spans="1:39" ht="15.5" hidden="1" x14ac:dyDescent="0.35">
      <c r="A30" s="155">
        <v>70</v>
      </c>
      <c r="B30" s="114" t="s">
        <v>25</v>
      </c>
      <c r="C30" s="114">
        <v>733</v>
      </c>
      <c r="D30" s="114">
        <v>211935.53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211935.53</v>
      </c>
      <c r="L30" s="114">
        <v>289.13</v>
      </c>
      <c r="M30" s="114">
        <v>0</v>
      </c>
      <c r="N30" s="114">
        <v>0</v>
      </c>
      <c r="O30" s="114"/>
      <c r="P30" s="114">
        <v>0</v>
      </c>
      <c r="Q30" s="123"/>
      <c r="S30" s="119">
        <f t="shared" si="0"/>
        <v>0</v>
      </c>
      <c r="T30" s="14" t="s">
        <v>24</v>
      </c>
      <c r="U30" s="14" t="s">
        <v>25</v>
      </c>
      <c r="V30" s="14">
        <v>750</v>
      </c>
      <c r="W30" s="14">
        <v>222454.27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222454.27</v>
      </c>
      <c r="AE30" s="14">
        <v>296.60569333333331</v>
      </c>
      <c r="AF30" s="14">
        <v>0</v>
      </c>
      <c r="AG30" s="14">
        <v>0</v>
      </c>
      <c r="AH30" s="14">
        <v>0</v>
      </c>
      <c r="AI30" s="14">
        <v>0</v>
      </c>
      <c r="AJ30" s="133"/>
      <c r="AK30" s="177"/>
      <c r="AL30" s="133"/>
      <c r="AM30" s="114">
        <f t="shared" si="3"/>
        <v>0</v>
      </c>
    </row>
    <row r="31" spans="1:39" ht="15.5" hidden="1" x14ac:dyDescent="0.35">
      <c r="A31" s="155">
        <v>84</v>
      </c>
      <c r="B31" s="114" t="s">
        <v>27</v>
      </c>
      <c r="C31" s="114">
        <v>219</v>
      </c>
      <c r="D31" s="114">
        <v>231986.36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231986.36</v>
      </c>
      <c r="L31" s="114">
        <v>1059.3</v>
      </c>
      <c r="M31" s="114">
        <v>436</v>
      </c>
      <c r="N31" s="114">
        <v>95484</v>
      </c>
      <c r="O31" s="114">
        <v>5.4338935549126015E-3</v>
      </c>
      <c r="P31" s="114">
        <v>67923.67</v>
      </c>
      <c r="Q31" s="123"/>
      <c r="S31" s="119">
        <f t="shared" si="0"/>
        <v>0</v>
      </c>
      <c r="T31" s="14" t="s">
        <v>26</v>
      </c>
      <c r="U31" s="14" t="s">
        <v>27</v>
      </c>
      <c r="V31" s="14">
        <v>223</v>
      </c>
      <c r="W31" s="14">
        <v>198796.46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198796.46</v>
      </c>
      <c r="AE31" s="14">
        <v>891.46394618834074</v>
      </c>
      <c r="AF31" s="14">
        <v>252.35</v>
      </c>
      <c r="AG31" s="14">
        <v>56274.05</v>
      </c>
      <c r="AH31" s="14">
        <v>3.2156068653121576E-3</v>
      </c>
      <c r="AI31" s="14">
        <v>42767.57</v>
      </c>
      <c r="AJ31" s="133"/>
      <c r="AK31" s="177"/>
      <c r="AL31" s="133"/>
      <c r="AM31" s="114">
        <f t="shared" si="3"/>
        <v>0</v>
      </c>
    </row>
    <row r="32" spans="1:39" ht="15.5" hidden="1" x14ac:dyDescent="0.35">
      <c r="A32" s="155">
        <v>91</v>
      </c>
      <c r="B32" s="114" t="s">
        <v>29</v>
      </c>
      <c r="C32" s="114">
        <v>554</v>
      </c>
      <c r="D32" s="114">
        <v>338775.32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338775.32</v>
      </c>
      <c r="L32" s="114">
        <v>611.51</v>
      </c>
      <c r="M32" s="114">
        <v>0</v>
      </c>
      <c r="N32" s="114">
        <v>0</v>
      </c>
      <c r="O32" s="114"/>
      <c r="P32" s="114">
        <v>0</v>
      </c>
      <c r="Q32" s="123"/>
      <c r="S32" s="119">
        <f t="shared" si="0"/>
        <v>0</v>
      </c>
      <c r="T32" s="14" t="s">
        <v>28</v>
      </c>
      <c r="U32" s="14" t="s">
        <v>29</v>
      </c>
      <c r="V32" s="14">
        <v>569</v>
      </c>
      <c r="W32" s="14">
        <v>358741.14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358741.14</v>
      </c>
      <c r="AE32" s="14">
        <v>630.4765202108963</v>
      </c>
      <c r="AF32" s="14">
        <v>0</v>
      </c>
      <c r="AG32" s="14">
        <v>0</v>
      </c>
      <c r="AH32" s="14">
        <v>0</v>
      </c>
      <c r="AI32" s="14">
        <v>0</v>
      </c>
      <c r="AJ32" s="133"/>
      <c r="AK32" s="177"/>
      <c r="AL32" s="133"/>
      <c r="AM32" s="114">
        <f t="shared" si="3"/>
        <v>0</v>
      </c>
    </row>
    <row r="33" spans="1:39" ht="15.5" hidden="1" x14ac:dyDescent="0.35">
      <c r="A33" s="155">
        <v>105</v>
      </c>
      <c r="B33" s="114" t="s">
        <v>31</v>
      </c>
      <c r="C33" s="114">
        <v>454</v>
      </c>
      <c r="D33" s="114">
        <v>357448.91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357448.91</v>
      </c>
      <c r="L33" s="114">
        <v>787.33</v>
      </c>
      <c r="M33" s="114">
        <v>164.03</v>
      </c>
      <c r="N33" s="114">
        <v>74469.62</v>
      </c>
      <c r="O33" s="114">
        <v>4.2379873921786953E-3</v>
      </c>
      <c r="P33" s="114">
        <v>52974.84</v>
      </c>
      <c r="Q33" s="123"/>
      <c r="S33" s="119">
        <f t="shared" si="0"/>
        <v>0</v>
      </c>
      <c r="T33" s="14" t="s">
        <v>30</v>
      </c>
      <c r="U33" s="14" t="s">
        <v>31</v>
      </c>
      <c r="V33" s="14">
        <v>452</v>
      </c>
      <c r="W33" s="14">
        <v>332201.59999999998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332201.59999999998</v>
      </c>
      <c r="AE33" s="14">
        <v>734.95929203539822</v>
      </c>
      <c r="AF33" s="14">
        <v>95.84</v>
      </c>
      <c r="AG33" s="14">
        <v>43319.68</v>
      </c>
      <c r="AH33" s="14">
        <v>2.4753693827106057E-3</v>
      </c>
      <c r="AI33" s="14">
        <v>32922.410000000003</v>
      </c>
      <c r="AJ33" s="133"/>
      <c r="AK33" s="177"/>
      <c r="AL33" s="133"/>
      <c r="AM33" s="114">
        <f t="shared" si="3"/>
        <v>0</v>
      </c>
    </row>
    <row r="34" spans="1:39" ht="15.5" hidden="1" x14ac:dyDescent="0.35">
      <c r="A34" s="155">
        <v>112</v>
      </c>
      <c r="B34" s="114" t="s">
        <v>33</v>
      </c>
      <c r="C34" s="114">
        <v>1513</v>
      </c>
      <c r="D34" s="114">
        <v>619037.41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619037.41</v>
      </c>
      <c r="L34" s="114">
        <v>409.15</v>
      </c>
      <c r="M34" s="114">
        <v>0</v>
      </c>
      <c r="N34" s="114">
        <v>0</v>
      </c>
      <c r="O34" s="114"/>
      <c r="P34" s="114">
        <v>0</v>
      </c>
      <c r="Q34" s="123"/>
      <c r="S34" s="119">
        <f t="shared" si="0"/>
        <v>0</v>
      </c>
      <c r="T34" s="14" t="s">
        <v>32</v>
      </c>
      <c r="U34" s="14" t="s">
        <v>33</v>
      </c>
      <c r="V34" s="14">
        <v>1517</v>
      </c>
      <c r="W34" s="14">
        <v>690968.1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690968.1</v>
      </c>
      <c r="AE34" s="14">
        <v>455.48325642715884</v>
      </c>
      <c r="AF34" s="14">
        <v>0</v>
      </c>
      <c r="AG34" s="14">
        <v>0</v>
      </c>
      <c r="AH34" s="14">
        <v>0</v>
      </c>
      <c r="AI34" s="14">
        <v>0</v>
      </c>
      <c r="AJ34" s="133"/>
      <c r="AK34" s="177"/>
      <c r="AL34" s="133"/>
      <c r="AM34" s="114">
        <f t="shared" si="3"/>
        <v>0</v>
      </c>
    </row>
    <row r="35" spans="1:39" ht="15.5" hidden="1" x14ac:dyDescent="0.35">
      <c r="A35" s="155">
        <v>119</v>
      </c>
      <c r="B35" s="114" t="s">
        <v>35</v>
      </c>
      <c r="C35" s="114">
        <v>1642</v>
      </c>
      <c r="D35" s="114">
        <v>865281.69</v>
      </c>
      <c r="E35" s="114">
        <v>0</v>
      </c>
      <c r="F35" s="114">
        <v>0</v>
      </c>
      <c r="G35" s="114">
        <v>4230.63</v>
      </c>
      <c r="H35" s="114">
        <v>0</v>
      </c>
      <c r="I35" s="114">
        <v>0</v>
      </c>
      <c r="J35" s="114">
        <v>0</v>
      </c>
      <c r="K35" s="114">
        <v>861051.05999999994</v>
      </c>
      <c r="L35" s="114">
        <v>524.39</v>
      </c>
      <c r="M35" s="114">
        <v>0</v>
      </c>
      <c r="N35" s="114">
        <v>0</v>
      </c>
      <c r="O35" s="114"/>
      <c r="P35" s="114">
        <v>0</v>
      </c>
      <c r="Q35" s="123"/>
      <c r="S35" s="119">
        <f t="shared" si="0"/>
        <v>0</v>
      </c>
      <c r="T35" s="14" t="s">
        <v>34</v>
      </c>
      <c r="U35" s="14" t="s">
        <v>35</v>
      </c>
      <c r="V35" s="14">
        <v>1653</v>
      </c>
      <c r="W35" s="14">
        <v>1019139.6</v>
      </c>
      <c r="X35" s="14">
        <v>0</v>
      </c>
      <c r="Y35" s="14">
        <v>0</v>
      </c>
      <c r="Z35" s="14">
        <v>6420.2</v>
      </c>
      <c r="AA35" s="14">
        <v>0</v>
      </c>
      <c r="AB35" s="14">
        <v>0</v>
      </c>
      <c r="AC35" s="14">
        <v>0</v>
      </c>
      <c r="AD35" s="14">
        <v>1012719.4</v>
      </c>
      <c r="AE35" s="14">
        <v>612.65541439806418</v>
      </c>
      <c r="AF35" s="14">
        <v>0</v>
      </c>
      <c r="AG35" s="14">
        <v>0</v>
      </c>
      <c r="AH35" s="14">
        <v>0</v>
      </c>
      <c r="AI35" s="14">
        <v>0</v>
      </c>
      <c r="AJ35" s="133"/>
      <c r="AK35" s="177"/>
      <c r="AL35" s="133"/>
      <c r="AM35" s="114">
        <f t="shared" si="3"/>
        <v>0</v>
      </c>
    </row>
    <row r="36" spans="1:39" ht="15.5" hidden="1" x14ac:dyDescent="0.35">
      <c r="A36" s="155">
        <v>140</v>
      </c>
      <c r="B36" s="114" t="s">
        <v>39</v>
      </c>
      <c r="C36" s="114">
        <v>2400</v>
      </c>
      <c r="D36" s="114">
        <v>1342171.54</v>
      </c>
      <c r="E36" s="114">
        <v>175</v>
      </c>
      <c r="F36" s="114">
        <v>5075.66</v>
      </c>
      <c r="G36" s="114">
        <v>0</v>
      </c>
      <c r="H36" s="114">
        <v>0</v>
      </c>
      <c r="I36" s="114">
        <v>0</v>
      </c>
      <c r="J36" s="114">
        <v>0</v>
      </c>
      <c r="K36" s="114">
        <v>1336920.8800000001</v>
      </c>
      <c r="L36" s="114">
        <v>557.04999999999995</v>
      </c>
      <c r="M36" s="114">
        <v>0</v>
      </c>
      <c r="N36" s="114">
        <v>0</v>
      </c>
      <c r="O36" s="114"/>
      <c r="P36" s="114">
        <v>0</v>
      </c>
      <c r="Q36" s="123"/>
      <c r="S36" s="119">
        <f t="shared" si="0"/>
        <v>0</v>
      </c>
      <c r="T36" s="14" t="s">
        <v>38</v>
      </c>
      <c r="U36" s="14" t="s">
        <v>39</v>
      </c>
      <c r="V36" s="14">
        <v>2383</v>
      </c>
      <c r="W36" s="14">
        <v>1363515.34</v>
      </c>
      <c r="X36" s="14">
        <v>175</v>
      </c>
      <c r="Y36" s="14">
        <v>7805.84</v>
      </c>
      <c r="Z36" s="14">
        <v>5130.07</v>
      </c>
      <c r="AA36" s="14">
        <v>0</v>
      </c>
      <c r="AB36" s="14">
        <v>0</v>
      </c>
      <c r="AC36" s="14">
        <v>0</v>
      </c>
      <c r="AD36" s="14">
        <v>1350404.43</v>
      </c>
      <c r="AE36" s="14">
        <v>566.68251363827108</v>
      </c>
      <c r="AF36" s="14">
        <v>0</v>
      </c>
      <c r="AG36" s="14">
        <v>0</v>
      </c>
      <c r="AH36" s="14">
        <v>0</v>
      </c>
      <c r="AI36" s="14">
        <v>0</v>
      </c>
      <c r="AJ36" s="133"/>
      <c r="AK36" s="177"/>
      <c r="AL36" s="133"/>
      <c r="AM36" s="114">
        <f t="shared" si="3"/>
        <v>0</v>
      </c>
    </row>
    <row r="37" spans="1:39" ht="15.5" hidden="1" x14ac:dyDescent="0.35">
      <c r="A37" s="155">
        <v>147</v>
      </c>
      <c r="B37" s="114" t="s">
        <v>41</v>
      </c>
      <c r="C37" s="114">
        <v>15434</v>
      </c>
      <c r="D37" s="114">
        <v>2793065.08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2793065.08</v>
      </c>
      <c r="L37" s="114">
        <v>180.97</v>
      </c>
      <c r="M37" s="114">
        <v>0</v>
      </c>
      <c r="N37" s="114">
        <v>0</v>
      </c>
      <c r="O37" s="114"/>
      <c r="P37" s="114">
        <v>0</v>
      </c>
      <c r="Q37" s="123"/>
      <c r="S37" s="119">
        <f t="shared" ref="S37:S68" si="4">A37-T37</f>
        <v>0</v>
      </c>
      <c r="T37" s="14" t="s">
        <v>40</v>
      </c>
      <c r="U37" s="14" t="s">
        <v>41</v>
      </c>
      <c r="V37" s="14">
        <v>15486</v>
      </c>
      <c r="W37" s="14">
        <v>3076212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3076212</v>
      </c>
      <c r="AE37" s="14">
        <v>198.64471135218906</v>
      </c>
      <c r="AF37" s="14">
        <v>0</v>
      </c>
      <c r="AG37" s="14">
        <v>0</v>
      </c>
      <c r="AH37" s="14">
        <v>0</v>
      </c>
      <c r="AI37" s="14">
        <v>0</v>
      </c>
      <c r="AJ37" s="133"/>
      <c r="AK37" s="177"/>
      <c r="AL37" s="133"/>
      <c r="AM37" s="114">
        <f t="shared" si="3"/>
        <v>0</v>
      </c>
    </row>
    <row r="38" spans="1:39" ht="15.5" hidden="1" x14ac:dyDescent="0.35">
      <c r="A38" s="155">
        <v>154</v>
      </c>
      <c r="B38" s="114" t="s">
        <v>43</v>
      </c>
      <c r="C38" s="114">
        <v>1325</v>
      </c>
      <c r="D38" s="114">
        <v>557670.80000000005</v>
      </c>
      <c r="E38" s="114">
        <v>0</v>
      </c>
      <c r="F38" s="114">
        <v>8911.4500000000007</v>
      </c>
      <c r="G38" s="114">
        <v>0</v>
      </c>
      <c r="H38" s="114">
        <v>0</v>
      </c>
      <c r="I38" s="114">
        <v>0</v>
      </c>
      <c r="J38" s="114">
        <v>0</v>
      </c>
      <c r="K38" s="114">
        <v>548759.35000000009</v>
      </c>
      <c r="L38" s="114">
        <v>414.16</v>
      </c>
      <c r="M38" s="114">
        <v>0</v>
      </c>
      <c r="N38" s="114">
        <v>0</v>
      </c>
      <c r="O38" s="114"/>
      <c r="P38" s="114">
        <v>0</v>
      </c>
      <c r="Q38" s="123"/>
      <c r="S38" s="119">
        <f t="shared" si="4"/>
        <v>0</v>
      </c>
      <c r="T38" s="14" t="s">
        <v>42</v>
      </c>
      <c r="U38" s="14" t="s">
        <v>43</v>
      </c>
      <c r="V38" s="14">
        <v>1324</v>
      </c>
      <c r="W38" s="14">
        <v>573019.14</v>
      </c>
      <c r="X38" s="14">
        <v>0</v>
      </c>
      <c r="Y38" s="14">
        <v>11894.67</v>
      </c>
      <c r="Z38" s="14">
        <v>0</v>
      </c>
      <c r="AA38" s="14">
        <v>0</v>
      </c>
      <c r="AB38" s="14">
        <v>0</v>
      </c>
      <c r="AC38" s="14">
        <v>0</v>
      </c>
      <c r="AD38" s="14">
        <v>561124.47</v>
      </c>
      <c r="AE38" s="14">
        <v>423.81002265861025</v>
      </c>
      <c r="AF38" s="14">
        <v>0</v>
      </c>
      <c r="AG38" s="14">
        <v>0</v>
      </c>
      <c r="AH38" s="14">
        <v>0</v>
      </c>
      <c r="AI38" s="14">
        <v>0</v>
      </c>
      <c r="AJ38" s="133"/>
      <c r="AK38" s="177"/>
      <c r="AL38" s="133"/>
      <c r="AM38" s="114">
        <f t="shared" si="3"/>
        <v>0</v>
      </c>
    </row>
    <row r="39" spans="1:39" ht="15.5" hidden="1" x14ac:dyDescent="0.35">
      <c r="A39" s="155">
        <v>161</v>
      </c>
      <c r="B39" s="114" t="s">
        <v>45</v>
      </c>
      <c r="C39" s="114">
        <v>303</v>
      </c>
      <c r="D39" s="114">
        <v>235100.71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235100.71</v>
      </c>
      <c r="L39" s="114">
        <v>775.91</v>
      </c>
      <c r="M39" s="114">
        <v>152.61000000000001</v>
      </c>
      <c r="N39" s="114">
        <v>46240.83</v>
      </c>
      <c r="O39" s="114">
        <v>2.6315167788405311E-3</v>
      </c>
      <c r="P39" s="114">
        <v>32893.96</v>
      </c>
      <c r="Q39" s="123"/>
      <c r="S39" s="119">
        <f t="shared" si="4"/>
        <v>0</v>
      </c>
      <c r="T39" s="14" t="s">
        <v>44</v>
      </c>
      <c r="U39" s="14" t="s">
        <v>45</v>
      </c>
      <c r="V39" s="14">
        <v>298</v>
      </c>
      <c r="W39" s="14">
        <v>251540.19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251540.19</v>
      </c>
      <c r="AE39" s="14">
        <v>844.0945973154362</v>
      </c>
      <c r="AF39" s="14">
        <v>204.98</v>
      </c>
      <c r="AG39" s="14">
        <v>61084.04</v>
      </c>
      <c r="AH39" s="14">
        <v>3.4904588950857886E-3</v>
      </c>
      <c r="AI39" s="14">
        <v>46423.1</v>
      </c>
      <c r="AJ39" s="133"/>
      <c r="AK39" s="177"/>
      <c r="AL39" s="133"/>
      <c r="AM39" s="114">
        <f t="shared" si="3"/>
        <v>0</v>
      </c>
    </row>
    <row r="40" spans="1:39" ht="15.5" hidden="1" x14ac:dyDescent="0.35">
      <c r="A40" s="155">
        <v>2450</v>
      </c>
      <c r="B40" s="114" t="s">
        <v>317</v>
      </c>
      <c r="C40" s="114">
        <v>2126</v>
      </c>
      <c r="D40" s="114">
        <v>729395.88</v>
      </c>
      <c r="E40" s="114">
        <v>976.5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728419.38</v>
      </c>
      <c r="L40" s="114">
        <v>342.62</v>
      </c>
      <c r="M40" s="114">
        <v>0</v>
      </c>
      <c r="N40" s="114">
        <v>0</v>
      </c>
      <c r="O40" s="114"/>
      <c r="P40" s="114">
        <v>0</v>
      </c>
      <c r="Q40" s="123"/>
      <c r="S40" s="119">
        <f t="shared" si="4"/>
        <v>0</v>
      </c>
      <c r="T40" s="14" t="s">
        <v>316</v>
      </c>
      <c r="U40" s="14" t="s">
        <v>317</v>
      </c>
      <c r="V40" s="14">
        <v>2095</v>
      </c>
      <c r="W40" s="14">
        <v>727552.16</v>
      </c>
      <c r="X40" s="14">
        <v>924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726628.16</v>
      </c>
      <c r="AE40" s="14">
        <v>346.83921718377093</v>
      </c>
      <c r="AF40" s="14">
        <v>0</v>
      </c>
      <c r="AG40" s="14">
        <v>0</v>
      </c>
      <c r="AH40" s="14">
        <v>0</v>
      </c>
      <c r="AI40" s="14">
        <v>0</v>
      </c>
      <c r="AJ40" s="133"/>
      <c r="AK40" s="177"/>
      <c r="AL40" s="133"/>
      <c r="AM40" s="114">
        <f t="shared" si="3"/>
        <v>0</v>
      </c>
    </row>
    <row r="41" spans="1:39" ht="15.5" hidden="1" x14ac:dyDescent="0.35">
      <c r="A41" s="155">
        <v>170</v>
      </c>
      <c r="B41" s="114" t="s">
        <v>47</v>
      </c>
      <c r="C41" s="114">
        <v>2162</v>
      </c>
      <c r="D41" s="114">
        <v>1502749.61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1502749.61</v>
      </c>
      <c r="L41" s="114">
        <v>695.07</v>
      </c>
      <c r="M41" s="114">
        <v>71.77</v>
      </c>
      <c r="N41" s="114">
        <v>155166.74</v>
      </c>
      <c r="O41" s="114">
        <v>8.8303752295965741E-3</v>
      </c>
      <c r="P41" s="114">
        <v>110379.69</v>
      </c>
      <c r="Q41" s="123"/>
      <c r="S41" s="119">
        <f t="shared" si="4"/>
        <v>0</v>
      </c>
      <c r="T41" s="14" t="s">
        <v>46</v>
      </c>
      <c r="U41" s="14" t="s">
        <v>47</v>
      </c>
      <c r="V41" s="14">
        <v>2212</v>
      </c>
      <c r="W41" s="14">
        <v>1606705.39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1606705.39</v>
      </c>
      <c r="AE41" s="14">
        <v>726.35867540687161</v>
      </c>
      <c r="AF41" s="14">
        <v>87.24</v>
      </c>
      <c r="AG41" s="14">
        <v>192974.88</v>
      </c>
      <c r="AH41" s="14">
        <v>1.1026953790615563E-2</v>
      </c>
      <c r="AI41" s="14">
        <v>146658.49</v>
      </c>
      <c r="AJ41" s="133"/>
      <c r="AK41" s="177"/>
      <c r="AL41" s="133"/>
      <c r="AM41" s="114">
        <f t="shared" si="3"/>
        <v>0</v>
      </c>
    </row>
    <row r="42" spans="1:39" ht="15.5" hidden="1" x14ac:dyDescent="0.35">
      <c r="A42" s="155">
        <v>182</v>
      </c>
      <c r="B42" s="114" t="s">
        <v>50</v>
      </c>
      <c r="C42" s="114">
        <v>2285</v>
      </c>
      <c r="D42" s="114">
        <v>1042060.56</v>
      </c>
      <c r="E42" s="114">
        <v>0</v>
      </c>
      <c r="F42" s="114">
        <v>312</v>
      </c>
      <c r="G42" s="114">
        <v>0</v>
      </c>
      <c r="H42" s="114">
        <v>0</v>
      </c>
      <c r="I42" s="114">
        <v>0</v>
      </c>
      <c r="J42" s="114">
        <v>0</v>
      </c>
      <c r="K42" s="114">
        <v>1041748.56</v>
      </c>
      <c r="L42" s="114">
        <v>455.91</v>
      </c>
      <c r="M42" s="114">
        <v>0</v>
      </c>
      <c r="N42" s="114">
        <v>0</v>
      </c>
      <c r="O42" s="114"/>
      <c r="P42" s="114">
        <v>0</v>
      </c>
      <c r="Q42" s="123"/>
      <c r="S42" s="119">
        <f t="shared" si="4"/>
        <v>0</v>
      </c>
      <c r="T42" s="14" t="s">
        <v>49</v>
      </c>
      <c r="U42" s="14" t="s">
        <v>50</v>
      </c>
      <c r="V42" s="14">
        <v>2302</v>
      </c>
      <c r="W42" s="14">
        <v>1084164.82</v>
      </c>
      <c r="X42" s="14">
        <v>0</v>
      </c>
      <c r="Y42" s="14">
        <v>104</v>
      </c>
      <c r="Z42" s="14">
        <v>0</v>
      </c>
      <c r="AA42" s="14">
        <v>0</v>
      </c>
      <c r="AB42" s="14">
        <v>0</v>
      </c>
      <c r="AC42" s="14">
        <v>0</v>
      </c>
      <c r="AD42" s="14">
        <v>1084060.82</v>
      </c>
      <c r="AE42" s="14">
        <v>470.92129452649874</v>
      </c>
      <c r="AF42" s="14">
        <v>0</v>
      </c>
      <c r="AG42" s="14">
        <v>0</v>
      </c>
      <c r="AH42" s="14">
        <v>0</v>
      </c>
      <c r="AI42" s="14">
        <v>0</v>
      </c>
      <c r="AJ42" s="133"/>
      <c r="AK42" s="177"/>
      <c r="AL42" s="133"/>
      <c r="AM42" s="114">
        <f t="shared" si="3"/>
        <v>0</v>
      </c>
    </row>
    <row r="43" spans="1:39" ht="15.5" hidden="1" x14ac:dyDescent="0.35">
      <c r="A43" s="155">
        <v>196</v>
      </c>
      <c r="B43" s="114" t="s">
        <v>52</v>
      </c>
      <c r="C43" s="114">
        <v>445</v>
      </c>
      <c r="D43" s="114">
        <v>466514.55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466514.55</v>
      </c>
      <c r="L43" s="114">
        <v>1048.3499999999999</v>
      </c>
      <c r="M43" s="114">
        <v>425.05</v>
      </c>
      <c r="N43" s="114">
        <v>189147.25</v>
      </c>
      <c r="O43" s="114">
        <v>1.0764170151066593E-2</v>
      </c>
      <c r="P43" s="114">
        <v>134552.13</v>
      </c>
      <c r="Q43" s="123"/>
      <c r="S43" s="119">
        <f t="shared" si="4"/>
        <v>0</v>
      </c>
      <c r="T43" s="14" t="s">
        <v>51</v>
      </c>
      <c r="U43" s="14" t="s">
        <v>52</v>
      </c>
      <c r="V43" s="14">
        <v>428</v>
      </c>
      <c r="W43" s="14">
        <v>462279.09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462279.09</v>
      </c>
      <c r="AE43" s="14">
        <v>1080.0913317757011</v>
      </c>
      <c r="AF43" s="14">
        <v>440.97</v>
      </c>
      <c r="AG43" s="14">
        <v>188735.16</v>
      </c>
      <c r="AH43" s="14">
        <v>1.0784688079528459E-2</v>
      </c>
      <c r="AI43" s="14">
        <v>143436.35</v>
      </c>
      <c r="AJ43" s="133"/>
      <c r="AK43" s="177"/>
      <c r="AL43" s="133"/>
      <c r="AM43" s="114">
        <f t="shared" si="3"/>
        <v>0</v>
      </c>
    </row>
    <row r="44" spans="1:39" ht="15.5" hidden="1" x14ac:dyDescent="0.35">
      <c r="A44" s="155">
        <v>203</v>
      </c>
      <c r="B44" s="114" t="s">
        <v>54</v>
      </c>
      <c r="C44" s="114">
        <v>808</v>
      </c>
      <c r="D44" s="114">
        <v>594446.92000000004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594446.92000000004</v>
      </c>
      <c r="L44" s="114">
        <v>735.7</v>
      </c>
      <c r="M44" s="114">
        <v>112.4</v>
      </c>
      <c r="N44" s="114">
        <v>90819.200000000012</v>
      </c>
      <c r="O44" s="114">
        <v>5.1684247155787217E-3</v>
      </c>
      <c r="P44" s="114">
        <v>64605.31</v>
      </c>
      <c r="Q44" s="123"/>
      <c r="S44" s="119">
        <f t="shared" si="4"/>
        <v>0</v>
      </c>
      <c r="T44" s="14" t="s">
        <v>53</v>
      </c>
      <c r="U44" s="14" t="s">
        <v>54</v>
      </c>
      <c r="V44" s="14">
        <v>773</v>
      </c>
      <c r="W44" s="14">
        <v>625534.09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625534.09</v>
      </c>
      <c r="AE44" s="14">
        <v>809.22909443725734</v>
      </c>
      <c r="AF44" s="14">
        <v>170.11</v>
      </c>
      <c r="AG44" s="14">
        <v>131495.03</v>
      </c>
      <c r="AH44" s="14">
        <v>7.513877554972995E-3</v>
      </c>
      <c r="AI44" s="14">
        <v>99934.57</v>
      </c>
      <c r="AJ44" s="133"/>
      <c r="AK44" s="177"/>
      <c r="AL44" s="133"/>
      <c r="AM44" s="114">
        <f t="shared" si="3"/>
        <v>0</v>
      </c>
    </row>
    <row r="45" spans="1:39" ht="15.5" hidden="1" x14ac:dyDescent="0.35">
      <c r="A45" s="155">
        <v>245</v>
      </c>
      <c r="B45" s="114" t="s">
        <v>62</v>
      </c>
      <c r="C45" s="114">
        <v>616</v>
      </c>
      <c r="D45" s="114">
        <v>262148.53999999998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262148.53999999998</v>
      </c>
      <c r="L45" s="114">
        <v>425.57</v>
      </c>
      <c r="M45" s="114">
        <v>0</v>
      </c>
      <c r="N45" s="114">
        <v>0</v>
      </c>
      <c r="O45" s="114"/>
      <c r="P45" s="114">
        <v>0</v>
      </c>
      <c r="Q45" s="123"/>
      <c r="S45" s="119">
        <f t="shared" si="4"/>
        <v>0</v>
      </c>
      <c r="T45" s="14" t="s">
        <v>61</v>
      </c>
      <c r="U45" s="14" t="s">
        <v>62</v>
      </c>
      <c r="V45" s="14">
        <v>606</v>
      </c>
      <c r="W45" s="14">
        <v>374038.82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374038.82</v>
      </c>
      <c r="AE45" s="14">
        <v>617.22577557755778</v>
      </c>
      <c r="AF45" s="14">
        <v>0</v>
      </c>
      <c r="AG45" s="14">
        <v>0</v>
      </c>
      <c r="AH45" s="14">
        <v>0</v>
      </c>
      <c r="AI45" s="14">
        <v>0</v>
      </c>
      <c r="AJ45" s="133"/>
      <c r="AK45" s="177"/>
      <c r="AL45" s="133"/>
      <c r="AM45" s="114">
        <f t="shared" si="3"/>
        <v>0</v>
      </c>
    </row>
    <row r="46" spans="1:39" ht="15.5" hidden="1" x14ac:dyDescent="0.35">
      <c r="A46" s="155">
        <v>280</v>
      </c>
      <c r="B46" s="114" t="s">
        <v>64</v>
      </c>
      <c r="C46" s="114">
        <v>2984</v>
      </c>
      <c r="D46" s="114">
        <v>903010.94</v>
      </c>
      <c r="E46" s="114">
        <v>0</v>
      </c>
      <c r="F46" s="114">
        <v>0</v>
      </c>
      <c r="G46" s="114">
        <v>797.88</v>
      </c>
      <c r="H46" s="114">
        <v>0</v>
      </c>
      <c r="I46" s="114">
        <v>0</v>
      </c>
      <c r="J46" s="114">
        <v>0</v>
      </c>
      <c r="K46" s="114">
        <v>902213.05999999994</v>
      </c>
      <c r="L46" s="114">
        <v>302.35000000000002</v>
      </c>
      <c r="M46" s="114">
        <v>0</v>
      </c>
      <c r="N46" s="114">
        <v>0</v>
      </c>
      <c r="O46" s="114"/>
      <c r="P46" s="114">
        <v>0</v>
      </c>
      <c r="Q46" s="123"/>
      <c r="S46" s="119">
        <f t="shared" si="4"/>
        <v>0</v>
      </c>
      <c r="T46" s="14" t="s">
        <v>63</v>
      </c>
      <c r="U46" s="14" t="s">
        <v>64</v>
      </c>
      <c r="V46" s="14">
        <v>3031</v>
      </c>
      <c r="W46" s="14">
        <v>948465.74</v>
      </c>
      <c r="X46" s="14">
        <v>0</v>
      </c>
      <c r="Y46" s="14">
        <v>0</v>
      </c>
      <c r="Z46" s="14">
        <v>6479.51</v>
      </c>
      <c r="AA46" s="14">
        <v>0</v>
      </c>
      <c r="AB46" s="14">
        <v>0</v>
      </c>
      <c r="AC46" s="14">
        <v>0</v>
      </c>
      <c r="AD46" s="14">
        <v>941986.23</v>
      </c>
      <c r="AE46" s="14">
        <v>310.78397558561528</v>
      </c>
      <c r="AF46" s="14">
        <v>0</v>
      </c>
      <c r="AG46" s="14">
        <v>0</v>
      </c>
      <c r="AH46" s="14">
        <v>0</v>
      </c>
      <c r="AI46" s="14">
        <v>0</v>
      </c>
      <c r="AJ46" s="133"/>
      <c r="AK46" s="177"/>
      <c r="AL46" s="133"/>
      <c r="AM46" s="114">
        <f t="shared" si="3"/>
        <v>0</v>
      </c>
    </row>
    <row r="47" spans="1:39" ht="15.5" hidden="1" x14ac:dyDescent="0.35">
      <c r="A47" s="155">
        <v>287</v>
      </c>
      <c r="B47" s="114" t="s">
        <v>66</v>
      </c>
      <c r="C47" s="114">
        <v>437</v>
      </c>
      <c r="D47" s="114">
        <v>145753.44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145753.44</v>
      </c>
      <c r="L47" s="114">
        <v>333.53</v>
      </c>
      <c r="M47" s="114">
        <v>0</v>
      </c>
      <c r="N47" s="114">
        <v>0</v>
      </c>
      <c r="O47" s="114"/>
      <c r="P47" s="114">
        <v>0</v>
      </c>
      <c r="S47" s="119">
        <f t="shared" si="4"/>
        <v>0</v>
      </c>
      <c r="T47" s="14" t="s">
        <v>65</v>
      </c>
      <c r="U47" s="14" t="s">
        <v>66</v>
      </c>
      <c r="V47" s="14">
        <v>413</v>
      </c>
      <c r="W47" s="14">
        <v>211670.24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211670.24</v>
      </c>
      <c r="AE47" s="14">
        <v>512.51874092009677</v>
      </c>
      <c r="AF47" s="14">
        <v>0</v>
      </c>
      <c r="AG47" s="14">
        <v>0</v>
      </c>
      <c r="AH47" s="14">
        <v>0</v>
      </c>
      <c r="AI47" s="14">
        <v>0</v>
      </c>
      <c r="AJ47" s="133"/>
      <c r="AL47" s="133"/>
      <c r="AM47" s="114">
        <f t="shared" si="3"/>
        <v>0</v>
      </c>
    </row>
    <row r="48" spans="1:39" ht="15.5" hidden="1" x14ac:dyDescent="0.35">
      <c r="A48" s="155">
        <v>308</v>
      </c>
      <c r="B48" s="114" t="s">
        <v>68</v>
      </c>
      <c r="C48" s="114">
        <v>1457</v>
      </c>
      <c r="D48" s="114">
        <v>857699.53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857699.53</v>
      </c>
      <c r="L48" s="114">
        <v>588.67999999999995</v>
      </c>
      <c r="M48" s="114">
        <v>0</v>
      </c>
      <c r="N48" s="114">
        <v>0</v>
      </c>
      <c r="O48" s="114"/>
      <c r="P48" s="114">
        <v>0</v>
      </c>
      <c r="S48" s="119">
        <f t="shared" si="4"/>
        <v>0</v>
      </c>
      <c r="T48" s="14" t="s">
        <v>67</v>
      </c>
      <c r="U48" s="14" t="s">
        <v>68</v>
      </c>
      <c r="V48" s="14">
        <v>1431</v>
      </c>
      <c r="W48" s="14">
        <v>910302.48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910302.48</v>
      </c>
      <c r="AE48" s="14">
        <v>636.13031446540879</v>
      </c>
      <c r="AF48" s="14">
        <v>0</v>
      </c>
      <c r="AG48" s="14">
        <v>0</v>
      </c>
      <c r="AH48" s="14">
        <v>0</v>
      </c>
      <c r="AI48" s="14">
        <v>0</v>
      </c>
      <c r="AJ48" s="133"/>
      <c r="AL48" s="133"/>
      <c r="AM48" s="114">
        <f t="shared" si="3"/>
        <v>0</v>
      </c>
    </row>
    <row r="49" spans="1:39" ht="15.5" hidden="1" x14ac:dyDescent="0.35">
      <c r="A49" s="155">
        <v>315</v>
      </c>
      <c r="B49" s="114" t="s">
        <v>70</v>
      </c>
      <c r="C49" s="114">
        <v>416</v>
      </c>
      <c r="D49" s="114">
        <v>500073.59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500073.59</v>
      </c>
      <c r="L49" s="114">
        <v>1202.0999999999999</v>
      </c>
      <c r="M49" s="114">
        <v>578.79999999999995</v>
      </c>
      <c r="N49" s="114">
        <v>240780.79999999999</v>
      </c>
      <c r="O49" s="114">
        <v>1.3702580927345944E-2</v>
      </c>
      <c r="P49" s="114">
        <v>171282.26</v>
      </c>
      <c r="S49" s="119">
        <f t="shared" si="4"/>
        <v>0</v>
      </c>
      <c r="T49" s="14" t="s">
        <v>69</v>
      </c>
      <c r="U49" s="14" t="s">
        <v>70</v>
      </c>
      <c r="V49" s="14">
        <v>440</v>
      </c>
      <c r="W49" s="14">
        <v>543681.30000000005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543681.30000000005</v>
      </c>
      <c r="AE49" s="14">
        <v>1235.6393181818182</v>
      </c>
      <c r="AF49" s="14">
        <v>596.52</v>
      </c>
      <c r="AG49" s="14">
        <v>262468.8</v>
      </c>
      <c r="AH49" s="14">
        <v>1.4997969316412157E-2</v>
      </c>
      <c r="AI49" s="14">
        <v>199472.99</v>
      </c>
      <c r="AJ49" s="133"/>
      <c r="AL49" s="133"/>
      <c r="AM49" s="114">
        <f t="shared" si="3"/>
        <v>0</v>
      </c>
    </row>
    <row r="50" spans="1:39" ht="15.5" hidden="1" x14ac:dyDescent="0.35">
      <c r="A50" s="155">
        <v>336</v>
      </c>
      <c r="B50" s="114" t="s">
        <v>72</v>
      </c>
      <c r="C50" s="114">
        <v>3470</v>
      </c>
      <c r="D50" s="114">
        <v>1219763.44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1219763.44</v>
      </c>
      <c r="L50" s="114">
        <v>351.52</v>
      </c>
      <c r="M50" s="114">
        <v>0</v>
      </c>
      <c r="N50" s="114">
        <v>0</v>
      </c>
      <c r="O50" s="114"/>
      <c r="P50" s="114">
        <v>0</v>
      </c>
      <c r="S50" s="119">
        <f t="shared" si="4"/>
        <v>0</v>
      </c>
      <c r="T50" s="14" t="s">
        <v>71</v>
      </c>
      <c r="U50" s="14" t="s">
        <v>72</v>
      </c>
      <c r="V50" s="14">
        <v>3497</v>
      </c>
      <c r="W50" s="14">
        <v>1182380.46</v>
      </c>
      <c r="X50" s="14">
        <v>0</v>
      </c>
      <c r="Y50" s="14">
        <v>0</v>
      </c>
      <c r="Z50" s="14">
        <v>64</v>
      </c>
      <c r="AA50" s="14">
        <v>0</v>
      </c>
      <c r="AB50" s="14">
        <v>0</v>
      </c>
      <c r="AC50" s="14">
        <v>0</v>
      </c>
      <c r="AD50" s="14">
        <v>1182316.46</v>
      </c>
      <c r="AE50" s="14">
        <v>338.09449814126395</v>
      </c>
      <c r="AF50" s="14">
        <v>0</v>
      </c>
      <c r="AG50" s="14">
        <v>0</v>
      </c>
      <c r="AH50" s="14">
        <v>0</v>
      </c>
      <c r="AI50" s="14">
        <v>0</v>
      </c>
      <c r="AJ50" s="133"/>
      <c r="AL50" s="133"/>
      <c r="AM50" s="114">
        <f t="shared" si="3"/>
        <v>0</v>
      </c>
    </row>
    <row r="51" spans="1:39" ht="15.5" hidden="1" x14ac:dyDescent="0.35">
      <c r="A51" s="155">
        <v>4263</v>
      </c>
      <c r="B51" s="114" t="s">
        <v>581</v>
      </c>
      <c r="C51" s="114">
        <v>256</v>
      </c>
      <c r="D51" s="114">
        <v>191487.33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4">
        <v>0</v>
      </c>
      <c r="K51" s="114">
        <v>191487.33</v>
      </c>
      <c r="L51" s="114">
        <v>748</v>
      </c>
      <c r="M51" s="114">
        <v>124.7</v>
      </c>
      <c r="N51" s="114">
        <v>31923.200000000001</v>
      </c>
      <c r="O51" s="114">
        <v>1.8167155830525112E-3</v>
      </c>
      <c r="P51" s="114">
        <v>22708.94</v>
      </c>
      <c r="S51" s="119">
        <f t="shared" si="4"/>
        <v>0</v>
      </c>
      <c r="T51" s="14" t="s">
        <v>580</v>
      </c>
      <c r="U51" s="14" t="s">
        <v>581</v>
      </c>
      <c r="V51" s="14">
        <v>237</v>
      </c>
      <c r="W51" s="14">
        <v>185646.85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185646.85</v>
      </c>
      <c r="AE51" s="14">
        <v>783.32004219409282</v>
      </c>
      <c r="AF51" s="14">
        <v>144.19999999999999</v>
      </c>
      <c r="AG51" s="14">
        <v>34175.4</v>
      </c>
      <c r="AH51" s="14">
        <v>1.9528477311440905E-3</v>
      </c>
      <c r="AI51" s="14">
        <v>25972.87</v>
      </c>
      <c r="AJ51" s="133"/>
      <c r="AL51" s="133"/>
      <c r="AM51" s="114">
        <f t="shared" si="3"/>
        <v>0</v>
      </c>
    </row>
    <row r="52" spans="1:39" ht="15.5" hidden="1" x14ac:dyDescent="0.35">
      <c r="A52" s="155">
        <v>350</v>
      </c>
      <c r="B52" s="114" t="s">
        <v>74</v>
      </c>
      <c r="C52" s="114">
        <v>953</v>
      </c>
      <c r="D52" s="114">
        <v>251204.98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4">
        <v>0</v>
      </c>
      <c r="K52" s="114">
        <v>251204.98</v>
      </c>
      <c r="L52" s="114">
        <v>263.58999999999997</v>
      </c>
      <c r="M52" s="114">
        <v>0</v>
      </c>
      <c r="N52" s="114">
        <v>0</v>
      </c>
      <c r="O52" s="114"/>
      <c r="P52" s="114">
        <v>0</v>
      </c>
      <c r="S52" s="119">
        <f t="shared" si="4"/>
        <v>0</v>
      </c>
      <c r="T52" s="14" t="s">
        <v>73</v>
      </c>
      <c r="U52" s="14" t="s">
        <v>74</v>
      </c>
      <c r="V52" s="14">
        <v>960</v>
      </c>
      <c r="W52" s="14">
        <v>362637.12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362637.12</v>
      </c>
      <c r="AE52" s="14">
        <v>377.74700000000001</v>
      </c>
      <c r="AF52" s="14">
        <v>0</v>
      </c>
      <c r="AG52" s="14">
        <v>0</v>
      </c>
      <c r="AH52" s="14">
        <v>0</v>
      </c>
      <c r="AI52" s="14">
        <v>0</v>
      </c>
      <c r="AJ52" s="133"/>
      <c r="AL52" s="133"/>
      <c r="AM52" s="114">
        <f t="shared" si="3"/>
        <v>0</v>
      </c>
    </row>
    <row r="53" spans="1:39" ht="15.5" hidden="1" x14ac:dyDescent="0.35">
      <c r="A53" s="155">
        <v>364</v>
      </c>
      <c r="B53" s="114" t="s">
        <v>76</v>
      </c>
      <c r="C53" s="114">
        <v>361</v>
      </c>
      <c r="D53" s="114">
        <v>169626.84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4">
        <v>0</v>
      </c>
      <c r="K53" s="114">
        <v>169626.84</v>
      </c>
      <c r="L53" s="114">
        <v>469.88</v>
      </c>
      <c r="M53" s="114">
        <v>0</v>
      </c>
      <c r="N53" s="114">
        <v>0</v>
      </c>
      <c r="O53" s="114"/>
      <c r="P53" s="114">
        <v>0</v>
      </c>
      <c r="S53" s="119">
        <f t="shared" si="4"/>
        <v>0</v>
      </c>
      <c r="T53" s="14" t="s">
        <v>75</v>
      </c>
      <c r="U53" s="14" t="s">
        <v>76</v>
      </c>
      <c r="V53" s="14">
        <v>376</v>
      </c>
      <c r="W53" s="14">
        <v>171768.33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171768.33</v>
      </c>
      <c r="AE53" s="14">
        <v>456.83066489361698</v>
      </c>
      <c r="AF53" s="14">
        <v>0</v>
      </c>
      <c r="AG53" s="14">
        <v>0</v>
      </c>
      <c r="AH53" s="14">
        <v>0</v>
      </c>
      <c r="AI53" s="14">
        <v>0</v>
      </c>
      <c r="AJ53" s="133"/>
      <c r="AL53" s="133"/>
      <c r="AM53" s="114">
        <f t="shared" si="3"/>
        <v>0</v>
      </c>
    </row>
    <row r="54" spans="1:39" ht="15.5" hidden="1" x14ac:dyDescent="0.35">
      <c r="A54" s="155">
        <v>413</v>
      </c>
      <c r="B54" s="114" t="s">
        <v>78</v>
      </c>
      <c r="C54" s="114">
        <v>7394</v>
      </c>
      <c r="D54" s="114">
        <v>1356190.24</v>
      </c>
      <c r="E54" s="114">
        <v>0</v>
      </c>
      <c r="F54" s="114">
        <v>0</v>
      </c>
      <c r="G54" s="114">
        <v>48666.98</v>
      </c>
      <c r="H54" s="114">
        <v>0</v>
      </c>
      <c r="I54" s="114">
        <v>0</v>
      </c>
      <c r="J54" s="114">
        <v>0</v>
      </c>
      <c r="K54" s="114">
        <v>1307523.26</v>
      </c>
      <c r="L54" s="114">
        <v>176.84</v>
      </c>
      <c r="M54" s="114">
        <v>0</v>
      </c>
      <c r="N54" s="114">
        <v>0</v>
      </c>
      <c r="O54" s="114"/>
      <c r="P54" s="114">
        <v>0</v>
      </c>
      <c r="S54" s="119">
        <f t="shared" si="4"/>
        <v>0</v>
      </c>
      <c r="T54" s="14" t="s">
        <v>77</v>
      </c>
      <c r="U54" s="14" t="s">
        <v>78</v>
      </c>
      <c r="V54" s="14">
        <v>7224</v>
      </c>
      <c r="W54" s="14">
        <v>1464983.35</v>
      </c>
      <c r="X54" s="14">
        <v>0</v>
      </c>
      <c r="Y54" s="14">
        <v>0</v>
      </c>
      <c r="Z54" s="14">
        <v>53055.74</v>
      </c>
      <c r="AA54" s="14">
        <v>0</v>
      </c>
      <c r="AB54" s="14">
        <v>0</v>
      </c>
      <c r="AC54" s="14">
        <v>0</v>
      </c>
      <c r="AD54" s="14">
        <v>1411927.61</v>
      </c>
      <c r="AE54" s="14">
        <v>195.44955841638983</v>
      </c>
      <c r="AF54" s="14">
        <v>0</v>
      </c>
      <c r="AG54" s="14">
        <v>0</v>
      </c>
      <c r="AH54" s="14">
        <v>0</v>
      </c>
      <c r="AI54" s="14">
        <v>0</v>
      </c>
      <c r="AJ54" s="133"/>
      <c r="AL54" s="133"/>
      <c r="AM54" s="114">
        <f t="shared" si="3"/>
        <v>0</v>
      </c>
    </row>
    <row r="55" spans="1:39" ht="15.5" hidden="1" x14ac:dyDescent="0.35">
      <c r="A55" s="155">
        <v>422</v>
      </c>
      <c r="B55" s="114" t="s">
        <v>80</v>
      </c>
      <c r="C55" s="114">
        <v>1205</v>
      </c>
      <c r="D55" s="114">
        <v>590114.75</v>
      </c>
      <c r="E55" s="114">
        <v>0</v>
      </c>
      <c r="F55" s="114">
        <v>0</v>
      </c>
      <c r="G55" s="114">
        <v>2582.9</v>
      </c>
      <c r="H55" s="114">
        <v>1885.89</v>
      </c>
      <c r="I55" s="114">
        <v>0</v>
      </c>
      <c r="J55" s="114">
        <v>0</v>
      </c>
      <c r="K55" s="114">
        <v>585645.96</v>
      </c>
      <c r="L55" s="114">
        <v>486.01</v>
      </c>
      <c r="M55" s="114">
        <v>0</v>
      </c>
      <c r="N55" s="114">
        <v>0</v>
      </c>
      <c r="O55" s="114"/>
      <c r="P55" s="114">
        <v>0</v>
      </c>
      <c r="S55" s="119">
        <f t="shared" si="4"/>
        <v>0</v>
      </c>
      <c r="T55" s="14" t="s">
        <v>79</v>
      </c>
      <c r="U55" s="14" t="s">
        <v>80</v>
      </c>
      <c r="V55" s="14">
        <v>1202</v>
      </c>
      <c r="W55" s="14">
        <v>640286.28</v>
      </c>
      <c r="X55" s="14">
        <v>0</v>
      </c>
      <c r="Y55" s="14">
        <v>0</v>
      </c>
      <c r="Z55" s="14">
        <v>8553.1</v>
      </c>
      <c r="AA55" s="14">
        <v>0</v>
      </c>
      <c r="AB55" s="14">
        <v>0</v>
      </c>
      <c r="AC55" s="14">
        <v>0</v>
      </c>
      <c r="AD55" s="14">
        <v>631733.18000000005</v>
      </c>
      <c r="AE55" s="14">
        <v>525.56836938435947</v>
      </c>
      <c r="AF55" s="14">
        <v>0</v>
      </c>
      <c r="AG55" s="14">
        <v>0</v>
      </c>
      <c r="AH55" s="14">
        <v>0</v>
      </c>
      <c r="AI55" s="14">
        <v>0</v>
      </c>
      <c r="AJ55" s="133"/>
      <c r="AL55" s="133"/>
      <c r="AM55" s="114">
        <f t="shared" si="3"/>
        <v>0</v>
      </c>
    </row>
    <row r="56" spans="1:39" ht="15.5" hidden="1" x14ac:dyDescent="0.35">
      <c r="A56" s="155">
        <v>427</v>
      </c>
      <c r="B56" s="114" t="s">
        <v>82</v>
      </c>
      <c r="C56" s="114">
        <v>229</v>
      </c>
      <c r="D56" s="114">
        <v>134668.56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134668.56</v>
      </c>
      <c r="L56" s="114">
        <v>588.07000000000005</v>
      </c>
      <c r="M56" s="114">
        <v>0</v>
      </c>
      <c r="N56" s="114">
        <v>0</v>
      </c>
      <c r="O56" s="114"/>
      <c r="P56" s="114">
        <v>0</v>
      </c>
      <c r="S56" s="119">
        <f t="shared" si="4"/>
        <v>0</v>
      </c>
      <c r="T56" s="14" t="s">
        <v>81</v>
      </c>
      <c r="U56" s="14" t="s">
        <v>82</v>
      </c>
      <c r="V56" s="14">
        <v>235</v>
      </c>
      <c r="W56" s="14">
        <v>140190.65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140190.65</v>
      </c>
      <c r="AE56" s="14">
        <v>596.55595744680852</v>
      </c>
      <c r="AF56" s="14">
        <v>0</v>
      </c>
      <c r="AG56" s="14">
        <v>0</v>
      </c>
      <c r="AH56" s="14">
        <v>0</v>
      </c>
      <c r="AI56" s="14">
        <v>0</v>
      </c>
      <c r="AJ56" s="133"/>
      <c r="AL56" s="133"/>
      <c r="AM56" s="114">
        <f t="shared" si="3"/>
        <v>0</v>
      </c>
    </row>
    <row r="57" spans="1:39" ht="15.5" hidden="1" x14ac:dyDescent="0.35">
      <c r="A57" s="155">
        <v>434</v>
      </c>
      <c r="B57" s="114" t="s">
        <v>84</v>
      </c>
      <c r="C57" s="114">
        <v>1643</v>
      </c>
      <c r="D57" s="114">
        <v>747162.69</v>
      </c>
      <c r="E57" s="114">
        <v>0</v>
      </c>
      <c r="F57" s="114">
        <v>1366.83</v>
      </c>
      <c r="G57" s="114">
        <v>0</v>
      </c>
      <c r="H57" s="114">
        <v>0</v>
      </c>
      <c r="I57" s="114">
        <v>0</v>
      </c>
      <c r="J57" s="114">
        <v>0</v>
      </c>
      <c r="K57" s="114">
        <v>745795.86</v>
      </c>
      <c r="L57" s="114">
        <v>453.92</v>
      </c>
      <c r="M57" s="114">
        <v>0</v>
      </c>
      <c r="N57" s="114">
        <v>0</v>
      </c>
      <c r="O57" s="114"/>
      <c r="P57" s="114">
        <v>0</v>
      </c>
      <c r="S57" s="119">
        <f t="shared" si="4"/>
        <v>0</v>
      </c>
      <c r="T57" s="14" t="s">
        <v>83</v>
      </c>
      <c r="U57" s="14" t="s">
        <v>84</v>
      </c>
      <c r="V57" s="14">
        <v>1631</v>
      </c>
      <c r="W57" s="14">
        <v>824985.97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824985.97</v>
      </c>
      <c r="AE57" s="14">
        <v>505.81604537093807</v>
      </c>
      <c r="AF57" s="14">
        <v>0</v>
      </c>
      <c r="AG57" s="14">
        <v>0</v>
      </c>
      <c r="AH57" s="14">
        <v>0</v>
      </c>
      <c r="AI57" s="14">
        <v>0</v>
      </c>
      <c r="AJ57" s="133"/>
      <c r="AL57" s="133"/>
      <c r="AM57" s="114">
        <f t="shared" si="3"/>
        <v>0</v>
      </c>
    </row>
    <row r="58" spans="1:39" ht="15.5" hidden="1" x14ac:dyDescent="0.35">
      <c r="A58" s="155">
        <v>6013</v>
      </c>
      <c r="B58" s="114" t="s">
        <v>771</v>
      </c>
      <c r="C58" s="114">
        <v>488</v>
      </c>
      <c r="D58" s="114">
        <v>273322.03999999998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273322.03999999998</v>
      </c>
      <c r="L58" s="114">
        <v>560.09</v>
      </c>
      <c r="M58" s="114">
        <v>0</v>
      </c>
      <c r="N58" s="114">
        <v>0</v>
      </c>
      <c r="O58" s="114"/>
      <c r="P58" s="114">
        <v>0</v>
      </c>
      <c r="S58" s="119">
        <f t="shared" si="4"/>
        <v>0</v>
      </c>
      <c r="T58" s="14" t="s">
        <v>770</v>
      </c>
      <c r="U58" s="14" t="s">
        <v>771</v>
      </c>
      <c r="V58" s="14">
        <v>499</v>
      </c>
      <c r="W58" s="14">
        <v>385323.89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385323.89</v>
      </c>
      <c r="AE58" s="14">
        <v>772.19216432865733</v>
      </c>
      <c r="AF58" s="14">
        <v>133.08000000000001</v>
      </c>
      <c r="AG58" s="14">
        <v>66406.92</v>
      </c>
      <c r="AH58" s="14">
        <v>3.7946184405820301E-3</v>
      </c>
      <c r="AI58" s="14">
        <v>50468.43</v>
      </c>
      <c r="AJ58" s="133"/>
      <c r="AL58" s="133"/>
      <c r="AM58" s="114">
        <f t="shared" si="3"/>
        <v>0</v>
      </c>
    </row>
    <row r="59" spans="1:39" ht="15.5" hidden="1" x14ac:dyDescent="0.35">
      <c r="A59" s="155">
        <v>441</v>
      </c>
      <c r="B59" s="114" t="s">
        <v>87</v>
      </c>
      <c r="C59" s="114">
        <v>236</v>
      </c>
      <c r="D59" s="114">
        <v>272718.38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272718.38</v>
      </c>
      <c r="L59" s="114">
        <v>1155.5899999999999</v>
      </c>
      <c r="M59" s="114">
        <v>532.29</v>
      </c>
      <c r="N59" s="114">
        <v>125620.43999999999</v>
      </c>
      <c r="O59" s="114">
        <v>7.1489265141938454E-3</v>
      </c>
      <c r="P59" s="114">
        <v>89361.58</v>
      </c>
      <c r="S59" s="119">
        <f t="shared" si="4"/>
        <v>0</v>
      </c>
      <c r="T59" s="14" t="s">
        <v>86</v>
      </c>
      <c r="U59" s="14" t="s">
        <v>87</v>
      </c>
      <c r="V59" s="14">
        <v>206</v>
      </c>
      <c r="W59" s="14">
        <v>274147.46999999997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274147.46999999997</v>
      </c>
      <c r="AE59" s="14">
        <v>1330.8129611650484</v>
      </c>
      <c r="AF59" s="14">
        <v>691.7</v>
      </c>
      <c r="AG59" s="14">
        <v>142490.20000000001</v>
      </c>
      <c r="AH59" s="14">
        <v>8.1421626017623115E-3</v>
      </c>
      <c r="AI59" s="14">
        <v>108290.76</v>
      </c>
      <c r="AJ59" s="133"/>
      <c r="AL59" s="133"/>
      <c r="AM59" s="114">
        <f t="shared" si="3"/>
        <v>0</v>
      </c>
    </row>
    <row r="60" spans="1:39" ht="15.5" hidden="1" x14ac:dyDescent="0.35">
      <c r="A60" s="155">
        <v>476</v>
      </c>
      <c r="B60" s="114" t="s">
        <v>91</v>
      </c>
      <c r="C60" s="114">
        <v>1760</v>
      </c>
      <c r="D60" s="114">
        <v>976681.15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976681.15</v>
      </c>
      <c r="L60" s="114">
        <v>554.92999999999995</v>
      </c>
      <c r="M60" s="114">
        <v>0</v>
      </c>
      <c r="N60" s="114">
        <v>0</v>
      </c>
      <c r="O60" s="114"/>
      <c r="P60" s="114">
        <v>0</v>
      </c>
      <c r="S60" s="119">
        <f t="shared" si="4"/>
        <v>0</v>
      </c>
      <c r="T60" s="14" t="s">
        <v>90</v>
      </c>
      <c r="U60" s="14" t="s">
        <v>91</v>
      </c>
      <c r="V60" s="14">
        <v>1756</v>
      </c>
      <c r="W60" s="14">
        <v>784693.38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784693.38</v>
      </c>
      <c r="AE60" s="14">
        <v>446.86411161731206</v>
      </c>
      <c r="AF60" s="14">
        <v>0</v>
      </c>
      <c r="AG60" s="14">
        <v>0</v>
      </c>
      <c r="AH60" s="14">
        <v>0</v>
      </c>
      <c r="AI60" s="14">
        <v>0</v>
      </c>
      <c r="AJ60" s="133"/>
      <c r="AL60" s="133"/>
      <c r="AM60" s="114">
        <f t="shared" si="3"/>
        <v>0</v>
      </c>
    </row>
    <row r="61" spans="1:39" ht="15.5" hidden="1" x14ac:dyDescent="0.35">
      <c r="A61" s="155">
        <v>485</v>
      </c>
      <c r="B61" s="114" t="s">
        <v>93</v>
      </c>
      <c r="C61" s="114">
        <v>628</v>
      </c>
      <c r="D61" s="114">
        <v>456440.42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456440.42</v>
      </c>
      <c r="L61" s="114">
        <v>726.82</v>
      </c>
      <c r="M61" s="114">
        <v>103.52</v>
      </c>
      <c r="N61" s="114">
        <v>65010.559999999998</v>
      </c>
      <c r="O61" s="114">
        <v>3.6996822816938858E-3</v>
      </c>
      <c r="P61" s="114">
        <v>46246.03</v>
      </c>
      <c r="S61" s="119">
        <f t="shared" si="4"/>
        <v>0</v>
      </c>
      <c r="T61" s="14" t="s">
        <v>92</v>
      </c>
      <c r="U61" s="14" t="s">
        <v>93</v>
      </c>
      <c r="V61" s="14">
        <v>638</v>
      </c>
      <c r="W61" s="14">
        <v>454138.35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454138.35</v>
      </c>
      <c r="AE61" s="14">
        <v>711.81559561128518</v>
      </c>
      <c r="AF61" s="14">
        <v>72.7</v>
      </c>
      <c r="AG61" s="14">
        <v>46382.6</v>
      </c>
      <c r="AH61" s="14">
        <v>2.6503904906618175E-3</v>
      </c>
      <c r="AI61" s="14">
        <v>35250.19</v>
      </c>
      <c r="AJ61" s="133"/>
      <c r="AL61" s="133"/>
      <c r="AM61" s="114">
        <f t="shared" si="3"/>
        <v>0</v>
      </c>
    </row>
    <row r="62" spans="1:39" ht="15.5" hidden="1" x14ac:dyDescent="0.35">
      <c r="A62" s="155">
        <v>602</v>
      </c>
      <c r="B62" s="114" t="s">
        <v>99</v>
      </c>
      <c r="C62" s="114">
        <v>835</v>
      </c>
      <c r="D62" s="114">
        <v>510561.98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510561.98</v>
      </c>
      <c r="L62" s="114">
        <v>611.45000000000005</v>
      </c>
      <c r="M62" s="114">
        <v>0</v>
      </c>
      <c r="N62" s="114">
        <v>0</v>
      </c>
      <c r="O62" s="114"/>
      <c r="P62" s="114">
        <v>0</v>
      </c>
      <c r="S62" s="119">
        <f t="shared" si="4"/>
        <v>0</v>
      </c>
      <c r="T62" s="14" t="s">
        <v>98</v>
      </c>
      <c r="U62" s="14" t="s">
        <v>99</v>
      </c>
      <c r="V62" s="14">
        <v>843</v>
      </c>
      <c r="W62" s="14">
        <v>502879.43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502879.43</v>
      </c>
      <c r="AE62" s="14">
        <v>596.53550415183861</v>
      </c>
      <c r="AF62" s="14">
        <v>0</v>
      </c>
      <c r="AG62" s="14">
        <v>0</v>
      </c>
      <c r="AH62" s="14">
        <v>0</v>
      </c>
      <c r="AI62" s="14">
        <v>0</v>
      </c>
      <c r="AJ62" s="133"/>
      <c r="AL62" s="133"/>
      <c r="AM62" s="114">
        <f t="shared" si="3"/>
        <v>0</v>
      </c>
    </row>
    <row r="63" spans="1:39" ht="15.5" hidden="1" x14ac:dyDescent="0.35">
      <c r="A63" s="155">
        <v>609</v>
      </c>
      <c r="B63" s="114" t="s">
        <v>101</v>
      </c>
      <c r="C63" s="114">
        <v>842</v>
      </c>
      <c r="D63" s="114">
        <v>293102.5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293102.5</v>
      </c>
      <c r="L63" s="114">
        <v>348.1</v>
      </c>
      <c r="M63" s="114">
        <v>0</v>
      </c>
      <c r="N63" s="114">
        <v>0</v>
      </c>
      <c r="O63" s="114"/>
      <c r="P63" s="114">
        <v>0</v>
      </c>
      <c r="S63" s="119">
        <f t="shared" si="4"/>
        <v>0</v>
      </c>
      <c r="T63" s="14" t="s">
        <v>100</v>
      </c>
      <c r="U63" s="14" t="s">
        <v>101</v>
      </c>
      <c r="V63" s="14">
        <v>819</v>
      </c>
      <c r="W63" s="14">
        <v>373365.41</v>
      </c>
      <c r="X63" s="14">
        <v>0</v>
      </c>
      <c r="Y63" s="14">
        <v>0</v>
      </c>
      <c r="Z63" s="14">
        <v>5784.34</v>
      </c>
      <c r="AA63" s="14">
        <v>0</v>
      </c>
      <c r="AB63" s="14">
        <v>0</v>
      </c>
      <c r="AC63" s="14">
        <v>0</v>
      </c>
      <c r="AD63" s="14">
        <v>367581.06999999995</v>
      </c>
      <c r="AE63" s="14">
        <v>448.81693528693523</v>
      </c>
      <c r="AF63" s="14">
        <v>0</v>
      </c>
      <c r="AG63" s="14">
        <v>0</v>
      </c>
      <c r="AH63" s="14">
        <v>0</v>
      </c>
      <c r="AI63" s="14">
        <v>0</v>
      </c>
      <c r="AJ63" s="133"/>
      <c r="AL63" s="133"/>
      <c r="AM63" s="114">
        <f t="shared" si="3"/>
        <v>0</v>
      </c>
    </row>
    <row r="64" spans="1:39" ht="15.5" hidden="1" x14ac:dyDescent="0.35">
      <c r="A64" s="155">
        <v>623</v>
      </c>
      <c r="B64" s="114" t="s">
        <v>105</v>
      </c>
      <c r="C64" s="114">
        <v>420</v>
      </c>
      <c r="D64" s="114">
        <v>378536.6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4">
        <v>0</v>
      </c>
      <c r="K64" s="114">
        <v>378536.6</v>
      </c>
      <c r="L64" s="114">
        <v>901.28</v>
      </c>
      <c r="M64" s="114">
        <v>277.98</v>
      </c>
      <c r="N64" s="114">
        <v>116751.6</v>
      </c>
      <c r="O64" s="114">
        <v>6.6442102003030261E-3</v>
      </c>
      <c r="P64" s="114">
        <v>83052.63</v>
      </c>
      <c r="S64" s="119">
        <f t="shared" si="4"/>
        <v>0</v>
      </c>
      <c r="T64" s="14" t="s">
        <v>104</v>
      </c>
      <c r="U64" s="14" t="s">
        <v>105</v>
      </c>
      <c r="V64" s="14">
        <v>410</v>
      </c>
      <c r="W64" s="14">
        <v>371470.94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371470.94</v>
      </c>
      <c r="AE64" s="14">
        <v>906.02668292682927</v>
      </c>
      <c r="AF64" s="14">
        <v>266.91000000000003</v>
      </c>
      <c r="AG64" s="14">
        <v>109433.1</v>
      </c>
      <c r="AH64" s="14">
        <v>6.2532166718477144E-3</v>
      </c>
      <c r="AI64" s="14">
        <v>83167.78</v>
      </c>
      <c r="AJ64" s="133"/>
      <c r="AL64" s="133"/>
      <c r="AM64" s="114">
        <f t="shared" si="3"/>
        <v>0</v>
      </c>
    </row>
    <row r="65" spans="1:39" ht="15.5" hidden="1" x14ac:dyDescent="0.35">
      <c r="A65" s="155">
        <v>637</v>
      </c>
      <c r="B65" s="114" t="s">
        <v>107</v>
      </c>
      <c r="C65" s="114">
        <v>740</v>
      </c>
      <c r="D65" s="114">
        <v>399439.69</v>
      </c>
      <c r="E65" s="114">
        <v>8366.15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391073.54</v>
      </c>
      <c r="L65" s="114">
        <v>528.48</v>
      </c>
      <c r="M65" s="114">
        <v>0</v>
      </c>
      <c r="N65" s="114">
        <v>0</v>
      </c>
      <c r="O65" s="114"/>
      <c r="P65" s="114">
        <v>0</v>
      </c>
      <c r="S65" s="119">
        <f t="shared" si="4"/>
        <v>0</v>
      </c>
      <c r="T65" s="14" t="s">
        <v>106</v>
      </c>
      <c r="U65" s="14" t="s">
        <v>107</v>
      </c>
      <c r="V65" s="14">
        <v>718</v>
      </c>
      <c r="W65" s="14">
        <v>465417.42</v>
      </c>
      <c r="X65" s="14">
        <v>5816.6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459600.82</v>
      </c>
      <c r="AE65" s="14">
        <v>640.11256267409476</v>
      </c>
      <c r="AF65" s="14">
        <v>1</v>
      </c>
      <c r="AG65" s="14">
        <v>718</v>
      </c>
      <c r="AH65" s="14">
        <v>4.1027893483659501E-5</v>
      </c>
      <c r="AI65" s="14">
        <v>545.66999999999996</v>
      </c>
      <c r="AJ65" s="133"/>
      <c r="AL65" s="133"/>
      <c r="AM65" s="114">
        <f t="shared" si="3"/>
        <v>0</v>
      </c>
    </row>
    <row r="66" spans="1:39" ht="15.5" hidden="1" x14ac:dyDescent="0.35">
      <c r="A66" s="155">
        <v>657</v>
      </c>
      <c r="B66" s="114" t="s">
        <v>109</v>
      </c>
      <c r="C66" s="114">
        <v>97</v>
      </c>
      <c r="D66" s="114">
        <v>102495.13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102495.13</v>
      </c>
      <c r="L66" s="114">
        <v>1056.6500000000001</v>
      </c>
      <c r="M66" s="114">
        <v>433.35</v>
      </c>
      <c r="N66" s="114">
        <v>42034.950000000004</v>
      </c>
      <c r="O66" s="114">
        <v>2.3921645918276728E-3</v>
      </c>
      <c r="P66" s="114">
        <v>29902.06</v>
      </c>
      <c r="S66" s="119">
        <f t="shared" si="4"/>
        <v>0</v>
      </c>
      <c r="T66" s="14" t="s">
        <v>108</v>
      </c>
      <c r="U66" s="14" t="s">
        <v>109</v>
      </c>
      <c r="V66" s="14">
        <v>114</v>
      </c>
      <c r="W66" s="14">
        <v>112336.18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112336.18</v>
      </c>
      <c r="AE66" s="14">
        <v>985.40508771929819</v>
      </c>
      <c r="AF66" s="14">
        <v>346.29</v>
      </c>
      <c r="AG66" s="14">
        <v>39477.06</v>
      </c>
      <c r="AH66" s="14">
        <v>2.2557947252479595E-3</v>
      </c>
      <c r="AI66" s="14">
        <v>30002.07</v>
      </c>
      <c r="AJ66" s="133"/>
      <c r="AL66" s="133"/>
      <c r="AM66" s="114">
        <f t="shared" si="3"/>
        <v>0</v>
      </c>
    </row>
    <row r="67" spans="1:39" ht="15.5" hidden="1" x14ac:dyDescent="0.35">
      <c r="A67" s="155">
        <v>658</v>
      </c>
      <c r="B67" s="114" t="s">
        <v>111</v>
      </c>
      <c r="C67" s="114">
        <v>923</v>
      </c>
      <c r="D67" s="114">
        <v>357262.7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4">
        <v>0</v>
      </c>
      <c r="K67" s="114">
        <v>357262.7</v>
      </c>
      <c r="L67" s="114">
        <v>387.07</v>
      </c>
      <c r="M67" s="114">
        <v>0</v>
      </c>
      <c r="N67" s="114">
        <v>0</v>
      </c>
      <c r="O67" s="114"/>
      <c r="P67" s="114">
        <v>0</v>
      </c>
      <c r="S67" s="119">
        <f t="shared" si="4"/>
        <v>0</v>
      </c>
      <c r="T67" s="14" t="s">
        <v>110</v>
      </c>
      <c r="U67" s="14" t="s">
        <v>111</v>
      </c>
      <c r="V67" s="14">
        <v>913</v>
      </c>
      <c r="W67" s="14">
        <v>373017.3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373017.3</v>
      </c>
      <c r="AE67" s="14">
        <v>408.56221248630885</v>
      </c>
      <c r="AF67" s="14">
        <v>0</v>
      </c>
      <c r="AG67" s="14">
        <v>0</v>
      </c>
      <c r="AH67" s="14">
        <v>0</v>
      </c>
      <c r="AI67" s="14">
        <v>0</v>
      </c>
      <c r="AJ67" s="133"/>
      <c r="AL67" s="133"/>
      <c r="AM67" s="114">
        <f t="shared" si="3"/>
        <v>0</v>
      </c>
    </row>
    <row r="68" spans="1:39" ht="15.5" hidden="1" x14ac:dyDescent="0.35">
      <c r="A68" s="155">
        <v>665</v>
      </c>
      <c r="B68" s="114" t="s">
        <v>113</v>
      </c>
      <c r="C68" s="114">
        <v>720</v>
      </c>
      <c r="D68" s="114">
        <v>304529.91999999998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304529.91999999998</v>
      </c>
      <c r="L68" s="114">
        <v>422.96</v>
      </c>
      <c r="M68" s="114">
        <v>0</v>
      </c>
      <c r="N68" s="114">
        <v>0</v>
      </c>
      <c r="O68" s="114"/>
      <c r="P68" s="114">
        <v>0</v>
      </c>
      <c r="S68" s="119">
        <f t="shared" si="4"/>
        <v>0</v>
      </c>
      <c r="T68" s="14" t="s">
        <v>112</v>
      </c>
      <c r="U68" s="14" t="s">
        <v>113</v>
      </c>
      <c r="V68" s="14">
        <v>729</v>
      </c>
      <c r="W68" s="14">
        <v>326274.31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326274.31</v>
      </c>
      <c r="AE68" s="14">
        <v>447.56421124828535</v>
      </c>
      <c r="AF68" s="14">
        <v>0</v>
      </c>
      <c r="AG68" s="14">
        <v>0</v>
      </c>
      <c r="AH68" s="14">
        <v>0</v>
      </c>
      <c r="AI68" s="14">
        <v>0</v>
      </c>
      <c r="AJ68" s="133"/>
      <c r="AL68" s="133"/>
      <c r="AM68" s="114">
        <f t="shared" si="3"/>
        <v>0</v>
      </c>
    </row>
    <row r="69" spans="1:39" ht="15.5" hidden="1" x14ac:dyDescent="0.35">
      <c r="A69" s="155">
        <v>700</v>
      </c>
      <c r="B69" s="114" t="s">
        <v>115</v>
      </c>
      <c r="C69" s="114">
        <v>1044</v>
      </c>
      <c r="D69" s="114">
        <v>408634.73</v>
      </c>
      <c r="E69" s="114">
        <v>0</v>
      </c>
      <c r="F69" s="114">
        <v>0</v>
      </c>
      <c r="G69" s="114">
        <v>6899.4</v>
      </c>
      <c r="H69" s="114">
        <v>0</v>
      </c>
      <c r="I69" s="114">
        <v>0</v>
      </c>
      <c r="J69" s="114">
        <v>0</v>
      </c>
      <c r="K69" s="114">
        <v>401735.32999999996</v>
      </c>
      <c r="L69" s="114">
        <v>384.8</v>
      </c>
      <c r="M69" s="114">
        <v>0</v>
      </c>
      <c r="N69" s="114">
        <v>0</v>
      </c>
      <c r="O69" s="114"/>
      <c r="P69" s="114">
        <v>0</v>
      </c>
      <c r="S69" s="119">
        <f t="shared" ref="S69:S100" si="5">A69-T69</f>
        <v>0</v>
      </c>
      <c r="T69" s="14" t="s">
        <v>114</v>
      </c>
      <c r="U69" s="14" t="s">
        <v>115</v>
      </c>
      <c r="V69" s="14">
        <v>1051</v>
      </c>
      <c r="W69" s="14">
        <v>421221.47</v>
      </c>
      <c r="X69" s="14">
        <v>0</v>
      </c>
      <c r="Y69" s="14">
        <v>0</v>
      </c>
      <c r="Z69" s="14">
        <v>5011.9799999999996</v>
      </c>
      <c r="AA69" s="14">
        <v>0</v>
      </c>
      <c r="AB69" s="14">
        <v>0</v>
      </c>
      <c r="AC69" s="14">
        <v>0</v>
      </c>
      <c r="AD69" s="14">
        <v>416209.49</v>
      </c>
      <c r="AE69" s="14">
        <v>396.01283539486201</v>
      </c>
      <c r="AF69" s="14">
        <v>0</v>
      </c>
      <c r="AG69" s="14">
        <v>0</v>
      </c>
      <c r="AH69" s="14">
        <v>0</v>
      </c>
      <c r="AI69" s="14">
        <v>0</v>
      </c>
      <c r="AJ69" s="133"/>
      <c r="AL69" s="133"/>
      <c r="AM69" s="114">
        <f t="shared" si="3"/>
        <v>0</v>
      </c>
    </row>
    <row r="70" spans="1:39" ht="15.5" hidden="1" x14ac:dyDescent="0.35">
      <c r="A70" s="155">
        <v>721</v>
      </c>
      <c r="B70" s="114" t="s">
        <v>119</v>
      </c>
      <c r="C70" s="114">
        <v>1703</v>
      </c>
      <c r="D70" s="114">
        <v>535803.80000000005</v>
      </c>
      <c r="E70" s="114">
        <v>9679.5</v>
      </c>
      <c r="F70" s="114">
        <v>0</v>
      </c>
      <c r="G70" s="114">
        <v>5627.5</v>
      </c>
      <c r="H70" s="114">
        <v>0</v>
      </c>
      <c r="I70" s="114">
        <v>0</v>
      </c>
      <c r="J70" s="114">
        <v>0</v>
      </c>
      <c r="K70" s="114">
        <v>520496.80000000005</v>
      </c>
      <c r="L70" s="114">
        <v>305.64</v>
      </c>
      <c r="M70" s="114">
        <v>0</v>
      </c>
      <c r="N70" s="114">
        <v>0</v>
      </c>
      <c r="O70" s="114"/>
      <c r="P70" s="114">
        <v>0</v>
      </c>
      <c r="S70" s="119">
        <f t="shared" si="5"/>
        <v>0</v>
      </c>
      <c r="T70" s="14" t="s">
        <v>118</v>
      </c>
      <c r="U70" s="14" t="s">
        <v>119</v>
      </c>
      <c r="V70" s="14">
        <v>1682</v>
      </c>
      <c r="W70" s="14">
        <v>485419.76</v>
      </c>
      <c r="X70" s="14">
        <v>9108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476311.76</v>
      </c>
      <c r="AE70" s="14">
        <v>283.18178359096316</v>
      </c>
      <c r="AF70" s="14">
        <v>0</v>
      </c>
      <c r="AG70" s="14">
        <v>0</v>
      </c>
      <c r="AH70" s="14">
        <v>0</v>
      </c>
      <c r="AI70" s="14">
        <v>0</v>
      </c>
      <c r="AJ70" s="133"/>
      <c r="AL70" s="133"/>
      <c r="AM70" s="114">
        <f t="shared" si="3"/>
        <v>0</v>
      </c>
    </row>
    <row r="71" spans="1:39" ht="15.5" hidden="1" x14ac:dyDescent="0.35">
      <c r="A71" s="155">
        <v>735</v>
      </c>
      <c r="B71" s="114" t="s">
        <v>121</v>
      </c>
      <c r="C71" s="114">
        <v>495</v>
      </c>
      <c r="D71" s="114">
        <v>415942.02</v>
      </c>
      <c r="E71" s="114">
        <v>0</v>
      </c>
      <c r="F71" s="114">
        <v>0</v>
      </c>
      <c r="G71" s="114">
        <v>232.61</v>
      </c>
      <c r="H71" s="114">
        <v>0</v>
      </c>
      <c r="I71" s="114">
        <v>0</v>
      </c>
      <c r="J71" s="114">
        <v>0</v>
      </c>
      <c r="K71" s="114">
        <v>415709.41000000003</v>
      </c>
      <c r="L71" s="114">
        <v>839.82</v>
      </c>
      <c r="M71" s="114">
        <v>216.52</v>
      </c>
      <c r="N71" s="114">
        <v>107177.40000000001</v>
      </c>
      <c r="O71" s="114">
        <v>6.0993525940711522E-3</v>
      </c>
      <c r="P71" s="114">
        <v>76241.91</v>
      </c>
      <c r="S71" s="119">
        <f t="shared" si="5"/>
        <v>0</v>
      </c>
      <c r="T71" s="14" t="s">
        <v>120</v>
      </c>
      <c r="U71" s="14" t="s">
        <v>121</v>
      </c>
      <c r="V71" s="14">
        <v>489</v>
      </c>
      <c r="W71" s="14">
        <v>349649.01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349649.01</v>
      </c>
      <c r="AE71" s="14">
        <v>715.02865030674843</v>
      </c>
      <c r="AF71" s="14">
        <v>75.91</v>
      </c>
      <c r="AG71" s="14">
        <v>37119.99</v>
      </c>
      <c r="AH71" s="14">
        <v>2.121107236538309E-3</v>
      </c>
      <c r="AI71" s="14">
        <v>28210.73</v>
      </c>
      <c r="AJ71" s="133"/>
      <c r="AL71" s="133"/>
      <c r="AM71" s="114">
        <f t="shared" si="3"/>
        <v>0</v>
      </c>
    </row>
    <row r="72" spans="1:39" ht="15.5" hidden="1" x14ac:dyDescent="0.35">
      <c r="A72" s="155">
        <v>777</v>
      </c>
      <c r="B72" s="114" t="s">
        <v>123</v>
      </c>
      <c r="C72" s="114">
        <v>3318</v>
      </c>
      <c r="D72" s="114">
        <v>1663126.9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1663126.9</v>
      </c>
      <c r="L72" s="114">
        <v>501.24</v>
      </c>
      <c r="M72" s="114">
        <v>0</v>
      </c>
      <c r="N72" s="114">
        <v>0</v>
      </c>
      <c r="O72" s="114"/>
      <c r="P72" s="114">
        <v>0</v>
      </c>
      <c r="S72" s="119">
        <f t="shared" si="5"/>
        <v>0</v>
      </c>
      <c r="T72" s="14" t="s">
        <v>122</v>
      </c>
      <c r="U72" s="14" t="s">
        <v>123</v>
      </c>
      <c r="V72" s="14">
        <v>3387</v>
      </c>
      <c r="W72" s="14">
        <v>1661093.62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1661093.62</v>
      </c>
      <c r="AE72" s="14">
        <v>490.43212872748751</v>
      </c>
      <c r="AF72" s="14">
        <v>0</v>
      </c>
      <c r="AG72" s="14">
        <v>0</v>
      </c>
      <c r="AH72" s="14">
        <v>0</v>
      </c>
      <c r="AI72" s="14">
        <v>0</v>
      </c>
      <c r="AJ72" s="133"/>
      <c r="AL72" s="133"/>
      <c r="AM72" s="114">
        <f t="shared" si="3"/>
        <v>0</v>
      </c>
    </row>
    <row r="73" spans="1:39" ht="15.5" hidden="1" x14ac:dyDescent="0.35">
      <c r="A73" s="155">
        <v>840</v>
      </c>
      <c r="B73" s="114" t="s">
        <v>125</v>
      </c>
      <c r="C73" s="114">
        <v>191</v>
      </c>
      <c r="D73" s="114">
        <v>153090.07999999999</v>
      </c>
      <c r="E73" s="114">
        <v>0</v>
      </c>
      <c r="F73" s="114">
        <v>0</v>
      </c>
      <c r="G73" s="114">
        <v>1164.9000000000001</v>
      </c>
      <c r="H73" s="114">
        <v>0</v>
      </c>
      <c r="I73" s="114">
        <v>0</v>
      </c>
      <c r="J73" s="114">
        <v>0</v>
      </c>
      <c r="K73" s="114">
        <v>151925.18</v>
      </c>
      <c r="L73" s="114">
        <v>795.42</v>
      </c>
      <c r="M73" s="114">
        <v>172.12</v>
      </c>
      <c r="N73" s="114">
        <v>32874.92</v>
      </c>
      <c r="O73" s="114">
        <v>1.8708769626981209E-3</v>
      </c>
      <c r="P73" s="114">
        <v>23385.96</v>
      </c>
      <c r="S73" s="119">
        <f t="shared" si="5"/>
        <v>0</v>
      </c>
      <c r="T73" s="14" t="s">
        <v>124</v>
      </c>
      <c r="U73" s="14" t="s">
        <v>125</v>
      </c>
      <c r="V73" s="14">
        <v>170</v>
      </c>
      <c r="W73" s="14">
        <v>162380.57</v>
      </c>
      <c r="X73" s="14">
        <v>0</v>
      </c>
      <c r="Y73" s="14">
        <v>0</v>
      </c>
      <c r="Z73" s="14">
        <v>1195.68</v>
      </c>
      <c r="AA73" s="14">
        <v>0</v>
      </c>
      <c r="AB73" s="14">
        <v>0</v>
      </c>
      <c r="AC73" s="14">
        <v>0</v>
      </c>
      <c r="AD73" s="14">
        <v>161184.89000000001</v>
      </c>
      <c r="AE73" s="14">
        <v>948.14641176470593</v>
      </c>
      <c r="AF73" s="14">
        <v>309.02999999999997</v>
      </c>
      <c r="AG73" s="14">
        <v>52535.1</v>
      </c>
      <c r="AH73" s="14">
        <v>3.0019561099629529E-3</v>
      </c>
      <c r="AI73" s="14">
        <v>39926.019999999997</v>
      </c>
      <c r="AJ73" s="133"/>
      <c r="AL73" s="133"/>
      <c r="AM73" s="114">
        <f t="shared" si="3"/>
        <v>0</v>
      </c>
    </row>
    <row r="74" spans="1:39" ht="15.5" hidden="1" x14ac:dyDescent="0.35">
      <c r="A74" s="155">
        <v>882</v>
      </c>
      <c r="B74" s="114" t="s">
        <v>129</v>
      </c>
      <c r="C74" s="114">
        <v>391</v>
      </c>
      <c r="D74" s="114">
        <v>343074.16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343074.16</v>
      </c>
      <c r="L74" s="114">
        <v>877.43</v>
      </c>
      <c r="M74" s="114">
        <v>254.13</v>
      </c>
      <c r="N74" s="114">
        <v>99364.83</v>
      </c>
      <c r="O74" s="114">
        <v>5.6547474898620328E-3</v>
      </c>
      <c r="P74" s="114">
        <v>70684.34</v>
      </c>
      <c r="S74" s="119">
        <f t="shared" si="5"/>
        <v>0</v>
      </c>
      <c r="T74" s="14" t="s">
        <v>128</v>
      </c>
      <c r="U74" s="14" t="s">
        <v>129</v>
      </c>
      <c r="V74" s="14">
        <v>392</v>
      </c>
      <c r="W74" s="14">
        <v>311770.38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311770.38</v>
      </c>
      <c r="AE74" s="14">
        <v>795.33260204081637</v>
      </c>
      <c r="AF74" s="14">
        <v>156.22</v>
      </c>
      <c r="AG74" s="14">
        <v>61238.239999999998</v>
      </c>
      <c r="AH74" s="14">
        <v>3.4992701780595771E-3</v>
      </c>
      <c r="AI74" s="14">
        <v>46540.29</v>
      </c>
      <c r="AJ74" s="133"/>
      <c r="AL74" s="133"/>
      <c r="AM74" s="114">
        <f t="shared" si="3"/>
        <v>0</v>
      </c>
    </row>
    <row r="75" spans="1:39" ht="15.5" hidden="1" x14ac:dyDescent="0.35">
      <c r="A75" s="155">
        <v>896</v>
      </c>
      <c r="B75" s="114" t="s">
        <v>131</v>
      </c>
      <c r="C75" s="114">
        <v>885</v>
      </c>
      <c r="D75" s="114">
        <v>430003.03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430003.03</v>
      </c>
      <c r="L75" s="114">
        <v>485.88</v>
      </c>
      <c r="M75" s="114">
        <v>0</v>
      </c>
      <c r="N75" s="114">
        <v>0</v>
      </c>
      <c r="O75" s="114"/>
      <c r="P75" s="114">
        <v>0</v>
      </c>
      <c r="S75" s="119">
        <f t="shared" si="5"/>
        <v>0</v>
      </c>
      <c r="T75" s="14" t="s">
        <v>130</v>
      </c>
      <c r="U75" s="14" t="s">
        <v>131</v>
      </c>
      <c r="V75" s="14">
        <v>906</v>
      </c>
      <c r="W75" s="14">
        <v>541205.87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541205.87</v>
      </c>
      <c r="AE75" s="14">
        <v>597.35747240618105</v>
      </c>
      <c r="AF75" s="14">
        <v>0</v>
      </c>
      <c r="AG75" s="14">
        <v>0</v>
      </c>
      <c r="AH75" s="14">
        <v>0</v>
      </c>
      <c r="AI75" s="14">
        <v>0</v>
      </c>
      <c r="AJ75" s="133"/>
      <c r="AL75" s="133"/>
      <c r="AM75" s="114">
        <f t="shared" si="3"/>
        <v>0</v>
      </c>
    </row>
    <row r="76" spans="1:39" ht="15.5" hidden="1" x14ac:dyDescent="0.35">
      <c r="A76" s="155">
        <v>903</v>
      </c>
      <c r="B76" s="114" t="s">
        <v>133</v>
      </c>
      <c r="C76" s="114">
        <v>942</v>
      </c>
      <c r="D76" s="114">
        <v>548384.55000000005</v>
      </c>
      <c r="E76" s="114">
        <v>0</v>
      </c>
      <c r="F76" s="114">
        <v>0</v>
      </c>
      <c r="G76" s="114">
        <v>2985.34</v>
      </c>
      <c r="H76" s="114">
        <v>0</v>
      </c>
      <c r="I76" s="114">
        <v>0</v>
      </c>
      <c r="J76" s="114">
        <v>0</v>
      </c>
      <c r="K76" s="114">
        <v>545399.21000000008</v>
      </c>
      <c r="L76" s="114">
        <v>578.98</v>
      </c>
      <c r="M76" s="114">
        <v>0</v>
      </c>
      <c r="N76" s="114">
        <v>0</v>
      </c>
      <c r="O76" s="114"/>
      <c r="P76" s="114">
        <v>0</v>
      </c>
      <c r="S76" s="119">
        <f t="shared" si="5"/>
        <v>0</v>
      </c>
      <c r="T76" s="14" t="s">
        <v>132</v>
      </c>
      <c r="U76" s="14" t="s">
        <v>133</v>
      </c>
      <c r="V76" s="14">
        <v>940</v>
      </c>
      <c r="W76" s="14">
        <v>442906.2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442906.2</v>
      </c>
      <c r="AE76" s="14">
        <v>471.1768085106383</v>
      </c>
      <c r="AF76" s="14">
        <v>0</v>
      </c>
      <c r="AG76" s="14">
        <v>0</v>
      </c>
      <c r="AH76" s="14">
        <v>0</v>
      </c>
      <c r="AI76" s="14">
        <v>0</v>
      </c>
      <c r="AJ76" s="133"/>
      <c r="AL76" s="133"/>
      <c r="AM76" s="114">
        <f t="shared" si="3"/>
        <v>0</v>
      </c>
    </row>
    <row r="77" spans="1:39" ht="15.5" hidden="1" x14ac:dyDescent="0.35">
      <c r="A77" s="155">
        <v>910</v>
      </c>
      <c r="B77" s="114" t="s">
        <v>135</v>
      </c>
      <c r="C77" s="114">
        <v>1372</v>
      </c>
      <c r="D77" s="114">
        <v>896152.56</v>
      </c>
      <c r="E77" s="114">
        <v>0</v>
      </c>
      <c r="F77" s="114">
        <v>336</v>
      </c>
      <c r="G77" s="114">
        <v>0</v>
      </c>
      <c r="H77" s="114">
        <v>0</v>
      </c>
      <c r="I77" s="114">
        <v>0</v>
      </c>
      <c r="J77" s="114">
        <v>0</v>
      </c>
      <c r="K77" s="114">
        <v>895816.56</v>
      </c>
      <c r="L77" s="114">
        <v>652.92999999999995</v>
      </c>
      <c r="M77" s="114">
        <v>29.63</v>
      </c>
      <c r="N77" s="114">
        <v>40652.36</v>
      </c>
      <c r="O77" s="114">
        <v>2.3134828557243815E-3</v>
      </c>
      <c r="P77" s="114">
        <v>28918.54</v>
      </c>
      <c r="S77" s="119">
        <f t="shared" si="5"/>
        <v>0</v>
      </c>
      <c r="T77" s="14" t="s">
        <v>134</v>
      </c>
      <c r="U77" s="14" t="s">
        <v>135</v>
      </c>
      <c r="V77" s="14">
        <v>1367</v>
      </c>
      <c r="W77" s="14">
        <v>921855.8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921855.8</v>
      </c>
      <c r="AE77" s="14">
        <v>674.36415508412585</v>
      </c>
      <c r="AF77" s="14">
        <v>35.25</v>
      </c>
      <c r="AG77" s="14">
        <v>48186.75</v>
      </c>
      <c r="AH77" s="14">
        <v>2.7534830728742749E-3</v>
      </c>
      <c r="AI77" s="14">
        <v>36621.32</v>
      </c>
      <c r="AJ77" s="133"/>
      <c r="AL77" s="133"/>
      <c r="AM77" s="114">
        <f t="shared" si="3"/>
        <v>0</v>
      </c>
    </row>
    <row r="78" spans="1:39" ht="15.5" hidden="1" x14ac:dyDescent="0.35">
      <c r="A78" s="155">
        <v>980</v>
      </c>
      <c r="B78" s="114" t="s">
        <v>137</v>
      </c>
      <c r="C78" s="114">
        <v>579</v>
      </c>
      <c r="D78" s="114">
        <v>319546.40000000002</v>
      </c>
      <c r="E78" s="114">
        <v>0</v>
      </c>
      <c r="F78" s="114">
        <v>0</v>
      </c>
      <c r="G78" s="114">
        <v>6315.31</v>
      </c>
      <c r="H78" s="114">
        <v>0</v>
      </c>
      <c r="I78" s="114">
        <v>0</v>
      </c>
      <c r="J78" s="114">
        <v>0</v>
      </c>
      <c r="K78" s="114">
        <v>313231.09000000003</v>
      </c>
      <c r="L78" s="114">
        <v>540.99</v>
      </c>
      <c r="M78" s="114">
        <v>0</v>
      </c>
      <c r="N78" s="114">
        <v>0</v>
      </c>
      <c r="O78" s="114"/>
      <c r="P78" s="114">
        <v>0</v>
      </c>
      <c r="S78" s="119">
        <f t="shared" si="5"/>
        <v>0</v>
      </c>
      <c r="T78" s="14" t="s">
        <v>136</v>
      </c>
      <c r="U78" s="14" t="s">
        <v>137</v>
      </c>
      <c r="V78" s="14">
        <v>581</v>
      </c>
      <c r="W78" s="14">
        <v>546843.01</v>
      </c>
      <c r="X78" s="14">
        <v>0</v>
      </c>
      <c r="Y78" s="14">
        <v>0</v>
      </c>
      <c r="Z78" s="14">
        <v>6406.09</v>
      </c>
      <c r="AA78" s="14">
        <v>0</v>
      </c>
      <c r="AB78" s="14">
        <v>0</v>
      </c>
      <c r="AC78" s="14">
        <v>0</v>
      </c>
      <c r="AD78" s="14">
        <v>540436.92000000004</v>
      </c>
      <c r="AE78" s="14">
        <v>930.18402753872635</v>
      </c>
      <c r="AF78" s="14">
        <v>291.07</v>
      </c>
      <c r="AG78" s="14">
        <v>169111.67</v>
      </c>
      <c r="AH78" s="14">
        <v>9.6633643225679331E-3</v>
      </c>
      <c r="AI78" s="14">
        <v>128522.75</v>
      </c>
      <c r="AJ78" s="133"/>
      <c r="AL78" s="133"/>
      <c r="AM78" s="114">
        <f t="shared" si="3"/>
        <v>0</v>
      </c>
    </row>
    <row r="79" spans="1:39" ht="15.5" hidden="1" x14ac:dyDescent="0.35">
      <c r="A79" s="155">
        <v>994</v>
      </c>
      <c r="B79" s="114" t="s">
        <v>139</v>
      </c>
      <c r="C79" s="114">
        <v>237</v>
      </c>
      <c r="D79" s="114">
        <v>186685.28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4">
        <v>0</v>
      </c>
      <c r="K79" s="114">
        <v>186685.28</v>
      </c>
      <c r="L79" s="114">
        <v>787.7</v>
      </c>
      <c r="M79" s="114">
        <v>164.4</v>
      </c>
      <c r="N79" s="114">
        <v>38962.800000000003</v>
      </c>
      <c r="O79" s="114">
        <v>2.2173317812549612E-3</v>
      </c>
      <c r="P79" s="114">
        <v>27716.65</v>
      </c>
      <c r="S79" s="119">
        <f t="shared" si="5"/>
        <v>0</v>
      </c>
      <c r="T79" s="14" t="s">
        <v>138</v>
      </c>
      <c r="U79" s="14" t="s">
        <v>139</v>
      </c>
      <c r="V79" s="14">
        <v>237</v>
      </c>
      <c r="W79" s="14">
        <v>187785.61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187785.61</v>
      </c>
      <c r="AE79" s="14">
        <v>792.34434599156111</v>
      </c>
      <c r="AF79" s="14">
        <v>153.22999999999999</v>
      </c>
      <c r="AG79" s="14">
        <v>36315.51</v>
      </c>
      <c r="AH79" s="14">
        <v>2.0751377104244731E-3</v>
      </c>
      <c r="AI79" s="14">
        <v>27599.33</v>
      </c>
      <c r="AJ79" s="133"/>
      <c r="AL79" s="133"/>
      <c r="AM79" s="114">
        <f t="shared" si="3"/>
        <v>0</v>
      </c>
    </row>
    <row r="80" spans="1:39" ht="15.5" hidden="1" x14ac:dyDescent="0.35">
      <c r="A80" s="155">
        <v>1029</v>
      </c>
      <c r="B80" s="114" t="s">
        <v>143</v>
      </c>
      <c r="C80" s="114">
        <v>1051</v>
      </c>
      <c r="D80" s="114">
        <v>458499.04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458499.04</v>
      </c>
      <c r="L80" s="114">
        <v>436.25</v>
      </c>
      <c r="M80" s="114">
        <v>0</v>
      </c>
      <c r="N80" s="114">
        <v>0</v>
      </c>
      <c r="O80" s="114"/>
      <c r="P80" s="114">
        <v>0</v>
      </c>
      <c r="S80" s="119">
        <f t="shared" si="5"/>
        <v>0</v>
      </c>
      <c r="T80" s="14" t="s">
        <v>142</v>
      </c>
      <c r="U80" s="14" t="s">
        <v>143</v>
      </c>
      <c r="V80" s="14">
        <v>1037</v>
      </c>
      <c r="W80" s="14">
        <v>460469.14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460469.14</v>
      </c>
      <c r="AE80" s="14">
        <v>444.03967213114754</v>
      </c>
      <c r="AF80" s="14">
        <v>0</v>
      </c>
      <c r="AG80" s="14">
        <v>0</v>
      </c>
      <c r="AH80" s="14">
        <v>0</v>
      </c>
      <c r="AI80" s="14">
        <v>0</v>
      </c>
      <c r="AJ80" s="133"/>
      <c r="AL80" s="133"/>
      <c r="AM80" s="114">
        <f t="shared" si="3"/>
        <v>0</v>
      </c>
    </row>
    <row r="81" spans="1:39" ht="15.5" hidden="1" x14ac:dyDescent="0.35">
      <c r="A81" s="155">
        <v>1015</v>
      </c>
      <c r="B81" s="114" t="s">
        <v>141</v>
      </c>
      <c r="C81" s="114">
        <v>2929</v>
      </c>
      <c r="D81" s="114">
        <v>984120.41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984120.41</v>
      </c>
      <c r="L81" s="114">
        <v>335.99</v>
      </c>
      <c r="M81" s="114">
        <v>0</v>
      </c>
      <c r="N81" s="114">
        <v>0</v>
      </c>
      <c r="O81" s="114"/>
      <c r="P81" s="114">
        <v>0</v>
      </c>
      <c r="S81" s="119">
        <f t="shared" si="5"/>
        <v>0</v>
      </c>
      <c r="T81" s="14" t="s">
        <v>140</v>
      </c>
      <c r="U81" s="14" t="s">
        <v>141</v>
      </c>
      <c r="V81" s="14">
        <v>2976</v>
      </c>
      <c r="W81" s="14">
        <v>967500.04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967500.04</v>
      </c>
      <c r="AE81" s="14">
        <v>325.10081989247311</v>
      </c>
      <c r="AF81" s="14">
        <v>0</v>
      </c>
      <c r="AG81" s="14">
        <v>0</v>
      </c>
      <c r="AH81" s="14">
        <v>0</v>
      </c>
      <c r="AI81" s="14">
        <v>0</v>
      </c>
      <c r="AJ81" s="133"/>
      <c r="AL81" s="133"/>
      <c r="AM81" s="114">
        <f t="shared" si="3"/>
        <v>0</v>
      </c>
    </row>
    <row r="82" spans="1:39" ht="15.5" hidden="1" x14ac:dyDescent="0.35">
      <c r="A82" s="155">
        <v>5054</v>
      </c>
      <c r="B82" s="114" t="s">
        <v>668</v>
      </c>
      <c r="C82" s="114">
        <v>1134</v>
      </c>
      <c r="D82" s="114">
        <v>511431.53</v>
      </c>
      <c r="E82" s="114">
        <v>5184</v>
      </c>
      <c r="F82" s="114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506247.53</v>
      </c>
      <c r="L82" s="114">
        <v>446.43</v>
      </c>
      <c r="M82" s="114">
        <v>0</v>
      </c>
      <c r="N82" s="114">
        <v>0</v>
      </c>
      <c r="O82" s="114"/>
      <c r="P82" s="114">
        <v>0</v>
      </c>
      <c r="S82" s="119">
        <f t="shared" si="5"/>
        <v>0</v>
      </c>
      <c r="T82" s="14" t="s">
        <v>667</v>
      </c>
      <c r="U82" s="14" t="s">
        <v>668</v>
      </c>
      <c r="V82" s="14">
        <v>1166</v>
      </c>
      <c r="W82" s="14">
        <v>520932.23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520932.23</v>
      </c>
      <c r="AE82" s="14">
        <v>446.76863636363635</v>
      </c>
      <c r="AF82" s="14">
        <v>0</v>
      </c>
      <c r="AG82" s="14">
        <v>0</v>
      </c>
      <c r="AH82" s="14">
        <v>0</v>
      </c>
      <c r="AI82" s="14">
        <v>0</v>
      </c>
      <c r="AJ82" s="133"/>
      <c r="AL82" s="133"/>
      <c r="AM82" s="114">
        <f t="shared" si="3"/>
        <v>0</v>
      </c>
    </row>
    <row r="83" spans="1:39" ht="15.5" hidden="1" x14ac:dyDescent="0.35">
      <c r="A83" s="155">
        <v>1071</v>
      </c>
      <c r="B83" s="114" t="s">
        <v>145</v>
      </c>
      <c r="C83" s="114">
        <v>772</v>
      </c>
      <c r="D83" s="114">
        <v>624180.25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4">
        <v>0</v>
      </c>
      <c r="K83" s="114">
        <v>624180.25</v>
      </c>
      <c r="L83" s="114">
        <v>808.52</v>
      </c>
      <c r="M83" s="114">
        <v>185.22</v>
      </c>
      <c r="N83" s="114">
        <v>142989.84</v>
      </c>
      <c r="O83" s="114">
        <v>8.1374007162873796E-3</v>
      </c>
      <c r="P83" s="114">
        <v>101717.51</v>
      </c>
      <c r="S83" s="119">
        <f t="shared" si="5"/>
        <v>0</v>
      </c>
      <c r="T83" s="14" t="s">
        <v>144</v>
      </c>
      <c r="U83" s="14" t="s">
        <v>145</v>
      </c>
      <c r="V83" s="14">
        <v>795</v>
      </c>
      <c r="W83" s="14">
        <v>614745.09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614745.09</v>
      </c>
      <c r="AE83" s="14">
        <v>773.2642641509434</v>
      </c>
      <c r="AF83" s="14">
        <v>134.15</v>
      </c>
      <c r="AG83" s="14">
        <v>106649.25</v>
      </c>
      <c r="AH83" s="14">
        <v>6.0941421575378451E-3</v>
      </c>
      <c r="AI83" s="14">
        <v>81052.09</v>
      </c>
      <c r="AJ83" s="133"/>
      <c r="AL83" s="133"/>
      <c r="AM83" s="114">
        <f t="shared" si="3"/>
        <v>0</v>
      </c>
    </row>
    <row r="84" spans="1:39" ht="15.5" hidden="1" x14ac:dyDescent="0.35">
      <c r="A84" s="155">
        <v>1080</v>
      </c>
      <c r="B84" s="114" t="s">
        <v>147</v>
      </c>
      <c r="C84" s="114">
        <v>1054</v>
      </c>
      <c r="D84" s="114">
        <v>1051677.93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1051677.93</v>
      </c>
      <c r="L84" s="114">
        <v>997.8</v>
      </c>
      <c r="M84" s="114">
        <v>374.5</v>
      </c>
      <c r="N84" s="114">
        <v>394723</v>
      </c>
      <c r="O84" s="114">
        <v>2.2463268879349074E-2</v>
      </c>
      <c r="P84" s="114">
        <v>280790.86</v>
      </c>
      <c r="S84" s="119">
        <f t="shared" si="5"/>
        <v>0</v>
      </c>
      <c r="T84" s="14" t="s">
        <v>146</v>
      </c>
      <c r="U84" s="14" t="s">
        <v>147</v>
      </c>
      <c r="V84" s="14">
        <v>1042</v>
      </c>
      <c r="W84" s="14">
        <v>1043333.78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1043333.78</v>
      </c>
      <c r="AE84" s="14">
        <v>1001.280019193858</v>
      </c>
      <c r="AF84" s="14">
        <v>362.16</v>
      </c>
      <c r="AG84" s="14">
        <v>377370.72</v>
      </c>
      <c r="AH84" s="14">
        <v>2.1563684824529097E-2</v>
      </c>
      <c r="AI84" s="14">
        <v>286797.01</v>
      </c>
      <c r="AJ84" s="133"/>
      <c r="AL84" s="133"/>
      <c r="AM84" s="114">
        <f t="shared" si="3"/>
        <v>0</v>
      </c>
    </row>
    <row r="85" spans="1:39" ht="15.5" hidden="1" x14ac:dyDescent="0.35">
      <c r="A85" s="155">
        <v>1085</v>
      </c>
      <c r="B85" s="114" t="s">
        <v>149</v>
      </c>
      <c r="C85" s="114">
        <v>1127</v>
      </c>
      <c r="D85" s="114">
        <v>405054.88</v>
      </c>
      <c r="E85" s="114">
        <v>0</v>
      </c>
      <c r="F85" s="114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405054.88</v>
      </c>
      <c r="L85" s="114">
        <v>359.41</v>
      </c>
      <c r="M85" s="114">
        <v>0</v>
      </c>
      <c r="N85" s="114">
        <v>0</v>
      </c>
      <c r="O85" s="114"/>
      <c r="P85" s="114">
        <v>0</v>
      </c>
      <c r="S85" s="119">
        <f t="shared" si="5"/>
        <v>0</v>
      </c>
      <c r="T85" s="14" t="s">
        <v>148</v>
      </c>
      <c r="U85" s="14" t="s">
        <v>149</v>
      </c>
      <c r="V85" s="14">
        <v>1068</v>
      </c>
      <c r="W85" s="14">
        <v>381471.29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381471.29</v>
      </c>
      <c r="AE85" s="14">
        <v>357.18285580524343</v>
      </c>
      <c r="AF85" s="14">
        <v>0</v>
      </c>
      <c r="AG85" s="14">
        <v>0</v>
      </c>
      <c r="AH85" s="14">
        <v>0</v>
      </c>
      <c r="AI85" s="14">
        <v>0</v>
      </c>
      <c r="AJ85" s="133"/>
      <c r="AL85" s="133"/>
      <c r="AM85" s="114">
        <f t="shared" si="3"/>
        <v>0</v>
      </c>
    </row>
    <row r="86" spans="1:39" ht="15.5" hidden="1" x14ac:dyDescent="0.35">
      <c r="A86" s="155">
        <v>1092</v>
      </c>
      <c r="B86" s="114" t="s">
        <v>151</v>
      </c>
      <c r="C86" s="114">
        <v>5230</v>
      </c>
      <c r="D86" s="114">
        <v>2968071.93</v>
      </c>
      <c r="E86" s="114">
        <v>0</v>
      </c>
      <c r="F86" s="114">
        <v>0</v>
      </c>
      <c r="G86" s="114">
        <v>4139.5</v>
      </c>
      <c r="H86" s="114">
        <v>0</v>
      </c>
      <c r="I86" s="114">
        <v>0</v>
      </c>
      <c r="J86" s="114">
        <v>0</v>
      </c>
      <c r="K86" s="114">
        <v>2963932.43</v>
      </c>
      <c r="L86" s="114">
        <v>566.72</v>
      </c>
      <c r="M86" s="114">
        <v>0</v>
      </c>
      <c r="N86" s="114">
        <v>0</v>
      </c>
      <c r="O86" s="114"/>
      <c r="P86" s="114">
        <v>0</v>
      </c>
      <c r="S86" s="119">
        <f t="shared" si="5"/>
        <v>0</v>
      </c>
      <c r="T86" s="14" t="s">
        <v>150</v>
      </c>
      <c r="U86" s="14" t="s">
        <v>151</v>
      </c>
      <c r="V86" s="14">
        <v>5236</v>
      </c>
      <c r="W86" s="14">
        <v>3222966.74</v>
      </c>
      <c r="X86" s="14">
        <v>0</v>
      </c>
      <c r="Y86" s="14">
        <v>0</v>
      </c>
      <c r="Z86" s="14">
        <v>2716</v>
      </c>
      <c r="AA86" s="14">
        <v>0</v>
      </c>
      <c r="AB86" s="14">
        <v>0</v>
      </c>
      <c r="AC86" s="14">
        <v>0</v>
      </c>
      <c r="AD86" s="14">
        <v>3220250.74</v>
      </c>
      <c r="AE86" s="14">
        <v>615.02114973262042</v>
      </c>
      <c r="AF86" s="14">
        <v>0</v>
      </c>
      <c r="AG86" s="14">
        <v>0</v>
      </c>
      <c r="AH86" s="14">
        <v>0</v>
      </c>
      <c r="AI86" s="14">
        <v>0</v>
      </c>
      <c r="AJ86" s="133"/>
      <c r="AL86" s="133"/>
      <c r="AM86" s="114">
        <f t="shared" si="3"/>
        <v>0</v>
      </c>
    </row>
    <row r="87" spans="1:39" ht="15.5" hidden="1" x14ac:dyDescent="0.35">
      <c r="A87" s="155">
        <v>1120</v>
      </c>
      <c r="B87" s="114" t="s">
        <v>153</v>
      </c>
      <c r="C87" s="114">
        <v>334</v>
      </c>
      <c r="D87" s="114">
        <v>171541.38</v>
      </c>
      <c r="E87" s="114">
        <v>0</v>
      </c>
      <c r="F87" s="114">
        <v>0</v>
      </c>
      <c r="G87" s="114">
        <v>0</v>
      </c>
      <c r="H87" s="114">
        <v>0</v>
      </c>
      <c r="I87" s="114">
        <v>0</v>
      </c>
      <c r="J87" s="114">
        <v>0</v>
      </c>
      <c r="K87" s="114">
        <v>171541.38</v>
      </c>
      <c r="L87" s="114">
        <v>513.6</v>
      </c>
      <c r="M87" s="114">
        <v>0</v>
      </c>
      <c r="N87" s="114">
        <v>0</v>
      </c>
      <c r="O87" s="114"/>
      <c r="P87" s="114">
        <v>0</v>
      </c>
      <c r="S87" s="119">
        <f t="shared" si="5"/>
        <v>0</v>
      </c>
      <c r="T87" s="14" t="s">
        <v>152</v>
      </c>
      <c r="U87" s="14" t="s">
        <v>153</v>
      </c>
      <c r="V87" s="14">
        <v>318</v>
      </c>
      <c r="W87" s="14">
        <v>170943.15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170943.15</v>
      </c>
      <c r="AE87" s="14">
        <v>537.55707547169811</v>
      </c>
      <c r="AF87" s="14">
        <v>0</v>
      </c>
      <c r="AG87" s="14">
        <v>0</v>
      </c>
      <c r="AH87" s="14">
        <v>0</v>
      </c>
      <c r="AI87" s="14">
        <v>0</v>
      </c>
      <c r="AJ87" s="133"/>
      <c r="AL87" s="133"/>
      <c r="AM87" s="114">
        <f t="shared" si="3"/>
        <v>0</v>
      </c>
    </row>
    <row r="88" spans="1:39" ht="15.5" hidden="1" x14ac:dyDescent="0.35">
      <c r="A88" s="155">
        <v>1134</v>
      </c>
      <c r="B88" s="114" t="s">
        <v>157</v>
      </c>
      <c r="C88" s="114">
        <v>1015</v>
      </c>
      <c r="D88" s="114">
        <v>383865.15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383865.15</v>
      </c>
      <c r="L88" s="114">
        <v>378.19</v>
      </c>
      <c r="M88" s="114">
        <v>0</v>
      </c>
      <c r="N88" s="114">
        <v>0</v>
      </c>
      <c r="O88" s="114"/>
      <c r="P88" s="114">
        <v>0</v>
      </c>
      <c r="S88" s="119">
        <f t="shared" si="5"/>
        <v>0</v>
      </c>
      <c r="T88" s="14" t="s">
        <v>156</v>
      </c>
      <c r="U88" s="14" t="s">
        <v>157</v>
      </c>
      <c r="V88" s="14">
        <v>1020</v>
      </c>
      <c r="W88" s="14">
        <v>364213.68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364213.68</v>
      </c>
      <c r="AE88" s="14">
        <v>357.07223529411766</v>
      </c>
      <c r="AF88" s="14">
        <v>0</v>
      </c>
      <c r="AG88" s="14">
        <v>0</v>
      </c>
      <c r="AH88" s="14">
        <v>0</v>
      </c>
      <c r="AI88" s="14">
        <v>0</v>
      </c>
      <c r="AJ88" s="133"/>
      <c r="AL88" s="133"/>
      <c r="AM88" s="114">
        <f t="shared" si="3"/>
        <v>0</v>
      </c>
    </row>
    <row r="89" spans="1:39" ht="15.5" hidden="1" x14ac:dyDescent="0.35">
      <c r="A89" s="155">
        <v>1141</v>
      </c>
      <c r="B89" s="114" t="s">
        <v>159</v>
      </c>
      <c r="C89" s="114">
        <v>1356</v>
      </c>
      <c r="D89" s="114">
        <v>510962.04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  <c r="J89" s="114">
        <v>0</v>
      </c>
      <c r="K89" s="114">
        <v>510962.04</v>
      </c>
      <c r="L89" s="114">
        <v>376.82</v>
      </c>
      <c r="M89" s="114">
        <v>0</v>
      </c>
      <c r="N89" s="114">
        <v>0</v>
      </c>
      <c r="O89" s="114"/>
      <c r="P89" s="114">
        <v>0</v>
      </c>
      <c r="S89" s="119">
        <f t="shared" si="5"/>
        <v>0</v>
      </c>
      <c r="T89" s="14" t="s">
        <v>158</v>
      </c>
      <c r="U89" s="14" t="s">
        <v>159</v>
      </c>
      <c r="V89" s="14">
        <v>1310</v>
      </c>
      <c r="W89" s="14">
        <v>536178.06999999995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536178.06999999995</v>
      </c>
      <c r="AE89" s="14">
        <v>409.29623664122136</v>
      </c>
      <c r="AF89" s="14">
        <v>0</v>
      </c>
      <c r="AG89" s="14">
        <v>0</v>
      </c>
      <c r="AH89" s="14">
        <v>0</v>
      </c>
      <c r="AI89" s="14">
        <v>0</v>
      </c>
      <c r="AJ89" s="133"/>
      <c r="AL89" s="133"/>
      <c r="AM89" s="114">
        <f t="shared" ref="AM89:AM152" si="6">ROUND(AK89*AM$4,2)</f>
        <v>0</v>
      </c>
    </row>
    <row r="90" spans="1:39" ht="15.5" hidden="1" x14ac:dyDescent="0.35">
      <c r="A90" s="155">
        <v>1155</v>
      </c>
      <c r="B90" s="114" t="s">
        <v>161</v>
      </c>
      <c r="C90" s="114">
        <v>647</v>
      </c>
      <c r="D90" s="114">
        <v>656608.27</v>
      </c>
      <c r="E90" s="114">
        <v>8645.8700000000008</v>
      </c>
      <c r="F90" s="114">
        <v>745.62</v>
      </c>
      <c r="G90" s="114">
        <v>0</v>
      </c>
      <c r="H90" s="114">
        <v>0</v>
      </c>
      <c r="I90" s="114">
        <v>0</v>
      </c>
      <c r="J90" s="114">
        <v>0</v>
      </c>
      <c r="K90" s="114">
        <v>647216.78</v>
      </c>
      <c r="L90" s="114">
        <v>1000.34</v>
      </c>
      <c r="M90" s="114">
        <v>377.04</v>
      </c>
      <c r="N90" s="114">
        <v>243944.88</v>
      </c>
      <c r="O90" s="114">
        <v>1.3882645377088602E-2</v>
      </c>
      <c r="P90" s="114">
        <v>173533.07</v>
      </c>
      <c r="S90" s="119">
        <f t="shared" si="5"/>
        <v>0</v>
      </c>
      <c r="T90" s="14" t="s">
        <v>160</v>
      </c>
      <c r="U90" s="14" t="s">
        <v>161</v>
      </c>
      <c r="V90" s="14">
        <v>598</v>
      </c>
      <c r="W90" s="14">
        <v>593915.62</v>
      </c>
      <c r="X90" s="14">
        <v>9908.66</v>
      </c>
      <c r="Y90" s="14">
        <v>2165.1</v>
      </c>
      <c r="Z90" s="14">
        <v>0</v>
      </c>
      <c r="AA90" s="14">
        <v>0</v>
      </c>
      <c r="AB90" s="14">
        <v>0</v>
      </c>
      <c r="AC90" s="14">
        <v>0</v>
      </c>
      <c r="AD90" s="14">
        <v>581841.86</v>
      </c>
      <c r="AE90" s="14">
        <v>972.97969899665554</v>
      </c>
      <c r="AF90" s="14">
        <v>333.86</v>
      </c>
      <c r="AG90" s="14">
        <v>199648.28</v>
      </c>
      <c r="AH90" s="14">
        <v>1.1408284632361876E-2</v>
      </c>
      <c r="AI90" s="14">
        <v>151730.19</v>
      </c>
      <c r="AJ90" s="133"/>
      <c r="AL90" s="133"/>
      <c r="AM90" s="114">
        <f t="shared" si="6"/>
        <v>0</v>
      </c>
    </row>
    <row r="91" spans="1:39" ht="15.5" hidden="1" x14ac:dyDescent="0.35">
      <c r="A91" s="155">
        <v>1162</v>
      </c>
      <c r="B91" s="114" t="s">
        <v>163</v>
      </c>
      <c r="C91" s="114">
        <v>959</v>
      </c>
      <c r="D91" s="114">
        <v>724396.35</v>
      </c>
      <c r="E91" s="114">
        <v>0</v>
      </c>
      <c r="F91" s="114">
        <v>0</v>
      </c>
      <c r="G91" s="114">
        <v>0</v>
      </c>
      <c r="H91" s="114">
        <v>0</v>
      </c>
      <c r="I91" s="114">
        <v>0</v>
      </c>
      <c r="J91" s="114">
        <v>0</v>
      </c>
      <c r="K91" s="114">
        <v>724396.35</v>
      </c>
      <c r="L91" s="114">
        <v>755.37</v>
      </c>
      <c r="M91" s="114">
        <v>132.07</v>
      </c>
      <c r="N91" s="114">
        <v>126655.12999999999</v>
      </c>
      <c r="O91" s="114">
        <v>7.2078096288762271E-3</v>
      </c>
      <c r="P91" s="114">
        <v>90097.62</v>
      </c>
      <c r="S91" s="119">
        <f t="shared" si="5"/>
        <v>0</v>
      </c>
      <c r="T91" s="14" t="s">
        <v>162</v>
      </c>
      <c r="U91" s="14" t="s">
        <v>163</v>
      </c>
      <c r="V91" s="14">
        <v>1008</v>
      </c>
      <c r="W91" s="14">
        <v>727572.14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727572.14</v>
      </c>
      <c r="AE91" s="14">
        <v>721.79775793650799</v>
      </c>
      <c r="AF91" s="14">
        <v>82.68</v>
      </c>
      <c r="AG91" s="14">
        <v>83341.440000000002</v>
      </c>
      <c r="AH91" s="14">
        <v>4.7622893079314757E-3</v>
      </c>
      <c r="AI91" s="14">
        <v>63338.45</v>
      </c>
      <c r="AJ91" s="133"/>
      <c r="AL91" s="133"/>
      <c r="AM91" s="114">
        <f t="shared" si="6"/>
        <v>0</v>
      </c>
    </row>
    <row r="92" spans="1:39" ht="15.5" hidden="1" x14ac:dyDescent="0.35">
      <c r="A92" s="155">
        <v>1169</v>
      </c>
      <c r="B92" s="114" t="s">
        <v>165</v>
      </c>
      <c r="C92" s="114">
        <v>690</v>
      </c>
      <c r="D92" s="114">
        <v>466184.82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466184.82</v>
      </c>
      <c r="L92" s="114">
        <v>675.63</v>
      </c>
      <c r="M92" s="114">
        <v>52.33</v>
      </c>
      <c r="N92" s="114">
        <v>36107.699999999997</v>
      </c>
      <c r="O92" s="114">
        <v>2.0548510568547374E-3</v>
      </c>
      <c r="P92" s="114">
        <v>25685.64</v>
      </c>
      <c r="S92" s="119">
        <f t="shared" si="5"/>
        <v>0</v>
      </c>
      <c r="T92" s="14" t="s">
        <v>164</v>
      </c>
      <c r="U92" s="14" t="s">
        <v>165</v>
      </c>
      <c r="V92" s="14">
        <v>718</v>
      </c>
      <c r="W92" s="14">
        <v>513204.18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513204.18</v>
      </c>
      <c r="AE92" s="14">
        <v>714.76905292479103</v>
      </c>
      <c r="AF92" s="14">
        <v>75.650000000000006</v>
      </c>
      <c r="AG92" s="14">
        <v>54316.7</v>
      </c>
      <c r="AH92" s="14">
        <v>3.1037601420388409E-3</v>
      </c>
      <c r="AI92" s="14">
        <v>41280.01</v>
      </c>
      <c r="AJ92" s="133"/>
      <c r="AL92" s="133"/>
      <c r="AM92" s="114">
        <f t="shared" si="6"/>
        <v>0</v>
      </c>
    </row>
    <row r="93" spans="1:39" ht="15.5" hidden="1" x14ac:dyDescent="0.35">
      <c r="A93" s="155">
        <v>1176</v>
      </c>
      <c r="B93" s="114" t="s">
        <v>167</v>
      </c>
      <c r="C93" s="114">
        <v>841</v>
      </c>
      <c r="D93" s="114">
        <v>514231.58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514231.58</v>
      </c>
      <c r="L93" s="114">
        <v>611.45000000000005</v>
      </c>
      <c r="M93" s="114">
        <v>0</v>
      </c>
      <c r="N93" s="114">
        <v>0</v>
      </c>
      <c r="O93" s="114"/>
      <c r="P93" s="114">
        <v>0</v>
      </c>
      <c r="S93" s="119">
        <f t="shared" si="5"/>
        <v>0</v>
      </c>
      <c r="T93" s="14" t="s">
        <v>166</v>
      </c>
      <c r="U93" s="14" t="s">
        <v>167</v>
      </c>
      <c r="V93" s="14">
        <v>826</v>
      </c>
      <c r="W93" s="14">
        <v>564433.14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0</v>
      </c>
      <c r="AD93" s="14">
        <v>564433.14</v>
      </c>
      <c r="AE93" s="14">
        <v>683.33309927360779</v>
      </c>
      <c r="AF93" s="14">
        <v>44.22</v>
      </c>
      <c r="AG93" s="14">
        <v>36525.72</v>
      </c>
      <c r="AH93" s="14">
        <v>2.0871495119414644E-3</v>
      </c>
      <c r="AI93" s="14">
        <v>27759.09</v>
      </c>
      <c r="AJ93" s="133"/>
      <c r="AL93" s="133"/>
      <c r="AM93" s="114">
        <f t="shared" si="6"/>
        <v>0</v>
      </c>
    </row>
    <row r="94" spans="1:39" ht="15.5" hidden="1" x14ac:dyDescent="0.35">
      <c r="A94" s="155">
        <v>1183</v>
      </c>
      <c r="B94" s="114" t="s">
        <v>169</v>
      </c>
      <c r="C94" s="114">
        <v>1288</v>
      </c>
      <c r="D94" s="114">
        <v>567481.22</v>
      </c>
      <c r="E94" s="114">
        <v>0</v>
      </c>
      <c r="F94" s="114">
        <v>0</v>
      </c>
      <c r="G94" s="114">
        <v>0</v>
      </c>
      <c r="H94" s="114">
        <v>0</v>
      </c>
      <c r="I94" s="114">
        <v>0</v>
      </c>
      <c r="J94" s="114">
        <v>0</v>
      </c>
      <c r="K94" s="114">
        <v>567481.22</v>
      </c>
      <c r="L94" s="114">
        <v>440.59</v>
      </c>
      <c r="M94" s="114">
        <v>0</v>
      </c>
      <c r="N94" s="114">
        <v>0</v>
      </c>
      <c r="O94" s="114"/>
      <c r="P94" s="114">
        <v>0</v>
      </c>
      <c r="S94" s="119">
        <f t="shared" si="5"/>
        <v>0</v>
      </c>
      <c r="T94" s="14" t="s">
        <v>168</v>
      </c>
      <c r="U94" s="14" t="s">
        <v>169</v>
      </c>
      <c r="V94" s="14">
        <v>1275</v>
      </c>
      <c r="W94" s="14">
        <v>556098.57999999996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556098.57999999996</v>
      </c>
      <c r="AE94" s="14">
        <v>436.15574901960781</v>
      </c>
      <c r="AF94" s="14">
        <v>0</v>
      </c>
      <c r="AG94" s="14">
        <v>0</v>
      </c>
      <c r="AH94" s="14">
        <v>0</v>
      </c>
      <c r="AI94" s="14">
        <v>0</v>
      </c>
      <c r="AJ94" s="133"/>
      <c r="AL94" s="133"/>
      <c r="AM94" s="114">
        <f t="shared" si="6"/>
        <v>0</v>
      </c>
    </row>
    <row r="95" spans="1:39" ht="15.5" hidden="1" x14ac:dyDescent="0.35">
      <c r="A95" s="155">
        <v>1204</v>
      </c>
      <c r="B95" s="114" t="s">
        <v>171</v>
      </c>
      <c r="C95" s="114">
        <v>438</v>
      </c>
      <c r="D95" s="114">
        <v>296163.25</v>
      </c>
      <c r="E95" s="114">
        <v>0</v>
      </c>
      <c r="F95" s="114">
        <v>517.02</v>
      </c>
      <c r="G95" s="114">
        <v>0</v>
      </c>
      <c r="H95" s="114">
        <v>0</v>
      </c>
      <c r="I95" s="114">
        <v>0</v>
      </c>
      <c r="J95" s="114">
        <v>0</v>
      </c>
      <c r="K95" s="114">
        <v>295646.23</v>
      </c>
      <c r="L95" s="114">
        <v>674.99</v>
      </c>
      <c r="M95" s="114">
        <v>51.69</v>
      </c>
      <c r="N95" s="114">
        <v>22640.219999999998</v>
      </c>
      <c r="O95" s="114">
        <v>1.2884309993276713E-3</v>
      </c>
      <c r="P95" s="114">
        <v>16105.39</v>
      </c>
      <c r="S95" s="119">
        <f t="shared" si="5"/>
        <v>0</v>
      </c>
      <c r="T95" s="14" t="s">
        <v>170</v>
      </c>
      <c r="U95" s="14" t="s">
        <v>171</v>
      </c>
      <c r="V95" s="14">
        <v>448</v>
      </c>
      <c r="W95" s="14">
        <v>310356.61</v>
      </c>
      <c r="X95" s="14">
        <v>0</v>
      </c>
      <c r="Y95" s="14">
        <v>588.55999999999995</v>
      </c>
      <c r="Z95" s="14">
        <v>0</v>
      </c>
      <c r="AA95" s="14">
        <v>0</v>
      </c>
      <c r="AB95" s="14">
        <v>0</v>
      </c>
      <c r="AC95" s="14">
        <v>0</v>
      </c>
      <c r="AD95" s="14">
        <v>309768.05</v>
      </c>
      <c r="AE95" s="14">
        <v>691.44654017857135</v>
      </c>
      <c r="AF95" s="14">
        <v>52.33</v>
      </c>
      <c r="AG95" s="14">
        <v>23443.84</v>
      </c>
      <c r="AH95" s="14">
        <v>1.3396258640222228E-3</v>
      </c>
      <c r="AI95" s="14">
        <v>17817.02</v>
      </c>
      <c r="AJ95" s="133"/>
      <c r="AL95" s="133"/>
      <c r="AM95" s="114">
        <f t="shared" si="6"/>
        <v>0</v>
      </c>
    </row>
    <row r="96" spans="1:39" ht="15.5" hidden="1" x14ac:dyDescent="0.35">
      <c r="A96" s="155">
        <v>1218</v>
      </c>
      <c r="B96" s="114" t="s">
        <v>173</v>
      </c>
      <c r="C96" s="114">
        <v>902</v>
      </c>
      <c r="D96" s="114">
        <v>444144.07</v>
      </c>
      <c r="E96" s="114">
        <v>0</v>
      </c>
      <c r="F96" s="114">
        <v>0</v>
      </c>
      <c r="G96" s="114">
        <v>0</v>
      </c>
      <c r="H96" s="114">
        <v>0</v>
      </c>
      <c r="I96" s="114">
        <v>0</v>
      </c>
      <c r="J96" s="114">
        <v>0</v>
      </c>
      <c r="K96" s="114">
        <v>444144.07</v>
      </c>
      <c r="L96" s="114">
        <v>492.4</v>
      </c>
      <c r="M96" s="114">
        <v>0</v>
      </c>
      <c r="N96" s="114">
        <v>0</v>
      </c>
      <c r="O96" s="114"/>
      <c r="P96" s="114">
        <v>0</v>
      </c>
      <c r="S96" s="119">
        <f t="shared" si="5"/>
        <v>0</v>
      </c>
      <c r="T96" s="14" t="s">
        <v>172</v>
      </c>
      <c r="U96" s="14" t="s">
        <v>173</v>
      </c>
      <c r="V96" s="14">
        <v>905</v>
      </c>
      <c r="W96" s="14">
        <v>447803.28</v>
      </c>
      <c r="X96" s="14">
        <v>0</v>
      </c>
      <c r="Y96" s="14">
        <v>0</v>
      </c>
      <c r="Z96" s="14">
        <v>0</v>
      </c>
      <c r="AA96" s="14">
        <v>0</v>
      </c>
      <c r="AB96" s="14">
        <v>0</v>
      </c>
      <c r="AC96" s="14">
        <v>0</v>
      </c>
      <c r="AD96" s="14">
        <v>447803.28</v>
      </c>
      <c r="AE96" s="14">
        <v>494.81025414364643</v>
      </c>
      <c r="AF96" s="14">
        <v>0</v>
      </c>
      <c r="AG96" s="14">
        <v>0</v>
      </c>
      <c r="AH96" s="14">
        <v>0</v>
      </c>
      <c r="AI96" s="14">
        <v>0</v>
      </c>
      <c r="AJ96" s="133"/>
      <c r="AL96" s="133"/>
      <c r="AM96" s="114">
        <f t="shared" si="6"/>
        <v>0</v>
      </c>
    </row>
    <row r="97" spans="1:39" ht="15.5" hidden="1" x14ac:dyDescent="0.35">
      <c r="A97" s="155">
        <v>1232</v>
      </c>
      <c r="B97" s="114" t="s">
        <v>175</v>
      </c>
      <c r="C97" s="114">
        <v>784</v>
      </c>
      <c r="D97" s="114">
        <v>486580.84</v>
      </c>
      <c r="E97" s="114">
        <v>0</v>
      </c>
      <c r="F97" s="114">
        <v>0</v>
      </c>
      <c r="G97" s="114">
        <v>0</v>
      </c>
      <c r="H97" s="114">
        <v>0</v>
      </c>
      <c r="I97" s="114">
        <v>0</v>
      </c>
      <c r="J97" s="114">
        <v>0</v>
      </c>
      <c r="K97" s="114">
        <v>486580.84</v>
      </c>
      <c r="L97" s="114">
        <v>620.64</v>
      </c>
      <c r="M97" s="114">
        <v>0</v>
      </c>
      <c r="N97" s="114">
        <v>0</v>
      </c>
      <c r="O97" s="114"/>
      <c r="P97" s="114">
        <v>0</v>
      </c>
      <c r="S97" s="119">
        <f t="shared" si="5"/>
        <v>0</v>
      </c>
      <c r="T97" s="14" t="s">
        <v>174</v>
      </c>
      <c r="U97" s="14" t="s">
        <v>175</v>
      </c>
      <c r="V97" s="14">
        <v>770</v>
      </c>
      <c r="W97" s="14">
        <v>468190.87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468190.87</v>
      </c>
      <c r="AE97" s="14">
        <v>608.04009090909085</v>
      </c>
      <c r="AF97" s="14">
        <v>0</v>
      </c>
      <c r="AG97" s="14">
        <v>0</v>
      </c>
      <c r="AH97" s="14">
        <v>0</v>
      </c>
      <c r="AI97" s="14">
        <v>0</v>
      </c>
      <c r="AJ97" s="133"/>
      <c r="AL97" s="133"/>
      <c r="AM97" s="114">
        <f t="shared" si="6"/>
        <v>0</v>
      </c>
    </row>
    <row r="98" spans="1:39" ht="15.5" hidden="1" x14ac:dyDescent="0.35">
      <c r="A98" s="155">
        <v>1246</v>
      </c>
      <c r="B98" s="114" t="s">
        <v>177</v>
      </c>
      <c r="C98" s="114">
        <v>679</v>
      </c>
      <c r="D98" s="114">
        <v>364679.21</v>
      </c>
      <c r="E98" s="114">
        <v>0</v>
      </c>
      <c r="F98" s="114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364679.21</v>
      </c>
      <c r="L98" s="114">
        <v>537.08000000000004</v>
      </c>
      <c r="M98" s="114">
        <v>0</v>
      </c>
      <c r="N98" s="114">
        <v>0</v>
      </c>
      <c r="O98" s="114"/>
      <c r="P98" s="114">
        <v>0</v>
      </c>
      <c r="S98" s="119">
        <f t="shared" si="5"/>
        <v>0</v>
      </c>
      <c r="T98" s="14" t="s">
        <v>176</v>
      </c>
      <c r="U98" s="14" t="s">
        <v>177</v>
      </c>
      <c r="V98" s="14">
        <v>646</v>
      </c>
      <c r="W98" s="14">
        <v>381336.5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381336.5</v>
      </c>
      <c r="AE98" s="14">
        <v>590.30417956656345</v>
      </c>
      <c r="AF98" s="14">
        <v>0</v>
      </c>
      <c r="AG98" s="14">
        <v>0</v>
      </c>
      <c r="AH98" s="14">
        <v>0</v>
      </c>
      <c r="AI98" s="14">
        <v>0</v>
      </c>
      <c r="AJ98" s="133"/>
      <c r="AL98" s="133"/>
      <c r="AM98" s="114">
        <f t="shared" si="6"/>
        <v>0</v>
      </c>
    </row>
    <row r="99" spans="1:39" ht="15.5" hidden="1" x14ac:dyDescent="0.35">
      <c r="A99" s="155">
        <v>1253</v>
      </c>
      <c r="B99" s="114" t="s">
        <v>179</v>
      </c>
      <c r="C99" s="114">
        <v>2437</v>
      </c>
      <c r="D99" s="114">
        <v>89197.36</v>
      </c>
      <c r="E99" s="114">
        <v>0</v>
      </c>
      <c r="F99" s="114">
        <v>0</v>
      </c>
      <c r="G99" s="114">
        <v>4108.09</v>
      </c>
      <c r="H99" s="114">
        <v>0</v>
      </c>
      <c r="I99" s="114">
        <v>0</v>
      </c>
      <c r="J99" s="114">
        <v>0</v>
      </c>
      <c r="K99" s="114">
        <v>85089.27</v>
      </c>
      <c r="L99" s="114">
        <v>34.92</v>
      </c>
      <c r="M99" s="114">
        <v>0</v>
      </c>
      <c r="N99" s="114">
        <v>0</v>
      </c>
      <c r="O99" s="114"/>
      <c r="P99" s="114">
        <v>0</v>
      </c>
      <c r="S99" s="119">
        <f t="shared" si="5"/>
        <v>0</v>
      </c>
      <c r="T99" s="14" t="s">
        <v>178</v>
      </c>
      <c r="U99" s="14" t="s">
        <v>179</v>
      </c>
      <c r="V99" s="14">
        <v>2455</v>
      </c>
      <c r="W99" s="14">
        <v>106554.39</v>
      </c>
      <c r="X99" s="14">
        <v>0</v>
      </c>
      <c r="Y99" s="14">
        <v>0</v>
      </c>
      <c r="Z99" s="14">
        <v>7269.02</v>
      </c>
      <c r="AA99" s="14">
        <v>0</v>
      </c>
      <c r="AB99" s="14">
        <v>0</v>
      </c>
      <c r="AC99" s="14">
        <v>0</v>
      </c>
      <c r="AD99" s="14">
        <v>99285.37</v>
      </c>
      <c r="AE99" s="14">
        <v>40.442105906313643</v>
      </c>
      <c r="AF99" s="14">
        <v>0</v>
      </c>
      <c r="AG99" s="14">
        <v>0</v>
      </c>
      <c r="AH99" s="14">
        <v>0</v>
      </c>
      <c r="AI99" s="14">
        <v>0</v>
      </c>
      <c r="AJ99" s="133"/>
      <c r="AL99" s="133"/>
      <c r="AM99" s="114">
        <f t="shared" si="6"/>
        <v>0</v>
      </c>
    </row>
    <row r="100" spans="1:39" ht="15.5" hidden="1" x14ac:dyDescent="0.35">
      <c r="A100" s="155">
        <v>1260</v>
      </c>
      <c r="B100" s="114" t="s">
        <v>181</v>
      </c>
      <c r="C100" s="114">
        <v>928</v>
      </c>
      <c r="D100" s="114">
        <v>689981.83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689981.83</v>
      </c>
      <c r="L100" s="114">
        <v>743.51</v>
      </c>
      <c r="M100" s="114">
        <v>120.21</v>
      </c>
      <c r="N100" s="114">
        <v>111554.87999999999</v>
      </c>
      <c r="O100" s="114">
        <v>6.3484703557773938E-3</v>
      </c>
      <c r="P100" s="114">
        <v>79355.88</v>
      </c>
      <c r="S100" s="119">
        <f t="shared" si="5"/>
        <v>0</v>
      </c>
      <c r="T100" s="14" t="s">
        <v>180</v>
      </c>
      <c r="U100" s="14" t="s">
        <v>181</v>
      </c>
      <c r="V100" s="14">
        <v>926</v>
      </c>
      <c r="W100" s="14">
        <v>729199.84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729199.84</v>
      </c>
      <c r="AE100" s="14">
        <v>787.47282937365003</v>
      </c>
      <c r="AF100" s="14">
        <v>148.36000000000001</v>
      </c>
      <c r="AG100" s="14">
        <v>137381.35999999999</v>
      </c>
      <c r="AH100" s="14">
        <v>7.8502337113095805E-3</v>
      </c>
      <c r="AI100" s="14">
        <v>104408.11</v>
      </c>
      <c r="AJ100" s="133"/>
      <c r="AL100" s="133"/>
      <c r="AM100" s="114">
        <f t="shared" si="6"/>
        <v>0</v>
      </c>
    </row>
    <row r="101" spans="1:39" ht="15.5" hidden="1" x14ac:dyDescent="0.35">
      <c r="A101" s="155">
        <v>4970</v>
      </c>
      <c r="B101" s="114" t="s">
        <v>662</v>
      </c>
      <c r="C101" s="114">
        <v>5958</v>
      </c>
      <c r="D101" s="114">
        <v>2393101.15</v>
      </c>
      <c r="E101" s="114">
        <v>0</v>
      </c>
      <c r="F101" s="114">
        <v>0</v>
      </c>
      <c r="G101" s="114">
        <v>13516.69</v>
      </c>
      <c r="H101" s="114">
        <v>0</v>
      </c>
      <c r="I101" s="114">
        <v>0</v>
      </c>
      <c r="J101" s="114">
        <v>0</v>
      </c>
      <c r="K101" s="114">
        <v>2379584.46</v>
      </c>
      <c r="L101" s="114">
        <v>399.39</v>
      </c>
      <c r="M101" s="114">
        <v>0</v>
      </c>
      <c r="N101" s="114">
        <v>0</v>
      </c>
      <c r="O101" s="114"/>
      <c r="P101" s="114">
        <v>0</v>
      </c>
      <c r="S101" s="119">
        <f t="shared" ref="S101:S132" si="7">A101-T101</f>
        <v>0</v>
      </c>
      <c r="T101" s="14" t="s">
        <v>661</v>
      </c>
      <c r="U101" s="14" t="s">
        <v>662</v>
      </c>
      <c r="V101" s="14">
        <v>6019</v>
      </c>
      <c r="W101" s="14">
        <v>2433647.6800000002</v>
      </c>
      <c r="X101" s="14">
        <v>0</v>
      </c>
      <c r="Y101" s="14">
        <v>0</v>
      </c>
      <c r="Z101" s="14">
        <v>13506.65</v>
      </c>
      <c r="AA101" s="14">
        <v>0</v>
      </c>
      <c r="AB101" s="14">
        <v>0</v>
      </c>
      <c r="AC101" s="14">
        <v>0</v>
      </c>
      <c r="AD101" s="14">
        <v>2420141.0300000003</v>
      </c>
      <c r="AE101" s="14">
        <v>402.08357368333617</v>
      </c>
      <c r="AF101" s="14">
        <v>0</v>
      </c>
      <c r="AG101" s="14">
        <v>0</v>
      </c>
      <c r="AH101" s="14">
        <v>0</v>
      </c>
      <c r="AI101" s="14">
        <v>0</v>
      </c>
      <c r="AJ101" s="133"/>
      <c r="AL101" s="133"/>
      <c r="AM101" s="114">
        <f t="shared" si="6"/>
        <v>0</v>
      </c>
    </row>
    <row r="102" spans="1:39" ht="15.5" hidden="1" x14ac:dyDescent="0.35">
      <c r="A102" s="155">
        <v>1295</v>
      </c>
      <c r="B102" s="114" t="s">
        <v>183</v>
      </c>
      <c r="C102" s="114">
        <v>816</v>
      </c>
      <c r="D102" s="114">
        <v>379994.38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379994.38</v>
      </c>
      <c r="L102" s="114">
        <v>465.68</v>
      </c>
      <c r="M102" s="114">
        <v>0</v>
      </c>
      <c r="N102" s="114">
        <v>0</v>
      </c>
      <c r="O102" s="114"/>
      <c r="P102" s="114">
        <v>0</v>
      </c>
      <c r="S102" s="119">
        <f t="shared" si="7"/>
        <v>0</v>
      </c>
      <c r="T102" s="14" t="s">
        <v>182</v>
      </c>
      <c r="U102" s="14" t="s">
        <v>183</v>
      </c>
      <c r="V102" s="14">
        <v>841</v>
      </c>
      <c r="W102" s="14">
        <v>425309.28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425309.28</v>
      </c>
      <c r="AE102" s="14">
        <v>505.71852556480383</v>
      </c>
      <c r="AF102" s="14">
        <v>0</v>
      </c>
      <c r="AG102" s="14">
        <v>0</v>
      </c>
      <c r="AH102" s="14">
        <v>0</v>
      </c>
      <c r="AI102" s="14">
        <v>0</v>
      </c>
      <c r="AJ102" s="133"/>
      <c r="AL102" s="133"/>
      <c r="AM102" s="114">
        <f t="shared" si="6"/>
        <v>0</v>
      </c>
    </row>
    <row r="103" spans="1:39" ht="15.5" hidden="1" x14ac:dyDescent="0.35">
      <c r="A103" s="155">
        <v>1421</v>
      </c>
      <c r="B103" s="114" t="s">
        <v>197</v>
      </c>
      <c r="C103" s="114">
        <v>552</v>
      </c>
      <c r="D103" s="114">
        <v>479867.98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479867.98</v>
      </c>
      <c r="L103" s="114">
        <v>869.33</v>
      </c>
      <c r="M103" s="114">
        <v>246.03</v>
      </c>
      <c r="N103" s="114">
        <v>135808.56</v>
      </c>
      <c r="O103" s="114">
        <v>7.72872165897911E-3</v>
      </c>
      <c r="P103" s="114">
        <v>96609.02</v>
      </c>
      <c r="S103" s="119">
        <f t="shared" si="7"/>
        <v>0</v>
      </c>
      <c r="T103" s="14" t="s">
        <v>196</v>
      </c>
      <c r="U103" s="14" t="s">
        <v>197</v>
      </c>
      <c r="V103" s="14">
        <v>552</v>
      </c>
      <c r="W103" s="14">
        <v>469413.76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469413.76</v>
      </c>
      <c r="AE103" s="14">
        <v>850.38724637681162</v>
      </c>
      <c r="AF103" s="14">
        <v>211.27</v>
      </c>
      <c r="AG103" s="14">
        <v>116621.04</v>
      </c>
      <c r="AH103" s="14">
        <v>6.6639493134729713E-3</v>
      </c>
      <c r="AI103" s="14">
        <v>88630.53</v>
      </c>
      <c r="AJ103" s="133"/>
      <c r="AL103" s="133"/>
      <c r="AM103" s="114">
        <f t="shared" si="6"/>
        <v>0</v>
      </c>
    </row>
    <row r="104" spans="1:39" ht="15.5" hidden="1" x14ac:dyDescent="0.35">
      <c r="A104" s="155">
        <v>1309</v>
      </c>
      <c r="B104" s="114" t="s">
        <v>185</v>
      </c>
      <c r="C104" s="114">
        <v>790</v>
      </c>
      <c r="D104" s="114">
        <v>307552.15000000002</v>
      </c>
      <c r="E104" s="114">
        <v>0</v>
      </c>
      <c r="F104" s="114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307552.15000000002</v>
      </c>
      <c r="L104" s="114">
        <v>389.31</v>
      </c>
      <c r="M104" s="114">
        <v>0</v>
      </c>
      <c r="N104" s="114">
        <v>0</v>
      </c>
      <c r="O104" s="114"/>
      <c r="P104" s="114">
        <v>0</v>
      </c>
      <c r="S104" s="119">
        <f t="shared" si="7"/>
        <v>0</v>
      </c>
      <c r="T104" s="14" t="s">
        <v>184</v>
      </c>
      <c r="U104" s="14" t="s">
        <v>185</v>
      </c>
      <c r="V104" s="14">
        <v>806</v>
      </c>
      <c r="W104" s="14">
        <v>280336.01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280336.01</v>
      </c>
      <c r="AE104" s="14">
        <v>347.81142679900745</v>
      </c>
      <c r="AF104" s="14">
        <v>0</v>
      </c>
      <c r="AG104" s="14">
        <v>0</v>
      </c>
      <c r="AH104" s="14">
        <v>0</v>
      </c>
      <c r="AI104" s="14">
        <v>0</v>
      </c>
      <c r="AJ104" s="133"/>
      <c r="AL104" s="133"/>
      <c r="AM104" s="114">
        <f t="shared" si="6"/>
        <v>0</v>
      </c>
    </row>
    <row r="105" spans="1:39" ht="15.5" hidden="1" x14ac:dyDescent="0.35">
      <c r="A105" s="155">
        <v>1316</v>
      </c>
      <c r="B105" s="114" t="s">
        <v>187</v>
      </c>
      <c r="C105" s="114">
        <v>3679</v>
      </c>
      <c r="D105" s="114">
        <v>1326067.6399999999</v>
      </c>
      <c r="E105" s="114">
        <v>0</v>
      </c>
      <c r="F105" s="114">
        <v>0</v>
      </c>
      <c r="G105" s="114">
        <v>45331.4</v>
      </c>
      <c r="H105" s="114">
        <v>0</v>
      </c>
      <c r="I105" s="114">
        <v>0</v>
      </c>
      <c r="J105" s="114">
        <v>0</v>
      </c>
      <c r="K105" s="114">
        <v>1280736.24</v>
      </c>
      <c r="L105" s="114">
        <v>348.12</v>
      </c>
      <c r="M105" s="114">
        <v>0</v>
      </c>
      <c r="N105" s="114">
        <v>0</v>
      </c>
      <c r="O105" s="114"/>
      <c r="P105" s="114">
        <v>0</v>
      </c>
      <c r="S105" s="119">
        <f t="shared" si="7"/>
        <v>0</v>
      </c>
      <c r="T105" s="14" t="s">
        <v>186</v>
      </c>
      <c r="U105" s="14" t="s">
        <v>187</v>
      </c>
      <c r="V105" s="14">
        <v>3754</v>
      </c>
      <c r="W105" s="14">
        <v>1366353.96</v>
      </c>
      <c r="X105" s="14">
        <v>0</v>
      </c>
      <c r="Y105" s="14">
        <v>0</v>
      </c>
      <c r="Z105" s="14">
        <v>68383.539999999994</v>
      </c>
      <c r="AA105" s="14">
        <v>0</v>
      </c>
      <c r="AB105" s="14">
        <v>0</v>
      </c>
      <c r="AC105" s="14">
        <v>0</v>
      </c>
      <c r="AD105" s="14">
        <v>1297970.42</v>
      </c>
      <c r="AE105" s="14">
        <v>345.75663825253059</v>
      </c>
      <c r="AF105" s="14">
        <v>0</v>
      </c>
      <c r="AG105" s="14">
        <v>0</v>
      </c>
      <c r="AH105" s="14">
        <v>0</v>
      </c>
      <c r="AI105" s="14">
        <v>0</v>
      </c>
      <c r="AJ105" s="133"/>
      <c r="AL105" s="133"/>
      <c r="AM105" s="114">
        <f t="shared" si="6"/>
        <v>0</v>
      </c>
    </row>
    <row r="106" spans="1:39" ht="15.5" hidden="1" x14ac:dyDescent="0.35">
      <c r="A106" s="155">
        <v>1380</v>
      </c>
      <c r="B106" s="114" t="s">
        <v>191</v>
      </c>
      <c r="C106" s="114">
        <v>2608</v>
      </c>
      <c r="D106" s="114">
        <v>1121380.3600000001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1121380.3600000001</v>
      </c>
      <c r="L106" s="114">
        <v>429.98</v>
      </c>
      <c r="M106" s="114">
        <v>0</v>
      </c>
      <c r="N106" s="114">
        <v>0</v>
      </c>
      <c r="O106" s="114"/>
      <c r="P106" s="114">
        <v>0</v>
      </c>
      <c r="S106" s="119">
        <f t="shared" si="7"/>
        <v>0</v>
      </c>
      <c r="T106" s="14" t="s">
        <v>190</v>
      </c>
      <c r="U106" s="14" t="s">
        <v>191</v>
      </c>
      <c r="V106" s="14">
        <v>2529</v>
      </c>
      <c r="W106" s="14">
        <v>1152626</v>
      </c>
      <c r="X106" s="14">
        <v>0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1152626</v>
      </c>
      <c r="AE106" s="14">
        <v>455.76354290233292</v>
      </c>
      <c r="AF106" s="14">
        <v>0</v>
      </c>
      <c r="AG106" s="14">
        <v>0</v>
      </c>
      <c r="AH106" s="14">
        <v>0</v>
      </c>
      <c r="AI106" s="14">
        <v>0</v>
      </c>
      <c r="AJ106" s="133"/>
      <c r="AL106" s="133"/>
      <c r="AM106" s="114">
        <f t="shared" si="6"/>
        <v>0</v>
      </c>
    </row>
    <row r="107" spans="1:39" ht="15.5" hidden="1" x14ac:dyDescent="0.35">
      <c r="A107" s="155">
        <v>1407</v>
      </c>
      <c r="B107" s="114" t="s">
        <v>193</v>
      </c>
      <c r="C107" s="114">
        <v>1457</v>
      </c>
      <c r="D107" s="114">
        <v>627703.79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627703.79</v>
      </c>
      <c r="L107" s="114">
        <v>430.82</v>
      </c>
      <c r="M107" s="114">
        <v>0</v>
      </c>
      <c r="N107" s="114">
        <v>0</v>
      </c>
      <c r="O107" s="114"/>
      <c r="P107" s="114">
        <v>0</v>
      </c>
      <c r="S107" s="119">
        <f t="shared" si="7"/>
        <v>0</v>
      </c>
      <c r="T107" s="14" t="s">
        <v>192</v>
      </c>
      <c r="U107" s="14" t="s">
        <v>193</v>
      </c>
      <c r="V107" s="14">
        <v>1454</v>
      </c>
      <c r="W107" s="14">
        <v>653905.78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653905.78</v>
      </c>
      <c r="AE107" s="14">
        <v>449.72887207702888</v>
      </c>
      <c r="AF107" s="14">
        <v>0</v>
      </c>
      <c r="AG107" s="14">
        <v>0</v>
      </c>
      <c r="AH107" s="14">
        <v>0</v>
      </c>
      <c r="AI107" s="14">
        <v>0</v>
      </c>
      <c r="AJ107" s="133"/>
      <c r="AL107" s="133"/>
      <c r="AM107" s="114">
        <f t="shared" si="6"/>
        <v>0</v>
      </c>
    </row>
    <row r="108" spans="1:39" ht="15.5" hidden="1" x14ac:dyDescent="0.35">
      <c r="A108" s="155">
        <v>1414</v>
      </c>
      <c r="B108" s="114" t="s">
        <v>195</v>
      </c>
      <c r="C108" s="114">
        <v>4004</v>
      </c>
      <c r="D108" s="114">
        <v>1242316.3</v>
      </c>
      <c r="E108" s="114">
        <v>0</v>
      </c>
      <c r="F108" s="114">
        <v>2132.5</v>
      </c>
      <c r="G108" s="114">
        <v>0</v>
      </c>
      <c r="H108" s="114">
        <v>0</v>
      </c>
      <c r="I108" s="114">
        <v>0</v>
      </c>
      <c r="J108" s="114">
        <v>0</v>
      </c>
      <c r="K108" s="114">
        <v>1240183.8</v>
      </c>
      <c r="L108" s="114">
        <v>309.74</v>
      </c>
      <c r="M108" s="114">
        <v>0</v>
      </c>
      <c r="N108" s="114">
        <v>0</v>
      </c>
      <c r="O108" s="114"/>
      <c r="P108" s="114">
        <v>0</v>
      </c>
      <c r="S108" s="119">
        <f t="shared" si="7"/>
        <v>0</v>
      </c>
      <c r="T108" s="14" t="s">
        <v>194</v>
      </c>
      <c r="U108" s="14" t="s">
        <v>195</v>
      </c>
      <c r="V108" s="14">
        <v>4068</v>
      </c>
      <c r="W108" s="14">
        <v>1305431.1499999999</v>
      </c>
      <c r="X108" s="14">
        <v>0</v>
      </c>
      <c r="Y108" s="14">
        <v>100</v>
      </c>
      <c r="Z108" s="14">
        <v>0</v>
      </c>
      <c r="AA108" s="14">
        <v>0</v>
      </c>
      <c r="AB108" s="14">
        <v>0</v>
      </c>
      <c r="AC108" s="14">
        <v>0</v>
      </c>
      <c r="AD108" s="14">
        <v>1305331.1499999999</v>
      </c>
      <c r="AE108" s="14">
        <v>320.87786381514258</v>
      </c>
      <c r="AF108" s="14">
        <v>0</v>
      </c>
      <c r="AG108" s="14">
        <v>0</v>
      </c>
      <c r="AH108" s="14">
        <v>0</v>
      </c>
      <c r="AI108" s="14">
        <v>0</v>
      </c>
      <c r="AJ108" s="133"/>
      <c r="AL108" s="133"/>
      <c r="AM108" s="114">
        <f t="shared" si="6"/>
        <v>0</v>
      </c>
    </row>
    <row r="109" spans="1:39" ht="15.5" hidden="1" x14ac:dyDescent="0.35">
      <c r="A109" s="155">
        <v>2744</v>
      </c>
      <c r="B109" s="114" t="s">
        <v>369</v>
      </c>
      <c r="C109" s="114">
        <v>801</v>
      </c>
      <c r="D109" s="114">
        <v>517116.88</v>
      </c>
      <c r="E109" s="114">
        <v>0</v>
      </c>
      <c r="F109" s="114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517116.88</v>
      </c>
      <c r="L109" s="114">
        <v>645.59</v>
      </c>
      <c r="M109" s="114">
        <v>22.29</v>
      </c>
      <c r="N109" s="114">
        <v>17854.29</v>
      </c>
      <c r="O109" s="114">
        <v>1.0160687796755532E-3</v>
      </c>
      <c r="P109" s="114">
        <v>12700.86</v>
      </c>
      <c r="S109" s="119">
        <f t="shared" si="7"/>
        <v>0</v>
      </c>
      <c r="T109" s="14" t="s">
        <v>368</v>
      </c>
      <c r="U109" s="14" t="s">
        <v>369</v>
      </c>
      <c r="V109" s="14">
        <v>796</v>
      </c>
      <c r="W109" s="14">
        <v>559041.53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559041.53</v>
      </c>
      <c r="AE109" s="14">
        <v>702.31347989949757</v>
      </c>
      <c r="AF109" s="14">
        <v>63.2</v>
      </c>
      <c r="AG109" s="14">
        <v>50307.199999999997</v>
      </c>
      <c r="AH109" s="14">
        <v>2.8746496421464558E-3</v>
      </c>
      <c r="AI109" s="14">
        <v>38232.839999999997</v>
      </c>
      <c r="AJ109" s="133"/>
      <c r="AL109" s="133"/>
      <c r="AM109" s="114">
        <f t="shared" si="6"/>
        <v>0</v>
      </c>
    </row>
    <row r="110" spans="1:39" ht="15.5" hidden="1" x14ac:dyDescent="0.35">
      <c r="A110" s="155">
        <v>1428</v>
      </c>
      <c r="B110" s="114" t="s">
        <v>199</v>
      </c>
      <c r="C110" s="114">
        <v>1316</v>
      </c>
      <c r="D110" s="114">
        <v>607209.18999999994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607209.18999999994</v>
      </c>
      <c r="L110" s="114">
        <v>461.41</v>
      </c>
      <c r="M110" s="114">
        <v>0</v>
      </c>
      <c r="N110" s="114">
        <v>0</v>
      </c>
      <c r="O110" s="114"/>
      <c r="P110" s="114">
        <v>0</v>
      </c>
      <c r="S110" s="119">
        <f t="shared" si="7"/>
        <v>0</v>
      </c>
      <c r="T110" s="14" t="s">
        <v>198</v>
      </c>
      <c r="U110" s="14" t="s">
        <v>199</v>
      </c>
      <c r="V110" s="14">
        <v>1319</v>
      </c>
      <c r="W110" s="14">
        <v>644553.51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644553.51</v>
      </c>
      <c r="AE110" s="14">
        <v>488.66831690674752</v>
      </c>
      <c r="AF110" s="14">
        <v>0</v>
      </c>
      <c r="AG110" s="14">
        <v>0</v>
      </c>
      <c r="AH110" s="14">
        <v>0</v>
      </c>
      <c r="AI110" s="14">
        <v>0</v>
      </c>
      <c r="AJ110" s="133"/>
      <c r="AL110" s="133"/>
      <c r="AM110" s="114">
        <f t="shared" si="6"/>
        <v>0</v>
      </c>
    </row>
    <row r="111" spans="1:39" ht="15.5" hidden="1" x14ac:dyDescent="0.35">
      <c r="A111" s="155">
        <v>1449</v>
      </c>
      <c r="B111" s="114" t="s">
        <v>201</v>
      </c>
      <c r="C111" s="114">
        <v>104</v>
      </c>
      <c r="D111" s="114">
        <v>57794.2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57794.2</v>
      </c>
      <c r="L111" s="114">
        <v>555.71</v>
      </c>
      <c r="M111" s="114">
        <v>0</v>
      </c>
      <c r="N111" s="114">
        <v>0</v>
      </c>
      <c r="O111" s="114"/>
      <c r="P111" s="114">
        <v>0</v>
      </c>
      <c r="S111" s="119">
        <f t="shared" si="7"/>
        <v>0</v>
      </c>
      <c r="T111" s="14" t="s">
        <v>200</v>
      </c>
      <c r="U111" s="14" t="s">
        <v>201</v>
      </c>
      <c r="V111" s="14">
        <v>97</v>
      </c>
      <c r="W111" s="14">
        <v>51025.91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51025.91</v>
      </c>
      <c r="AE111" s="14">
        <v>526.04030927835061</v>
      </c>
      <c r="AF111" s="14">
        <v>0</v>
      </c>
      <c r="AG111" s="14">
        <v>0</v>
      </c>
      <c r="AH111" s="14">
        <v>0</v>
      </c>
      <c r="AI111" s="14">
        <v>0</v>
      </c>
      <c r="AJ111" s="133"/>
      <c r="AL111" s="133"/>
      <c r="AM111" s="114">
        <f t="shared" si="6"/>
        <v>0</v>
      </c>
    </row>
    <row r="112" spans="1:39" ht="15.5" hidden="1" x14ac:dyDescent="0.35">
      <c r="A112" s="155">
        <v>1491</v>
      </c>
      <c r="B112" s="114" t="s">
        <v>203</v>
      </c>
      <c r="C112" s="114">
        <v>404</v>
      </c>
      <c r="D112" s="114">
        <v>621523.66</v>
      </c>
      <c r="E112" s="114">
        <v>0</v>
      </c>
      <c r="F112" s="114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621523.66</v>
      </c>
      <c r="L112" s="114">
        <v>1538.42</v>
      </c>
      <c r="M112" s="114">
        <v>915.12</v>
      </c>
      <c r="N112" s="114">
        <v>369708.48</v>
      </c>
      <c r="O112" s="114">
        <v>2.1039718975624549E-2</v>
      </c>
      <c r="P112" s="114">
        <v>262996.49</v>
      </c>
      <c r="S112" s="119">
        <f t="shared" si="7"/>
        <v>0</v>
      </c>
      <c r="T112" s="14" t="s">
        <v>202</v>
      </c>
      <c r="U112" s="14" t="s">
        <v>203</v>
      </c>
      <c r="V112" s="14">
        <v>387</v>
      </c>
      <c r="W112" s="14">
        <v>621272.4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621272.4</v>
      </c>
      <c r="AE112" s="14">
        <v>1605.3550387596899</v>
      </c>
      <c r="AF112" s="14">
        <v>966.24</v>
      </c>
      <c r="AG112" s="14">
        <v>373934.88</v>
      </c>
      <c r="AH112" s="14">
        <v>2.1367354354408074E-2</v>
      </c>
      <c r="AI112" s="14">
        <v>284185.81</v>
      </c>
      <c r="AJ112" s="133"/>
      <c r="AL112" s="133"/>
      <c r="AM112" s="114">
        <f t="shared" si="6"/>
        <v>0</v>
      </c>
    </row>
    <row r="113" spans="1:39" ht="15.5" hidden="1" x14ac:dyDescent="0.35">
      <c r="A113" s="155">
        <v>1499</v>
      </c>
      <c r="B113" s="114" t="s">
        <v>205</v>
      </c>
      <c r="C113" s="114">
        <v>969</v>
      </c>
      <c r="D113" s="114">
        <v>817552.44</v>
      </c>
      <c r="E113" s="114">
        <v>0</v>
      </c>
      <c r="F113" s="114">
        <v>0</v>
      </c>
      <c r="G113" s="114">
        <v>0</v>
      </c>
      <c r="H113" s="114">
        <v>0</v>
      </c>
      <c r="I113" s="114">
        <v>0</v>
      </c>
      <c r="J113" s="114">
        <v>0</v>
      </c>
      <c r="K113" s="114">
        <v>817552.44</v>
      </c>
      <c r="L113" s="114">
        <v>843.71</v>
      </c>
      <c r="M113" s="114">
        <v>220.41</v>
      </c>
      <c r="N113" s="114">
        <v>213577.29</v>
      </c>
      <c r="O113" s="114">
        <v>1.2154457915532442E-2</v>
      </c>
      <c r="P113" s="114">
        <v>151930.72</v>
      </c>
      <c r="S113" s="119">
        <f t="shared" si="7"/>
        <v>0</v>
      </c>
      <c r="T113" s="14" t="s">
        <v>204</v>
      </c>
      <c r="U113" s="14" t="s">
        <v>205</v>
      </c>
      <c r="V113" s="14">
        <v>981</v>
      </c>
      <c r="W113" s="14">
        <v>870213.53</v>
      </c>
      <c r="X113" s="14">
        <v>0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870213.53</v>
      </c>
      <c r="AE113" s="14">
        <v>887.06781855249744</v>
      </c>
      <c r="AF113" s="14">
        <v>247.95</v>
      </c>
      <c r="AG113" s="14">
        <v>243238.95</v>
      </c>
      <c r="AH113" s="14">
        <v>1.3899138902057353E-2</v>
      </c>
      <c r="AI113" s="14">
        <v>184858.55</v>
      </c>
      <c r="AJ113" s="133"/>
      <c r="AL113" s="133"/>
      <c r="AM113" s="114">
        <f t="shared" si="6"/>
        <v>0</v>
      </c>
    </row>
    <row r="114" spans="1:39" ht="15.5" hidden="1" x14ac:dyDescent="0.35">
      <c r="A114" s="155">
        <v>1540</v>
      </c>
      <c r="B114" s="114" t="s">
        <v>209</v>
      </c>
      <c r="C114" s="114">
        <v>1758</v>
      </c>
      <c r="D114" s="114">
        <v>929583.23</v>
      </c>
      <c r="E114" s="114">
        <v>21701.66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907881.57</v>
      </c>
      <c r="L114" s="114">
        <v>516.42999999999995</v>
      </c>
      <c r="M114" s="114">
        <v>0</v>
      </c>
      <c r="N114" s="114">
        <v>0</v>
      </c>
      <c r="O114" s="114"/>
      <c r="P114" s="114">
        <v>0</v>
      </c>
      <c r="S114" s="119">
        <f t="shared" si="7"/>
        <v>0</v>
      </c>
      <c r="T114" s="14" t="s">
        <v>208</v>
      </c>
      <c r="U114" s="14" t="s">
        <v>209</v>
      </c>
      <c r="V114" s="14">
        <v>1761</v>
      </c>
      <c r="W114" s="14">
        <v>960624.95</v>
      </c>
      <c r="X114" s="14">
        <v>17662.09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942962.86</v>
      </c>
      <c r="AE114" s="14">
        <v>535.47010789324247</v>
      </c>
      <c r="AF114" s="14">
        <v>0</v>
      </c>
      <c r="AG114" s="14">
        <v>0</v>
      </c>
      <c r="AH114" s="14">
        <v>0</v>
      </c>
      <c r="AI114" s="14">
        <v>0</v>
      </c>
      <c r="AJ114" s="133"/>
      <c r="AL114" s="133"/>
      <c r="AM114" s="114">
        <f t="shared" si="6"/>
        <v>0</v>
      </c>
    </row>
    <row r="115" spans="1:39" ht="15.5" hidden="1" x14ac:dyDescent="0.35">
      <c r="A115" s="155">
        <v>1554</v>
      </c>
      <c r="B115" s="114" t="s">
        <v>211</v>
      </c>
      <c r="C115" s="114">
        <v>11548</v>
      </c>
      <c r="D115" s="114">
        <v>4964876.66</v>
      </c>
      <c r="E115" s="114">
        <v>0</v>
      </c>
      <c r="F115" s="114">
        <v>13210.87</v>
      </c>
      <c r="G115" s="114">
        <v>0</v>
      </c>
      <c r="H115" s="114">
        <v>0</v>
      </c>
      <c r="I115" s="114">
        <v>0</v>
      </c>
      <c r="J115" s="114">
        <v>0</v>
      </c>
      <c r="K115" s="114">
        <v>4951665.79</v>
      </c>
      <c r="L115" s="114">
        <v>428.79</v>
      </c>
      <c r="M115" s="114">
        <v>0</v>
      </c>
      <c r="N115" s="114">
        <v>0</v>
      </c>
      <c r="O115" s="114"/>
      <c r="P115" s="114">
        <v>0</v>
      </c>
      <c r="S115" s="119">
        <f t="shared" si="7"/>
        <v>0</v>
      </c>
      <c r="T115" s="14" t="s">
        <v>210</v>
      </c>
      <c r="U115" s="14" t="s">
        <v>211</v>
      </c>
      <c r="V115" s="14">
        <v>11800</v>
      </c>
      <c r="W115" s="14">
        <v>5173540.54</v>
      </c>
      <c r="X115" s="14">
        <v>0</v>
      </c>
      <c r="Y115" s="14">
        <v>15691.54</v>
      </c>
      <c r="Z115" s="14">
        <v>0</v>
      </c>
      <c r="AA115" s="14">
        <v>0</v>
      </c>
      <c r="AB115" s="14">
        <v>0</v>
      </c>
      <c r="AC115" s="14">
        <v>0</v>
      </c>
      <c r="AD115" s="14">
        <v>5157849</v>
      </c>
      <c r="AE115" s="14">
        <v>437.10584745762714</v>
      </c>
      <c r="AF115" s="14">
        <v>0</v>
      </c>
      <c r="AG115" s="14">
        <v>0</v>
      </c>
      <c r="AH115" s="14">
        <v>0</v>
      </c>
      <c r="AI115" s="14">
        <v>0</v>
      </c>
      <c r="AJ115" s="133"/>
      <c r="AL115" s="133"/>
      <c r="AM115" s="114">
        <f t="shared" si="6"/>
        <v>0</v>
      </c>
    </row>
    <row r="116" spans="1:39" ht="15.5" hidden="1" x14ac:dyDescent="0.35">
      <c r="A116" s="155">
        <v>1561</v>
      </c>
      <c r="B116" s="114" t="s">
        <v>213</v>
      </c>
      <c r="C116" s="114">
        <v>602</v>
      </c>
      <c r="D116" s="114">
        <v>488113.81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488113.81</v>
      </c>
      <c r="L116" s="114">
        <v>810.82</v>
      </c>
      <c r="M116" s="114">
        <v>187.52</v>
      </c>
      <c r="N116" s="114">
        <v>112887.04000000001</v>
      </c>
      <c r="O116" s="114">
        <v>6.424282173863277E-3</v>
      </c>
      <c r="P116" s="114">
        <v>80303.53</v>
      </c>
      <c r="S116" s="119">
        <f t="shared" si="7"/>
        <v>0</v>
      </c>
      <c r="T116" s="14" t="s">
        <v>212</v>
      </c>
      <c r="U116" s="14" t="s">
        <v>213</v>
      </c>
      <c r="V116" s="14">
        <v>592</v>
      </c>
      <c r="W116" s="14">
        <v>513646.89</v>
      </c>
      <c r="X116" s="14">
        <v>0</v>
      </c>
      <c r="Y116" s="14">
        <v>0</v>
      </c>
      <c r="Z116" s="14">
        <v>3864</v>
      </c>
      <c r="AA116" s="14">
        <v>0</v>
      </c>
      <c r="AB116" s="14">
        <v>0</v>
      </c>
      <c r="AC116" s="14">
        <v>0</v>
      </c>
      <c r="AD116" s="14">
        <v>509782.89</v>
      </c>
      <c r="AE116" s="14">
        <v>861.11974662162163</v>
      </c>
      <c r="AF116" s="14">
        <v>222</v>
      </c>
      <c r="AG116" s="14">
        <v>131424</v>
      </c>
      <c r="AH116" s="14">
        <v>7.5098187648975851E-3</v>
      </c>
      <c r="AI116" s="14">
        <v>99880.59</v>
      </c>
      <c r="AJ116" s="133"/>
      <c r="AL116" s="133"/>
      <c r="AM116" s="114">
        <f t="shared" si="6"/>
        <v>0</v>
      </c>
    </row>
    <row r="117" spans="1:39" ht="15.5" hidden="1" x14ac:dyDescent="0.35">
      <c r="A117" s="155">
        <v>1568</v>
      </c>
      <c r="B117" s="114" t="s">
        <v>215</v>
      </c>
      <c r="C117" s="114">
        <v>1945</v>
      </c>
      <c r="D117" s="114">
        <v>719822.96</v>
      </c>
      <c r="E117" s="114">
        <v>4192.18</v>
      </c>
      <c r="F117" s="114">
        <v>0</v>
      </c>
      <c r="G117" s="114">
        <v>16313.57</v>
      </c>
      <c r="H117" s="114">
        <v>0</v>
      </c>
      <c r="I117" s="114">
        <v>0</v>
      </c>
      <c r="J117" s="114">
        <v>0</v>
      </c>
      <c r="K117" s="114">
        <v>699317.21</v>
      </c>
      <c r="L117" s="114">
        <v>359.55</v>
      </c>
      <c r="M117" s="114">
        <v>0</v>
      </c>
      <c r="N117" s="114">
        <v>0</v>
      </c>
      <c r="O117" s="114"/>
      <c r="P117" s="114">
        <v>0</v>
      </c>
      <c r="S117" s="119">
        <f t="shared" si="7"/>
        <v>0</v>
      </c>
      <c r="T117" s="14" t="s">
        <v>214</v>
      </c>
      <c r="U117" s="14" t="s">
        <v>215</v>
      </c>
      <c r="V117" s="14">
        <v>1979</v>
      </c>
      <c r="W117" s="14">
        <v>800248.44</v>
      </c>
      <c r="X117" s="14">
        <v>3050.1</v>
      </c>
      <c r="Y117" s="14">
        <v>0</v>
      </c>
      <c r="Z117" s="14">
        <v>28789.54</v>
      </c>
      <c r="AA117" s="14">
        <v>0</v>
      </c>
      <c r="AB117" s="14">
        <v>0</v>
      </c>
      <c r="AC117" s="14">
        <v>0</v>
      </c>
      <c r="AD117" s="14">
        <v>768408.79999999993</v>
      </c>
      <c r="AE117" s="14">
        <v>388.28135421930267</v>
      </c>
      <c r="AF117" s="14">
        <v>0</v>
      </c>
      <c r="AG117" s="14">
        <v>0</v>
      </c>
      <c r="AH117" s="14">
        <v>0</v>
      </c>
      <c r="AI117" s="14">
        <v>0</v>
      </c>
      <c r="AJ117" s="133"/>
      <c r="AL117" s="133"/>
      <c r="AM117" s="114">
        <f t="shared" si="6"/>
        <v>0</v>
      </c>
    </row>
    <row r="118" spans="1:39" ht="15.5" hidden="1" x14ac:dyDescent="0.35">
      <c r="A118" s="155">
        <v>1582</v>
      </c>
      <c r="B118" s="114" t="s">
        <v>217</v>
      </c>
      <c r="C118" s="114">
        <v>313</v>
      </c>
      <c r="D118" s="114">
        <v>365647.77</v>
      </c>
      <c r="E118" s="114">
        <v>0</v>
      </c>
      <c r="F118" s="114">
        <v>0</v>
      </c>
      <c r="G118" s="114">
        <v>0</v>
      </c>
      <c r="H118" s="114">
        <v>0</v>
      </c>
      <c r="I118" s="114">
        <v>0</v>
      </c>
      <c r="J118" s="114">
        <v>0</v>
      </c>
      <c r="K118" s="114">
        <v>365647.77</v>
      </c>
      <c r="L118" s="114">
        <v>1168.2</v>
      </c>
      <c r="M118" s="114">
        <v>544.9</v>
      </c>
      <c r="N118" s="114">
        <v>170553.69999999998</v>
      </c>
      <c r="O118" s="114">
        <v>9.7060308658675522E-3</v>
      </c>
      <c r="P118" s="114">
        <v>121325.39</v>
      </c>
      <c r="S118" s="119">
        <f t="shared" si="7"/>
        <v>0</v>
      </c>
      <c r="T118" s="14" t="s">
        <v>216</v>
      </c>
      <c r="U118" s="14" t="s">
        <v>217</v>
      </c>
      <c r="V118" s="14">
        <v>306</v>
      </c>
      <c r="W118" s="14">
        <v>369039.19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369039.19</v>
      </c>
      <c r="AE118" s="14">
        <v>1206.0104248366013</v>
      </c>
      <c r="AF118" s="14">
        <v>566.89</v>
      </c>
      <c r="AG118" s="14">
        <v>173468.34</v>
      </c>
      <c r="AH118" s="14">
        <v>9.9123127803721865E-3</v>
      </c>
      <c r="AI118" s="14">
        <v>131833.76</v>
      </c>
      <c r="AJ118" s="133"/>
      <c r="AL118" s="133"/>
      <c r="AM118" s="114">
        <f t="shared" si="6"/>
        <v>0</v>
      </c>
    </row>
    <row r="119" spans="1:39" ht="15.5" hidden="1" x14ac:dyDescent="0.35">
      <c r="A119" s="155">
        <v>1600</v>
      </c>
      <c r="B119" s="114" t="s">
        <v>219</v>
      </c>
      <c r="C119" s="114">
        <v>634</v>
      </c>
      <c r="D119" s="114">
        <v>362069.15</v>
      </c>
      <c r="E119" s="114">
        <v>0</v>
      </c>
      <c r="F119" s="114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362069.15</v>
      </c>
      <c r="L119" s="114">
        <v>571.09</v>
      </c>
      <c r="M119" s="114">
        <v>0</v>
      </c>
      <c r="N119" s="114">
        <v>0</v>
      </c>
      <c r="O119" s="114"/>
      <c r="P119" s="114">
        <v>0</v>
      </c>
      <c r="S119" s="119">
        <f t="shared" si="7"/>
        <v>0</v>
      </c>
      <c r="T119" s="14" t="s">
        <v>218</v>
      </c>
      <c r="U119" s="14" t="s">
        <v>219</v>
      </c>
      <c r="V119" s="14">
        <v>631</v>
      </c>
      <c r="W119" s="14">
        <v>370272.8</v>
      </c>
      <c r="X119" s="14">
        <v>0</v>
      </c>
      <c r="Y119" s="14">
        <v>0</v>
      </c>
      <c r="Z119" s="14">
        <v>3738.45</v>
      </c>
      <c r="AA119" s="14">
        <v>0</v>
      </c>
      <c r="AB119" s="14">
        <v>0</v>
      </c>
      <c r="AC119" s="14">
        <v>0</v>
      </c>
      <c r="AD119" s="14">
        <v>366534.35</v>
      </c>
      <c r="AE119" s="14">
        <v>580.87852614896985</v>
      </c>
      <c r="AF119" s="14">
        <v>0</v>
      </c>
      <c r="AG119" s="14">
        <v>0</v>
      </c>
      <c r="AH119" s="14">
        <v>0</v>
      </c>
      <c r="AI119" s="14">
        <v>0</v>
      </c>
      <c r="AJ119" s="133"/>
      <c r="AL119" s="133"/>
      <c r="AM119" s="114">
        <f t="shared" si="6"/>
        <v>0</v>
      </c>
    </row>
    <row r="120" spans="1:39" ht="15.5" hidden="1" x14ac:dyDescent="0.35">
      <c r="A120" s="155">
        <v>1645</v>
      </c>
      <c r="B120" s="114" t="s">
        <v>224</v>
      </c>
      <c r="C120" s="114">
        <v>1134</v>
      </c>
      <c r="D120" s="114">
        <v>499051.69</v>
      </c>
      <c r="E120" s="114">
        <v>0</v>
      </c>
      <c r="F120" s="114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499051.69</v>
      </c>
      <c r="L120" s="114">
        <v>440.08</v>
      </c>
      <c r="M120" s="114">
        <v>0</v>
      </c>
      <c r="N120" s="114">
        <v>0</v>
      </c>
      <c r="O120" s="114"/>
      <c r="P120" s="114">
        <v>0</v>
      </c>
      <c r="S120" s="119">
        <f t="shared" si="7"/>
        <v>0</v>
      </c>
      <c r="T120" s="14" t="s">
        <v>223</v>
      </c>
      <c r="U120" s="14" t="s">
        <v>224</v>
      </c>
      <c r="V120" s="14">
        <v>1122</v>
      </c>
      <c r="W120" s="14">
        <v>502976.33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502976.33</v>
      </c>
      <c r="AE120" s="14">
        <v>448.28549910873443</v>
      </c>
      <c r="AF120" s="14">
        <v>0</v>
      </c>
      <c r="AG120" s="14">
        <v>0</v>
      </c>
      <c r="AH120" s="14">
        <v>0</v>
      </c>
      <c r="AI120" s="14">
        <v>0</v>
      </c>
      <c r="AJ120" s="133"/>
      <c r="AL120" s="133"/>
      <c r="AM120" s="114">
        <f t="shared" si="6"/>
        <v>0</v>
      </c>
    </row>
    <row r="121" spans="1:39" ht="15.5" hidden="1" x14ac:dyDescent="0.35">
      <c r="A121" s="155">
        <v>1631</v>
      </c>
      <c r="B121" s="114" t="s">
        <v>220</v>
      </c>
      <c r="C121" s="114">
        <v>463</v>
      </c>
      <c r="D121" s="114">
        <v>241085.57</v>
      </c>
      <c r="E121" s="114">
        <v>0</v>
      </c>
      <c r="F121" s="114">
        <v>0</v>
      </c>
      <c r="G121" s="114">
        <v>1640</v>
      </c>
      <c r="H121" s="114">
        <v>0</v>
      </c>
      <c r="I121" s="114">
        <v>0</v>
      </c>
      <c r="J121" s="114">
        <v>0</v>
      </c>
      <c r="K121" s="114">
        <v>239445.57</v>
      </c>
      <c r="L121" s="114">
        <v>517.16</v>
      </c>
      <c r="M121" s="114">
        <v>0</v>
      </c>
      <c r="N121" s="114">
        <v>0</v>
      </c>
      <c r="O121" s="114"/>
      <c r="P121" s="114">
        <v>0</v>
      </c>
      <c r="S121" s="119">
        <f t="shared" si="7"/>
        <v>0</v>
      </c>
      <c r="T121" s="14" t="s">
        <v>85</v>
      </c>
      <c r="U121" s="14" t="s">
        <v>220</v>
      </c>
      <c r="V121" s="14">
        <v>463</v>
      </c>
      <c r="W121" s="14">
        <v>252995.47</v>
      </c>
      <c r="X121" s="14">
        <v>0</v>
      </c>
      <c r="Y121" s="14">
        <v>0</v>
      </c>
      <c r="Z121" s="14">
        <v>359.5</v>
      </c>
      <c r="AA121" s="14">
        <v>0</v>
      </c>
      <c r="AB121" s="14">
        <v>0</v>
      </c>
      <c r="AC121" s="14">
        <v>0</v>
      </c>
      <c r="AD121" s="14">
        <v>252635.97</v>
      </c>
      <c r="AE121" s="14">
        <v>545.65004319654429</v>
      </c>
      <c r="AF121" s="14">
        <v>0</v>
      </c>
      <c r="AG121" s="14">
        <v>0</v>
      </c>
      <c r="AH121" s="14">
        <v>0</v>
      </c>
      <c r="AI121" s="14">
        <v>0</v>
      </c>
      <c r="AJ121" s="133"/>
      <c r="AL121" s="133"/>
      <c r="AM121" s="114">
        <f t="shared" si="6"/>
        <v>0</v>
      </c>
    </row>
    <row r="122" spans="1:39" ht="15.5" hidden="1" x14ac:dyDescent="0.35">
      <c r="A122" s="155">
        <v>1638</v>
      </c>
      <c r="B122" s="114" t="s">
        <v>222</v>
      </c>
      <c r="C122" s="114">
        <v>3125</v>
      </c>
      <c r="D122" s="114">
        <v>1414049.38</v>
      </c>
      <c r="E122" s="114">
        <v>0</v>
      </c>
      <c r="F122" s="114">
        <v>0</v>
      </c>
      <c r="G122" s="114">
        <v>0</v>
      </c>
      <c r="H122" s="114">
        <v>0</v>
      </c>
      <c r="I122" s="114">
        <v>0</v>
      </c>
      <c r="J122" s="114">
        <v>0</v>
      </c>
      <c r="K122" s="114">
        <v>1414049.38</v>
      </c>
      <c r="L122" s="114">
        <v>452.5</v>
      </c>
      <c r="M122" s="114">
        <v>0</v>
      </c>
      <c r="N122" s="114">
        <v>0</v>
      </c>
      <c r="O122" s="114"/>
      <c r="P122" s="114">
        <v>0</v>
      </c>
      <c r="S122" s="119">
        <f t="shared" si="7"/>
        <v>0</v>
      </c>
      <c r="T122" s="14" t="s">
        <v>221</v>
      </c>
      <c r="U122" s="14" t="s">
        <v>222</v>
      </c>
      <c r="V122" s="14">
        <v>3092</v>
      </c>
      <c r="W122" s="14">
        <v>1426247.49</v>
      </c>
      <c r="X122" s="14">
        <v>0</v>
      </c>
      <c r="Y122" s="14">
        <v>0</v>
      </c>
      <c r="Z122" s="14">
        <v>0</v>
      </c>
      <c r="AA122" s="14">
        <v>0</v>
      </c>
      <c r="AB122" s="14">
        <v>0</v>
      </c>
      <c r="AC122" s="14">
        <v>0</v>
      </c>
      <c r="AD122" s="14">
        <v>1426247.49</v>
      </c>
      <c r="AE122" s="14">
        <v>461.27021021992238</v>
      </c>
      <c r="AF122" s="14">
        <v>0</v>
      </c>
      <c r="AG122" s="14">
        <v>0</v>
      </c>
      <c r="AH122" s="14">
        <v>0</v>
      </c>
      <c r="AI122" s="14">
        <v>0</v>
      </c>
      <c r="AJ122" s="133"/>
      <c r="AL122" s="133"/>
      <c r="AM122" s="114">
        <f t="shared" si="6"/>
        <v>0</v>
      </c>
    </row>
    <row r="123" spans="1:39" ht="15.5" hidden="1" x14ac:dyDescent="0.35">
      <c r="A123" s="155">
        <v>1659</v>
      </c>
      <c r="B123" s="114" t="s">
        <v>226</v>
      </c>
      <c r="C123" s="114">
        <v>1699</v>
      </c>
      <c r="D123" s="114">
        <v>1619902.31</v>
      </c>
      <c r="E123" s="114">
        <v>0</v>
      </c>
      <c r="F123" s="114">
        <v>0</v>
      </c>
      <c r="G123" s="114">
        <v>965.8</v>
      </c>
      <c r="H123" s="114">
        <v>0</v>
      </c>
      <c r="I123" s="114">
        <v>0</v>
      </c>
      <c r="J123" s="114">
        <v>0</v>
      </c>
      <c r="K123" s="114">
        <v>1618936.51</v>
      </c>
      <c r="L123" s="114">
        <v>952.88</v>
      </c>
      <c r="M123" s="114">
        <v>329.58</v>
      </c>
      <c r="N123" s="114">
        <v>559956.41999999993</v>
      </c>
      <c r="O123" s="114">
        <v>3.1866528231640205E-2</v>
      </c>
      <c r="P123" s="114">
        <v>398331.6</v>
      </c>
      <c r="S123" s="119">
        <f t="shared" si="7"/>
        <v>0</v>
      </c>
      <c r="T123" s="14" t="s">
        <v>225</v>
      </c>
      <c r="U123" s="14" t="s">
        <v>226</v>
      </c>
      <c r="V123" s="14">
        <v>1728</v>
      </c>
      <c r="W123" s="14">
        <v>1542618.92</v>
      </c>
      <c r="X123" s="14">
        <v>0</v>
      </c>
      <c r="Y123" s="14">
        <v>0</v>
      </c>
      <c r="Z123" s="14">
        <v>7195.56</v>
      </c>
      <c r="AA123" s="14">
        <v>0</v>
      </c>
      <c r="AB123" s="14">
        <v>0</v>
      </c>
      <c r="AC123" s="14">
        <v>0</v>
      </c>
      <c r="AD123" s="14">
        <v>1535423.3599999999</v>
      </c>
      <c r="AE123" s="14">
        <v>888.55518518518511</v>
      </c>
      <c r="AF123" s="14">
        <v>249.44</v>
      </c>
      <c r="AG123" s="14">
        <v>431032.32000000001</v>
      </c>
      <c r="AH123" s="14">
        <v>2.4630011299407572E-2</v>
      </c>
      <c r="AI123" s="14">
        <v>327579.15000000002</v>
      </c>
      <c r="AJ123" s="133"/>
      <c r="AL123" s="133"/>
      <c r="AM123" s="114">
        <f t="shared" si="6"/>
        <v>0</v>
      </c>
    </row>
    <row r="124" spans="1:39" ht="15.5" hidden="1" x14ac:dyDescent="0.35">
      <c r="A124" s="155">
        <v>714</v>
      </c>
      <c r="B124" s="114" t="s">
        <v>117</v>
      </c>
      <c r="C124" s="114">
        <v>7158</v>
      </c>
      <c r="D124" s="114">
        <v>3756974.2</v>
      </c>
      <c r="E124" s="114">
        <v>20011</v>
      </c>
      <c r="F124" s="114">
        <v>0</v>
      </c>
      <c r="G124" s="114">
        <v>4642.1499999999996</v>
      </c>
      <c r="H124" s="114">
        <v>0</v>
      </c>
      <c r="I124" s="114">
        <v>0</v>
      </c>
      <c r="J124" s="114">
        <v>0</v>
      </c>
      <c r="K124" s="114">
        <v>3732321.0500000003</v>
      </c>
      <c r="L124" s="114">
        <v>521.41999999999996</v>
      </c>
      <c r="M124" s="114">
        <v>0</v>
      </c>
      <c r="N124" s="114">
        <v>0</v>
      </c>
      <c r="O124" s="114"/>
      <c r="P124" s="114">
        <v>0</v>
      </c>
      <c r="S124" s="119">
        <f t="shared" si="7"/>
        <v>0</v>
      </c>
      <c r="T124" s="14" t="s">
        <v>116</v>
      </c>
      <c r="U124" s="14" t="s">
        <v>117</v>
      </c>
      <c r="V124" s="14">
        <v>7344</v>
      </c>
      <c r="W124" s="14">
        <v>3755686.97</v>
      </c>
      <c r="X124" s="14">
        <v>20537.7</v>
      </c>
      <c r="Y124" s="14">
        <v>0</v>
      </c>
      <c r="Z124" s="14">
        <v>4961.3</v>
      </c>
      <c r="AA124" s="14">
        <v>0</v>
      </c>
      <c r="AB124" s="14">
        <v>0</v>
      </c>
      <c r="AC124" s="14">
        <v>200</v>
      </c>
      <c r="AD124" s="14">
        <v>3729987.97</v>
      </c>
      <c r="AE124" s="14">
        <v>507.89596541394337</v>
      </c>
      <c r="AF124" s="14">
        <v>0</v>
      </c>
      <c r="AG124" s="14">
        <v>0</v>
      </c>
      <c r="AH124" s="14">
        <v>0</v>
      </c>
      <c r="AI124" s="14">
        <v>0</v>
      </c>
      <c r="AJ124" s="133"/>
      <c r="AL124" s="133"/>
      <c r="AM124" s="114">
        <f t="shared" si="6"/>
        <v>0</v>
      </c>
    </row>
    <row r="125" spans="1:39" ht="15.5" hidden="1" x14ac:dyDescent="0.35">
      <c r="A125" s="155">
        <v>1666</v>
      </c>
      <c r="B125" s="114" t="s">
        <v>228</v>
      </c>
      <c r="C125" s="114">
        <v>317</v>
      </c>
      <c r="D125" s="114">
        <v>224720.29</v>
      </c>
      <c r="E125" s="114">
        <v>0</v>
      </c>
      <c r="F125" s="114">
        <v>0</v>
      </c>
      <c r="G125" s="114">
        <v>0</v>
      </c>
      <c r="H125" s="114">
        <v>0</v>
      </c>
      <c r="I125" s="114">
        <v>0</v>
      </c>
      <c r="J125" s="114">
        <v>0</v>
      </c>
      <c r="K125" s="114">
        <v>224720.29</v>
      </c>
      <c r="L125" s="114">
        <v>708.9</v>
      </c>
      <c r="M125" s="114">
        <v>85.6</v>
      </c>
      <c r="N125" s="114">
        <v>27135.199999999997</v>
      </c>
      <c r="O125" s="114">
        <v>1.5442355618874829E-3</v>
      </c>
      <c r="P125" s="114">
        <v>19302.939999999999</v>
      </c>
      <c r="S125" s="119">
        <f t="shared" si="7"/>
        <v>0</v>
      </c>
      <c r="T125" s="14" t="s">
        <v>227</v>
      </c>
      <c r="U125" s="14" t="s">
        <v>228</v>
      </c>
      <c r="V125" s="14">
        <v>329</v>
      </c>
      <c r="W125" s="14">
        <v>296121.73</v>
      </c>
      <c r="X125" s="14">
        <v>0</v>
      </c>
      <c r="Y125" s="14">
        <v>15</v>
      </c>
      <c r="Z125" s="14">
        <v>0</v>
      </c>
      <c r="AA125" s="14">
        <v>0</v>
      </c>
      <c r="AB125" s="14">
        <v>0</v>
      </c>
      <c r="AC125" s="14">
        <v>0</v>
      </c>
      <c r="AD125" s="14">
        <v>296106.73</v>
      </c>
      <c r="AE125" s="14">
        <v>900.02045592705167</v>
      </c>
      <c r="AF125" s="14">
        <v>260.89999999999998</v>
      </c>
      <c r="AG125" s="14">
        <v>85836.1</v>
      </c>
      <c r="AH125" s="14">
        <v>4.9048389524411493E-3</v>
      </c>
      <c r="AI125" s="14">
        <v>65234.36</v>
      </c>
      <c r="AJ125" s="133"/>
      <c r="AL125" s="133"/>
      <c r="AM125" s="114">
        <f t="shared" si="6"/>
        <v>0</v>
      </c>
    </row>
    <row r="126" spans="1:39" ht="15.5" hidden="1" x14ac:dyDescent="0.35">
      <c r="A126" s="155">
        <v>1687</v>
      </c>
      <c r="B126" s="114" t="s">
        <v>232</v>
      </c>
      <c r="C126" s="114">
        <v>227</v>
      </c>
      <c r="D126" s="114">
        <v>170108.47</v>
      </c>
      <c r="E126" s="114">
        <v>0</v>
      </c>
      <c r="F126" s="114">
        <v>0</v>
      </c>
      <c r="G126" s="114">
        <v>0</v>
      </c>
      <c r="H126" s="114">
        <v>0</v>
      </c>
      <c r="I126" s="114">
        <v>0</v>
      </c>
      <c r="J126" s="114">
        <v>0</v>
      </c>
      <c r="K126" s="114">
        <v>170108.47</v>
      </c>
      <c r="L126" s="114">
        <v>749.38</v>
      </c>
      <c r="M126" s="114">
        <v>126.08</v>
      </c>
      <c r="N126" s="114">
        <v>28620.16</v>
      </c>
      <c r="O126" s="114">
        <v>1.6287430665301772E-3</v>
      </c>
      <c r="P126" s="114">
        <v>20359.29</v>
      </c>
      <c r="S126" s="119">
        <f t="shared" si="7"/>
        <v>0</v>
      </c>
      <c r="T126" s="14" t="s">
        <v>231</v>
      </c>
      <c r="U126" s="14" t="s">
        <v>232</v>
      </c>
      <c r="V126" s="14">
        <v>230</v>
      </c>
      <c r="W126" s="14">
        <v>166443.31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166443.31</v>
      </c>
      <c r="AE126" s="14">
        <v>723.66656521739128</v>
      </c>
      <c r="AF126" s="14">
        <v>84.55</v>
      </c>
      <c r="AG126" s="14">
        <v>19446.5</v>
      </c>
      <c r="AH126" s="14">
        <v>1.1112102097910648E-3</v>
      </c>
      <c r="AI126" s="14">
        <v>14779.1</v>
      </c>
      <c r="AJ126" s="133"/>
      <c r="AL126" s="133"/>
      <c r="AM126" s="114">
        <f t="shared" si="6"/>
        <v>0</v>
      </c>
    </row>
    <row r="127" spans="1:39" ht="15.5" hidden="1" x14ac:dyDescent="0.35">
      <c r="A127" s="155">
        <v>1694</v>
      </c>
      <c r="B127" s="114" t="s">
        <v>234</v>
      </c>
      <c r="C127" s="114">
        <v>1845</v>
      </c>
      <c r="D127" s="114">
        <v>628707.63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628707.63</v>
      </c>
      <c r="L127" s="114">
        <v>340.76</v>
      </c>
      <c r="M127" s="114">
        <v>0</v>
      </c>
      <c r="N127" s="114">
        <v>0</v>
      </c>
      <c r="O127" s="114"/>
      <c r="P127" s="114">
        <v>0</v>
      </c>
      <c r="S127" s="119">
        <f t="shared" si="7"/>
        <v>0</v>
      </c>
      <c r="T127" s="14" t="s">
        <v>233</v>
      </c>
      <c r="U127" s="14" t="s">
        <v>234</v>
      </c>
      <c r="V127" s="14">
        <v>1816</v>
      </c>
      <c r="W127" s="14">
        <v>675429.53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675429.53</v>
      </c>
      <c r="AE127" s="14">
        <v>371.93256057268724</v>
      </c>
      <c r="AF127" s="14">
        <v>0</v>
      </c>
      <c r="AG127" s="14">
        <v>0</v>
      </c>
      <c r="AH127" s="14">
        <v>0</v>
      </c>
      <c r="AI127" s="14">
        <v>0</v>
      </c>
      <c r="AJ127" s="133"/>
      <c r="AL127" s="133"/>
      <c r="AM127" s="114">
        <f t="shared" si="6"/>
        <v>0</v>
      </c>
    </row>
    <row r="128" spans="1:39" ht="15.5" hidden="1" x14ac:dyDescent="0.35">
      <c r="A128" s="155">
        <v>1729</v>
      </c>
      <c r="B128" s="114" t="s">
        <v>236</v>
      </c>
      <c r="C128" s="114">
        <v>798</v>
      </c>
      <c r="D128" s="114">
        <v>363760.44</v>
      </c>
      <c r="E128" s="114">
        <v>5697.03</v>
      </c>
      <c r="F128" s="114">
        <v>0</v>
      </c>
      <c r="G128" s="114">
        <v>0</v>
      </c>
      <c r="H128" s="114">
        <v>0</v>
      </c>
      <c r="I128" s="114">
        <v>0</v>
      </c>
      <c r="J128" s="114">
        <v>0</v>
      </c>
      <c r="K128" s="114">
        <v>358063.41</v>
      </c>
      <c r="L128" s="114">
        <v>448.7</v>
      </c>
      <c r="M128" s="114">
        <v>0</v>
      </c>
      <c r="N128" s="114">
        <v>0</v>
      </c>
      <c r="O128" s="114"/>
      <c r="P128" s="114">
        <v>0</v>
      </c>
      <c r="S128" s="119">
        <f t="shared" si="7"/>
        <v>0</v>
      </c>
      <c r="T128" s="14" t="s">
        <v>235</v>
      </c>
      <c r="U128" s="14" t="s">
        <v>236</v>
      </c>
      <c r="V128" s="14">
        <v>787</v>
      </c>
      <c r="W128" s="14">
        <v>265100.15000000002</v>
      </c>
      <c r="X128" s="14">
        <v>6511.52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258588.63000000003</v>
      </c>
      <c r="AE128" s="14">
        <v>328.57513341804327</v>
      </c>
      <c r="AF128" s="14">
        <v>0</v>
      </c>
      <c r="AG128" s="14">
        <v>0</v>
      </c>
      <c r="AH128" s="14">
        <v>0</v>
      </c>
      <c r="AI128" s="14">
        <v>0</v>
      </c>
      <c r="AJ128" s="133"/>
      <c r="AL128" s="133"/>
      <c r="AM128" s="114">
        <f t="shared" si="6"/>
        <v>0</v>
      </c>
    </row>
    <row r="129" spans="1:39" ht="15.5" hidden="1" x14ac:dyDescent="0.35">
      <c r="A129" s="155">
        <v>1736</v>
      </c>
      <c r="B129" s="114" t="s">
        <v>238</v>
      </c>
      <c r="C129" s="114">
        <v>531</v>
      </c>
      <c r="D129" s="114">
        <v>121103.98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121103.98</v>
      </c>
      <c r="L129" s="114">
        <v>228.07</v>
      </c>
      <c r="M129" s="114">
        <v>0</v>
      </c>
      <c r="N129" s="114">
        <v>0</v>
      </c>
      <c r="O129" s="114"/>
      <c r="P129" s="114">
        <v>0</v>
      </c>
      <c r="S129" s="119">
        <f t="shared" si="7"/>
        <v>0</v>
      </c>
      <c r="T129" s="14" t="s">
        <v>237</v>
      </c>
      <c r="U129" s="14" t="s">
        <v>238</v>
      </c>
      <c r="V129" s="14">
        <v>524</v>
      </c>
      <c r="W129" s="14">
        <v>313692.49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313692.49</v>
      </c>
      <c r="AE129" s="14">
        <v>598.64979007633588</v>
      </c>
      <c r="AF129" s="14">
        <v>0</v>
      </c>
      <c r="AG129" s="14">
        <v>0</v>
      </c>
      <c r="AH129" s="14">
        <v>0</v>
      </c>
      <c r="AI129" s="14">
        <v>0</v>
      </c>
      <c r="AJ129" s="133"/>
      <c r="AL129" s="133"/>
      <c r="AM129" s="114">
        <f t="shared" si="6"/>
        <v>0</v>
      </c>
    </row>
    <row r="130" spans="1:39" ht="15.5" hidden="1" x14ac:dyDescent="0.35">
      <c r="A130" s="155">
        <v>5757</v>
      </c>
      <c r="B130" s="114" t="s">
        <v>747</v>
      </c>
      <c r="C130" s="114">
        <v>617</v>
      </c>
      <c r="D130" s="114">
        <v>535313.99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535313.99</v>
      </c>
      <c r="L130" s="114">
        <v>867.61</v>
      </c>
      <c r="M130" s="114">
        <v>244.31</v>
      </c>
      <c r="N130" s="114">
        <v>150739.26999999999</v>
      </c>
      <c r="O130" s="114">
        <v>8.5784125898080345E-3</v>
      </c>
      <c r="P130" s="114">
        <v>107230.16</v>
      </c>
      <c r="S130" s="119">
        <f t="shared" si="7"/>
        <v>0</v>
      </c>
      <c r="T130" s="14" t="s">
        <v>746</v>
      </c>
      <c r="U130" s="14" t="s">
        <v>747</v>
      </c>
      <c r="V130" s="14">
        <v>639</v>
      </c>
      <c r="W130" s="14">
        <v>557130.37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557130.37</v>
      </c>
      <c r="AE130" s="14">
        <v>871.87851330203443</v>
      </c>
      <c r="AF130" s="14">
        <v>232.76</v>
      </c>
      <c r="AG130" s="14">
        <v>148733.64000000001</v>
      </c>
      <c r="AH130" s="14">
        <v>8.498924706625291E-3</v>
      </c>
      <c r="AI130" s="14">
        <v>113035.7</v>
      </c>
      <c r="AJ130" s="133"/>
      <c r="AL130" s="133"/>
      <c r="AM130" s="114">
        <f t="shared" si="6"/>
        <v>0</v>
      </c>
    </row>
    <row r="131" spans="1:39" ht="15.5" hidden="1" x14ac:dyDescent="0.35">
      <c r="A131" s="155">
        <v>1855</v>
      </c>
      <c r="B131" s="114" t="s">
        <v>244</v>
      </c>
      <c r="C131" s="114">
        <v>471</v>
      </c>
      <c r="D131" s="114">
        <v>466753.86</v>
      </c>
      <c r="E131" s="114">
        <v>0</v>
      </c>
      <c r="F131" s="114">
        <v>0</v>
      </c>
      <c r="G131" s="114">
        <v>0</v>
      </c>
      <c r="H131" s="114">
        <v>0</v>
      </c>
      <c r="I131" s="114">
        <v>0</v>
      </c>
      <c r="J131" s="114">
        <v>0</v>
      </c>
      <c r="K131" s="114">
        <v>466753.86</v>
      </c>
      <c r="L131" s="114">
        <v>990.98</v>
      </c>
      <c r="M131" s="114">
        <v>367.68</v>
      </c>
      <c r="N131" s="114">
        <v>173177.28</v>
      </c>
      <c r="O131" s="114">
        <v>9.8553360316837903E-3</v>
      </c>
      <c r="P131" s="114">
        <v>123191.7</v>
      </c>
      <c r="S131" s="119">
        <f t="shared" si="7"/>
        <v>0</v>
      </c>
      <c r="T131" s="14" t="s">
        <v>243</v>
      </c>
      <c r="U131" s="14" t="s">
        <v>244</v>
      </c>
      <c r="V131" s="14">
        <v>472</v>
      </c>
      <c r="W131" s="14">
        <v>409459.32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409459.32</v>
      </c>
      <c r="AE131" s="14">
        <v>867.49855932203388</v>
      </c>
      <c r="AF131" s="14">
        <v>228.38</v>
      </c>
      <c r="AG131" s="14">
        <v>107795.36</v>
      </c>
      <c r="AH131" s="14">
        <v>6.1596330753659195E-3</v>
      </c>
      <c r="AI131" s="14">
        <v>81923.12</v>
      </c>
      <c r="AJ131" s="133"/>
      <c r="AL131" s="133"/>
      <c r="AM131" s="114">
        <f t="shared" si="6"/>
        <v>0</v>
      </c>
    </row>
    <row r="132" spans="1:39" ht="15.5" hidden="1" x14ac:dyDescent="0.35">
      <c r="A132" s="155">
        <v>1862</v>
      </c>
      <c r="B132" s="114" t="s">
        <v>246</v>
      </c>
      <c r="C132" s="114">
        <v>7537</v>
      </c>
      <c r="D132" s="114">
        <v>1007451.52</v>
      </c>
      <c r="E132" s="114">
        <v>0</v>
      </c>
      <c r="F132" s="114">
        <v>0</v>
      </c>
      <c r="G132" s="114">
        <v>0</v>
      </c>
      <c r="H132" s="114">
        <v>0</v>
      </c>
      <c r="I132" s="114">
        <v>0</v>
      </c>
      <c r="J132" s="114">
        <v>0</v>
      </c>
      <c r="K132" s="114">
        <v>1007451.52</v>
      </c>
      <c r="L132" s="114">
        <v>133.66999999999999</v>
      </c>
      <c r="M132" s="114">
        <v>0</v>
      </c>
      <c r="N132" s="114">
        <v>0</v>
      </c>
      <c r="O132" s="114"/>
      <c r="P132" s="114">
        <v>0</v>
      </c>
      <c r="S132" s="119">
        <f t="shared" si="7"/>
        <v>0</v>
      </c>
      <c r="T132" s="14" t="s">
        <v>245</v>
      </c>
      <c r="U132" s="14" t="s">
        <v>246</v>
      </c>
      <c r="V132" s="14">
        <v>7517</v>
      </c>
      <c r="W132" s="14">
        <v>911003.24</v>
      </c>
      <c r="X132" s="14">
        <v>0</v>
      </c>
      <c r="Y132" s="14">
        <v>0</v>
      </c>
      <c r="Z132" s="14">
        <v>0</v>
      </c>
      <c r="AA132" s="14">
        <v>0</v>
      </c>
      <c r="AB132" s="14">
        <v>0</v>
      </c>
      <c r="AC132" s="14">
        <v>0</v>
      </c>
      <c r="AD132" s="14">
        <v>911003.24</v>
      </c>
      <c r="AE132" s="14">
        <v>121.19239590262073</v>
      </c>
      <c r="AF132" s="14">
        <v>0</v>
      </c>
      <c r="AG132" s="14">
        <v>0</v>
      </c>
      <c r="AH132" s="14">
        <v>0</v>
      </c>
      <c r="AI132" s="14">
        <v>0</v>
      </c>
      <c r="AJ132" s="133"/>
      <c r="AL132" s="133"/>
      <c r="AM132" s="114">
        <f t="shared" si="6"/>
        <v>0</v>
      </c>
    </row>
    <row r="133" spans="1:39" ht="15.5" hidden="1" x14ac:dyDescent="0.35">
      <c r="A133" s="155">
        <v>1883</v>
      </c>
      <c r="B133" s="114" t="s">
        <v>250</v>
      </c>
      <c r="C133" s="114">
        <v>2858</v>
      </c>
      <c r="D133" s="114">
        <v>641793.39</v>
      </c>
      <c r="E133" s="114">
        <v>0</v>
      </c>
      <c r="F133" s="114">
        <v>0</v>
      </c>
      <c r="G133" s="114">
        <v>0</v>
      </c>
      <c r="H133" s="114">
        <v>0</v>
      </c>
      <c r="I133" s="114">
        <v>0</v>
      </c>
      <c r="J133" s="114">
        <v>0</v>
      </c>
      <c r="K133" s="114">
        <v>641793.39</v>
      </c>
      <c r="L133" s="114">
        <v>224.56</v>
      </c>
      <c r="M133" s="114">
        <v>0</v>
      </c>
      <c r="N133" s="114">
        <v>0</v>
      </c>
      <c r="O133" s="114"/>
      <c r="P133" s="114">
        <v>0</v>
      </c>
      <c r="S133" s="119">
        <f t="shared" ref="S133:S137" si="8">A133-T133</f>
        <v>0</v>
      </c>
      <c r="T133" s="14" t="s">
        <v>249</v>
      </c>
      <c r="U133" s="14" t="s">
        <v>250</v>
      </c>
      <c r="V133" s="14">
        <v>2825</v>
      </c>
      <c r="W133" s="14">
        <v>680111.32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680111.32</v>
      </c>
      <c r="AE133" s="14">
        <v>240.74736991150439</v>
      </c>
      <c r="AF133" s="14">
        <v>0</v>
      </c>
      <c r="AG133" s="14">
        <v>0</v>
      </c>
      <c r="AH133" s="14">
        <v>0</v>
      </c>
      <c r="AI133" s="14">
        <v>0</v>
      </c>
      <c r="AJ133" s="133"/>
      <c r="AL133" s="133"/>
      <c r="AM133" s="114">
        <f t="shared" si="6"/>
        <v>0</v>
      </c>
    </row>
    <row r="134" spans="1:39" ht="15.5" hidden="1" x14ac:dyDescent="0.35">
      <c r="A134" s="155">
        <v>1890</v>
      </c>
      <c r="B134" s="114" t="s">
        <v>252</v>
      </c>
      <c r="C134" s="114">
        <v>683</v>
      </c>
      <c r="D134" s="114">
        <v>819006.94</v>
      </c>
      <c r="E134" s="114">
        <v>0</v>
      </c>
      <c r="F134" s="114">
        <v>0</v>
      </c>
      <c r="G134" s="114">
        <v>189286.56</v>
      </c>
      <c r="H134" s="114">
        <v>0</v>
      </c>
      <c r="I134" s="114">
        <v>0</v>
      </c>
      <c r="J134" s="114">
        <v>0</v>
      </c>
      <c r="K134" s="114">
        <v>629720.37999999989</v>
      </c>
      <c r="L134" s="114">
        <v>0</v>
      </c>
      <c r="M134" s="114">
        <v>0</v>
      </c>
      <c r="N134" s="114">
        <v>0</v>
      </c>
      <c r="O134" s="114"/>
      <c r="P134" s="114">
        <v>0</v>
      </c>
      <c r="S134" s="119">
        <f t="shared" si="8"/>
        <v>0</v>
      </c>
      <c r="T134" s="14" t="s">
        <v>251</v>
      </c>
      <c r="U134" s="14" t="s">
        <v>252</v>
      </c>
      <c r="V134" s="14">
        <v>673</v>
      </c>
      <c r="W134" s="14">
        <v>799775.16</v>
      </c>
      <c r="X134" s="14">
        <v>0</v>
      </c>
      <c r="Y134" s="14">
        <v>0</v>
      </c>
      <c r="Z134" s="14">
        <v>187176.44</v>
      </c>
      <c r="AA134" s="14">
        <v>0</v>
      </c>
      <c r="AB134" s="14">
        <v>0</v>
      </c>
      <c r="AC134" s="14">
        <v>0</v>
      </c>
      <c r="AD134" s="14">
        <v>612598.72</v>
      </c>
      <c r="AE134" s="14">
        <v>910.25069836552746</v>
      </c>
      <c r="AF134" s="14">
        <v>271.13</v>
      </c>
      <c r="AG134" s="14">
        <v>182470.49</v>
      </c>
      <c r="AH134" s="14">
        <v>1.0426712851853977E-2</v>
      </c>
      <c r="AI134" s="14">
        <v>0</v>
      </c>
      <c r="AJ134" s="133"/>
      <c r="AL134" s="133"/>
      <c r="AM134" s="114">
        <f t="shared" si="6"/>
        <v>0</v>
      </c>
    </row>
    <row r="135" spans="1:39" ht="15.5" hidden="1" x14ac:dyDescent="0.35">
      <c r="A135" s="155">
        <v>1900</v>
      </c>
      <c r="B135" s="114" t="s">
        <v>256</v>
      </c>
      <c r="C135" s="114">
        <v>4280</v>
      </c>
      <c r="D135" s="114">
        <v>1807901</v>
      </c>
      <c r="E135" s="114">
        <v>9148.75</v>
      </c>
      <c r="F135" s="114">
        <v>0</v>
      </c>
      <c r="G135" s="114">
        <v>76.75</v>
      </c>
      <c r="H135" s="114">
        <v>0</v>
      </c>
      <c r="I135" s="114">
        <v>0</v>
      </c>
      <c r="J135" s="114">
        <v>0</v>
      </c>
      <c r="K135" s="114">
        <v>1798675.5</v>
      </c>
      <c r="L135" s="114">
        <v>420.25</v>
      </c>
      <c r="M135" s="114">
        <v>0</v>
      </c>
      <c r="N135" s="114">
        <v>0</v>
      </c>
      <c r="O135" s="114"/>
      <c r="P135" s="114">
        <v>0</v>
      </c>
      <c r="S135" s="119">
        <f t="shared" si="8"/>
        <v>0</v>
      </c>
      <c r="T135" s="14" t="s">
        <v>255</v>
      </c>
      <c r="U135" s="14" t="s">
        <v>256</v>
      </c>
      <c r="V135" s="14">
        <v>4318</v>
      </c>
      <c r="W135" s="14">
        <v>1859052.36</v>
      </c>
      <c r="X135" s="14">
        <v>9846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1849206.36</v>
      </c>
      <c r="AE135" s="14">
        <v>428.25529411764711</v>
      </c>
      <c r="AF135" s="14">
        <v>0</v>
      </c>
      <c r="AG135" s="14">
        <v>0</v>
      </c>
      <c r="AH135" s="14">
        <v>0</v>
      </c>
      <c r="AI135" s="14">
        <v>0</v>
      </c>
      <c r="AJ135" s="133"/>
      <c r="AL135" s="133"/>
      <c r="AM135" s="114">
        <f t="shared" si="6"/>
        <v>0</v>
      </c>
    </row>
    <row r="136" spans="1:39" ht="15.5" hidden="1" x14ac:dyDescent="0.35">
      <c r="A136" s="155">
        <v>1939</v>
      </c>
      <c r="B136" s="114" t="s">
        <v>258</v>
      </c>
      <c r="C136" s="114">
        <v>544</v>
      </c>
      <c r="D136" s="114">
        <v>305783.42</v>
      </c>
      <c r="E136" s="114">
        <v>243</v>
      </c>
      <c r="F136" s="114">
        <v>1547.82</v>
      </c>
      <c r="G136" s="114">
        <v>9393.7099999999991</v>
      </c>
      <c r="H136" s="114">
        <v>0</v>
      </c>
      <c r="I136" s="114">
        <v>0</v>
      </c>
      <c r="J136" s="114">
        <v>0</v>
      </c>
      <c r="K136" s="114">
        <v>294598.88999999996</v>
      </c>
      <c r="L136" s="114">
        <v>541.54</v>
      </c>
      <c r="M136" s="114">
        <v>0</v>
      </c>
      <c r="N136" s="114">
        <v>0</v>
      </c>
      <c r="O136" s="114"/>
      <c r="P136" s="114">
        <v>0</v>
      </c>
      <c r="S136" s="119">
        <f t="shared" si="8"/>
        <v>0</v>
      </c>
      <c r="T136" s="14" t="s">
        <v>257</v>
      </c>
      <c r="U136" s="14" t="s">
        <v>258</v>
      </c>
      <c r="V136" s="14">
        <v>535</v>
      </c>
      <c r="W136" s="14">
        <v>320439.88</v>
      </c>
      <c r="X136" s="14">
        <v>0</v>
      </c>
      <c r="Y136" s="14">
        <v>0</v>
      </c>
      <c r="Z136" s="14">
        <v>3617.16</v>
      </c>
      <c r="AA136" s="14">
        <v>0</v>
      </c>
      <c r="AB136" s="14">
        <v>0</v>
      </c>
      <c r="AC136" s="14">
        <v>0</v>
      </c>
      <c r="AD136" s="14">
        <v>316822.72000000003</v>
      </c>
      <c r="AE136" s="14">
        <v>592.19200000000001</v>
      </c>
      <c r="AF136" s="14">
        <v>0</v>
      </c>
      <c r="AG136" s="14">
        <v>0</v>
      </c>
      <c r="AH136" s="14">
        <v>0</v>
      </c>
      <c r="AI136" s="14">
        <v>0</v>
      </c>
      <c r="AJ136" s="133"/>
      <c r="AL136" s="133"/>
      <c r="AM136" s="114">
        <f t="shared" si="6"/>
        <v>0</v>
      </c>
    </row>
    <row r="137" spans="1:39" ht="15.5" hidden="1" x14ac:dyDescent="0.35">
      <c r="A137" s="155">
        <v>1953</v>
      </c>
      <c r="B137" s="114" t="s">
        <v>262</v>
      </c>
      <c r="C137" s="114">
        <v>1692</v>
      </c>
      <c r="D137" s="114">
        <v>708551.47</v>
      </c>
      <c r="E137" s="114">
        <v>0</v>
      </c>
      <c r="F137" s="114">
        <v>0</v>
      </c>
      <c r="G137" s="114">
        <v>0</v>
      </c>
      <c r="H137" s="114">
        <v>0</v>
      </c>
      <c r="I137" s="114">
        <v>0</v>
      </c>
      <c r="J137" s="114">
        <v>0</v>
      </c>
      <c r="K137" s="114">
        <v>708551.47</v>
      </c>
      <c r="L137" s="114">
        <v>418.77</v>
      </c>
      <c r="M137" s="114">
        <v>0</v>
      </c>
      <c r="N137" s="114">
        <v>0</v>
      </c>
      <c r="O137" s="114"/>
      <c r="P137" s="114">
        <v>0</v>
      </c>
      <c r="S137" s="119">
        <f t="shared" si="8"/>
        <v>0</v>
      </c>
      <c r="T137" s="14" t="s">
        <v>261</v>
      </c>
      <c r="U137" s="14" t="s">
        <v>262</v>
      </c>
      <c r="V137" s="14">
        <v>1674</v>
      </c>
      <c r="W137" s="14">
        <v>727124.39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727124.39</v>
      </c>
      <c r="AE137" s="14">
        <v>434.36343488649942</v>
      </c>
      <c r="AF137" s="14">
        <v>0</v>
      </c>
      <c r="AG137" s="14">
        <v>0</v>
      </c>
      <c r="AH137" s="14">
        <v>0</v>
      </c>
      <c r="AI137" s="14">
        <v>0</v>
      </c>
      <c r="AJ137" s="133"/>
      <c r="AL137" s="133"/>
      <c r="AM137" s="114">
        <f t="shared" si="6"/>
        <v>0</v>
      </c>
    </row>
    <row r="138" spans="1:39" ht="15.5" hidden="1" x14ac:dyDescent="0.35">
      <c r="A138" s="155">
        <v>4843</v>
      </c>
      <c r="B138" s="114" t="s">
        <v>902</v>
      </c>
      <c r="C138" s="114">
        <v>129</v>
      </c>
      <c r="D138" s="114">
        <v>131837.06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131837.06</v>
      </c>
      <c r="L138" s="114">
        <v>1021.99</v>
      </c>
      <c r="M138" s="114">
        <v>398.69</v>
      </c>
      <c r="N138" s="114">
        <v>51431.01</v>
      </c>
      <c r="O138" s="114">
        <v>2.9268844388761006E-3</v>
      </c>
      <c r="P138" s="114">
        <v>36586.06</v>
      </c>
      <c r="S138" s="120">
        <f>--S139</f>
        <v>0</v>
      </c>
      <c r="T138" s="14"/>
      <c r="U138" s="14" t="s">
        <v>336</v>
      </c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33"/>
      <c r="AL138" s="133"/>
      <c r="AM138" s="114">
        <f t="shared" si="6"/>
        <v>0</v>
      </c>
    </row>
    <row r="139" spans="1:39" ht="15.5" hidden="1" x14ac:dyDescent="0.35">
      <c r="A139" s="155">
        <v>2009</v>
      </c>
      <c r="B139" s="114" t="s">
        <v>264</v>
      </c>
      <c r="C139" s="114">
        <v>1470</v>
      </c>
      <c r="D139" s="114">
        <v>682299.42</v>
      </c>
      <c r="E139" s="114">
        <v>0</v>
      </c>
      <c r="F139" s="114">
        <v>0</v>
      </c>
      <c r="G139" s="114">
        <v>0</v>
      </c>
      <c r="H139" s="114">
        <v>0</v>
      </c>
      <c r="I139" s="114">
        <v>0</v>
      </c>
      <c r="J139" s="114">
        <v>0</v>
      </c>
      <c r="K139" s="114">
        <v>682299.42</v>
      </c>
      <c r="L139" s="114">
        <v>464.15</v>
      </c>
      <c r="M139" s="114">
        <v>0</v>
      </c>
      <c r="N139" s="114">
        <v>0</v>
      </c>
      <c r="O139" s="114"/>
      <c r="P139" s="114">
        <v>0</v>
      </c>
      <c r="S139" s="119">
        <f t="shared" ref="S139:S170" si="9">A139-T139</f>
        <v>0</v>
      </c>
      <c r="T139" s="14" t="s">
        <v>263</v>
      </c>
      <c r="U139" s="14" t="s">
        <v>264</v>
      </c>
      <c r="V139" s="14">
        <v>1473</v>
      </c>
      <c r="W139" s="14">
        <v>936682.04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936682.04</v>
      </c>
      <c r="AE139" s="14">
        <v>635.90090970807876</v>
      </c>
      <c r="AF139" s="14">
        <v>0</v>
      </c>
      <c r="AG139" s="14">
        <v>0</v>
      </c>
      <c r="AH139" s="14">
        <v>0</v>
      </c>
      <c r="AI139" s="14">
        <v>0</v>
      </c>
      <c r="AJ139" s="133"/>
      <c r="AL139" s="133"/>
      <c r="AM139" s="114">
        <f t="shared" si="6"/>
        <v>0</v>
      </c>
    </row>
    <row r="140" spans="1:39" ht="15.5" hidden="1" x14ac:dyDescent="0.35">
      <c r="A140" s="155">
        <v>2044</v>
      </c>
      <c r="B140" s="114" t="s">
        <v>268</v>
      </c>
      <c r="C140" s="114">
        <v>120</v>
      </c>
      <c r="D140" s="114">
        <v>70255.89</v>
      </c>
      <c r="E140" s="114">
        <v>0</v>
      </c>
      <c r="F140" s="114">
        <v>0</v>
      </c>
      <c r="G140" s="114">
        <v>0</v>
      </c>
      <c r="H140" s="114">
        <v>0</v>
      </c>
      <c r="I140" s="114">
        <v>0</v>
      </c>
      <c r="J140" s="114">
        <v>287.72000000000003</v>
      </c>
      <c r="K140" s="114">
        <v>69968.17</v>
      </c>
      <c r="L140" s="114">
        <v>583.07000000000005</v>
      </c>
      <c r="M140" s="114">
        <v>0</v>
      </c>
      <c r="N140" s="114">
        <v>0</v>
      </c>
      <c r="O140" s="114"/>
      <c r="P140" s="114">
        <v>0</v>
      </c>
      <c r="S140" s="119">
        <f t="shared" si="9"/>
        <v>0</v>
      </c>
      <c r="T140" s="14" t="s">
        <v>267</v>
      </c>
      <c r="U140" s="14" t="s">
        <v>268</v>
      </c>
      <c r="V140" s="14">
        <v>126</v>
      </c>
      <c r="W140" s="14">
        <v>71151.259999999995</v>
      </c>
      <c r="X140" s="14">
        <v>0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71151.259999999995</v>
      </c>
      <c r="AE140" s="14">
        <v>564.69253968253963</v>
      </c>
      <c r="AF140" s="14">
        <v>0</v>
      </c>
      <c r="AG140" s="14">
        <v>0</v>
      </c>
      <c r="AH140" s="14">
        <v>0</v>
      </c>
      <c r="AI140" s="14">
        <v>0</v>
      </c>
      <c r="AJ140" s="133"/>
      <c r="AL140" s="133"/>
      <c r="AM140" s="114">
        <f t="shared" si="6"/>
        <v>0</v>
      </c>
    </row>
    <row r="141" spans="1:39" ht="15.5" hidden="1" x14ac:dyDescent="0.35">
      <c r="A141" s="155">
        <v>2051</v>
      </c>
      <c r="B141" s="114" t="s">
        <v>270</v>
      </c>
      <c r="C141" s="114">
        <v>644</v>
      </c>
      <c r="D141" s="114">
        <v>233305.81</v>
      </c>
      <c r="E141" s="114">
        <v>0</v>
      </c>
      <c r="F141" s="114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233305.81</v>
      </c>
      <c r="L141" s="114">
        <v>362.28</v>
      </c>
      <c r="M141" s="114">
        <v>0</v>
      </c>
      <c r="N141" s="114">
        <v>0</v>
      </c>
      <c r="O141" s="114"/>
      <c r="P141" s="114">
        <v>0</v>
      </c>
      <c r="S141" s="119">
        <f t="shared" si="9"/>
        <v>0</v>
      </c>
      <c r="T141" s="14" t="s">
        <v>269</v>
      </c>
      <c r="U141" s="14" t="s">
        <v>270</v>
      </c>
      <c r="V141" s="14">
        <v>653</v>
      </c>
      <c r="W141" s="14">
        <v>237345.82</v>
      </c>
      <c r="X141" s="14">
        <v>0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237345.82</v>
      </c>
      <c r="AE141" s="14">
        <v>363.46986217457885</v>
      </c>
      <c r="AF141" s="14">
        <v>0</v>
      </c>
      <c r="AG141" s="14">
        <v>0</v>
      </c>
      <c r="AH141" s="14">
        <v>0</v>
      </c>
      <c r="AI141" s="14">
        <v>0</v>
      </c>
      <c r="AJ141" s="133"/>
      <c r="AL141" s="133"/>
      <c r="AM141" s="114">
        <f t="shared" si="6"/>
        <v>0</v>
      </c>
    </row>
    <row r="142" spans="1:39" ht="15.5" hidden="1" x14ac:dyDescent="0.35">
      <c r="A142" s="155">
        <v>2058</v>
      </c>
      <c r="B142" s="114" t="s">
        <v>272</v>
      </c>
      <c r="C142" s="114">
        <v>3935</v>
      </c>
      <c r="D142" s="114">
        <v>2190359.83</v>
      </c>
      <c r="E142" s="114">
        <v>0</v>
      </c>
      <c r="F142" s="114">
        <v>0</v>
      </c>
      <c r="G142" s="114">
        <v>140201.28</v>
      </c>
      <c r="H142" s="114">
        <v>0</v>
      </c>
      <c r="I142" s="114">
        <v>0</v>
      </c>
      <c r="J142" s="114">
        <v>0</v>
      </c>
      <c r="K142" s="114">
        <v>2050158.55</v>
      </c>
      <c r="L142" s="114">
        <v>521.01</v>
      </c>
      <c r="M142" s="114">
        <v>0</v>
      </c>
      <c r="N142" s="114">
        <v>0</v>
      </c>
      <c r="O142" s="114"/>
      <c r="P142" s="114">
        <v>0</v>
      </c>
      <c r="S142" s="119">
        <f t="shared" si="9"/>
        <v>0</v>
      </c>
      <c r="T142" s="14" t="s">
        <v>271</v>
      </c>
      <c r="U142" s="14" t="s">
        <v>272</v>
      </c>
      <c r="V142" s="14">
        <v>3944</v>
      </c>
      <c r="W142" s="14">
        <v>2230856.71</v>
      </c>
      <c r="X142" s="14">
        <v>0</v>
      </c>
      <c r="Y142" s="14">
        <v>0</v>
      </c>
      <c r="Z142" s="14">
        <v>103777.56</v>
      </c>
      <c r="AA142" s="14">
        <v>0</v>
      </c>
      <c r="AB142" s="14">
        <v>0</v>
      </c>
      <c r="AC142" s="14">
        <v>0</v>
      </c>
      <c r="AD142" s="14">
        <v>2127079.15</v>
      </c>
      <c r="AE142" s="14">
        <v>539.32027129817448</v>
      </c>
      <c r="AF142" s="14">
        <v>0</v>
      </c>
      <c r="AG142" s="14">
        <v>0</v>
      </c>
      <c r="AH142" s="14">
        <v>0</v>
      </c>
      <c r="AI142" s="14">
        <v>0</v>
      </c>
      <c r="AJ142" s="133"/>
      <c r="AL142" s="133"/>
      <c r="AM142" s="114">
        <f t="shared" si="6"/>
        <v>0</v>
      </c>
    </row>
    <row r="143" spans="1:39" ht="15.5" hidden="1" x14ac:dyDescent="0.35">
      <c r="A143" s="155">
        <v>2114</v>
      </c>
      <c r="B143" s="114" t="s">
        <v>274</v>
      </c>
      <c r="C143" s="114">
        <v>523</v>
      </c>
      <c r="D143" s="114">
        <v>769340.47</v>
      </c>
      <c r="E143" s="114">
        <v>0</v>
      </c>
      <c r="F143" s="114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769340.47</v>
      </c>
      <c r="L143" s="114">
        <v>1471.01</v>
      </c>
      <c r="M143" s="114">
        <v>847.71</v>
      </c>
      <c r="N143" s="114">
        <v>443352.33</v>
      </c>
      <c r="O143" s="114">
        <v>2.5230712669583228E-2</v>
      </c>
      <c r="P143" s="114">
        <v>315383.90999999997</v>
      </c>
      <c r="S143" s="119">
        <f t="shared" si="9"/>
        <v>0</v>
      </c>
      <c r="T143" s="14" t="s">
        <v>273</v>
      </c>
      <c r="U143" s="14" t="s">
        <v>274</v>
      </c>
      <c r="V143" s="14">
        <v>525</v>
      </c>
      <c r="W143" s="14">
        <v>633815.37</v>
      </c>
      <c r="X143" s="14">
        <v>0</v>
      </c>
      <c r="Y143" s="14">
        <v>0</v>
      </c>
      <c r="Z143" s="14">
        <v>0</v>
      </c>
      <c r="AA143" s="14">
        <v>0</v>
      </c>
      <c r="AB143" s="14">
        <v>0</v>
      </c>
      <c r="AC143" s="14">
        <v>0</v>
      </c>
      <c r="AD143" s="14">
        <v>633815.37</v>
      </c>
      <c r="AE143" s="14">
        <v>1207.2673714285713</v>
      </c>
      <c r="AF143" s="14">
        <v>568.15</v>
      </c>
      <c r="AG143" s="14">
        <v>298278.75</v>
      </c>
      <c r="AH143" s="14">
        <v>1.7044218361335794E-2</v>
      </c>
      <c r="AI143" s="14">
        <v>226688.1</v>
      </c>
      <c r="AJ143" s="133"/>
      <c r="AL143" s="133"/>
      <c r="AM143" s="114">
        <f t="shared" si="6"/>
        <v>0</v>
      </c>
    </row>
    <row r="144" spans="1:39" ht="15.5" hidden="1" x14ac:dyDescent="0.35">
      <c r="A144" s="155">
        <v>2128</v>
      </c>
      <c r="B144" s="114" t="s">
        <v>276</v>
      </c>
      <c r="C144" s="114">
        <v>623</v>
      </c>
      <c r="D144" s="114">
        <v>466298.35</v>
      </c>
      <c r="E144" s="114">
        <v>0</v>
      </c>
      <c r="F144" s="114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466298.35</v>
      </c>
      <c r="L144" s="114">
        <v>748.47</v>
      </c>
      <c r="M144" s="114">
        <v>125.17</v>
      </c>
      <c r="N144" s="114">
        <v>77980.91</v>
      </c>
      <c r="O144" s="114">
        <v>4.4378111961712926E-3</v>
      </c>
      <c r="P144" s="114">
        <v>55472.639999999999</v>
      </c>
      <c r="S144" s="119">
        <f t="shared" si="9"/>
        <v>0</v>
      </c>
      <c r="T144" s="14" t="s">
        <v>275</v>
      </c>
      <c r="U144" s="14" t="s">
        <v>276</v>
      </c>
      <c r="V144" s="14">
        <v>607</v>
      </c>
      <c r="W144" s="14">
        <v>463272.47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463272.47</v>
      </c>
      <c r="AE144" s="14">
        <v>763.21658978583196</v>
      </c>
      <c r="AF144" s="14">
        <v>124.1</v>
      </c>
      <c r="AG144" s="14">
        <v>75328.7</v>
      </c>
      <c r="AH144" s="14">
        <v>4.3044260165216452E-3</v>
      </c>
      <c r="AI144" s="14">
        <v>57248.87</v>
      </c>
      <c r="AJ144" s="133"/>
      <c r="AL144" s="133"/>
      <c r="AM144" s="114">
        <f t="shared" si="6"/>
        <v>0</v>
      </c>
    </row>
    <row r="145" spans="1:39" ht="15.5" hidden="1" x14ac:dyDescent="0.35">
      <c r="A145" s="155">
        <v>2135</v>
      </c>
      <c r="B145" s="114" t="s">
        <v>278</v>
      </c>
      <c r="C145" s="114">
        <v>400</v>
      </c>
      <c r="D145" s="114">
        <v>465586.86</v>
      </c>
      <c r="E145" s="114">
        <v>0</v>
      </c>
      <c r="F145" s="114">
        <v>0</v>
      </c>
      <c r="G145" s="114">
        <v>0</v>
      </c>
      <c r="H145" s="114">
        <v>0</v>
      </c>
      <c r="I145" s="114">
        <v>0</v>
      </c>
      <c r="J145" s="114">
        <v>0</v>
      </c>
      <c r="K145" s="114">
        <v>465586.86</v>
      </c>
      <c r="L145" s="114">
        <v>1163.97</v>
      </c>
      <c r="M145" s="114">
        <v>540.66999999999996</v>
      </c>
      <c r="N145" s="114">
        <v>216267.99999999997</v>
      </c>
      <c r="O145" s="114">
        <v>1.2307583378721445E-2</v>
      </c>
      <c r="P145" s="114">
        <v>153844.79</v>
      </c>
      <c r="S145" s="119">
        <f t="shared" si="9"/>
        <v>0</v>
      </c>
      <c r="T145" s="14" t="s">
        <v>277</v>
      </c>
      <c r="U145" s="14" t="s">
        <v>278</v>
      </c>
      <c r="V145" s="14">
        <v>386</v>
      </c>
      <c r="W145" s="14">
        <v>460106.37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460106.37</v>
      </c>
      <c r="AE145" s="14">
        <v>1191.985414507772</v>
      </c>
      <c r="AF145" s="14">
        <v>552.87</v>
      </c>
      <c r="AG145" s="14">
        <v>213407.82</v>
      </c>
      <c r="AH145" s="14">
        <v>1.2194531068997186E-2</v>
      </c>
      <c r="AI145" s="14">
        <v>162187.26</v>
      </c>
      <c r="AJ145" s="133"/>
      <c r="AL145" s="133"/>
      <c r="AM145" s="114">
        <f t="shared" si="6"/>
        <v>0</v>
      </c>
    </row>
    <row r="146" spans="1:39" ht="15.5" hidden="1" x14ac:dyDescent="0.35">
      <c r="A146" s="155">
        <v>2142</v>
      </c>
      <c r="B146" s="114" t="s">
        <v>280</v>
      </c>
      <c r="C146" s="114">
        <v>167</v>
      </c>
      <c r="D146" s="114">
        <v>169786.1</v>
      </c>
      <c r="E146" s="114">
        <v>0</v>
      </c>
      <c r="F146" s="114">
        <v>0</v>
      </c>
      <c r="G146" s="114">
        <v>0</v>
      </c>
      <c r="H146" s="114">
        <v>0</v>
      </c>
      <c r="I146" s="114">
        <v>0</v>
      </c>
      <c r="J146" s="114">
        <v>0</v>
      </c>
      <c r="K146" s="114">
        <v>169786.1</v>
      </c>
      <c r="L146" s="114">
        <v>1016.68</v>
      </c>
      <c r="M146" s="114">
        <v>393.38</v>
      </c>
      <c r="N146" s="114">
        <v>65694.460000000006</v>
      </c>
      <c r="O146" s="114">
        <v>3.7386023081088324E-3</v>
      </c>
      <c r="P146" s="114">
        <v>46732.53</v>
      </c>
      <c r="S146" s="119">
        <f t="shared" si="9"/>
        <v>0</v>
      </c>
      <c r="T146" s="14" t="s">
        <v>279</v>
      </c>
      <c r="U146" s="14" t="s">
        <v>280</v>
      </c>
      <c r="V146" s="14">
        <v>175</v>
      </c>
      <c r="W146" s="14">
        <v>141198.15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141198.15</v>
      </c>
      <c r="AE146" s="14">
        <v>806.84657142857145</v>
      </c>
      <c r="AF146" s="14">
        <v>167.73</v>
      </c>
      <c r="AG146" s="14">
        <v>29352.75</v>
      </c>
      <c r="AH146" s="14">
        <v>1.6772722847527666E-3</v>
      </c>
      <c r="AI146" s="14">
        <v>22307.72</v>
      </c>
      <c r="AJ146" s="133"/>
      <c r="AL146" s="133"/>
      <c r="AM146" s="114">
        <f t="shared" si="6"/>
        <v>0</v>
      </c>
    </row>
    <row r="147" spans="1:39" ht="15.5" hidden="1" x14ac:dyDescent="0.35">
      <c r="A147" s="155">
        <v>2184</v>
      </c>
      <c r="B147" s="114" t="s">
        <v>284</v>
      </c>
      <c r="C147" s="114">
        <v>962</v>
      </c>
      <c r="D147" s="114">
        <v>884046.42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884046.42</v>
      </c>
      <c r="L147" s="114">
        <v>0</v>
      </c>
      <c r="M147" s="114">
        <v>0</v>
      </c>
      <c r="N147" s="114">
        <v>0</v>
      </c>
      <c r="O147" s="114"/>
      <c r="P147" s="114">
        <v>0</v>
      </c>
      <c r="S147" s="119">
        <f t="shared" si="9"/>
        <v>0</v>
      </c>
      <c r="T147" s="14" t="s">
        <v>283</v>
      </c>
      <c r="U147" s="14" t="s">
        <v>284</v>
      </c>
      <c r="V147" s="14">
        <v>978</v>
      </c>
      <c r="W147" s="14">
        <v>866509.69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866509.69</v>
      </c>
      <c r="AE147" s="14">
        <v>886.00172801635983</v>
      </c>
      <c r="AF147" s="14">
        <v>246.89</v>
      </c>
      <c r="AG147" s="14">
        <v>241458.42</v>
      </c>
      <c r="AH147" s="14">
        <v>1.37973960118283E-2</v>
      </c>
      <c r="AI147" s="14">
        <v>0</v>
      </c>
      <c r="AJ147" s="133"/>
      <c r="AL147" s="133"/>
      <c r="AM147" s="114">
        <f t="shared" si="6"/>
        <v>0</v>
      </c>
    </row>
    <row r="148" spans="1:39" ht="15.5" hidden="1" x14ac:dyDescent="0.35">
      <c r="A148" s="155">
        <v>2198</v>
      </c>
      <c r="B148" s="114" t="s">
        <v>286</v>
      </c>
      <c r="C148" s="114">
        <v>726</v>
      </c>
      <c r="D148" s="114">
        <v>387680.61</v>
      </c>
      <c r="E148" s="114">
        <v>1809.75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385870.86</v>
      </c>
      <c r="L148" s="114">
        <v>531.5</v>
      </c>
      <c r="M148" s="114">
        <v>0</v>
      </c>
      <c r="N148" s="114">
        <v>0</v>
      </c>
      <c r="O148" s="114"/>
      <c r="P148" s="114">
        <v>0</v>
      </c>
      <c r="S148" s="119">
        <f t="shared" si="9"/>
        <v>0</v>
      </c>
      <c r="T148" s="14" t="s">
        <v>285</v>
      </c>
      <c r="U148" s="14" t="s">
        <v>286</v>
      </c>
      <c r="V148" s="14">
        <v>721</v>
      </c>
      <c r="W148" s="14">
        <v>509936.45</v>
      </c>
      <c r="X148" s="14">
        <v>1645.8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508290.65</v>
      </c>
      <c r="AE148" s="14">
        <v>704.98009708737868</v>
      </c>
      <c r="AF148" s="14">
        <v>65.86</v>
      </c>
      <c r="AG148" s="14">
        <v>47485.06</v>
      </c>
      <c r="AH148" s="14">
        <v>2.713387163990502E-3</v>
      </c>
      <c r="AI148" s="14">
        <v>36088.050000000003</v>
      </c>
      <c r="AJ148" s="133"/>
      <c r="AL148" s="133"/>
      <c r="AM148" s="114">
        <f t="shared" si="6"/>
        <v>0</v>
      </c>
    </row>
    <row r="149" spans="1:39" ht="15.5" hidden="1" x14ac:dyDescent="0.35">
      <c r="A149" s="155">
        <v>2212</v>
      </c>
      <c r="B149" s="114" t="s">
        <v>287</v>
      </c>
      <c r="C149" s="114">
        <v>114</v>
      </c>
      <c r="D149" s="114">
        <v>84069.39</v>
      </c>
      <c r="E149" s="114">
        <v>0</v>
      </c>
      <c r="F149" s="114">
        <v>0</v>
      </c>
      <c r="G149" s="114">
        <v>0</v>
      </c>
      <c r="H149" s="114">
        <v>0</v>
      </c>
      <c r="I149" s="114">
        <v>0</v>
      </c>
      <c r="J149" s="114">
        <v>0</v>
      </c>
      <c r="K149" s="114">
        <v>84069.39</v>
      </c>
      <c r="L149" s="114">
        <v>737.45</v>
      </c>
      <c r="M149" s="114">
        <v>114.15</v>
      </c>
      <c r="N149" s="114">
        <v>13013.1</v>
      </c>
      <c r="O149" s="114">
        <v>7.405617718092369E-4</v>
      </c>
      <c r="P149" s="114">
        <v>9257.02</v>
      </c>
      <c r="S149" s="119">
        <f t="shared" si="9"/>
        <v>0</v>
      </c>
      <c r="T149" s="14" t="s">
        <v>48</v>
      </c>
      <c r="U149" s="14" t="s">
        <v>287</v>
      </c>
      <c r="V149" s="14">
        <v>115</v>
      </c>
      <c r="W149" s="14">
        <v>86962.28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86962.28</v>
      </c>
      <c r="AE149" s="14">
        <v>756.19373913043478</v>
      </c>
      <c r="AF149" s="14">
        <v>117.08</v>
      </c>
      <c r="AG149" s="14">
        <v>13464.2</v>
      </c>
      <c r="AH149" s="14">
        <v>7.693701440705965E-4</v>
      </c>
      <c r="AI149" s="14">
        <v>10232.620000000001</v>
      </c>
      <c r="AJ149" s="133"/>
      <c r="AL149" s="133"/>
      <c r="AM149" s="114">
        <f t="shared" si="6"/>
        <v>0</v>
      </c>
    </row>
    <row r="150" spans="1:39" ht="15.5" hidden="1" x14ac:dyDescent="0.35">
      <c r="A150" s="155">
        <v>2217</v>
      </c>
      <c r="B150" s="114" t="s">
        <v>289</v>
      </c>
      <c r="C150" s="114">
        <v>2044</v>
      </c>
      <c r="D150" s="114">
        <v>731977.7</v>
      </c>
      <c r="E150" s="114">
        <v>0</v>
      </c>
      <c r="F150" s="114">
        <v>0</v>
      </c>
      <c r="G150" s="114">
        <v>0</v>
      </c>
      <c r="H150" s="114">
        <v>0</v>
      </c>
      <c r="I150" s="114">
        <v>0</v>
      </c>
      <c r="J150" s="114">
        <v>0</v>
      </c>
      <c r="K150" s="114">
        <v>731977.7</v>
      </c>
      <c r="L150" s="114">
        <v>358.11</v>
      </c>
      <c r="M150" s="114">
        <v>0</v>
      </c>
      <c r="N150" s="114">
        <v>0</v>
      </c>
      <c r="O150" s="114"/>
      <c r="P150" s="114">
        <v>0</v>
      </c>
      <c r="S150" s="119">
        <f t="shared" si="9"/>
        <v>0</v>
      </c>
      <c r="T150" s="14" t="s">
        <v>288</v>
      </c>
      <c r="U150" s="14" t="s">
        <v>289</v>
      </c>
      <c r="V150" s="14">
        <v>2025</v>
      </c>
      <c r="W150" s="14">
        <v>748674.24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748674.24</v>
      </c>
      <c r="AE150" s="14">
        <v>369.71567407407406</v>
      </c>
      <c r="AF150" s="14">
        <v>0</v>
      </c>
      <c r="AG150" s="14">
        <v>0</v>
      </c>
      <c r="AH150" s="14">
        <v>0</v>
      </c>
      <c r="AI150" s="14">
        <v>0</v>
      </c>
      <c r="AJ150" s="133"/>
      <c r="AL150" s="133"/>
      <c r="AM150" s="114">
        <f t="shared" si="6"/>
        <v>0</v>
      </c>
    </row>
    <row r="151" spans="1:39" ht="15.5" hidden="1" x14ac:dyDescent="0.35">
      <c r="A151" s="155">
        <v>2226</v>
      </c>
      <c r="B151" s="114" t="s">
        <v>291</v>
      </c>
      <c r="C151" s="114">
        <v>245</v>
      </c>
      <c r="D151" s="114">
        <v>97026.25</v>
      </c>
      <c r="E151" s="114">
        <v>0</v>
      </c>
      <c r="F151" s="114">
        <v>0</v>
      </c>
      <c r="G151" s="114">
        <v>0</v>
      </c>
      <c r="H151" s="114">
        <v>0</v>
      </c>
      <c r="I151" s="114">
        <v>0</v>
      </c>
      <c r="J151" s="114">
        <v>0</v>
      </c>
      <c r="K151" s="114">
        <v>97026.25</v>
      </c>
      <c r="L151" s="114">
        <v>396.03</v>
      </c>
      <c r="M151" s="114">
        <v>0</v>
      </c>
      <c r="N151" s="114">
        <v>0</v>
      </c>
      <c r="O151" s="114"/>
      <c r="P151" s="114">
        <v>0</v>
      </c>
      <c r="S151" s="119">
        <f t="shared" si="9"/>
        <v>0</v>
      </c>
      <c r="T151" s="14" t="s">
        <v>290</v>
      </c>
      <c r="U151" s="14" t="s">
        <v>291</v>
      </c>
      <c r="V151" s="14">
        <v>240</v>
      </c>
      <c r="W151" s="14">
        <v>99530.65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99530.65</v>
      </c>
      <c r="AE151" s="14">
        <v>414.71104166666663</v>
      </c>
      <c r="AF151" s="14">
        <v>0</v>
      </c>
      <c r="AG151" s="14">
        <v>0</v>
      </c>
      <c r="AH151" s="14">
        <v>0</v>
      </c>
      <c r="AI151" s="14">
        <v>0</v>
      </c>
      <c r="AJ151" s="133"/>
      <c r="AL151" s="133"/>
      <c r="AM151" s="114">
        <f t="shared" si="6"/>
        <v>0</v>
      </c>
    </row>
    <row r="152" spans="1:39" ht="15.5" hidden="1" x14ac:dyDescent="0.35">
      <c r="A152" s="155">
        <v>2233</v>
      </c>
      <c r="B152" s="114" t="s">
        <v>293</v>
      </c>
      <c r="C152" s="114">
        <v>893</v>
      </c>
      <c r="D152" s="114">
        <v>656939.59</v>
      </c>
      <c r="E152" s="114">
        <v>0</v>
      </c>
      <c r="F152" s="114">
        <v>0</v>
      </c>
      <c r="G152" s="114">
        <v>0</v>
      </c>
      <c r="H152" s="114">
        <v>0</v>
      </c>
      <c r="I152" s="114">
        <v>0</v>
      </c>
      <c r="J152" s="114">
        <v>0</v>
      </c>
      <c r="K152" s="114">
        <v>656939.59</v>
      </c>
      <c r="L152" s="114">
        <v>735.65</v>
      </c>
      <c r="M152" s="114">
        <v>112.35</v>
      </c>
      <c r="N152" s="114">
        <v>100328.54999999999</v>
      </c>
      <c r="O152" s="114">
        <v>5.7095917768288573E-3</v>
      </c>
      <c r="P152" s="114">
        <v>71369.899999999994</v>
      </c>
      <c r="S152" s="119">
        <f t="shared" si="9"/>
        <v>0</v>
      </c>
      <c r="T152" s="14" t="s">
        <v>292</v>
      </c>
      <c r="U152" s="14" t="s">
        <v>293</v>
      </c>
      <c r="V152" s="14">
        <v>880</v>
      </c>
      <c r="W152" s="14">
        <v>711365.5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711365.5</v>
      </c>
      <c r="AE152" s="14">
        <v>808.3698863636364</v>
      </c>
      <c r="AF152" s="14">
        <v>169.25</v>
      </c>
      <c r="AG152" s="14">
        <v>148940</v>
      </c>
      <c r="AH152" s="14">
        <v>8.5107165117775021E-3</v>
      </c>
      <c r="AI152" s="14">
        <v>113192.53</v>
      </c>
      <c r="AJ152" s="133"/>
      <c r="AL152" s="133"/>
      <c r="AM152" s="114">
        <f t="shared" si="6"/>
        <v>0</v>
      </c>
    </row>
    <row r="153" spans="1:39" ht="15.5" hidden="1" x14ac:dyDescent="0.35">
      <c r="A153" s="155">
        <v>2289</v>
      </c>
      <c r="B153" s="114" t="s">
        <v>297</v>
      </c>
      <c r="C153" s="114">
        <v>22538</v>
      </c>
      <c r="D153" s="114">
        <v>6516297.7000000002</v>
      </c>
      <c r="E153" s="114">
        <v>89312.55</v>
      </c>
      <c r="F153" s="114">
        <v>0</v>
      </c>
      <c r="G153" s="114">
        <v>0</v>
      </c>
      <c r="H153" s="114">
        <v>0</v>
      </c>
      <c r="I153" s="114">
        <v>0</v>
      </c>
      <c r="J153" s="114">
        <v>0</v>
      </c>
      <c r="K153" s="114">
        <v>6426985.1500000004</v>
      </c>
      <c r="L153" s="114">
        <v>285.16000000000003</v>
      </c>
      <c r="M153" s="114">
        <v>0</v>
      </c>
      <c r="N153" s="114">
        <v>0</v>
      </c>
      <c r="O153" s="114"/>
      <c r="P153" s="114">
        <v>0</v>
      </c>
      <c r="S153" s="119">
        <f t="shared" si="9"/>
        <v>0</v>
      </c>
      <c r="T153" s="14" t="s">
        <v>296</v>
      </c>
      <c r="U153" s="14" t="s">
        <v>297</v>
      </c>
      <c r="V153" s="14">
        <v>22325</v>
      </c>
      <c r="W153" s="14">
        <v>6876747.4900000002</v>
      </c>
      <c r="X153" s="14">
        <v>108345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6768402.4900000002</v>
      </c>
      <c r="AE153" s="14">
        <v>303.17592340425534</v>
      </c>
      <c r="AF153" s="14">
        <v>0</v>
      </c>
      <c r="AG153" s="14">
        <v>0</v>
      </c>
      <c r="AH153" s="14">
        <v>0</v>
      </c>
      <c r="AI153" s="14">
        <v>0</v>
      </c>
      <c r="AJ153" s="133"/>
      <c r="AL153" s="133"/>
      <c r="AM153" s="114">
        <f t="shared" ref="AM153:AM216" si="10">ROUND(AK153*AM$4,2)</f>
        <v>0</v>
      </c>
    </row>
    <row r="154" spans="1:39" ht="15.5" hidden="1" x14ac:dyDescent="0.35">
      <c r="A154" s="155">
        <v>2310</v>
      </c>
      <c r="B154" s="114" t="s">
        <v>303</v>
      </c>
      <c r="C154" s="114">
        <v>254</v>
      </c>
      <c r="D154" s="114">
        <v>139663.53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0</v>
      </c>
      <c r="K154" s="114">
        <v>139663.53</v>
      </c>
      <c r="L154" s="114">
        <v>549.86</v>
      </c>
      <c r="M154" s="114">
        <v>0</v>
      </c>
      <c r="N154" s="114">
        <v>0</v>
      </c>
      <c r="O154" s="114"/>
      <c r="P154" s="114">
        <v>0</v>
      </c>
      <c r="S154" s="119">
        <f t="shared" si="9"/>
        <v>0</v>
      </c>
      <c r="T154" s="14" t="s">
        <v>302</v>
      </c>
      <c r="U154" s="14" t="s">
        <v>303</v>
      </c>
      <c r="V154" s="14">
        <v>258</v>
      </c>
      <c r="W154" s="14">
        <v>126650.51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126650.51</v>
      </c>
      <c r="AE154" s="14">
        <v>490.89344961240306</v>
      </c>
      <c r="AF154" s="14">
        <v>0</v>
      </c>
      <c r="AG154" s="14">
        <v>0</v>
      </c>
      <c r="AH154" s="14">
        <v>0</v>
      </c>
      <c r="AI154" s="14">
        <v>0</v>
      </c>
      <c r="AJ154" s="133"/>
      <c r="AL154" s="133"/>
      <c r="AM154" s="114">
        <f t="shared" si="10"/>
        <v>0</v>
      </c>
    </row>
    <row r="155" spans="1:39" ht="15.5" hidden="1" x14ac:dyDescent="0.35">
      <c r="A155" s="155">
        <v>2296</v>
      </c>
      <c r="B155" s="114" t="s">
        <v>299</v>
      </c>
      <c r="C155" s="114">
        <v>2426</v>
      </c>
      <c r="D155" s="114">
        <v>361397.93</v>
      </c>
      <c r="E155" s="114">
        <v>3240.5</v>
      </c>
      <c r="F155" s="114">
        <v>2.25</v>
      </c>
      <c r="G155" s="114">
        <v>0</v>
      </c>
      <c r="H155" s="114">
        <v>0</v>
      </c>
      <c r="I155" s="114">
        <v>0</v>
      </c>
      <c r="J155" s="114">
        <v>0</v>
      </c>
      <c r="K155" s="114">
        <v>358155.18</v>
      </c>
      <c r="L155" s="114">
        <v>147.63</v>
      </c>
      <c r="M155" s="114">
        <v>0</v>
      </c>
      <c r="N155" s="114">
        <v>0</v>
      </c>
      <c r="O155" s="114"/>
      <c r="P155" s="114">
        <v>0</v>
      </c>
      <c r="S155" s="119">
        <f t="shared" si="9"/>
        <v>0</v>
      </c>
      <c r="T155" s="14" t="s">
        <v>298</v>
      </c>
      <c r="U155" s="14" t="s">
        <v>299</v>
      </c>
      <c r="V155" s="14">
        <v>2537</v>
      </c>
      <c r="W155" s="14">
        <v>371029.59</v>
      </c>
      <c r="X155" s="14">
        <v>3555</v>
      </c>
      <c r="Y155" s="14">
        <v>6398.75</v>
      </c>
      <c r="Z155" s="14">
        <v>0</v>
      </c>
      <c r="AA155" s="14">
        <v>0</v>
      </c>
      <c r="AB155" s="14">
        <v>0</v>
      </c>
      <c r="AC155" s="14">
        <v>0</v>
      </c>
      <c r="AD155" s="14">
        <v>361075.84</v>
      </c>
      <c r="AE155" s="14">
        <v>142.32394166338196</v>
      </c>
      <c r="AF155" s="14">
        <v>0</v>
      </c>
      <c r="AG155" s="14">
        <v>0</v>
      </c>
      <c r="AH155" s="14">
        <v>0</v>
      </c>
      <c r="AI155" s="14">
        <v>0</v>
      </c>
      <c r="AJ155" s="133"/>
      <c r="AL155" s="133"/>
      <c r="AM155" s="114">
        <f t="shared" si="10"/>
        <v>0</v>
      </c>
    </row>
    <row r="156" spans="1:39" ht="15.5" hidden="1" x14ac:dyDescent="0.35">
      <c r="A156" s="155">
        <v>2303</v>
      </c>
      <c r="B156" s="114" t="s">
        <v>301</v>
      </c>
      <c r="C156" s="114">
        <v>3432</v>
      </c>
      <c r="D156" s="114">
        <v>1114216.4099999999</v>
      </c>
      <c r="E156" s="114">
        <v>0</v>
      </c>
      <c r="F156" s="114">
        <v>2253.48</v>
      </c>
      <c r="G156" s="114">
        <v>0</v>
      </c>
      <c r="H156" s="114">
        <v>0</v>
      </c>
      <c r="I156" s="114">
        <v>0</v>
      </c>
      <c r="J156" s="114">
        <v>0</v>
      </c>
      <c r="K156" s="114">
        <v>1111962.93</v>
      </c>
      <c r="L156" s="114">
        <v>324</v>
      </c>
      <c r="M156" s="114">
        <v>0</v>
      </c>
      <c r="N156" s="114">
        <v>0</v>
      </c>
      <c r="O156" s="114"/>
      <c r="P156" s="114">
        <v>0</v>
      </c>
      <c r="S156" s="119">
        <f t="shared" si="9"/>
        <v>0</v>
      </c>
      <c r="T156" s="14" t="s">
        <v>300</v>
      </c>
      <c r="U156" s="14" t="s">
        <v>301</v>
      </c>
      <c r="V156" s="14">
        <v>3522</v>
      </c>
      <c r="W156" s="14">
        <v>1002818.01</v>
      </c>
      <c r="X156" s="14">
        <v>0</v>
      </c>
      <c r="Y156" s="14">
        <v>3179.3</v>
      </c>
      <c r="Z156" s="14">
        <v>0</v>
      </c>
      <c r="AA156" s="14">
        <v>0</v>
      </c>
      <c r="AB156" s="14">
        <v>0</v>
      </c>
      <c r="AC156" s="14">
        <v>0</v>
      </c>
      <c r="AD156" s="14">
        <v>999638.71</v>
      </c>
      <c r="AE156" s="14">
        <v>283.82700454287334</v>
      </c>
      <c r="AF156" s="14">
        <v>0</v>
      </c>
      <c r="AG156" s="14">
        <v>0</v>
      </c>
      <c r="AH156" s="14">
        <v>0</v>
      </c>
      <c r="AI156" s="14">
        <v>0</v>
      </c>
      <c r="AJ156" s="133"/>
      <c r="AL156" s="133"/>
      <c r="AM156" s="114">
        <f t="shared" si="10"/>
        <v>0</v>
      </c>
    </row>
    <row r="157" spans="1:39" ht="15.5" hidden="1" x14ac:dyDescent="0.35">
      <c r="A157" s="155">
        <v>2394</v>
      </c>
      <c r="B157" s="114" t="s">
        <v>305</v>
      </c>
      <c r="C157" s="114">
        <v>427</v>
      </c>
      <c r="D157" s="114">
        <v>370714.07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  <c r="J157" s="114">
        <v>0</v>
      </c>
      <c r="K157" s="114">
        <v>370714.07</v>
      </c>
      <c r="L157" s="114">
        <v>868.18</v>
      </c>
      <c r="M157" s="114">
        <v>244.88</v>
      </c>
      <c r="N157" s="114">
        <v>104563.76</v>
      </c>
      <c r="O157" s="114">
        <v>5.9506131031526544E-3</v>
      </c>
      <c r="P157" s="114">
        <v>74382.66</v>
      </c>
      <c r="S157" s="119">
        <f t="shared" si="9"/>
        <v>0</v>
      </c>
      <c r="T157" s="14" t="s">
        <v>304</v>
      </c>
      <c r="U157" s="14" t="s">
        <v>305</v>
      </c>
      <c r="V157" s="14">
        <v>391</v>
      </c>
      <c r="W157" s="14">
        <v>383424.84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383424.84</v>
      </c>
      <c r="AE157" s="14">
        <v>980.62618925831214</v>
      </c>
      <c r="AF157" s="14">
        <v>341.51</v>
      </c>
      <c r="AG157" s="14">
        <v>133530.41</v>
      </c>
      <c r="AH157" s="14">
        <v>7.6301830617122304E-3</v>
      </c>
      <c r="AI157" s="14">
        <v>101481.43</v>
      </c>
      <c r="AJ157" s="133"/>
      <c r="AL157" s="133"/>
      <c r="AM157" s="114">
        <f t="shared" si="10"/>
        <v>0</v>
      </c>
    </row>
    <row r="158" spans="1:39" ht="15.5" hidden="1" x14ac:dyDescent="0.35">
      <c r="A158" s="155">
        <v>2415</v>
      </c>
      <c r="B158" s="114" t="s">
        <v>307</v>
      </c>
      <c r="C158" s="114">
        <v>270</v>
      </c>
      <c r="D158" s="114">
        <v>169431.8</v>
      </c>
      <c r="E158" s="114">
        <v>0</v>
      </c>
      <c r="F158" s="114">
        <v>0</v>
      </c>
      <c r="G158" s="114">
        <v>0</v>
      </c>
      <c r="H158" s="114">
        <v>0</v>
      </c>
      <c r="I158" s="114">
        <v>0</v>
      </c>
      <c r="J158" s="114">
        <v>0</v>
      </c>
      <c r="K158" s="114">
        <v>169431.8</v>
      </c>
      <c r="L158" s="114">
        <v>627.53</v>
      </c>
      <c r="M158" s="114">
        <v>4.2300000000000004</v>
      </c>
      <c r="N158" s="114">
        <v>1142.1000000000001</v>
      </c>
      <c r="O158" s="114">
        <v>6.49957042966956E-5</v>
      </c>
      <c r="P158" s="114">
        <v>812.45</v>
      </c>
      <c r="S158" s="119">
        <f t="shared" si="9"/>
        <v>0</v>
      </c>
      <c r="T158" s="14" t="s">
        <v>306</v>
      </c>
      <c r="U158" s="14" t="s">
        <v>307</v>
      </c>
      <c r="V158" s="14">
        <v>257</v>
      </c>
      <c r="W158" s="14">
        <v>204894.36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204894.36</v>
      </c>
      <c r="AE158" s="14">
        <v>797.25431906614779</v>
      </c>
      <c r="AF158" s="14">
        <v>158.13999999999999</v>
      </c>
      <c r="AG158" s="14">
        <v>40641.980000000003</v>
      </c>
      <c r="AH158" s="14">
        <v>2.3223604824582451E-3</v>
      </c>
      <c r="AI158" s="14">
        <v>30887.39</v>
      </c>
      <c r="AJ158" s="133"/>
      <c r="AL158" s="133"/>
      <c r="AM158" s="114">
        <f t="shared" si="10"/>
        <v>0</v>
      </c>
    </row>
    <row r="159" spans="1:39" ht="15.5" hidden="1" x14ac:dyDescent="0.35">
      <c r="A159" s="155">
        <v>2420</v>
      </c>
      <c r="B159" s="114" t="s">
        <v>309</v>
      </c>
      <c r="C159" s="114">
        <v>4853</v>
      </c>
      <c r="D159" s="114">
        <v>2435251.7000000002</v>
      </c>
      <c r="E159" s="114">
        <v>6668.8</v>
      </c>
      <c r="F159" s="114">
        <v>0</v>
      </c>
      <c r="G159" s="114">
        <v>10992.37</v>
      </c>
      <c r="H159" s="114">
        <v>0</v>
      </c>
      <c r="I159" s="114">
        <v>0</v>
      </c>
      <c r="J159" s="114">
        <v>0</v>
      </c>
      <c r="K159" s="114">
        <v>2417590.5300000003</v>
      </c>
      <c r="L159" s="114">
        <v>498.16</v>
      </c>
      <c r="M159" s="114">
        <v>0</v>
      </c>
      <c r="N159" s="114">
        <v>0</v>
      </c>
      <c r="O159" s="114"/>
      <c r="P159" s="114">
        <v>0</v>
      </c>
      <c r="S159" s="119">
        <f t="shared" si="9"/>
        <v>0</v>
      </c>
      <c r="T159" s="14" t="s">
        <v>308</v>
      </c>
      <c r="U159" s="14" t="s">
        <v>309</v>
      </c>
      <c r="V159" s="14">
        <v>4878</v>
      </c>
      <c r="W159" s="14">
        <v>2472548.09</v>
      </c>
      <c r="X159" s="14">
        <v>3968.86</v>
      </c>
      <c r="Y159" s="14">
        <v>0</v>
      </c>
      <c r="Z159" s="14">
        <v>11120.33</v>
      </c>
      <c r="AA159" s="14">
        <v>0</v>
      </c>
      <c r="AB159" s="14">
        <v>0</v>
      </c>
      <c r="AC159" s="14">
        <v>0</v>
      </c>
      <c r="AD159" s="14">
        <v>2457458.9</v>
      </c>
      <c r="AE159" s="14">
        <v>503.78411234112338</v>
      </c>
      <c r="AF159" s="14">
        <v>0</v>
      </c>
      <c r="AG159" s="14">
        <v>0</v>
      </c>
      <c r="AH159" s="14">
        <v>0</v>
      </c>
      <c r="AI159" s="14">
        <v>0</v>
      </c>
      <c r="AJ159" s="133"/>
      <c r="AL159" s="133"/>
      <c r="AM159" s="114">
        <f t="shared" si="10"/>
        <v>0</v>
      </c>
    </row>
    <row r="160" spans="1:39" ht="15.5" hidden="1" x14ac:dyDescent="0.35">
      <c r="A160" s="155">
        <v>2443</v>
      </c>
      <c r="B160" s="114" t="s">
        <v>315</v>
      </c>
      <c r="C160" s="114">
        <v>2050</v>
      </c>
      <c r="D160" s="114">
        <v>432322.49</v>
      </c>
      <c r="E160" s="114">
        <v>0</v>
      </c>
      <c r="F160" s="114">
        <v>0</v>
      </c>
      <c r="G160" s="114">
        <v>2866.38</v>
      </c>
      <c r="H160" s="114">
        <v>0</v>
      </c>
      <c r="I160" s="114">
        <v>0</v>
      </c>
      <c r="J160" s="114">
        <v>0</v>
      </c>
      <c r="K160" s="114">
        <v>429456.11</v>
      </c>
      <c r="L160" s="114">
        <v>209.49</v>
      </c>
      <c r="M160" s="114">
        <v>0</v>
      </c>
      <c r="N160" s="114">
        <v>0</v>
      </c>
      <c r="O160" s="114"/>
      <c r="P160" s="114">
        <v>0</v>
      </c>
      <c r="S160" s="119">
        <f t="shared" si="9"/>
        <v>0</v>
      </c>
      <c r="T160" s="14" t="s">
        <v>314</v>
      </c>
      <c r="U160" s="14" t="s">
        <v>315</v>
      </c>
      <c r="V160" s="14">
        <v>2042</v>
      </c>
      <c r="W160" s="14">
        <v>448135.08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448135.08</v>
      </c>
      <c r="AE160" s="14">
        <v>219.45890303623898</v>
      </c>
      <c r="AF160" s="14">
        <v>0</v>
      </c>
      <c r="AG160" s="14">
        <v>0</v>
      </c>
      <c r="AH160" s="14">
        <v>0</v>
      </c>
      <c r="AI160" s="14">
        <v>0</v>
      </c>
      <c r="AJ160" s="133"/>
      <c r="AL160" s="133"/>
      <c r="AM160" s="114">
        <f t="shared" si="10"/>
        <v>0</v>
      </c>
    </row>
    <row r="161" spans="1:39" ht="15.5" hidden="1" x14ac:dyDescent="0.35">
      <c r="A161" s="155">
        <v>2436</v>
      </c>
      <c r="B161" s="114" t="s">
        <v>313</v>
      </c>
      <c r="C161" s="114">
        <v>1514</v>
      </c>
      <c r="D161" s="114">
        <v>656047.18000000005</v>
      </c>
      <c r="E161" s="114">
        <v>0</v>
      </c>
      <c r="F161" s="114">
        <v>0</v>
      </c>
      <c r="G161" s="114">
        <v>20217.080000000002</v>
      </c>
      <c r="H161" s="114">
        <v>0</v>
      </c>
      <c r="I161" s="114">
        <v>0</v>
      </c>
      <c r="J161" s="114">
        <v>0</v>
      </c>
      <c r="K161" s="114">
        <v>635830.10000000009</v>
      </c>
      <c r="L161" s="114">
        <v>419.97</v>
      </c>
      <c r="M161" s="114">
        <v>0</v>
      </c>
      <c r="N161" s="114">
        <v>0</v>
      </c>
      <c r="O161" s="114"/>
      <c r="P161" s="114">
        <v>0</v>
      </c>
      <c r="S161" s="119">
        <f t="shared" si="9"/>
        <v>0</v>
      </c>
      <c r="T161" s="14" t="s">
        <v>312</v>
      </c>
      <c r="U161" s="14" t="s">
        <v>313</v>
      </c>
      <c r="V161" s="14">
        <v>1538</v>
      </c>
      <c r="W161" s="14">
        <v>623354.85</v>
      </c>
      <c r="X161" s="14">
        <v>0</v>
      </c>
      <c r="Y161" s="14">
        <v>0</v>
      </c>
      <c r="Z161" s="14">
        <v>10327.39</v>
      </c>
      <c r="AA161" s="14">
        <v>0</v>
      </c>
      <c r="AB161" s="14">
        <v>0</v>
      </c>
      <c r="AC161" s="14">
        <v>0</v>
      </c>
      <c r="AD161" s="14">
        <v>613027.46</v>
      </c>
      <c r="AE161" s="14">
        <v>398.58742522756825</v>
      </c>
      <c r="AF161" s="14">
        <v>0</v>
      </c>
      <c r="AG161" s="14">
        <v>0</v>
      </c>
      <c r="AH161" s="14">
        <v>0</v>
      </c>
      <c r="AI161" s="14">
        <v>0</v>
      </c>
      <c r="AJ161" s="133"/>
      <c r="AL161" s="133"/>
      <c r="AM161" s="114">
        <f t="shared" si="10"/>
        <v>0</v>
      </c>
    </row>
    <row r="162" spans="1:39" ht="15.5" hidden="1" x14ac:dyDescent="0.35">
      <c r="A162" s="155">
        <v>2460</v>
      </c>
      <c r="B162" s="114" t="s">
        <v>319</v>
      </c>
      <c r="C162" s="114">
        <v>1235</v>
      </c>
      <c r="D162" s="114">
        <v>366662.72</v>
      </c>
      <c r="E162" s="114">
        <v>2185</v>
      </c>
      <c r="F162" s="114">
        <v>0</v>
      </c>
      <c r="G162" s="114">
        <v>0</v>
      </c>
      <c r="H162" s="114">
        <v>0</v>
      </c>
      <c r="I162" s="114">
        <v>0</v>
      </c>
      <c r="J162" s="114">
        <v>0</v>
      </c>
      <c r="K162" s="114">
        <v>364477.72</v>
      </c>
      <c r="L162" s="114">
        <v>295.12</v>
      </c>
      <c r="M162" s="114">
        <v>0</v>
      </c>
      <c r="N162" s="114">
        <v>0</v>
      </c>
      <c r="O162" s="114"/>
      <c r="P162" s="114">
        <v>0</v>
      </c>
      <c r="S162" s="119">
        <f t="shared" si="9"/>
        <v>0</v>
      </c>
      <c r="T162" s="14" t="s">
        <v>318</v>
      </c>
      <c r="U162" s="14" t="s">
        <v>319</v>
      </c>
      <c r="V162" s="14">
        <v>1284</v>
      </c>
      <c r="W162" s="14">
        <v>370521.32</v>
      </c>
      <c r="X162" s="14">
        <v>1996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368525.32</v>
      </c>
      <c r="AE162" s="14">
        <v>287.01348909657321</v>
      </c>
      <c r="AF162" s="14">
        <v>0</v>
      </c>
      <c r="AG162" s="14">
        <v>0</v>
      </c>
      <c r="AH162" s="14">
        <v>0</v>
      </c>
      <c r="AI162" s="14">
        <v>0</v>
      </c>
      <c r="AJ162" s="133"/>
      <c r="AL162" s="133"/>
      <c r="AM162" s="114">
        <f t="shared" si="10"/>
        <v>0</v>
      </c>
    </row>
    <row r="163" spans="1:39" ht="15.5" hidden="1" x14ac:dyDescent="0.35">
      <c r="A163" s="155">
        <v>2478</v>
      </c>
      <c r="B163" s="114" t="s">
        <v>321</v>
      </c>
      <c r="C163" s="114">
        <v>1812</v>
      </c>
      <c r="D163" s="114">
        <v>1278372.3400000001</v>
      </c>
      <c r="E163" s="114">
        <v>0</v>
      </c>
      <c r="F163" s="114">
        <v>0</v>
      </c>
      <c r="G163" s="114">
        <v>0</v>
      </c>
      <c r="H163" s="114">
        <v>0</v>
      </c>
      <c r="I163" s="114">
        <v>0</v>
      </c>
      <c r="J163" s="114">
        <v>0</v>
      </c>
      <c r="K163" s="114">
        <v>1278372.3400000001</v>
      </c>
      <c r="L163" s="114">
        <v>705.5</v>
      </c>
      <c r="M163" s="114">
        <v>82.2</v>
      </c>
      <c r="N163" s="114">
        <v>148946.4</v>
      </c>
      <c r="O163" s="114">
        <v>8.4763822523923824E-3</v>
      </c>
      <c r="P163" s="114">
        <v>105954.78</v>
      </c>
      <c r="S163" s="119">
        <f t="shared" si="9"/>
        <v>0</v>
      </c>
      <c r="T163" s="14" t="s">
        <v>320</v>
      </c>
      <c r="U163" s="14" t="s">
        <v>321</v>
      </c>
      <c r="V163" s="14">
        <v>1812</v>
      </c>
      <c r="W163" s="14">
        <v>1330315.68</v>
      </c>
      <c r="X163" s="14">
        <v>0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1330315.68</v>
      </c>
      <c r="AE163" s="14">
        <v>734.16980132450328</v>
      </c>
      <c r="AF163" s="14">
        <v>95.05</v>
      </c>
      <c r="AG163" s="14">
        <v>172230.6</v>
      </c>
      <c r="AH163" s="14">
        <v>9.8415859490623477E-3</v>
      </c>
      <c r="AI163" s="14">
        <v>130893.09</v>
      </c>
      <c r="AJ163" s="133"/>
      <c r="AL163" s="133"/>
      <c r="AM163" s="114">
        <f t="shared" si="10"/>
        <v>0</v>
      </c>
    </row>
    <row r="164" spans="1:39" ht="15.5" hidden="1" x14ac:dyDescent="0.35">
      <c r="A164" s="155">
        <v>2525</v>
      </c>
      <c r="B164" s="114" t="s">
        <v>325</v>
      </c>
      <c r="C164" s="114">
        <v>346</v>
      </c>
      <c r="D164" s="114">
        <v>281854.53000000003</v>
      </c>
      <c r="E164" s="114">
        <v>0</v>
      </c>
      <c r="F164" s="114">
        <v>0</v>
      </c>
      <c r="G164" s="114">
        <v>0</v>
      </c>
      <c r="H164" s="114">
        <v>0</v>
      </c>
      <c r="I164" s="114">
        <v>0</v>
      </c>
      <c r="J164" s="114">
        <v>0</v>
      </c>
      <c r="K164" s="114">
        <v>281854.53000000003</v>
      </c>
      <c r="L164" s="114">
        <v>814.61</v>
      </c>
      <c r="M164" s="114">
        <v>191.31</v>
      </c>
      <c r="N164" s="114">
        <v>66193.259999999995</v>
      </c>
      <c r="O164" s="114">
        <v>3.7669884890940272E-3</v>
      </c>
      <c r="P164" s="114">
        <v>47087.360000000001</v>
      </c>
      <c r="S164" s="119">
        <f t="shared" si="9"/>
        <v>0</v>
      </c>
      <c r="T164" s="14" t="s">
        <v>324</v>
      </c>
      <c r="U164" s="14" t="s">
        <v>325</v>
      </c>
      <c r="V164" s="14">
        <v>336</v>
      </c>
      <c r="W164" s="14">
        <v>298505.82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298505.82</v>
      </c>
      <c r="AE164" s="14">
        <v>888.41017857142856</v>
      </c>
      <c r="AF164" s="14">
        <v>249.29</v>
      </c>
      <c r="AG164" s="14">
        <v>83761.440000000002</v>
      </c>
      <c r="AH164" s="14">
        <v>4.786288911362028E-3</v>
      </c>
      <c r="AI164" s="14">
        <v>63657.64</v>
      </c>
      <c r="AJ164" s="133"/>
      <c r="AL164" s="133"/>
      <c r="AM164" s="114">
        <f t="shared" si="10"/>
        <v>0</v>
      </c>
    </row>
    <row r="165" spans="1:39" ht="15.5" hidden="1" x14ac:dyDescent="0.35">
      <c r="A165" s="155">
        <v>2527</v>
      </c>
      <c r="B165" s="114" t="s">
        <v>327</v>
      </c>
      <c r="C165" s="114">
        <v>311</v>
      </c>
      <c r="D165" s="114">
        <v>136962.67000000001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136962.67000000001</v>
      </c>
      <c r="L165" s="114">
        <v>440.39</v>
      </c>
      <c r="M165" s="114">
        <v>0</v>
      </c>
      <c r="N165" s="114">
        <v>0</v>
      </c>
      <c r="O165" s="114"/>
      <c r="P165" s="114">
        <v>0</v>
      </c>
      <c r="S165" s="119">
        <f t="shared" si="9"/>
        <v>0</v>
      </c>
      <c r="T165" s="14" t="s">
        <v>326</v>
      </c>
      <c r="U165" s="14" t="s">
        <v>327</v>
      </c>
      <c r="V165" s="14">
        <v>316</v>
      </c>
      <c r="W165" s="14">
        <v>132386.95000000001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132386.95000000001</v>
      </c>
      <c r="AE165" s="14">
        <v>418.94604430379752</v>
      </c>
      <c r="AF165" s="14">
        <v>0</v>
      </c>
      <c r="AG165" s="14">
        <v>0</v>
      </c>
      <c r="AH165" s="14">
        <v>0</v>
      </c>
      <c r="AI165" s="14">
        <v>0</v>
      </c>
      <c r="AJ165" s="133"/>
      <c r="AL165" s="133"/>
      <c r="AM165" s="114">
        <f t="shared" si="10"/>
        <v>0</v>
      </c>
    </row>
    <row r="166" spans="1:39" ht="15.5" hidden="1" x14ac:dyDescent="0.35">
      <c r="A166" s="155">
        <v>2534</v>
      </c>
      <c r="B166" s="114" t="s">
        <v>329</v>
      </c>
      <c r="C166" s="114">
        <v>457</v>
      </c>
      <c r="D166" s="114">
        <v>197951.14</v>
      </c>
      <c r="E166" s="114">
        <v>0</v>
      </c>
      <c r="F166" s="114">
        <v>0</v>
      </c>
      <c r="G166" s="114">
        <v>0</v>
      </c>
      <c r="H166" s="114">
        <v>0</v>
      </c>
      <c r="I166" s="114">
        <v>0</v>
      </c>
      <c r="J166" s="114">
        <v>0</v>
      </c>
      <c r="K166" s="114">
        <v>197951.14</v>
      </c>
      <c r="L166" s="114">
        <v>433.15</v>
      </c>
      <c r="M166" s="114">
        <v>0</v>
      </c>
      <c r="N166" s="114">
        <v>0</v>
      </c>
      <c r="O166" s="114"/>
      <c r="P166" s="114">
        <v>0</v>
      </c>
      <c r="S166" s="119">
        <f t="shared" si="9"/>
        <v>0</v>
      </c>
      <c r="T166" s="14" t="s">
        <v>328</v>
      </c>
      <c r="U166" s="14" t="s">
        <v>329</v>
      </c>
      <c r="V166" s="14">
        <v>467</v>
      </c>
      <c r="W166" s="14">
        <v>198041.25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198041.25</v>
      </c>
      <c r="AE166" s="14">
        <v>424.07119914346896</v>
      </c>
      <c r="AF166" s="14">
        <v>0</v>
      </c>
      <c r="AG166" s="14">
        <v>0</v>
      </c>
      <c r="AH166" s="14">
        <v>0</v>
      </c>
      <c r="AI166" s="14">
        <v>0</v>
      </c>
      <c r="AJ166" s="133"/>
      <c r="AL166" s="133"/>
      <c r="AM166" s="114">
        <f t="shared" si="10"/>
        <v>0</v>
      </c>
    </row>
    <row r="167" spans="1:39" ht="15.5" hidden="1" x14ac:dyDescent="0.35">
      <c r="A167" s="155">
        <v>2541</v>
      </c>
      <c r="B167" s="114" t="s">
        <v>331</v>
      </c>
      <c r="C167" s="114">
        <v>541</v>
      </c>
      <c r="D167" s="114">
        <v>274258.02</v>
      </c>
      <c r="E167" s="114">
        <v>0</v>
      </c>
      <c r="F167" s="114">
        <v>0</v>
      </c>
      <c r="G167" s="114">
        <v>0</v>
      </c>
      <c r="H167" s="114">
        <v>0</v>
      </c>
      <c r="I167" s="114">
        <v>0</v>
      </c>
      <c r="J167" s="114">
        <v>0</v>
      </c>
      <c r="K167" s="114">
        <v>274258.02</v>
      </c>
      <c r="L167" s="114">
        <v>506.95</v>
      </c>
      <c r="M167" s="114">
        <v>0</v>
      </c>
      <c r="N167" s="114">
        <v>0</v>
      </c>
      <c r="O167" s="114"/>
      <c r="P167" s="114">
        <v>0</v>
      </c>
      <c r="S167" s="119">
        <f t="shared" si="9"/>
        <v>0</v>
      </c>
      <c r="T167" s="14" t="s">
        <v>330</v>
      </c>
      <c r="U167" s="14" t="s">
        <v>331</v>
      </c>
      <c r="V167" s="14">
        <v>535</v>
      </c>
      <c r="W167" s="14">
        <v>434409.01</v>
      </c>
      <c r="X167" s="14">
        <v>0</v>
      </c>
      <c r="Y167" s="14">
        <v>0</v>
      </c>
      <c r="Z167" s="14">
        <v>350</v>
      </c>
      <c r="AA167" s="14">
        <v>0</v>
      </c>
      <c r="AB167" s="14">
        <v>0</v>
      </c>
      <c r="AC167" s="14">
        <v>0</v>
      </c>
      <c r="AD167" s="14">
        <v>434059.01</v>
      </c>
      <c r="AE167" s="14">
        <v>811.32525233644867</v>
      </c>
      <c r="AF167" s="14">
        <v>172.21</v>
      </c>
      <c r="AG167" s="14">
        <v>92132.35</v>
      </c>
      <c r="AH167" s="14">
        <v>5.2646187217259563E-3</v>
      </c>
      <c r="AI167" s="14">
        <v>70019.429999999993</v>
      </c>
      <c r="AJ167" s="133"/>
      <c r="AL167" s="133"/>
      <c r="AM167" s="114">
        <f t="shared" si="10"/>
        <v>0</v>
      </c>
    </row>
    <row r="168" spans="1:39" ht="15.5" hidden="1" x14ac:dyDescent="0.35">
      <c r="A168" s="155">
        <v>2562</v>
      </c>
      <c r="B168" s="114" t="s">
        <v>333</v>
      </c>
      <c r="C168" s="114">
        <v>4160</v>
      </c>
      <c r="D168" s="114">
        <v>2146365.16</v>
      </c>
      <c r="E168" s="114">
        <v>0</v>
      </c>
      <c r="F168" s="114">
        <v>0</v>
      </c>
      <c r="G168" s="114">
        <v>0</v>
      </c>
      <c r="H168" s="114">
        <v>0</v>
      </c>
      <c r="I168" s="114">
        <v>0</v>
      </c>
      <c r="J168" s="114">
        <v>0</v>
      </c>
      <c r="K168" s="114">
        <v>2146365.16</v>
      </c>
      <c r="L168" s="114">
        <v>515.95000000000005</v>
      </c>
      <c r="M168" s="114">
        <v>0</v>
      </c>
      <c r="N168" s="114">
        <v>0</v>
      </c>
      <c r="O168" s="114"/>
      <c r="P168" s="114">
        <v>0</v>
      </c>
      <c r="S168" s="119">
        <f t="shared" si="9"/>
        <v>0</v>
      </c>
      <c r="T168" s="14" t="s">
        <v>332</v>
      </c>
      <c r="U168" s="14" t="s">
        <v>333</v>
      </c>
      <c r="V168" s="14">
        <v>4165</v>
      </c>
      <c r="W168" s="14">
        <v>2018512.89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2018512.89</v>
      </c>
      <c r="AE168" s="14">
        <v>484.63694837935174</v>
      </c>
      <c r="AF168" s="14">
        <v>0</v>
      </c>
      <c r="AG168" s="14">
        <v>0</v>
      </c>
      <c r="AH168" s="14">
        <v>0</v>
      </c>
      <c r="AI168" s="14">
        <v>0</v>
      </c>
      <c r="AJ168" s="133"/>
      <c r="AL168" s="133"/>
      <c r="AM168" s="114">
        <f t="shared" si="10"/>
        <v>0</v>
      </c>
    </row>
    <row r="169" spans="1:39" ht="15.5" hidden="1" x14ac:dyDescent="0.35">
      <c r="A169" s="155">
        <v>2570</v>
      </c>
      <c r="B169" s="114" t="s">
        <v>336</v>
      </c>
      <c r="C169" s="114">
        <v>0</v>
      </c>
      <c r="D169" s="114">
        <v>0</v>
      </c>
      <c r="E169" s="114">
        <v>0</v>
      </c>
      <c r="F169" s="114">
        <v>0</v>
      </c>
      <c r="G169" s="114">
        <v>0</v>
      </c>
      <c r="H169" s="114">
        <v>0</v>
      </c>
      <c r="I169" s="114">
        <v>0</v>
      </c>
      <c r="J169" s="114">
        <v>0</v>
      </c>
      <c r="K169" s="114">
        <v>0</v>
      </c>
      <c r="L169" s="114" t="s">
        <v>870</v>
      </c>
      <c r="M169" s="114"/>
      <c r="N169" s="114"/>
      <c r="O169" s="114"/>
      <c r="P169" s="114">
        <v>0</v>
      </c>
      <c r="S169" s="119">
        <f t="shared" si="9"/>
        <v>0</v>
      </c>
      <c r="T169" s="14" t="s">
        <v>335</v>
      </c>
      <c r="U169" s="14" t="s">
        <v>336</v>
      </c>
      <c r="V169" s="14">
        <v>524</v>
      </c>
      <c r="W169" s="14">
        <v>521087.19</v>
      </c>
      <c r="X169" s="14">
        <v>0</v>
      </c>
      <c r="Y169" s="14">
        <v>0</v>
      </c>
      <c r="Z169" s="14">
        <v>1750</v>
      </c>
      <c r="AA169" s="14">
        <v>0</v>
      </c>
      <c r="AB169" s="14">
        <v>0</v>
      </c>
      <c r="AC169" s="14">
        <v>0</v>
      </c>
      <c r="AD169" s="14">
        <v>519337.19</v>
      </c>
      <c r="AE169" s="14">
        <v>991.10150763358774</v>
      </c>
      <c r="AF169" s="14">
        <v>351.99</v>
      </c>
      <c r="AG169" s="14">
        <v>184442.76</v>
      </c>
      <c r="AH169" s="14">
        <v>1.0539412132468208E-2</v>
      </c>
      <c r="AI169" s="14">
        <v>140174.18</v>
      </c>
      <c r="AJ169" s="133"/>
      <c r="AL169" s="133"/>
      <c r="AM169" s="114">
        <f t="shared" si="10"/>
        <v>0</v>
      </c>
    </row>
    <row r="170" spans="1:39" ht="15.5" hidden="1" x14ac:dyDescent="0.35">
      <c r="A170" s="155">
        <v>2576</v>
      </c>
      <c r="B170" s="114" t="s">
        <v>338</v>
      </c>
      <c r="C170" s="114">
        <v>828</v>
      </c>
      <c r="D170" s="114">
        <v>294564.53000000003</v>
      </c>
      <c r="E170" s="114">
        <v>0</v>
      </c>
      <c r="F170" s="114">
        <v>0</v>
      </c>
      <c r="G170" s="114">
        <v>0</v>
      </c>
      <c r="H170" s="114">
        <v>0</v>
      </c>
      <c r="I170" s="114">
        <v>0</v>
      </c>
      <c r="J170" s="114">
        <v>0</v>
      </c>
      <c r="K170" s="114">
        <v>294564.53000000003</v>
      </c>
      <c r="L170" s="114">
        <v>355.75</v>
      </c>
      <c r="M170" s="114">
        <v>0</v>
      </c>
      <c r="N170" s="114">
        <v>0</v>
      </c>
      <c r="O170" s="114"/>
      <c r="P170" s="114">
        <v>0</v>
      </c>
      <c r="S170" s="119">
        <f t="shared" si="9"/>
        <v>0</v>
      </c>
      <c r="T170" s="14" t="s">
        <v>337</v>
      </c>
      <c r="U170" s="14" t="s">
        <v>338</v>
      </c>
      <c r="V170" s="14">
        <v>808</v>
      </c>
      <c r="W170" s="14">
        <v>304987.08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304987.08</v>
      </c>
      <c r="AE170" s="14">
        <v>377.45925742574258</v>
      </c>
      <c r="AF170" s="14">
        <v>0</v>
      </c>
      <c r="AG170" s="14">
        <v>0</v>
      </c>
      <c r="AH170" s="14">
        <v>0</v>
      </c>
      <c r="AI170" s="14">
        <v>0</v>
      </c>
      <c r="AJ170" s="133"/>
      <c r="AL170" s="133"/>
      <c r="AM170" s="114">
        <f t="shared" si="10"/>
        <v>0</v>
      </c>
    </row>
    <row r="171" spans="1:39" ht="15.5" hidden="1" x14ac:dyDescent="0.35">
      <c r="A171" s="155">
        <v>2583</v>
      </c>
      <c r="B171" s="114" t="s">
        <v>340</v>
      </c>
      <c r="C171" s="114">
        <v>3859</v>
      </c>
      <c r="D171" s="114">
        <v>2183534.67</v>
      </c>
      <c r="E171" s="114">
        <v>615</v>
      </c>
      <c r="F171" s="114">
        <v>0</v>
      </c>
      <c r="G171" s="114">
        <v>0</v>
      </c>
      <c r="H171" s="114">
        <v>0</v>
      </c>
      <c r="I171" s="114">
        <v>0</v>
      </c>
      <c r="J171" s="114">
        <v>0</v>
      </c>
      <c r="K171" s="114">
        <v>2182919.67</v>
      </c>
      <c r="L171" s="114">
        <v>565.66999999999996</v>
      </c>
      <c r="M171" s="114">
        <v>0</v>
      </c>
      <c r="N171" s="114">
        <v>0</v>
      </c>
      <c r="O171" s="114"/>
      <c r="P171" s="114">
        <v>0</v>
      </c>
      <c r="S171" s="119">
        <f t="shared" ref="S171:S202" si="11">A171-T171</f>
        <v>0</v>
      </c>
      <c r="T171" s="14" t="s">
        <v>339</v>
      </c>
      <c r="U171" s="14" t="s">
        <v>340</v>
      </c>
      <c r="V171" s="14">
        <v>3956</v>
      </c>
      <c r="W171" s="14">
        <v>2356141.4500000002</v>
      </c>
      <c r="X171" s="14">
        <v>385</v>
      </c>
      <c r="Y171" s="14">
        <v>0</v>
      </c>
      <c r="Z171" s="14">
        <v>5839.02</v>
      </c>
      <c r="AA171" s="14">
        <v>0</v>
      </c>
      <c r="AB171" s="14">
        <v>0</v>
      </c>
      <c r="AC171" s="14">
        <v>0</v>
      </c>
      <c r="AD171" s="14">
        <v>2349917.4300000002</v>
      </c>
      <c r="AE171" s="14">
        <v>594.01350606673407</v>
      </c>
      <c r="AF171" s="14">
        <v>0</v>
      </c>
      <c r="AG171" s="14">
        <v>0</v>
      </c>
      <c r="AH171" s="14">
        <v>0</v>
      </c>
      <c r="AI171" s="14">
        <v>0</v>
      </c>
      <c r="AJ171" s="133"/>
      <c r="AL171" s="133"/>
      <c r="AM171" s="114">
        <f t="shared" si="10"/>
        <v>0</v>
      </c>
    </row>
    <row r="172" spans="1:39" ht="15.5" hidden="1" x14ac:dyDescent="0.35">
      <c r="A172" s="155">
        <v>2605</v>
      </c>
      <c r="B172" s="114" t="s">
        <v>344</v>
      </c>
      <c r="C172" s="114">
        <v>849</v>
      </c>
      <c r="D172" s="114">
        <v>565477.68999999994</v>
      </c>
      <c r="E172" s="114">
        <v>0</v>
      </c>
      <c r="F172" s="114">
        <v>0</v>
      </c>
      <c r="G172" s="114">
        <v>0</v>
      </c>
      <c r="H172" s="114">
        <v>0</v>
      </c>
      <c r="I172" s="114">
        <v>0</v>
      </c>
      <c r="J172" s="114">
        <v>0</v>
      </c>
      <c r="K172" s="114">
        <v>565477.68999999994</v>
      </c>
      <c r="L172" s="114">
        <v>666.05</v>
      </c>
      <c r="M172" s="114">
        <v>42.75</v>
      </c>
      <c r="N172" s="114">
        <v>36294.75</v>
      </c>
      <c r="O172" s="114">
        <v>2.065495874724186E-3</v>
      </c>
      <c r="P172" s="114">
        <v>25818.7</v>
      </c>
      <c r="S172" s="119">
        <f t="shared" si="11"/>
        <v>0</v>
      </c>
      <c r="T172" s="14" t="s">
        <v>343</v>
      </c>
      <c r="U172" s="14" t="s">
        <v>344</v>
      </c>
      <c r="V172" s="14">
        <v>855</v>
      </c>
      <c r="W172" s="14">
        <v>577244.06000000006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577244.06000000006</v>
      </c>
      <c r="AE172" s="14">
        <v>675.13925146198835</v>
      </c>
      <c r="AF172" s="14">
        <v>36.020000000000003</v>
      </c>
      <c r="AG172" s="14">
        <v>30797.1</v>
      </c>
      <c r="AH172" s="14">
        <v>1.75980520669305E-3</v>
      </c>
      <c r="AI172" s="14">
        <v>23405.41</v>
      </c>
      <c r="AJ172" s="133"/>
      <c r="AL172" s="133"/>
      <c r="AM172" s="114">
        <f t="shared" si="10"/>
        <v>0</v>
      </c>
    </row>
    <row r="173" spans="1:39" ht="15.5" hidden="1" x14ac:dyDescent="0.35">
      <c r="A173" s="155">
        <v>2604</v>
      </c>
      <c r="B173" s="114" t="s">
        <v>342</v>
      </c>
      <c r="C173" s="114">
        <v>5666</v>
      </c>
      <c r="D173" s="114">
        <v>2157526.0499999998</v>
      </c>
      <c r="E173" s="114">
        <v>0</v>
      </c>
      <c r="F173" s="114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2157526.0499999998</v>
      </c>
      <c r="L173" s="114">
        <v>380.78</v>
      </c>
      <c r="M173" s="114">
        <v>0</v>
      </c>
      <c r="N173" s="114">
        <v>0</v>
      </c>
      <c r="O173" s="114"/>
      <c r="P173" s="114">
        <v>0</v>
      </c>
      <c r="S173" s="119">
        <f t="shared" si="11"/>
        <v>0</v>
      </c>
      <c r="T173" s="14" t="s">
        <v>341</v>
      </c>
      <c r="U173" s="14" t="s">
        <v>342</v>
      </c>
      <c r="V173" s="14">
        <v>5711</v>
      </c>
      <c r="W173" s="14">
        <v>2177563.69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2177563.69</v>
      </c>
      <c r="AE173" s="14">
        <v>381.29288916126774</v>
      </c>
      <c r="AF173" s="14">
        <v>0</v>
      </c>
      <c r="AG173" s="14">
        <v>0</v>
      </c>
      <c r="AH173" s="14">
        <v>0</v>
      </c>
      <c r="AI173" s="14">
        <v>0</v>
      </c>
      <c r="AJ173" s="133"/>
      <c r="AL173" s="133"/>
      <c r="AM173" s="114">
        <f t="shared" si="10"/>
        <v>0</v>
      </c>
    </row>
    <row r="174" spans="1:39" ht="15.5" hidden="1" x14ac:dyDescent="0.35">
      <c r="A174" s="155">
        <v>2611</v>
      </c>
      <c r="B174" s="114" t="s">
        <v>346</v>
      </c>
      <c r="C174" s="114">
        <v>5668</v>
      </c>
      <c r="D174" s="114">
        <v>2304319.66</v>
      </c>
      <c r="E174" s="114">
        <v>1586</v>
      </c>
      <c r="F174" s="114">
        <v>0</v>
      </c>
      <c r="G174" s="114">
        <v>0</v>
      </c>
      <c r="H174" s="114">
        <v>0</v>
      </c>
      <c r="I174" s="114">
        <v>0</v>
      </c>
      <c r="J174" s="114">
        <v>0</v>
      </c>
      <c r="K174" s="114">
        <v>2302733.66</v>
      </c>
      <c r="L174" s="114">
        <v>406.27</v>
      </c>
      <c r="M174" s="114">
        <v>0</v>
      </c>
      <c r="N174" s="114">
        <v>0</v>
      </c>
      <c r="O174" s="114"/>
      <c r="P174" s="114">
        <v>0</v>
      </c>
      <c r="S174" s="119">
        <f t="shared" si="11"/>
        <v>0</v>
      </c>
      <c r="T174" s="14" t="s">
        <v>345</v>
      </c>
      <c r="U174" s="14" t="s">
        <v>346</v>
      </c>
      <c r="V174" s="14">
        <v>5642</v>
      </c>
      <c r="W174" s="14">
        <v>2434746.06</v>
      </c>
      <c r="X174" s="14">
        <v>1410.72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2433335.34</v>
      </c>
      <c r="AE174" s="14">
        <v>431.28949663239985</v>
      </c>
      <c r="AF174" s="14">
        <v>0</v>
      </c>
      <c r="AG174" s="14">
        <v>0</v>
      </c>
      <c r="AH174" s="14">
        <v>0</v>
      </c>
      <c r="AI174" s="14">
        <v>0</v>
      </c>
      <c r="AJ174" s="133"/>
      <c r="AL174" s="133"/>
      <c r="AM174" s="114">
        <f t="shared" si="10"/>
        <v>0</v>
      </c>
    </row>
    <row r="175" spans="1:39" ht="15.5" hidden="1" x14ac:dyDescent="0.35">
      <c r="A175" s="155">
        <v>2618</v>
      </c>
      <c r="B175" s="114" t="s">
        <v>349</v>
      </c>
      <c r="C175" s="114">
        <v>555</v>
      </c>
      <c r="D175" s="114">
        <v>559454.48</v>
      </c>
      <c r="E175" s="114">
        <v>0</v>
      </c>
      <c r="F175" s="114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559454.48</v>
      </c>
      <c r="L175" s="114">
        <v>1008.03</v>
      </c>
      <c r="M175" s="114">
        <v>384.73</v>
      </c>
      <c r="N175" s="114">
        <v>213525.15000000002</v>
      </c>
      <c r="O175" s="114">
        <v>1.2151490683221761E-2</v>
      </c>
      <c r="P175" s="114">
        <v>151893.63</v>
      </c>
      <c r="S175" s="119">
        <f t="shared" si="11"/>
        <v>0</v>
      </c>
      <c r="T175" s="14" t="s">
        <v>348</v>
      </c>
      <c r="U175" s="14" t="s">
        <v>349</v>
      </c>
      <c r="V175" s="14">
        <v>549</v>
      </c>
      <c r="W175" s="14">
        <v>553962.11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553962.11</v>
      </c>
      <c r="AE175" s="14">
        <v>1009.038451730419</v>
      </c>
      <c r="AF175" s="14">
        <v>369.92</v>
      </c>
      <c r="AG175" s="14">
        <v>203086.07999999999</v>
      </c>
      <c r="AH175" s="14">
        <v>1.1604727100632244E-2</v>
      </c>
      <c r="AI175" s="14">
        <v>154342.87</v>
      </c>
      <c r="AJ175" s="133"/>
      <c r="AL175" s="133"/>
      <c r="AM175" s="114">
        <f t="shared" si="10"/>
        <v>0</v>
      </c>
    </row>
    <row r="176" spans="1:39" ht="15.5" hidden="1" x14ac:dyDescent="0.35">
      <c r="A176" s="155">
        <v>2632</v>
      </c>
      <c r="B176" s="114" t="s">
        <v>353</v>
      </c>
      <c r="C176" s="114">
        <v>405</v>
      </c>
      <c r="D176" s="114">
        <v>373041.77</v>
      </c>
      <c r="E176" s="114">
        <v>0</v>
      </c>
      <c r="F176" s="114">
        <v>0</v>
      </c>
      <c r="G176" s="114">
        <v>0</v>
      </c>
      <c r="H176" s="114">
        <v>0</v>
      </c>
      <c r="I176" s="114">
        <v>0</v>
      </c>
      <c r="J176" s="114">
        <v>0</v>
      </c>
      <c r="K176" s="114">
        <v>373041.77</v>
      </c>
      <c r="L176" s="114">
        <v>921.09</v>
      </c>
      <c r="M176" s="114">
        <v>297.79000000000002</v>
      </c>
      <c r="N176" s="114">
        <v>120604.95000000001</v>
      </c>
      <c r="O176" s="114">
        <v>6.8635002774868736E-3</v>
      </c>
      <c r="P176" s="114">
        <v>85793.75</v>
      </c>
      <c r="S176" s="119">
        <f t="shared" si="11"/>
        <v>0</v>
      </c>
      <c r="T176" s="14" t="s">
        <v>352</v>
      </c>
      <c r="U176" s="14" t="s">
        <v>353</v>
      </c>
      <c r="V176" s="14">
        <v>410</v>
      </c>
      <c r="W176" s="14">
        <v>344751.14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344751.14</v>
      </c>
      <c r="AE176" s="14">
        <v>840.85643902439028</v>
      </c>
      <c r="AF176" s="14">
        <v>201.74</v>
      </c>
      <c r="AG176" s="14">
        <v>82713.399999999994</v>
      </c>
      <c r="AH176" s="14">
        <v>4.7264019009349879E-3</v>
      </c>
      <c r="AI176" s="14">
        <v>62861.15</v>
      </c>
      <c r="AJ176" s="133"/>
      <c r="AL176" s="133"/>
      <c r="AM176" s="114">
        <f t="shared" si="10"/>
        <v>0</v>
      </c>
    </row>
    <row r="177" spans="1:39" ht="15.5" hidden="1" x14ac:dyDescent="0.35">
      <c r="A177" s="155">
        <v>2639</v>
      </c>
      <c r="B177" s="114" t="s">
        <v>355</v>
      </c>
      <c r="C177" s="114">
        <v>696</v>
      </c>
      <c r="D177" s="114">
        <v>257922.11</v>
      </c>
      <c r="E177" s="114">
        <v>0</v>
      </c>
      <c r="F177" s="114">
        <v>0</v>
      </c>
      <c r="G177" s="114">
        <v>0</v>
      </c>
      <c r="H177" s="114">
        <v>0</v>
      </c>
      <c r="I177" s="114">
        <v>0</v>
      </c>
      <c r="J177" s="114">
        <v>0</v>
      </c>
      <c r="K177" s="114">
        <v>257922.11</v>
      </c>
      <c r="L177" s="114">
        <v>370.58</v>
      </c>
      <c r="M177" s="114">
        <v>0</v>
      </c>
      <c r="N177" s="114">
        <v>0</v>
      </c>
      <c r="O177" s="114"/>
      <c r="P177" s="114">
        <v>0</v>
      </c>
      <c r="S177" s="119">
        <f t="shared" si="11"/>
        <v>0</v>
      </c>
      <c r="T177" s="14" t="s">
        <v>354</v>
      </c>
      <c r="U177" s="14" t="s">
        <v>355</v>
      </c>
      <c r="V177" s="14">
        <v>678</v>
      </c>
      <c r="W177" s="14">
        <v>272198.92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272198.92</v>
      </c>
      <c r="AE177" s="14">
        <v>401.4733333333333</v>
      </c>
      <c r="AF177" s="14">
        <v>0</v>
      </c>
      <c r="AG177" s="14">
        <v>0</v>
      </c>
      <c r="AH177" s="14">
        <v>0</v>
      </c>
      <c r="AI177" s="14">
        <v>0</v>
      </c>
      <c r="AJ177" s="133"/>
      <c r="AL177" s="133"/>
      <c r="AM177" s="114">
        <f t="shared" si="10"/>
        <v>0</v>
      </c>
    </row>
    <row r="178" spans="1:39" ht="15.5" hidden="1" x14ac:dyDescent="0.35">
      <c r="A178" s="155">
        <v>2646</v>
      </c>
      <c r="B178" s="114" t="s">
        <v>357</v>
      </c>
      <c r="C178" s="114">
        <v>741</v>
      </c>
      <c r="D178" s="114">
        <v>388569.17</v>
      </c>
      <c r="E178" s="114">
        <v>2275.66</v>
      </c>
      <c r="F178" s="114">
        <v>0</v>
      </c>
      <c r="G178" s="114">
        <v>0</v>
      </c>
      <c r="H178" s="114">
        <v>0</v>
      </c>
      <c r="I178" s="114">
        <v>0</v>
      </c>
      <c r="J178" s="114">
        <v>0</v>
      </c>
      <c r="K178" s="114">
        <v>386293.51</v>
      </c>
      <c r="L178" s="114">
        <v>521.30999999999995</v>
      </c>
      <c r="M178" s="114">
        <v>0</v>
      </c>
      <c r="N178" s="114">
        <v>0</v>
      </c>
      <c r="O178" s="114"/>
      <c r="P178" s="114">
        <v>0</v>
      </c>
      <c r="S178" s="119">
        <f t="shared" si="11"/>
        <v>0</v>
      </c>
      <c r="T178" s="14" t="s">
        <v>356</v>
      </c>
      <c r="U178" s="14" t="s">
        <v>357</v>
      </c>
      <c r="V178" s="14">
        <v>719</v>
      </c>
      <c r="W178" s="14">
        <v>372313.8</v>
      </c>
      <c r="X178" s="14">
        <v>3079.44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369234.36</v>
      </c>
      <c r="AE178" s="14">
        <v>513.53874826147421</v>
      </c>
      <c r="AF178" s="14">
        <v>0</v>
      </c>
      <c r="AG178" s="14">
        <v>0</v>
      </c>
      <c r="AH178" s="14">
        <v>0</v>
      </c>
      <c r="AI178" s="14">
        <v>0</v>
      </c>
      <c r="AJ178" s="133"/>
      <c r="AL178" s="133"/>
      <c r="AM178" s="114">
        <f t="shared" si="10"/>
        <v>0</v>
      </c>
    </row>
    <row r="179" spans="1:39" ht="15.5" hidden="1" x14ac:dyDescent="0.35">
      <c r="A179" s="155">
        <v>2660</v>
      </c>
      <c r="B179" s="114" t="s">
        <v>359</v>
      </c>
      <c r="C179" s="114">
        <v>322</v>
      </c>
      <c r="D179" s="114">
        <v>316405.68</v>
      </c>
      <c r="E179" s="114">
        <v>0</v>
      </c>
      <c r="F179" s="114">
        <v>0</v>
      </c>
      <c r="G179" s="114">
        <v>4704.6499999999996</v>
      </c>
      <c r="H179" s="114">
        <v>0</v>
      </c>
      <c r="I179" s="114">
        <v>0</v>
      </c>
      <c r="J179" s="114">
        <v>0</v>
      </c>
      <c r="K179" s="114">
        <v>311701.02999999997</v>
      </c>
      <c r="L179" s="114">
        <v>968.02</v>
      </c>
      <c r="M179" s="114">
        <v>344.72</v>
      </c>
      <c r="N179" s="114">
        <v>110999.84000000001</v>
      </c>
      <c r="O179" s="114">
        <v>6.3168836158134355E-3</v>
      </c>
      <c r="P179" s="114">
        <v>78961.05</v>
      </c>
      <c r="S179" s="119">
        <f t="shared" si="11"/>
        <v>0</v>
      </c>
      <c r="T179" s="14" t="s">
        <v>358</v>
      </c>
      <c r="U179" s="14" t="s">
        <v>359</v>
      </c>
      <c r="V179" s="14">
        <v>307</v>
      </c>
      <c r="W179" s="14">
        <v>236138.31</v>
      </c>
      <c r="X179" s="14">
        <v>0</v>
      </c>
      <c r="Y179" s="14">
        <v>0</v>
      </c>
      <c r="Z179" s="14">
        <v>5404.21</v>
      </c>
      <c r="AA179" s="14">
        <v>0</v>
      </c>
      <c r="AB179" s="14">
        <v>0</v>
      </c>
      <c r="AC179" s="14">
        <v>0</v>
      </c>
      <c r="AD179" s="14">
        <v>230734.1</v>
      </c>
      <c r="AE179" s="14">
        <v>751.57687296416941</v>
      </c>
      <c r="AF179" s="14">
        <v>112.46</v>
      </c>
      <c r="AG179" s="14">
        <v>34525.22</v>
      </c>
      <c r="AH179" s="14">
        <v>1.9728371151252239E-3</v>
      </c>
      <c r="AI179" s="14">
        <v>26238.73</v>
      </c>
      <c r="AJ179" s="133"/>
      <c r="AL179" s="133"/>
      <c r="AM179" s="114">
        <f t="shared" si="10"/>
        <v>0</v>
      </c>
    </row>
    <row r="180" spans="1:39" ht="15.5" hidden="1" x14ac:dyDescent="0.35">
      <c r="A180" s="155">
        <v>2695</v>
      </c>
      <c r="B180" s="114" t="s">
        <v>361</v>
      </c>
      <c r="C180" s="114">
        <v>9890</v>
      </c>
      <c r="D180" s="114">
        <v>1236463.3400000001</v>
      </c>
      <c r="E180" s="114">
        <v>0</v>
      </c>
      <c r="F180" s="114">
        <v>0</v>
      </c>
      <c r="G180" s="114">
        <v>0</v>
      </c>
      <c r="H180" s="114">
        <v>0</v>
      </c>
      <c r="I180" s="114">
        <v>0</v>
      </c>
      <c r="J180" s="114">
        <v>0</v>
      </c>
      <c r="K180" s="114">
        <v>1236463.3400000001</v>
      </c>
      <c r="L180" s="114">
        <v>125.02</v>
      </c>
      <c r="M180" s="114">
        <v>0</v>
      </c>
      <c r="N180" s="114">
        <v>0</v>
      </c>
      <c r="O180" s="114"/>
      <c r="P180" s="114">
        <v>0</v>
      </c>
      <c r="S180" s="119">
        <f t="shared" si="11"/>
        <v>0</v>
      </c>
      <c r="T180" s="14" t="s">
        <v>360</v>
      </c>
      <c r="U180" s="14" t="s">
        <v>361</v>
      </c>
      <c r="V180" s="14">
        <v>9690</v>
      </c>
      <c r="W180" s="14">
        <v>1406318.77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1406318.77</v>
      </c>
      <c r="AE180" s="14">
        <v>145.13093601651187</v>
      </c>
      <c r="AF180" s="14">
        <v>0</v>
      </c>
      <c r="AG180" s="14">
        <v>0</v>
      </c>
      <c r="AH180" s="14">
        <v>0</v>
      </c>
      <c r="AI180" s="14">
        <v>0</v>
      </c>
      <c r="AJ180" s="133"/>
      <c r="AL180" s="133"/>
      <c r="AM180" s="114">
        <f t="shared" si="10"/>
        <v>0</v>
      </c>
    </row>
    <row r="181" spans="1:39" ht="15.5" hidden="1" x14ac:dyDescent="0.35">
      <c r="A181" s="155">
        <v>2702</v>
      </c>
      <c r="B181" s="114" t="s">
        <v>363</v>
      </c>
      <c r="C181" s="114">
        <v>1988</v>
      </c>
      <c r="D181" s="114">
        <v>819652.76</v>
      </c>
      <c r="E181" s="114">
        <v>0</v>
      </c>
      <c r="F181" s="114">
        <v>0</v>
      </c>
      <c r="G181" s="114">
        <v>0</v>
      </c>
      <c r="H181" s="114">
        <v>0</v>
      </c>
      <c r="I181" s="114">
        <v>0</v>
      </c>
      <c r="J181" s="114">
        <v>0</v>
      </c>
      <c r="K181" s="114">
        <v>819652.76</v>
      </c>
      <c r="L181" s="114">
        <v>412.3</v>
      </c>
      <c r="M181" s="114">
        <v>0</v>
      </c>
      <c r="N181" s="114">
        <v>0</v>
      </c>
      <c r="O181" s="114"/>
      <c r="P181" s="114">
        <v>0</v>
      </c>
      <c r="S181" s="119">
        <f t="shared" si="11"/>
        <v>0</v>
      </c>
      <c r="T181" s="14" t="s">
        <v>362</v>
      </c>
      <c r="U181" s="14" t="s">
        <v>363</v>
      </c>
      <c r="V181" s="14">
        <v>1927</v>
      </c>
      <c r="W181" s="14">
        <v>793706.51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793706.51</v>
      </c>
      <c r="AE181" s="14">
        <v>411.88713544369489</v>
      </c>
      <c r="AF181" s="14">
        <v>0</v>
      </c>
      <c r="AG181" s="14">
        <v>0</v>
      </c>
      <c r="AH181" s="14">
        <v>0</v>
      </c>
      <c r="AI181" s="14">
        <v>0</v>
      </c>
      <c r="AJ181" s="133"/>
      <c r="AL181" s="133"/>
      <c r="AM181" s="114">
        <f t="shared" si="10"/>
        <v>0</v>
      </c>
    </row>
    <row r="182" spans="1:39" ht="15.5" hidden="1" x14ac:dyDescent="0.35">
      <c r="A182" s="155">
        <v>2730</v>
      </c>
      <c r="B182" s="114" t="s">
        <v>365</v>
      </c>
      <c r="C182" s="114">
        <v>745</v>
      </c>
      <c r="D182" s="114">
        <v>217283.1</v>
      </c>
      <c r="E182" s="114">
        <v>0</v>
      </c>
      <c r="F182" s="114">
        <v>259</v>
      </c>
      <c r="G182" s="114">
        <v>3656.3</v>
      </c>
      <c r="H182" s="114">
        <v>0</v>
      </c>
      <c r="I182" s="114">
        <v>0</v>
      </c>
      <c r="J182" s="114">
        <v>0</v>
      </c>
      <c r="K182" s="114">
        <v>213367.80000000002</v>
      </c>
      <c r="L182" s="114">
        <v>286.39999999999998</v>
      </c>
      <c r="M182" s="114">
        <v>0</v>
      </c>
      <c r="N182" s="114">
        <v>0</v>
      </c>
      <c r="O182" s="114"/>
      <c r="P182" s="114">
        <v>0</v>
      </c>
      <c r="S182" s="119">
        <f t="shared" si="11"/>
        <v>0</v>
      </c>
      <c r="T182" s="14" t="s">
        <v>364</v>
      </c>
      <c r="U182" s="14" t="s">
        <v>365</v>
      </c>
      <c r="V182" s="14">
        <v>758</v>
      </c>
      <c r="W182" s="14">
        <v>270145.91999999998</v>
      </c>
      <c r="X182" s="14">
        <v>0</v>
      </c>
      <c r="Y182" s="14">
        <v>0</v>
      </c>
      <c r="Z182" s="14">
        <v>615</v>
      </c>
      <c r="AA182" s="14">
        <v>0</v>
      </c>
      <c r="AB182" s="14">
        <v>0</v>
      </c>
      <c r="AC182" s="14">
        <v>0</v>
      </c>
      <c r="AD182" s="14">
        <v>269530.92</v>
      </c>
      <c r="AE182" s="14">
        <v>355.58168865435351</v>
      </c>
      <c r="AF182" s="14">
        <v>0</v>
      </c>
      <c r="AG182" s="14">
        <v>0</v>
      </c>
      <c r="AH182" s="14">
        <v>0</v>
      </c>
      <c r="AI182" s="14">
        <v>0</v>
      </c>
      <c r="AJ182" s="133"/>
      <c r="AL182" s="133"/>
      <c r="AM182" s="114">
        <f t="shared" si="10"/>
        <v>0</v>
      </c>
    </row>
    <row r="183" spans="1:39" ht="15.5" hidden="1" x14ac:dyDescent="0.35">
      <c r="A183" s="155">
        <v>2737</v>
      </c>
      <c r="B183" s="114" t="s">
        <v>367</v>
      </c>
      <c r="C183" s="114">
        <v>247</v>
      </c>
      <c r="D183" s="114">
        <v>105655.85</v>
      </c>
      <c r="E183" s="114">
        <v>0</v>
      </c>
      <c r="F183" s="114">
        <v>0</v>
      </c>
      <c r="G183" s="114">
        <v>0</v>
      </c>
      <c r="H183" s="114">
        <v>0</v>
      </c>
      <c r="I183" s="114">
        <v>0</v>
      </c>
      <c r="J183" s="114">
        <v>0</v>
      </c>
      <c r="K183" s="114">
        <v>105655.85</v>
      </c>
      <c r="L183" s="114">
        <v>427.76</v>
      </c>
      <c r="M183" s="114">
        <v>0</v>
      </c>
      <c r="N183" s="114">
        <v>0</v>
      </c>
      <c r="O183" s="114"/>
      <c r="P183" s="114">
        <v>0</v>
      </c>
      <c r="S183" s="119">
        <f t="shared" si="11"/>
        <v>0</v>
      </c>
      <c r="T183" s="14" t="s">
        <v>366</v>
      </c>
      <c r="U183" s="14" t="s">
        <v>367</v>
      </c>
      <c r="V183" s="14">
        <v>244</v>
      </c>
      <c r="W183" s="14">
        <v>109720.81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109720.81</v>
      </c>
      <c r="AE183" s="14">
        <v>449.67545081967211</v>
      </c>
      <c r="AF183" s="14">
        <v>0</v>
      </c>
      <c r="AG183" s="14">
        <v>0</v>
      </c>
      <c r="AH183" s="14">
        <v>0</v>
      </c>
      <c r="AI183" s="14">
        <v>0</v>
      </c>
      <c r="AJ183" s="133"/>
      <c r="AL183" s="133"/>
      <c r="AM183" s="114">
        <f t="shared" si="10"/>
        <v>0</v>
      </c>
    </row>
    <row r="184" spans="1:39" ht="15.5" hidden="1" x14ac:dyDescent="0.35">
      <c r="A184" s="155">
        <v>2758</v>
      </c>
      <c r="B184" s="114" t="s">
        <v>371</v>
      </c>
      <c r="C184" s="114">
        <v>4678</v>
      </c>
      <c r="D184" s="114">
        <v>2027374.09</v>
      </c>
      <c r="E184" s="114">
        <v>28211.65</v>
      </c>
      <c r="F184" s="114">
        <v>0</v>
      </c>
      <c r="G184" s="114">
        <v>0</v>
      </c>
      <c r="H184" s="114">
        <v>0</v>
      </c>
      <c r="I184" s="114">
        <v>0</v>
      </c>
      <c r="J184" s="114">
        <v>0</v>
      </c>
      <c r="K184" s="114">
        <v>1999162.4400000002</v>
      </c>
      <c r="L184" s="114">
        <v>427.35</v>
      </c>
      <c r="M184" s="114">
        <v>0</v>
      </c>
      <c r="N184" s="114">
        <v>0</v>
      </c>
      <c r="O184" s="114"/>
      <c r="P184" s="114">
        <v>0</v>
      </c>
      <c r="S184" s="119">
        <f t="shared" si="11"/>
        <v>0</v>
      </c>
      <c r="T184" s="14" t="s">
        <v>370</v>
      </c>
      <c r="U184" s="14" t="s">
        <v>371</v>
      </c>
      <c r="V184" s="14">
        <v>4721</v>
      </c>
      <c r="W184" s="14">
        <v>2093996.46</v>
      </c>
      <c r="X184" s="14">
        <v>47372.52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2046623.94</v>
      </c>
      <c r="AE184" s="14">
        <v>433.51492056767631</v>
      </c>
      <c r="AF184" s="14">
        <v>0</v>
      </c>
      <c r="AG184" s="14">
        <v>0</v>
      </c>
      <c r="AH184" s="14">
        <v>0</v>
      </c>
      <c r="AI184" s="14">
        <v>0</v>
      </c>
      <c r="AJ184" s="133"/>
      <c r="AL184" s="133"/>
      <c r="AM184" s="114">
        <f t="shared" si="10"/>
        <v>0</v>
      </c>
    </row>
    <row r="185" spans="1:39" ht="15.5" hidden="1" x14ac:dyDescent="0.35">
      <c r="A185" s="155">
        <v>2793</v>
      </c>
      <c r="B185" s="114" t="s">
        <v>373</v>
      </c>
      <c r="C185" s="114">
        <v>21837</v>
      </c>
      <c r="D185" s="114">
        <v>4824853.42</v>
      </c>
      <c r="E185" s="114">
        <v>0</v>
      </c>
      <c r="F185" s="114">
        <v>0</v>
      </c>
      <c r="G185" s="114">
        <v>0</v>
      </c>
      <c r="H185" s="114">
        <v>0</v>
      </c>
      <c r="I185" s="114">
        <v>0</v>
      </c>
      <c r="J185" s="114">
        <v>0</v>
      </c>
      <c r="K185" s="114">
        <v>4824853.42</v>
      </c>
      <c r="L185" s="114">
        <v>220.95</v>
      </c>
      <c r="M185" s="114">
        <v>0</v>
      </c>
      <c r="N185" s="114">
        <v>0</v>
      </c>
      <c r="O185" s="114"/>
      <c r="P185" s="114">
        <v>0</v>
      </c>
      <c r="S185" s="119">
        <f t="shared" si="11"/>
        <v>0</v>
      </c>
      <c r="T185" s="14" t="s">
        <v>372</v>
      </c>
      <c r="U185" s="14" t="s">
        <v>373</v>
      </c>
      <c r="V185" s="14">
        <v>21566</v>
      </c>
      <c r="W185" s="14">
        <v>4484756.43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4484756.43</v>
      </c>
      <c r="AE185" s="14">
        <v>207.9549489937865</v>
      </c>
      <c r="AF185" s="14">
        <v>0</v>
      </c>
      <c r="AG185" s="14">
        <v>0</v>
      </c>
      <c r="AH185" s="14">
        <v>0</v>
      </c>
      <c r="AI185" s="14">
        <v>0</v>
      </c>
      <c r="AJ185" s="133"/>
      <c r="AL185" s="133"/>
      <c r="AM185" s="114">
        <f t="shared" si="10"/>
        <v>0</v>
      </c>
    </row>
    <row r="186" spans="1:39" ht="15.5" hidden="1" x14ac:dyDescent="0.35">
      <c r="A186" s="155">
        <v>1376</v>
      </c>
      <c r="B186" s="114" t="s">
        <v>189</v>
      </c>
      <c r="C186" s="114">
        <v>3709</v>
      </c>
      <c r="D186" s="114">
        <v>2179942.8199999998</v>
      </c>
      <c r="E186" s="114">
        <v>0</v>
      </c>
      <c r="F186" s="114">
        <v>0</v>
      </c>
      <c r="G186" s="114">
        <v>0</v>
      </c>
      <c r="H186" s="114">
        <v>0</v>
      </c>
      <c r="I186" s="114">
        <v>0</v>
      </c>
      <c r="J186" s="114">
        <v>0</v>
      </c>
      <c r="K186" s="114">
        <v>2179942.8199999998</v>
      </c>
      <c r="L186" s="114">
        <v>587.74</v>
      </c>
      <c r="M186" s="114">
        <v>0</v>
      </c>
      <c r="N186" s="114">
        <v>0</v>
      </c>
      <c r="O186" s="114"/>
      <c r="P186" s="114">
        <v>0</v>
      </c>
      <c r="S186" s="119">
        <f t="shared" si="11"/>
        <v>0</v>
      </c>
      <c r="T186" s="14" t="s">
        <v>188</v>
      </c>
      <c r="U186" s="14" t="s">
        <v>189</v>
      </c>
      <c r="V186" s="14">
        <v>3666</v>
      </c>
      <c r="W186" s="14">
        <v>2250390.35</v>
      </c>
      <c r="X186" s="14">
        <v>0</v>
      </c>
      <c r="Y186" s="14">
        <v>0</v>
      </c>
      <c r="Z186" s="14">
        <v>0</v>
      </c>
      <c r="AA186" s="14">
        <v>0</v>
      </c>
      <c r="AB186" s="14">
        <v>0</v>
      </c>
      <c r="AC186" s="14">
        <v>0</v>
      </c>
      <c r="AD186" s="14">
        <v>2250390.35</v>
      </c>
      <c r="AE186" s="14">
        <v>613.85443262411354</v>
      </c>
      <c r="AF186" s="14">
        <v>0</v>
      </c>
      <c r="AG186" s="14">
        <v>0</v>
      </c>
      <c r="AH186" s="14">
        <v>0</v>
      </c>
      <c r="AI186" s="14">
        <v>0</v>
      </c>
      <c r="AJ186" s="133"/>
      <c r="AL186" s="133"/>
      <c r="AM186" s="114">
        <f t="shared" si="10"/>
        <v>0</v>
      </c>
    </row>
    <row r="187" spans="1:39" ht="15.5" hidden="1" x14ac:dyDescent="0.35">
      <c r="A187" s="155">
        <v>2800</v>
      </c>
      <c r="B187" s="114" t="s">
        <v>375</v>
      </c>
      <c r="C187" s="114">
        <v>1884</v>
      </c>
      <c r="D187" s="114">
        <v>970668.98</v>
      </c>
      <c r="E187" s="114">
        <v>0</v>
      </c>
      <c r="F187" s="114">
        <v>0</v>
      </c>
      <c r="G187" s="114">
        <v>0</v>
      </c>
      <c r="H187" s="114">
        <v>0</v>
      </c>
      <c r="I187" s="114">
        <v>0</v>
      </c>
      <c r="J187" s="114">
        <v>0</v>
      </c>
      <c r="K187" s="114">
        <v>970668.98</v>
      </c>
      <c r="L187" s="114">
        <v>515.22</v>
      </c>
      <c r="M187" s="114">
        <v>0</v>
      </c>
      <c r="N187" s="114">
        <v>0</v>
      </c>
      <c r="O187" s="114"/>
      <c r="P187" s="114">
        <v>0</v>
      </c>
      <c r="S187" s="119">
        <f t="shared" si="11"/>
        <v>0</v>
      </c>
      <c r="T187" s="14" t="s">
        <v>374</v>
      </c>
      <c r="U187" s="14" t="s">
        <v>375</v>
      </c>
      <c r="V187" s="14">
        <v>1858</v>
      </c>
      <c r="W187" s="14">
        <v>1011025.38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1011025.38</v>
      </c>
      <c r="AE187" s="14">
        <v>544.1471367061356</v>
      </c>
      <c r="AF187" s="14">
        <v>0</v>
      </c>
      <c r="AG187" s="14">
        <v>0</v>
      </c>
      <c r="AH187" s="14">
        <v>0</v>
      </c>
      <c r="AI187" s="14">
        <v>0</v>
      </c>
      <c r="AJ187" s="133"/>
      <c r="AL187" s="133"/>
      <c r="AM187" s="114">
        <f t="shared" si="10"/>
        <v>0</v>
      </c>
    </row>
    <row r="188" spans="1:39" ht="15.5" hidden="1" x14ac:dyDescent="0.35">
      <c r="A188" s="155">
        <v>2814</v>
      </c>
      <c r="B188" s="114" t="s">
        <v>377</v>
      </c>
      <c r="C188" s="114">
        <v>1011</v>
      </c>
      <c r="D188" s="114">
        <v>444693.67</v>
      </c>
      <c r="E188" s="114">
        <v>1108.56</v>
      </c>
      <c r="F188" s="114">
        <v>0</v>
      </c>
      <c r="G188" s="114">
        <v>0</v>
      </c>
      <c r="H188" s="114">
        <v>0</v>
      </c>
      <c r="I188" s="114">
        <v>0</v>
      </c>
      <c r="J188" s="114">
        <v>0</v>
      </c>
      <c r="K188" s="114">
        <v>443585.11</v>
      </c>
      <c r="L188" s="114">
        <v>438.76</v>
      </c>
      <c r="M188" s="114">
        <v>0</v>
      </c>
      <c r="N188" s="114">
        <v>0</v>
      </c>
      <c r="O188" s="114"/>
      <c r="P188" s="114">
        <v>0</v>
      </c>
      <c r="S188" s="119">
        <f t="shared" si="11"/>
        <v>0</v>
      </c>
      <c r="T188" s="14" t="s">
        <v>376</v>
      </c>
      <c r="U188" s="14" t="s">
        <v>377</v>
      </c>
      <c r="V188" s="14">
        <v>1013</v>
      </c>
      <c r="W188" s="14">
        <v>468975.42</v>
      </c>
      <c r="X188" s="14">
        <v>315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468660.42</v>
      </c>
      <c r="AE188" s="14">
        <v>462.64602171767029</v>
      </c>
      <c r="AF188" s="14">
        <v>0</v>
      </c>
      <c r="AG188" s="14">
        <v>0</v>
      </c>
      <c r="AH188" s="14">
        <v>0</v>
      </c>
      <c r="AI188" s="14">
        <v>0</v>
      </c>
      <c r="AJ188" s="133"/>
      <c r="AL188" s="133"/>
      <c r="AM188" s="114">
        <f t="shared" si="10"/>
        <v>0</v>
      </c>
    </row>
    <row r="189" spans="1:39" ht="15.5" hidden="1" x14ac:dyDescent="0.35">
      <c r="A189" s="155">
        <v>5960</v>
      </c>
      <c r="B189" s="114" t="s">
        <v>765</v>
      </c>
      <c r="C189" s="114">
        <v>480</v>
      </c>
      <c r="D189" s="114">
        <v>391629.01</v>
      </c>
      <c r="E189" s="114">
        <v>0</v>
      </c>
      <c r="F189" s="114">
        <v>0</v>
      </c>
      <c r="G189" s="114">
        <v>0</v>
      </c>
      <c r="H189" s="114">
        <v>0</v>
      </c>
      <c r="I189" s="114">
        <v>0</v>
      </c>
      <c r="J189" s="114">
        <v>0</v>
      </c>
      <c r="K189" s="114">
        <v>391629.01</v>
      </c>
      <c r="L189" s="114">
        <v>815.89</v>
      </c>
      <c r="M189" s="114">
        <v>192.59</v>
      </c>
      <c r="N189" s="114">
        <v>92443.199999999997</v>
      </c>
      <c r="O189" s="114">
        <v>5.260844839716566E-3</v>
      </c>
      <c r="P189" s="114">
        <v>65760.56</v>
      </c>
      <c r="S189" s="119">
        <f t="shared" si="11"/>
        <v>0</v>
      </c>
      <c r="T189" s="14" t="s">
        <v>764</v>
      </c>
      <c r="U189" s="14" t="s">
        <v>765</v>
      </c>
      <c r="V189" s="14">
        <v>469</v>
      </c>
      <c r="W189" s="14">
        <v>351777.98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351777.98</v>
      </c>
      <c r="AE189" s="14">
        <v>750.05965884861405</v>
      </c>
      <c r="AF189" s="14">
        <v>110.94</v>
      </c>
      <c r="AG189" s="14">
        <v>52030.86</v>
      </c>
      <c r="AH189" s="14">
        <v>2.9731428717871865E-3</v>
      </c>
      <c r="AI189" s="14">
        <v>39542.800000000003</v>
      </c>
      <c r="AJ189" s="133"/>
      <c r="AL189" s="133"/>
      <c r="AM189" s="114">
        <f t="shared" si="10"/>
        <v>0</v>
      </c>
    </row>
    <row r="190" spans="1:39" ht="15.5" hidden="1" x14ac:dyDescent="0.35">
      <c r="A190" s="155">
        <v>2828</v>
      </c>
      <c r="B190" s="114" t="s">
        <v>379</v>
      </c>
      <c r="C190" s="114">
        <v>1322</v>
      </c>
      <c r="D190" s="114">
        <v>608837.78</v>
      </c>
      <c r="E190" s="114">
        <v>3784.74</v>
      </c>
      <c r="F190" s="114">
        <v>0</v>
      </c>
      <c r="G190" s="114">
        <v>0</v>
      </c>
      <c r="H190" s="114">
        <v>0</v>
      </c>
      <c r="I190" s="114">
        <v>0</v>
      </c>
      <c r="J190" s="114">
        <v>0</v>
      </c>
      <c r="K190" s="114">
        <v>605053.04</v>
      </c>
      <c r="L190" s="114">
        <v>457.68</v>
      </c>
      <c r="M190" s="114">
        <v>0</v>
      </c>
      <c r="N190" s="114">
        <v>0</v>
      </c>
      <c r="O190" s="114"/>
      <c r="P190" s="114">
        <v>0</v>
      </c>
      <c r="S190" s="119">
        <f t="shared" si="11"/>
        <v>0</v>
      </c>
      <c r="T190" s="14" t="s">
        <v>378</v>
      </c>
      <c r="U190" s="14" t="s">
        <v>379</v>
      </c>
      <c r="V190" s="14">
        <v>1318</v>
      </c>
      <c r="W190" s="14">
        <v>601386.47</v>
      </c>
      <c r="X190" s="14">
        <v>1628.86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599757.61</v>
      </c>
      <c r="AE190" s="14">
        <v>455.05129742033381</v>
      </c>
      <c r="AF190" s="14">
        <v>0</v>
      </c>
      <c r="AG190" s="14">
        <v>0</v>
      </c>
      <c r="AH190" s="14">
        <v>0</v>
      </c>
      <c r="AI190" s="14">
        <v>0</v>
      </c>
      <c r="AJ190" s="133"/>
      <c r="AL190" s="133"/>
      <c r="AM190" s="114">
        <f t="shared" si="10"/>
        <v>0</v>
      </c>
    </row>
    <row r="191" spans="1:39" ht="15.5" hidden="1" x14ac:dyDescent="0.35">
      <c r="A191" s="155">
        <v>2835</v>
      </c>
      <c r="B191" s="114" t="s">
        <v>381</v>
      </c>
      <c r="C191" s="114">
        <v>4873</v>
      </c>
      <c r="D191" s="114">
        <v>1242268.3500000001</v>
      </c>
      <c r="E191" s="114">
        <v>0</v>
      </c>
      <c r="F191" s="114">
        <v>0</v>
      </c>
      <c r="G191" s="114">
        <v>0</v>
      </c>
      <c r="H191" s="114">
        <v>0</v>
      </c>
      <c r="I191" s="114">
        <v>0</v>
      </c>
      <c r="J191" s="114">
        <v>0</v>
      </c>
      <c r="K191" s="114">
        <v>1242268.3500000001</v>
      </c>
      <c r="L191" s="114">
        <v>254.93</v>
      </c>
      <c r="M191" s="114">
        <v>0</v>
      </c>
      <c r="N191" s="114">
        <v>0</v>
      </c>
      <c r="O191" s="114"/>
      <c r="P191" s="114">
        <v>0</v>
      </c>
      <c r="S191" s="119">
        <f t="shared" si="11"/>
        <v>0</v>
      </c>
      <c r="T191" s="14" t="s">
        <v>380</v>
      </c>
      <c r="U191" s="14" t="s">
        <v>381</v>
      </c>
      <c r="V191" s="14">
        <v>4837</v>
      </c>
      <c r="W191" s="14">
        <v>1311193.56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1311193.56</v>
      </c>
      <c r="AE191" s="14">
        <v>271.07578250982016</v>
      </c>
      <c r="AF191" s="14">
        <v>0</v>
      </c>
      <c r="AG191" s="14">
        <v>0</v>
      </c>
      <c r="AH191" s="14">
        <v>0</v>
      </c>
      <c r="AI191" s="14">
        <v>0</v>
      </c>
      <c r="AJ191" s="133"/>
      <c r="AL191" s="133"/>
      <c r="AM191" s="114">
        <f t="shared" si="10"/>
        <v>0</v>
      </c>
    </row>
    <row r="192" spans="1:39" ht="15.5" hidden="1" x14ac:dyDescent="0.35">
      <c r="A192" s="155">
        <v>2842</v>
      </c>
      <c r="B192" s="114" t="s">
        <v>383</v>
      </c>
      <c r="C192" s="114">
        <v>508</v>
      </c>
      <c r="D192" s="114">
        <v>99406.04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99406.04</v>
      </c>
      <c r="L192" s="114">
        <v>195.68</v>
      </c>
      <c r="M192" s="114">
        <v>0</v>
      </c>
      <c r="N192" s="114">
        <v>0</v>
      </c>
      <c r="O192" s="114"/>
      <c r="P192" s="114">
        <v>0</v>
      </c>
      <c r="S192" s="119">
        <f t="shared" si="11"/>
        <v>0</v>
      </c>
      <c r="T192" s="14" t="s">
        <v>382</v>
      </c>
      <c r="U192" s="14" t="s">
        <v>383</v>
      </c>
      <c r="V192" s="14">
        <v>500</v>
      </c>
      <c r="W192" s="14">
        <v>103103.93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103103.93</v>
      </c>
      <c r="AE192" s="14">
        <v>206.20785999999998</v>
      </c>
      <c r="AF192" s="14">
        <v>0</v>
      </c>
      <c r="AG192" s="14">
        <v>0</v>
      </c>
      <c r="AH192" s="14">
        <v>0</v>
      </c>
      <c r="AI192" s="14">
        <v>0</v>
      </c>
      <c r="AJ192" s="133"/>
      <c r="AL192" s="133"/>
      <c r="AM192" s="114">
        <f t="shared" si="10"/>
        <v>0</v>
      </c>
    </row>
    <row r="193" spans="1:39" ht="15.5" hidden="1" x14ac:dyDescent="0.35">
      <c r="A193" s="155">
        <v>1848</v>
      </c>
      <c r="B193" s="114" t="s">
        <v>242</v>
      </c>
      <c r="C193" s="114">
        <v>557</v>
      </c>
      <c r="D193" s="114">
        <v>508286.33</v>
      </c>
      <c r="E193" s="114">
        <v>0</v>
      </c>
      <c r="F193" s="114">
        <v>0</v>
      </c>
      <c r="G193" s="114">
        <v>0</v>
      </c>
      <c r="H193" s="114">
        <v>0</v>
      </c>
      <c r="I193" s="114">
        <v>0</v>
      </c>
      <c r="J193" s="114">
        <v>0</v>
      </c>
      <c r="K193" s="114">
        <v>508286.33</v>
      </c>
      <c r="L193" s="114">
        <v>912.54</v>
      </c>
      <c r="M193" s="114">
        <v>289.24</v>
      </c>
      <c r="N193" s="114">
        <v>161106.68</v>
      </c>
      <c r="O193" s="114">
        <v>9.1684109390616948E-3</v>
      </c>
      <c r="P193" s="114">
        <v>114605.14</v>
      </c>
      <c r="S193" s="119">
        <f t="shared" si="11"/>
        <v>0</v>
      </c>
      <c r="T193" s="14" t="s">
        <v>241</v>
      </c>
      <c r="U193" s="14" t="s">
        <v>242</v>
      </c>
      <c r="V193" s="14">
        <v>555</v>
      </c>
      <c r="W193" s="14">
        <v>534258.27</v>
      </c>
      <c r="X193" s="14">
        <v>0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534258.27</v>
      </c>
      <c r="AE193" s="14">
        <v>962.62751351351358</v>
      </c>
      <c r="AF193" s="14">
        <v>323.51</v>
      </c>
      <c r="AG193" s="14">
        <v>179548.05</v>
      </c>
      <c r="AH193" s="14">
        <v>1.0259719039831156E-2</v>
      </c>
      <c r="AI193" s="14">
        <v>136454.26</v>
      </c>
      <c r="AJ193" s="133"/>
      <c r="AL193" s="133"/>
      <c r="AM193" s="114">
        <f t="shared" si="10"/>
        <v>0</v>
      </c>
    </row>
    <row r="194" spans="1:39" ht="15.5" hidden="1" x14ac:dyDescent="0.35">
      <c r="A194" s="155">
        <v>2849</v>
      </c>
      <c r="B194" s="114" t="s">
        <v>385</v>
      </c>
      <c r="C194" s="114">
        <v>6659</v>
      </c>
      <c r="D194" s="114">
        <v>2399186.2599999998</v>
      </c>
      <c r="E194" s="114">
        <v>0</v>
      </c>
      <c r="F194" s="114">
        <v>0</v>
      </c>
      <c r="G194" s="114">
        <v>0</v>
      </c>
      <c r="H194" s="114">
        <v>0</v>
      </c>
      <c r="I194" s="114">
        <v>0</v>
      </c>
      <c r="J194" s="114">
        <v>0</v>
      </c>
      <c r="K194" s="114">
        <v>2399186.2599999998</v>
      </c>
      <c r="L194" s="114">
        <v>360.29</v>
      </c>
      <c r="M194" s="114">
        <v>0</v>
      </c>
      <c r="N194" s="114">
        <v>0</v>
      </c>
      <c r="O194" s="114"/>
      <c r="P194" s="114">
        <v>0</v>
      </c>
      <c r="S194" s="119">
        <f t="shared" si="11"/>
        <v>0</v>
      </c>
      <c r="T194" s="14" t="s">
        <v>384</v>
      </c>
      <c r="U194" s="14" t="s">
        <v>385</v>
      </c>
      <c r="V194" s="14">
        <v>6726</v>
      </c>
      <c r="W194" s="14">
        <v>2524253.36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2524253.36</v>
      </c>
      <c r="AE194" s="14">
        <v>375.29785310734462</v>
      </c>
      <c r="AF194" s="14">
        <v>0</v>
      </c>
      <c r="AG194" s="14">
        <v>0</v>
      </c>
      <c r="AH194" s="14">
        <v>0</v>
      </c>
      <c r="AI194" s="14">
        <v>0</v>
      </c>
      <c r="AJ194" s="133"/>
      <c r="AL194" s="133"/>
      <c r="AM194" s="114">
        <f t="shared" si="10"/>
        <v>0</v>
      </c>
    </row>
    <row r="195" spans="1:39" ht="15.5" hidden="1" x14ac:dyDescent="0.35">
      <c r="A195" s="155">
        <v>2856</v>
      </c>
      <c r="B195" s="114" t="s">
        <v>387</v>
      </c>
      <c r="C195" s="114">
        <v>759</v>
      </c>
      <c r="D195" s="114">
        <v>634536.65</v>
      </c>
      <c r="E195" s="114">
        <v>0</v>
      </c>
      <c r="F195" s="114">
        <v>0</v>
      </c>
      <c r="G195" s="114">
        <v>0</v>
      </c>
      <c r="H195" s="114">
        <v>0</v>
      </c>
      <c r="I195" s="114">
        <v>0</v>
      </c>
      <c r="J195" s="114">
        <v>0</v>
      </c>
      <c r="K195" s="114">
        <v>634536.65</v>
      </c>
      <c r="L195" s="114">
        <v>836.02</v>
      </c>
      <c r="M195" s="114">
        <v>212.72</v>
      </c>
      <c r="N195" s="114">
        <v>161454.48000000001</v>
      </c>
      <c r="O195" s="114">
        <v>9.1882038695882615E-3</v>
      </c>
      <c r="P195" s="114">
        <v>114852.55</v>
      </c>
      <c r="S195" s="119">
        <f t="shared" si="11"/>
        <v>0</v>
      </c>
      <c r="T195" s="14" t="s">
        <v>386</v>
      </c>
      <c r="U195" s="14" t="s">
        <v>387</v>
      </c>
      <c r="V195" s="14">
        <v>795</v>
      </c>
      <c r="W195" s="14">
        <v>594767.85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594767.85</v>
      </c>
      <c r="AE195" s="14">
        <v>748.13566037735848</v>
      </c>
      <c r="AF195" s="14">
        <v>109.02</v>
      </c>
      <c r="AG195" s="14">
        <v>86670.9</v>
      </c>
      <c r="AH195" s="14">
        <v>4.9525410213550197E-3</v>
      </c>
      <c r="AI195" s="14">
        <v>65868.800000000003</v>
      </c>
      <c r="AJ195" s="133"/>
      <c r="AL195" s="133"/>
      <c r="AM195" s="114">
        <f t="shared" si="10"/>
        <v>0</v>
      </c>
    </row>
    <row r="196" spans="1:39" ht="15.5" hidden="1" x14ac:dyDescent="0.35">
      <c r="A196" s="155">
        <v>2863</v>
      </c>
      <c r="B196" s="114" t="s">
        <v>389</v>
      </c>
      <c r="C196" s="114">
        <v>242</v>
      </c>
      <c r="D196" s="114">
        <v>125795.6</v>
      </c>
      <c r="E196" s="114">
        <v>0</v>
      </c>
      <c r="F196" s="114">
        <v>0</v>
      </c>
      <c r="G196" s="114">
        <v>0</v>
      </c>
      <c r="H196" s="114">
        <v>0</v>
      </c>
      <c r="I196" s="114">
        <v>0</v>
      </c>
      <c r="J196" s="114">
        <v>0</v>
      </c>
      <c r="K196" s="114">
        <v>125795.6</v>
      </c>
      <c r="L196" s="114">
        <v>519.82000000000005</v>
      </c>
      <c r="M196" s="114">
        <v>0</v>
      </c>
      <c r="N196" s="114">
        <v>0</v>
      </c>
      <c r="O196" s="114"/>
      <c r="P196" s="114">
        <v>0</v>
      </c>
      <c r="S196" s="119">
        <f t="shared" si="11"/>
        <v>0</v>
      </c>
      <c r="T196" s="14" t="s">
        <v>388</v>
      </c>
      <c r="U196" s="14" t="s">
        <v>389</v>
      </c>
      <c r="V196" s="14">
        <v>255</v>
      </c>
      <c r="W196" s="14">
        <v>116679.62</v>
      </c>
      <c r="X196" s="14">
        <v>0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116679.62</v>
      </c>
      <c r="AE196" s="14">
        <v>457.56713725490192</v>
      </c>
      <c r="AF196" s="14">
        <v>0</v>
      </c>
      <c r="AG196" s="14">
        <v>0</v>
      </c>
      <c r="AH196" s="14">
        <v>0</v>
      </c>
      <c r="AI196" s="14">
        <v>0</v>
      </c>
      <c r="AJ196" s="133"/>
      <c r="AL196" s="133"/>
      <c r="AM196" s="114">
        <f t="shared" si="10"/>
        <v>0</v>
      </c>
    </row>
    <row r="197" spans="1:39" ht="15.5" hidden="1" x14ac:dyDescent="0.35">
      <c r="A197" s="155">
        <v>3862</v>
      </c>
      <c r="B197" s="114" t="s">
        <v>514</v>
      </c>
      <c r="C197" s="114">
        <v>368</v>
      </c>
      <c r="D197" s="114">
        <v>195780.12</v>
      </c>
      <c r="E197" s="114">
        <v>0</v>
      </c>
      <c r="F197" s="114">
        <v>0</v>
      </c>
      <c r="G197" s="114">
        <v>0</v>
      </c>
      <c r="H197" s="114">
        <v>0</v>
      </c>
      <c r="I197" s="114">
        <v>0</v>
      </c>
      <c r="J197" s="114">
        <v>0</v>
      </c>
      <c r="K197" s="114">
        <v>195780.12</v>
      </c>
      <c r="L197" s="114">
        <v>532.01</v>
      </c>
      <c r="M197" s="114">
        <v>0</v>
      </c>
      <c r="N197" s="114">
        <v>0</v>
      </c>
      <c r="O197" s="114"/>
      <c r="P197" s="114">
        <v>0</v>
      </c>
      <c r="S197" s="119">
        <f t="shared" si="11"/>
        <v>0</v>
      </c>
      <c r="T197" s="14" t="s">
        <v>513</v>
      </c>
      <c r="U197" s="14" t="s">
        <v>514</v>
      </c>
      <c r="V197" s="14">
        <v>362</v>
      </c>
      <c r="W197" s="14">
        <v>197397.39</v>
      </c>
      <c r="X197" s="14">
        <v>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197397.39</v>
      </c>
      <c r="AE197" s="14">
        <v>545.29665745856357</v>
      </c>
      <c r="AF197" s="14">
        <v>0</v>
      </c>
      <c r="AG197" s="14">
        <v>0</v>
      </c>
      <c r="AH197" s="14">
        <v>0</v>
      </c>
      <c r="AI197" s="14">
        <v>0</v>
      </c>
      <c r="AJ197" s="133"/>
      <c r="AL197" s="133"/>
      <c r="AM197" s="114">
        <f t="shared" si="10"/>
        <v>0</v>
      </c>
    </row>
    <row r="198" spans="1:39" ht="15.5" hidden="1" x14ac:dyDescent="0.35">
      <c r="A198" s="155">
        <v>2885</v>
      </c>
      <c r="B198" s="114" t="s">
        <v>393</v>
      </c>
      <c r="C198" s="114">
        <v>1901</v>
      </c>
      <c r="D198" s="114">
        <v>794816.35</v>
      </c>
      <c r="E198" s="114">
        <v>0</v>
      </c>
      <c r="F198" s="114">
        <v>0</v>
      </c>
      <c r="G198" s="114">
        <v>0</v>
      </c>
      <c r="H198" s="114">
        <v>0</v>
      </c>
      <c r="I198" s="114">
        <v>0</v>
      </c>
      <c r="J198" s="114">
        <v>0</v>
      </c>
      <c r="K198" s="114">
        <v>794816.35</v>
      </c>
      <c r="L198" s="114">
        <v>418.1</v>
      </c>
      <c r="M198" s="114">
        <v>0</v>
      </c>
      <c r="N198" s="114">
        <v>0</v>
      </c>
      <c r="O198" s="114"/>
      <c r="P198" s="114">
        <v>0</v>
      </c>
      <c r="S198" s="119">
        <f t="shared" si="11"/>
        <v>0</v>
      </c>
      <c r="T198" s="14" t="s">
        <v>392</v>
      </c>
      <c r="U198" s="14" t="s">
        <v>393</v>
      </c>
      <c r="V198" s="14">
        <v>1881</v>
      </c>
      <c r="W198" s="14">
        <v>819540.46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819540.46</v>
      </c>
      <c r="AE198" s="14">
        <v>435.69402445507706</v>
      </c>
      <c r="AF198" s="14">
        <v>0</v>
      </c>
      <c r="AG198" s="14">
        <v>0</v>
      </c>
      <c r="AH198" s="14">
        <v>0</v>
      </c>
      <c r="AI198" s="14">
        <v>0</v>
      </c>
      <c r="AJ198" s="133"/>
      <c r="AL198" s="133"/>
      <c r="AM198" s="114">
        <f t="shared" si="10"/>
        <v>0</v>
      </c>
    </row>
    <row r="199" spans="1:39" ht="15.5" hidden="1" x14ac:dyDescent="0.35">
      <c r="A199" s="155">
        <v>2884</v>
      </c>
      <c r="B199" s="114" t="s">
        <v>391</v>
      </c>
      <c r="C199" s="114">
        <v>1371</v>
      </c>
      <c r="D199" s="114">
        <v>721199.01</v>
      </c>
      <c r="E199" s="114">
        <v>0</v>
      </c>
      <c r="F199" s="114">
        <v>0</v>
      </c>
      <c r="G199" s="114">
        <v>0</v>
      </c>
      <c r="H199" s="114">
        <v>0</v>
      </c>
      <c r="I199" s="114">
        <v>0</v>
      </c>
      <c r="J199" s="114">
        <v>0</v>
      </c>
      <c r="K199" s="114">
        <v>721199.01</v>
      </c>
      <c r="L199" s="114">
        <v>526.04</v>
      </c>
      <c r="M199" s="114">
        <v>0</v>
      </c>
      <c r="N199" s="114">
        <v>0</v>
      </c>
      <c r="O199" s="114"/>
      <c r="P199" s="114">
        <v>0</v>
      </c>
      <c r="S199" s="119">
        <f t="shared" si="11"/>
        <v>0</v>
      </c>
      <c r="T199" s="14" t="s">
        <v>390</v>
      </c>
      <c r="U199" s="14" t="s">
        <v>391</v>
      </c>
      <c r="V199" s="14">
        <v>1324</v>
      </c>
      <c r="W199" s="14">
        <v>734414.91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734414.91</v>
      </c>
      <c r="AE199" s="14">
        <v>554.69404078549849</v>
      </c>
      <c r="AF199" s="14">
        <v>0</v>
      </c>
      <c r="AG199" s="14">
        <v>0</v>
      </c>
      <c r="AH199" s="14">
        <v>0</v>
      </c>
      <c r="AI199" s="14">
        <v>0</v>
      </c>
      <c r="AJ199" s="133"/>
      <c r="AL199" s="133"/>
      <c r="AM199" s="114">
        <f t="shared" si="10"/>
        <v>0</v>
      </c>
    </row>
    <row r="200" spans="1:39" ht="15.5" hidden="1" x14ac:dyDescent="0.35">
      <c r="A200" s="155">
        <v>2891</v>
      </c>
      <c r="B200" s="114" t="s">
        <v>395</v>
      </c>
      <c r="C200" s="114">
        <v>308</v>
      </c>
      <c r="D200" s="114">
        <v>446857.51</v>
      </c>
      <c r="E200" s="114">
        <v>0</v>
      </c>
      <c r="F200" s="114">
        <v>0</v>
      </c>
      <c r="G200" s="114">
        <v>0</v>
      </c>
      <c r="H200" s="114">
        <v>0</v>
      </c>
      <c r="I200" s="114">
        <v>0</v>
      </c>
      <c r="J200" s="114">
        <v>0</v>
      </c>
      <c r="K200" s="114">
        <v>446857.51</v>
      </c>
      <c r="L200" s="114">
        <v>1450.84</v>
      </c>
      <c r="M200" s="114">
        <v>827.54</v>
      </c>
      <c r="N200" s="114">
        <v>254882.31999999998</v>
      </c>
      <c r="O200" s="114">
        <v>1.4505083531368305E-2</v>
      </c>
      <c r="P200" s="114">
        <v>181313.54</v>
      </c>
      <c r="S200" s="119">
        <f t="shared" si="11"/>
        <v>0</v>
      </c>
      <c r="T200" s="14" t="s">
        <v>394</v>
      </c>
      <c r="U200" s="14" t="s">
        <v>395</v>
      </c>
      <c r="V200" s="14">
        <v>311</v>
      </c>
      <c r="W200" s="14">
        <v>456187.46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456187.46</v>
      </c>
      <c r="AE200" s="14">
        <v>1466.8407073954984</v>
      </c>
      <c r="AF200" s="14">
        <v>827.72</v>
      </c>
      <c r="AG200" s="14">
        <v>257420.92</v>
      </c>
      <c r="AH200" s="14">
        <v>1.4709523796971635E-2</v>
      </c>
      <c r="AI200" s="14">
        <v>195636.67</v>
      </c>
      <c r="AJ200" s="133"/>
      <c r="AL200" s="133"/>
      <c r="AM200" s="114">
        <f t="shared" si="10"/>
        <v>0</v>
      </c>
    </row>
    <row r="201" spans="1:39" ht="15.5" hidden="1" x14ac:dyDescent="0.35">
      <c r="A201" s="155">
        <v>2898</v>
      </c>
      <c r="B201" s="114" t="s">
        <v>397</v>
      </c>
      <c r="C201" s="114">
        <v>1582</v>
      </c>
      <c r="D201" s="114">
        <v>520366.78</v>
      </c>
      <c r="E201" s="114">
        <v>16316.3</v>
      </c>
      <c r="F201" s="114">
        <v>0</v>
      </c>
      <c r="G201" s="114">
        <v>0</v>
      </c>
      <c r="H201" s="114">
        <v>0</v>
      </c>
      <c r="I201" s="114">
        <v>0</v>
      </c>
      <c r="J201" s="114">
        <v>0</v>
      </c>
      <c r="K201" s="114">
        <v>504050.48000000004</v>
      </c>
      <c r="L201" s="114">
        <v>318.62</v>
      </c>
      <c r="M201" s="114">
        <v>0</v>
      </c>
      <c r="N201" s="114">
        <v>0</v>
      </c>
      <c r="O201" s="114"/>
      <c r="P201" s="114">
        <v>0</v>
      </c>
      <c r="S201" s="119">
        <f t="shared" si="11"/>
        <v>0</v>
      </c>
      <c r="T201" s="14" t="s">
        <v>396</v>
      </c>
      <c r="U201" s="14" t="s">
        <v>397</v>
      </c>
      <c r="V201" s="14">
        <v>1608</v>
      </c>
      <c r="W201" s="14">
        <v>515080.22</v>
      </c>
      <c r="X201" s="14">
        <v>18757.5</v>
      </c>
      <c r="Y201" s="14">
        <v>0</v>
      </c>
      <c r="Z201" s="14">
        <v>5089.26</v>
      </c>
      <c r="AA201" s="14">
        <v>0</v>
      </c>
      <c r="AB201" s="14">
        <v>0</v>
      </c>
      <c r="AC201" s="14">
        <v>0</v>
      </c>
      <c r="AD201" s="14">
        <v>491233.45999999996</v>
      </c>
      <c r="AE201" s="14">
        <v>305.49344527363183</v>
      </c>
      <c r="AF201" s="14">
        <v>0</v>
      </c>
      <c r="AG201" s="14">
        <v>0</v>
      </c>
      <c r="AH201" s="14">
        <v>0</v>
      </c>
      <c r="AI201" s="14">
        <v>0</v>
      </c>
      <c r="AJ201" s="133"/>
      <c r="AL201" s="133"/>
      <c r="AM201" s="114">
        <f t="shared" si="10"/>
        <v>0</v>
      </c>
    </row>
    <row r="202" spans="1:39" ht="15.5" hidden="1" x14ac:dyDescent="0.35">
      <c r="A202" s="155">
        <v>3647</v>
      </c>
      <c r="B202" s="114" t="s">
        <v>489</v>
      </c>
      <c r="C202" s="114">
        <v>708</v>
      </c>
      <c r="D202" s="114">
        <v>961745.54</v>
      </c>
      <c r="E202" s="114">
        <v>0</v>
      </c>
      <c r="F202" s="114">
        <v>84187.85</v>
      </c>
      <c r="G202" s="114">
        <v>0</v>
      </c>
      <c r="H202" s="114">
        <v>0</v>
      </c>
      <c r="I202" s="114">
        <v>0</v>
      </c>
      <c r="J202" s="114">
        <v>0</v>
      </c>
      <c r="K202" s="114">
        <v>877557.69000000006</v>
      </c>
      <c r="L202" s="114">
        <v>1239.49</v>
      </c>
      <c r="M202" s="114">
        <v>616.19000000000005</v>
      </c>
      <c r="N202" s="114">
        <v>436262.52</v>
      </c>
      <c r="O202" s="114">
        <v>2.4827239073330926E-2</v>
      </c>
      <c r="P202" s="114">
        <v>310340.49</v>
      </c>
      <c r="S202" s="119">
        <f t="shared" si="11"/>
        <v>0</v>
      </c>
      <c r="T202" s="14" t="s">
        <v>488</v>
      </c>
      <c r="U202" s="14" t="s">
        <v>489</v>
      </c>
      <c r="V202" s="14">
        <v>706</v>
      </c>
      <c r="W202" s="14">
        <v>916149.2</v>
      </c>
      <c r="X202" s="14">
        <v>0</v>
      </c>
      <c r="Y202" s="14">
        <v>75281.149999999994</v>
      </c>
      <c r="Z202" s="14">
        <v>0</v>
      </c>
      <c r="AA202" s="14">
        <v>0</v>
      </c>
      <c r="AB202" s="14">
        <v>0</v>
      </c>
      <c r="AC202" s="14">
        <v>0</v>
      </c>
      <c r="AD202" s="14">
        <v>840868.04999999993</v>
      </c>
      <c r="AE202" s="14">
        <v>1191.0312322946174</v>
      </c>
      <c r="AF202" s="14">
        <v>551.91</v>
      </c>
      <c r="AG202" s="14">
        <v>389648.46</v>
      </c>
      <c r="AH202" s="14">
        <v>2.2265258374584904E-2</v>
      </c>
      <c r="AI202" s="14">
        <v>296127.94</v>
      </c>
      <c r="AJ202" s="133"/>
      <c r="AL202" s="133"/>
      <c r="AM202" s="114">
        <f t="shared" si="10"/>
        <v>0</v>
      </c>
    </row>
    <row r="203" spans="1:39" ht="15.5" hidden="1" x14ac:dyDescent="0.35">
      <c r="A203" s="155">
        <v>2912</v>
      </c>
      <c r="B203" s="114" t="s">
        <v>399</v>
      </c>
      <c r="C203" s="114">
        <v>965</v>
      </c>
      <c r="D203" s="114">
        <v>379420.64</v>
      </c>
      <c r="E203" s="114">
        <v>0</v>
      </c>
      <c r="F203" s="114">
        <v>1209.33</v>
      </c>
      <c r="G203" s="114">
        <v>0</v>
      </c>
      <c r="H203" s="114">
        <v>0</v>
      </c>
      <c r="I203" s="114">
        <v>0</v>
      </c>
      <c r="J203" s="114">
        <v>0</v>
      </c>
      <c r="K203" s="114">
        <v>378211.31</v>
      </c>
      <c r="L203" s="114">
        <v>391.93</v>
      </c>
      <c r="M203" s="114">
        <v>0</v>
      </c>
      <c r="N203" s="114">
        <v>0</v>
      </c>
      <c r="O203" s="114"/>
      <c r="P203" s="114">
        <v>0</v>
      </c>
      <c r="S203" s="119">
        <f t="shared" ref="S203:S234" si="12">A203-T203</f>
        <v>0</v>
      </c>
      <c r="T203" s="14" t="s">
        <v>398</v>
      </c>
      <c r="U203" s="14" t="s">
        <v>399</v>
      </c>
      <c r="V203" s="14">
        <v>975</v>
      </c>
      <c r="W203" s="14">
        <v>390477.32</v>
      </c>
      <c r="X203" s="14">
        <v>0</v>
      </c>
      <c r="Y203" s="14">
        <v>5258.83</v>
      </c>
      <c r="Z203" s="14">
        <v>0</v>
      </c>
      <c r="AA203" s="14">
        <v>0</v>
      </c>
      <c r="AB203" s="14">
        <v>0</v>
      </c>
      <c r="AC203" s="14">
        <v>0</v>
      </c>
      <c r="AD203" s="14">
        <v>385218.49</v>
      </c>
      <c r="AE203" s="14">
        <v>395.09588717948719</v>
      </c>
      <c r="AF203" s="14">
        <v>0</v>
      </c>
      <c r="AG203" s="14">
        <v>0</v>
      </c>
      <c r="AH203" s="14">
        <v>0</v>
      </c>
      <c r="AI203" s="14">
        <v>0</v>
      </c>
      <c r="AJ203" s="133"/>
      <c r="AL203" s="133"/>
      <c r="AM203" s="114">
        <f t="shared" si="10"/>
        <v>0</v>
      </c>
    </row>
    <row r="204" spans="1:39" ht="15.5" hidden="1" x14ac:dyDescent="0.35">
      <c r="A204" s="155">
        <v>2940</v>
      </c>
      <c r="B204" s="114" t="s">
        <v>401</v>
      </c>
      <c r="C204" s="114">
        <v>222</v>
      </c>
      <c r="D204" s="114">
        <v>148242.67000000001</v>
      </c>
      <c r="E204" s="114">
        <v>0</v>
      </c>
      <c r="F204" s="114">
        <v>0</v>
      </c>
      <c r="G204" s="114">
        <v>0</v>
      </c>
      <c r="H204" s="114">
        <v>0</v>
      </c>
      <c r="I204" s="114">
        <v>0</v>
      </c>
      <c r="J204" s="114">
        <v>0</v>
      </c>
      <c r="K204" s="114">
        <v>148242.67000000001</v>
      </c>
      <c r="L204" s="114">
        <v>667.76</v>
      </c>
      <c r="M204" s="114">
        <v>44.46</v>
      </c>
      <c r="N204" s="114">
        <v>9870.1200000000008</v>
      </c>
      <c r="O204" s="114">
        <v>5.6169810077305073E-4</v>
      </c>
      <c r="P204" s="114">
        <v>7021.23</v>
      </c>
      <c r="S204" s="119">
        <f t="shared" si="12"/>
        <v>0</v>
      </c>
      <c r="T204" s="14" t="s">
        <v>400</v>
      </c>
      <c r="U204" s="14" t="s">
        <v>401</v>
      </c>
      <c r="V204" s="14">
        <v>218</v>
      </c>
      <c r="W204" s="14">
        <v>144560.42000000001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144560.42000000001</v>
      </c>
      <c r="AE204" s="14">
        <v>663.12119266055049</v>
      </c>
      <c r="AF204" s="14">
        <v>24</v>
      </c>
      <c r="AG204" s="14">
        <v>5232</v>
      </c>
      <c r="AH204" s="14">
        <v>2.9896648844917343E-4</v>
      </c>
      <c r="AI204" s="14">
        <v>3976.25</v>
      </c>
      <c r="AJ204" s="133"/>
      <c r="AL204" s="133"/>
      <c r="AM204" s="114">
        <f t="shared" si="10"/>
        <v>0</v>
      </c>
    </row>
    <row r="205" spans="1:39" ht="15.5" hidden="1" x14ac:dyDescent="0.35">
      <c r="A205" s="155">
        <v>2961</v>
      </c>
      <c r="B205" s="114" t="s">
        <v>403</v>
      </c>
      <c r="C205" s="114">
        <v>417</v>
      </c>
      <c r="D205" s="114">
        <v>216764.06</v>
      </c>
      <c r="E205" s="114">
        <v>0</v>
      </c>
      <c r="F205" s="114">
        <v>0</v>
      </c>
      <c r="G205" s="114">
        <v>0</v>
      </c>
      <c r="H205" s="114">
        <v>0</v>
      </c>
      <c r="I205" s="114">
        <v>0</v>
      </c>
      <c r="J205" s="114">
        <v>0</v>
      </c>
      <c r="K205" s="114">
        <v>216764.06</v>
      </c>
      <c r="L205" s="114">
        <v>519.82000000000005</v>
      </c>
      <c r="M205" s="114">
        <v>0</v>
      </c>
      <c r="N205" s="114">
        <v>0</v>
      </c>
      <c r="O205" s="114"/>
      <c r="P205" s="114">
        <v>0</v>
      </c>
      <c r="S205" s="119">
        <f t="shared" si="12"/>
        <v>0</v>
      </c>
      <c r="T205" s="14" t="s">
        <v>402</v>
      </c>
      <c r="U205" s="14" t="s">
        <v>403</v>
      </c>
      <c r="V205" s="14">
        <v>409</v>
      </c>
      <c r="W205" s="14">
        <v>233313.38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233313.38</v>
      </c>
      <c r="AE205" s="14">
        <v>570.44836185819076</v>
      </c>
      <c r="AF205" s="14">
        <v>0</v>
      </c>
      <c r="AG205" s="14">
        <v>0</v>
      </c>
      <c r="AH205" s="14">
        <v>0</v>
      </c>
      <c r="AI205" s="14">
        <v>0</v>
      </c>
      <c r="AJ205" s="133"/>
      <c r="AL205" s="133"/>
      <c r="AM205" s="114">
        <f t="shared" si="10"/>
        <v>0</v>
      </c>
    </row>
    <row r="206" spans="1:39" ht="15.5" hidden="1" x14ac:dyDescent="0.35">
      <c r="A206" s="155">
        <v>3094</v>
      </c>
      <c r="B206" s="114" t="s">
        <v>407</v>
      </c>
      <c r="C206" s="114">
        <v>88</v>
      </c>
      <c r="D206" s="114">
        <v>92917.92</v>
      </c>
      <c r="E206" s="114">
        <v>0</v>
      </c>
      <c r="F206" s="114">
        <v>0</v>
      </c>
      <c r="G206" s="114">
        <v>0</v>
      </c>
      <c r="H206" s="114">
        <v>0</v>
      </c>
      <c r="I206" s="114">
        <v>0</v>
      </c>
      <c r="J206" s="114">
        <v>0</v>
      </c>
      <c r="K206" s="114">
        <v>92917.92</v>
      </c>
      <c r="L206" s="114">
        <v>1055.8900000000001</v>
      </c>
      <c r="M206" s="114">
        <v>432.59</v>
      </c>
      <c r="N206" s="114">
        <v>38067.919999999998</v>
      </c>
      <c r="O206" s="114">
        <v>2.1664051059541757E-3</v>
      </c>
      <c r="P206" s="114">
        <v>27080.06</v>
      </c>
      <c r="S206" s="119">
        <f t="shared" si="12"/>
        <v>0</v>
      </c>
      <c r="T206" s="14" t="s">
        <v>406</v>
      </c>
      <c r="U206" s="14" t="s">
        <v>407</v>
      </c>
      <c r="V206" s="14">
        <v>82</v>
      </c>
      <c r="W206" s="14">
        <v>93965.51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93965.51</v>
      </c>
      <c r="AE206" s="14">
        <v>1145.9208536585365</v>
      </c>
      <c r="AF206" s="14">
        <v>506.8</v>
      </c>
      <c r="AG206" s="14">
        <v>41557.599999999999</v>
      </c>
      <c r="AH206" s="14">
        <v>2.3746807607751088E-3</v>
      </c>
      <c r="AI206" s="14">
        <v>31583.25</v>
      </c>
      <c r="AJ206" s="133"/>
      <c r="AL206" s="133"/>
      <c r="AM206" s="114">
        <f t="shared" si="10"/>
        <v>0</v>
      </c>
    </row>
    <row r="207" spans="1:39" ht="15.5" hidden="1" x14ac:dyDescent="0.35">
      <c r="A207" s="155">
        <v>3129</v>
      </c>
      <c r="B207" s="114" t="s">
        <v>411</v>
      </c>
      <c r="C207" s="114">
        <v>1295</v>
      </c>
      <c r="D207" s="114">
        <v>158083.57</v>
      </c>
      <c r="E207" s="114">
        <v>4144.5</v>
      </c>
      <c r="F207" s="114">
        <v>0</v>
      </c>
      <c r="G207" s="114">
        <v>0</v>
      </c>
      <c r="H207" s="114">
        <v>0</v>
      </c>
      <c r="I207" s="114">
        <v>0</v>
      </c>
      <c r="J207" s="114">
        <v>0</v>
      </c>
      <c r="K207" s="114">
        <v>153939.07</v>
      </c>
      <c r="L207" s="114">
        <v>118.87</v>
      </c>
      <c r="M207" s="114">
        <v>0</v>
      </c>
      <c r="N207" s="114">
        <v>0</v>
      </c>
      <c r="O207" s="114"/>
      <c r="P207" s="114">
        <v>0</v>
      </c>
      <c r="S207" s="119">
        <f t="shared" si="12"/>
        <v>0</v>
      </c>
      <c r="T207" s="14" t="s">
        <v>410</v>
      </c>
      <c r="U207" s="14" t="s">
        <v>411</v>
      </c>
      <c r="V207" s="14">
        <v>1253</v>
      </c>
      <c r="W207" s="14">
        <v>166874.81</v>
      </c>
      <c r="X207" s="14">
        <v>4062</v>
      </c>
      <c r="Y207" s="14">
        <v>0</v>
      </c>
      <c r="Z207" s="14">
        <v>0</v>
      </c>
      <c r="AA207" s="14">
        <v>0</v>
      </c>
      <c r="AB207" s="14">
        <v>0</v>
      </c>
      <c r="AC207" s="14">
        <v>0</v>
      </c>
      <c r="AD207" s="14">
        <v>162812.81</v>
      </c>
      <c r="AE207" s="14">
        <v>129.9383958499601</v>
      </c>
      <c r="AF207" s="14">
        <v>0</v>
      </c>
      <c r="AG207" s="14">
        <v>0</v>
      </c>
      <c r="AH207" s="14">
        <v>0</v>
      </c>
      <c r="AI207" s="14">
        <v>0</v>
      </c>
      <c r="AJ207" s="133"/>
      <c r="AL207" s="133"/>
      <c r="AM207" s="114">
        <f t="shared" si="10"/>
        <v>0</v>
      </c>
    </row>
    <row r="208" spans="1:39" ht="15.5" hidden="1" x14ac:dyDescent="0.35">
      <c r="A208" s="155">
        <v>3150</v>
      </c>
      <c r="B208" s="114" t="s">
        <v>413</v>
      </c>
      <c r="C208" s="114">
        <v>1538</v>
      </c>
      <c r="D208" s="114">
        <v>810950</v>
      </c>
      <c r="E208" s="114">
        <v>0</v>
      </c>
      <c r="F208" s="114"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810950</v>
      </c>
      <c r="L208" s="114">
        <v>527.28</v>
      </c>
      <c r="M208" s="114">
        <v>0</v>
      </c>
      <c r="N208" s="114">
        <v>0</v>
      </c>
      <c r="O208" s="114"/>
      <c r="P208" s="114">
        <v>0</v>
      </c>
      <c r="S208" s="119">
        <f t="shared" si="12"/>
        <v>0</v>
      </c>
      <c r="T208" s="14" t="s">
        <v>412</v>
      </c>
      <c r="U208" s="14" t="s">
        <v>413</v>
      </c>
      <c r="V208" s="14">
        <v>1504</v>
      </c>
      <c r="W208" s="14">
        <v>826036.98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826036.98</v>
      </c>
      <c r="AE208" s="14">
        <v>549.22671542553189</v>
      </c>
      <c r="AF208" s="14">
        <v>0</v>
      </c>
      <c r="AG208" s="14">
        <v>0</v>
      </c>
      <c r="AH208" s="14">
        <v>0</v>
      </c>
      <c r="AI208" s="14">
        <v>0</v>
      </c>
      <c r="AJ208" s="133"/>
      <c r="AL208" s="133"/>
      <c r="AM208" s="114">
        <f t="shared" si="10"/>
        <v>0</v>
      </c>
    </row>
    <row r="209" spans="1:39" ht="15.5" hidden="1" x14ac:dyDescent="0.35">
      <c r="A209" s="155">
        <v>3171</v>
      </c>
      <c r="B209" s="114" t="s">
        <v>415</v>
      </c>
      <c r="C209" s="114">
        <v>1092</v>
      </c>
      <c r="D209" s="114">
        <v>363450.73</v>
      </c>
      <c r="E209" s="114">
        <v>0</v>
      </c>
      <c r="F209" s="114">
        <v>0</v>
      </c>
      <c r="G209" s="114">
        <v>17300</v>
      </c>
      <c r="H209" s="114">
        <v>0</v>
      </c>
      <c r="I209" s="114">
        <v>0</v>
      </c>
      <c r="J209" s="114">
        <v>0</v>
      </c>
      <c r="K209" s="114">
        <v>346150.73</v>
      </c>
      <c r="L209" s="114">
        <v>316.99</v>
      </c>
      <c r="M209" s="114">
        <v>0</v>
      </c>
      <c r="N209" s="114">
        <v>0</v>
      </c>
      <c r="O209" s="114"/>
      <c r="P209" s="114">
        <v>0</v>
      </c>
      <c r="S209" s="119">
        <f t="shared" si="12"/>
        <v>0</v>
      </c>
      <c r="T209" s="14" t="s">
        <v>414</v>
      </c>
      <c r="U209" s="14" t="s">
        <v>415</v>
      </c>
      <c r="V209" s="14">
        <v>1112</v>
      </c>
      <c r="W209" s="14">
        <v>363989.08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363989.08</v>
      </c>
      <c r="AE209" s="14">
        <v>327.32830935251798</v>
      </c>
      <c r="AF209" s="14">
        <v>0</v>
      </c>
      <c r="AG209" s="14">
        <v>0</v>
      </c>
      <c r="AH209" s="14">
        <v>0</v>
      </c>
      <c r="AI209" s="14">
        <v>0</v>
      </c>
      <c r="AJ209" s="133"/>
      <c r="AL209" s="133"/>
      <c r="AM209" s="114">
        <f t="shared" si="10"/>
        <v>0</v>
      </c>
    </row>
    <row r="210" spans="1:39" ht="15.5" hidden="1" x14ac:dyDescent="0.35">
      <c r="A210" s="155">
        <v>3206</v>
      </c>
      <c r="B210" s="114" t="s">
        <v>417</v>
      </c>
      <c r="C210" s="114">
        <v>556</v>
      </c>
      <c r="D210" s="114">
        <v>326740.67</v>
      </c>
      <c r="E210" s="114">
        <v>0</v>
      </c>
      <c r="F210" s="114">
        <v>0</v>
      </c>
      <c r="G210" s="114">
        <v>0</v>
      </c>
      <c r="H210" s="114">
        <v>0</v>
      </c>
      <c r="I210" s="114">
        <v>0</v>
      </c>
      <c r="J210" s="114">
        <v>0</v>
      </c>
      <c r="K210" s="114">
        <v>326740.67</v>
      </c>
      <c r="L210" s="114">
        <v>587.66</v>
      </c>
      <c r="M210" s="114">
        <v>0</v>
      </c>
      <c r="N210" s="114">
        <v>0</v>
      </c>
      <c r="O210" s="114"/>
      <c r="P210" s="114">
        <v>0</v>
      </c>
      <c r="S210" s="119">
        <f t="shared" si="12"/>
        <v>0</v>
      </c>
      <c r="T210" s="14" t="s">
        <v>416</v>
      </c>
      <c r="U210" s="14" t="s">
        <v>417</v>
      </c>
      <c r="V210" s="14">
        <v>556</v>
      </c>
      <c r="W210" s="14">
        <v>327959.26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327959.26</v>
      </c>
      <c r="AE210" s="14">
        <v>589.85478417266188</v>
      </c>
      <c r="AF210" s="14">
        <v>0</v>
      </c>
      <c r="AG210" s="14">
        <v>0</v>
      </c>
      <c r="AH210" s="14">
        <v>0</v>
      </c>
      <c r="AI210" s="14">
        <v>0</v>
      </c>
      <c r="AJ210" s="133"/>
      <c r="AL210" s="133"/>
      <c r="AM210" s="114">
        <f t="shared" si="10"/>
        <v>0</v>
      </c>
    </row>
    <row r="211" spans="1:39" ht="15.5" hidden="1" x14ac:dyDescent="0.35">
      <c r="A211" s="155">
        <v>3213</v>
      </c>
      <c r="B211" s="114" t="s">
        <v>419</v>
      </c>
      <c r="C211" s="114">
        <v>505</v>
      </c>
      <c r="D211" s="114">
        <v>286867.89</v>
      </c>
      <c r="E211" s="114">
        <v>0</v>
      </c>
      <c r="F211" s="114">
        <v>0</v>
      </c>
      <c r="G211" s="114">
        <v>0</v>
      </c>
      <c r="H211" s="114">
        <v>0</v>
      </c>
      <c r="I211" s="114">
        <v>0</v>
      </c>
      <c r="J211" s="114">
        <v>0</v>
      </c>
      <c r="K211" s="114">
        <v>286867.89</v>
      </c>
      <c r="L211" s="114">
        <v>568.05999999999995</v>
      </c>
      <c r="M211" s="114">
        <v>0</v>
      </c>
      <c r="N211" s="114">
        <v>0</v>
      </c>
      <c r="O211" s="114"/>
      <c r="P211" s="114">
        <v>0</v>
      </c>
      <c r="S211" s="119">
        <f t="shared" si="12"/>
        <v>0</v>
      </c>
      <c r="T211" s="14" t="s">
        <v>418</v>
      </c>
      <c r="U211" s="14" t="s">
        <v>419</v>
      </c>
      <c r="V211" s="14">
        <v>503</v>
      </c>
      <c r="W211" s="14">
        <v>344932.18</v>
      </c>
      <c r="X211" s="14">
        <v>0</v>
      </c>
      <c r="Y211" s="14">
        <v>153.97999999999999</v>
      </c>
      <c r="Z211" s="14">
        <v>0</v>
      </c>
      <c r="AA211" s="14">
        <v>0</v>
      </c>
      <c r="AB211" s="14">
        <v>0</v>
      </c>
      <c r="AC211" s="14">
        <v>0</v>
      </c>
      <c r="AD211" s="14">
        <v>344778.2</v>
      </c>
      <c r="AE211" s="14">
        <v>685.44373757455276</v>
      </c>
      <c r="AF211" s="14">
        <v>46.33</v>
      </c>
      <c r="AG211" s="14">
        <v>23303.99</v>
      </c>
      <c r="AH211" s="14">
        <v>1.3316345674989781E-3</v>
      </c>
      <c r="AI211" s="14">
        <v>17710.740000000002</v>
      </c>
      <c r="AJ211" s="133"/>
      <c r="AL211" s="133"/>
      <c r="AM211" s="114">
        <f t="shared" si="10"/>
        <v>0</v>
      </c>
    </row>
    <row r="212" spans="1:39" ht="15.5" hidden="1" x14ac:dyDescent="0.35">
      <c r="A212" s="155">
        <v>3220</v>
      </c>
      <c r="B212" s="114" t="s">
        <v>421</v>
      </c>
      <c r="C212" s="114">
        <v>1882</v>
      </c>
      <c r="D212" s="114">
        <v>1134004.3799999999</v>
      </c>
      <c r="E212" s="114">
        <v>0</v>
      </c>
      <c r="F212" s="114">
        <v>12663.47</v>
      </c>
      <c r="G212" s="114">
        <v>0</v>
      </c>
      <c r="H212" s="114">
        <v>0</v>
      </c>
      <c r="I212" s="114">
        <v>0</v>
      </c>
      <c r="J212" s="114">
        <v>0</v>
      </c>
      <c r="K212" s="114">
        <v>1121340.9099999999</v>
      </c>
      <c r="L212" s="114">
        <v>595.82000000000005</v>
      </c>
      <c r="M212" s="114">
        <v>0</v>
      </c>
      <c r="N212" s="114">
        <v>0</v>
      </c>
      <c r="O212" s="114"/>
      <c r="P212" s="114">
        <v>0</v>
      </c>
      <c r="S212" s="119">
        <f t="shared" si="12"/>
        <v>0</v>
      </c>
      <c r="T212" s="14" t="s">
        <v>420</v>
      </c>
      <c r="U212" s="14" t="s">
        <v>421</v>
      </c>
      <c r="V212" s="14">
        <v>1881</v>
      </c>
      <c r="W212" s="14">
        <v>1208073.3899999999</v>
      </c>
      <c r="X212" s="14">
        <v>0</v>
      </c>
      <c r="Y212" s="14">
        <v>5825.01</v>
      </c>
      <c r="Z212" s="14">
        <v>0</v>
      </c>
      <c r="AA212" s="14">
        <v>0</v>
      </c>
      <c r="AB212" s="14">
        <v>0</v>
      </c>
      <c r="AC212" s="14">
        <v>0</v>
      </c>
      <c r="AD212" s="14">
        <v>1202248.3799999999</v>
      </c>
      <c r="AE212" s="14">
        <v>639.15384370015943</v>
      </c>
      <c r="AF212" s="14">
        <v>0.04</v>
      </c>
      <c r="AG212" s="14">
        <v>75.239999999999995</v>
      </c>
      <c r="AH212" s="14">
        <v>4.2993575288447637E-6</v>
      </c>
      <c r="AI212" s="14">
        <v>57.18</v>
      </c>
      <c r="AJ212" s="133"/>
      <c r="AL212" s="133"/>
      <c r="AM212" s="114">
        <f t="shared" si="10"/>
        <v>0</v>
      </c>
    </row>
    <row r="213" spans="1:39" ht="15.5" hidden="1" x14ac:dyDescent="0.35">
      <c r="A213" s="155">
        <v>3269</v>
      </c>
      <c r="B213" s="114" t="s">
        <v>423</v>
      </c>
      <c r="C213" s="114">
        <v>27778</v>
      </c>
      <c r="D213" s="114">
        <v>9810832.1300000008</v>
      </c>
      <c r="E213" s="114">
        <v>0</v>
      </c>
      <c r="F213" s="114">
        <v>0</v>
      </c>
      <c r="G213" s="114">
        <v>0</v>
      </c>
      <c r="H213" s="114">
        <v>0</v>
      </c>
      <c r="I213" s="114">
        <v>0</v>
      </c>
      <c r="J213" s="114">
        <v>0</v>
      </c>
      <c r="K213" s="114">
        <v>9810832.1300000008</v>
      </c>
      <c r="L213" s="114">
        <v>353.19</v>
      </c>
      <c r="M213" s="114">
        <v>0</v>
      </c>
      <c r="N213" s="114">
        <v>0</v>
      </c>
      <c r="O213" s="114"/>
      <c r="P213" s="114">
        <v>0</v>
      </c>
      <c r="S213" s="119">
        <f t="shared" si="12"/>
        <v>0</v>
      </c>
      <c r="T213" s="14" t="s">
        <v>422</v>
      </c>
      <c r="U213" s="14" t="s">
        <v>423</v>
      </c>
      <c r="V213" s="14">
        <v>27941</v>
      </c>
      <c r="W213" s="14">
        <v>9469693.2200000007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9469693.2200000007</v>
      </c>
      <c r="AE213" s="14">
        <v>338.91747682616943</v>
      </c>
      <c r="AF213" s="14">
        <v>0</v>
      </c>
      <c r="AG213" s="14">
        <v>0</v>
      </c>
      <c r="AH213" s="14">
        <v>0</v>
      </c>
      <c r="AI213" s="14">
        <v>0</v>
      </c>
      <c r="AJ213" s="133"/>
      <c r="AL213" s="133"/>
      <c r="AM213" s="114">
        <f t="shared" si="10"/>
        <v>0</v>
      </c>
    </row>
    <row r="214" spans="1:39" ht="15.5" hidden="1" x14ac:dyDescent="0.35">
      <c r="A214" s="155">
        <v>3276</v>
      </c>
      <c r="B214" s="114" t="s">
        <v>425</v>
      </c>
      <c r="C214" s="114">
        <v>741</v>
      </c>
      <c r="D214" s="114">
        <v>511598.04</v>
      </c>
      <c r="E214" s="114">
        <v>0</v>
      </c>
      <c r="F214" s="114">
        <v>0</v>
      </c>
      <c r="G214" s="114">
        <v>0</v>
      </c>
      <c r="H214" s="114">
        <v>0</v>
      </c>
      <c r="I214" s="114">
        <v>0</v>
      </c>
      <c r="J214" s="114">
        <v>0</v>
      </c>
      <c r="K214" s="114">
        <v>511598.04</v>
      </c>
      <c r="L214" s="114">
        <v>690.42</v>
      </c>
      <c r="M214" s="114">
        <v>67.12</v>
      </c>
      <c r="N214" s="114">
        <v>49735.920000000006</v>
      </c>
      <c r="O214" s="114">
        <v>2.8304186579494869E-3</v>
      </c>
      <c r="P214" s="114">
        <v>35380.230000000003</v>
      </c>
      <c r="S214" s="119">
        <f t="shared" si="12"/>
        <v>0</v>
      </c>
      <c r="T214" s="14" t="s">
        <v>424</v>
      </c>
      <c r="U214" s="14" t="s">
        <v>425</v>
      </c>
      <c r="V214" s="14">
        <v>717</v>
      </c>
      <c r="W214" s="14">
        <v>518592.02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518592.02</v>
      </c>
      <c r="AE214" s="14">
        <v>723.28036262203625</v>
      </c>
      <c r="AF214" s="14">
        <v>84.16</v>
      </c>
      <c r="AG214" s="14">
        <v>60342.720000000001</v>
      </c>
      <c r="AH214" s="14">
        <v>3.4480984521926042E-3</v>
      </c>
      <c r="AI214" s="14">
        <v>45859.71</v>
      </c>
      <c r="AJ214" s="133"/>
      <c r="AL214" s="133"/>
      <c r="AM214" s="114">
        <f t="shared" si="10"/>
        <v>0</v>
      </c>
    </row>
    <row r="215" spans="1:39" ht="15.5" hidden="1" x14ac:dyDescent="0.35">
      <c r="A215" s="155">
        <v>3290</v>
      </c>
      <c r="B215" s="114" t="s">
        <v>427</v>
      </c>
      <c r="C215" s="114">
        <v>5295</v>
      </c>
      <c r="D215" s="114">
        <v>1495212.65</v>
      </c>
      <c r="E215" s="114">
        <v>0</v>
      </c>
      <c r="F215" s="114">
        <v>0</v>
      </c>
      <c r="G215" s="114">
        <v>0</v>
      </c>
      <c r="H215" s="114">
        <v>0</v>
      </c>
      <c r="I215" s="114">
        <v>0</v>
      </c>
      <c r="J215" s="114">
        <v>0</v>
      </c>
      <c r="K215" s="114">
        <v>1495212.65</v>
      </c>
      <c r="L215" s="114">
        <v>282.38</v>
      </c>
      <c r="M215" s="114">
        <v>0</v>
      </c>
      <c r="N215" s="114">
        <v>0</v>
      </c>
      <c r="O215" s="114"/>
      <c r="P215" s="114">
        <v>0</v>
      </c>
      <c r="S215" s="119">
        <f t="shared" si="12"/>
        <v>0</v>
      </c>
      <c r="T215" s="14" t="s">
        <v>426</v>
      </c>
      <c r="U215" s="14" t="s">
        <v>427</v>
      </c>
      <c r="V215" s="14">
        <v>5359</v>
      </c>
      <c r="W215" s="14">
        <v>1578387.69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1578387.69</v>
      </c>
      <c r="AE215" s="14">
        <v>294.53026497480874</v>
      </c>
      <c r="AF215" s="14">
        <v>0</v>
      </c>
      <c r="AG215" s="14">
        <v>0</v>
      </c>
      <c r="AH215" s="14">
        <v>0</v>
      </c>
      <c r="AI215" s="14">
        <v>0</v>
      </c>
      <c r="AJ215" s="133"/>
      <c r="AL215" s="133"/>
      <c r="AM215" s="114">
        <f t="shared" si="10"/>
        <v>0</v>
      </c>
    </row>
    <row r="216" spans="1:39" ht="15.5" hidden="1" x14ac:dyDescent="0.35">
      <c r="A216" s="155">
        <v>3297</v>
      </c>
      <c r="B216" s="114" t="s">
        <v>429</v>
      </c>
      <c r="C216" s="114">
        <v>1249</v>
      </c>
      <c r="D216" s="114">
        <v>1530031.27</v>
      </c>
      <c r="E216" s="114">
        <v>0</v>
      </c>
      <c r="F216" s="114">
        <v>26002.06</v>
      </c>
      <c r="G216" s="114">
        <v>0</v>
      </c>
      <c r="H216" s="114">
        <v>0</v>
      </c>
      <c r="I216" s="114">
        <v>0</v>
      </c>
      <c r="J216" s="114">
        <v>0</v>
      </c>
      <c r="K216" s="114">
        <v>1504029.21</v>
      </c>
      <c r="L216" s="114">
        <v>1204.19</v>
      </c>
      <c r="M216" s="114">
        <v>580.89</v>
      </c>
      <c r="N216" s="114">
        <v>725531.61</v>
      </c>
      <c r="O216" s="114">
        <v>4.1289237353529004E-2</v>
      </c>
      <c r="P216" s="114">
        <v>516115.47</v>
      </c>
      <c r="S216" s="119">
        <f t="shared" si="12"/>
        <v>0</v>
      </c>
      <c r="T216" s="14" t="s">
        <v>428</v>
      </c>
      <c r="U216" s="14" t="s">
        <v>429</v>
      </c>
      <c r="V216" s="14">
        <v>1262</v>
      </c>
      <c r="W216" s="14">
        <v>1451768.25</v>
      </c>
      <c r="X216" s="14">
        <v>0</v>
      </c>
      <c r="Y216" s="14">
        <v>37059.32</v>
      </c>
      <c r="Z216" s="14">
        <v>0</v>
      </c>
      <c r="AA216" s="14">
        <v>0</v>
      </c>
      <c r="AB216" s="14">
        <v>0</v>
      </c>
      <c r="AC216" s="14">
        <v>0</v>
      </c>
      <c r="AD216" s="14">
        <v>1414708.93</v>
      </c>
      <c r="AE216" s="14">
        <v>1121.0054912836767</v>
      </c>
      <c r="AF216" s="14">
        <v>481.89</v>
      </c>
      <c r="AG216" s="14">
        <v>608145.18000000005</v>
      </c>
      <c r="AH216" s="14">
        <v>3.4750578924290995E-2</v>
      </c>
      <c r="AI216" s="14">
        <v>462182.7</v>
      </c>
      <c r="AJ216" s="133"/>
      <c r="AL216" s="133"/>
      <c r="AM216" s="114">
        <f t="shared" si="10"/>
        <v>0</v>
      </c>
    </row>
    <row r="217" spans="1:39" ht="15.5" hidden="1" x14ac:dyDescent="0.35">
      <c r="A217" s="155">
        <v>1897</v>
      </c>
      <c r="B217" s="114" t="s">
        <v>254</v>
      </c>
      <c r="C217" s="114">
        <v>428</v>
      </c>
      <c r="D217" s="114">
        <v>423782.28</v>
      </c>
      <c r="E217" s="114">
        <v>0</v>
      </c>
      <c r="F217" s="114">
        <v>0</v>
      </c>
      <c r="G217" s="114">
        <v>0</v>
      </c>
      <c r="H217" s="114">
        <v>0</v>
      </c>
      <c r="I217" s="114">
        <v>0</v>
      </c>
      <c r="J217" s="114">
        <v>0</v>
      </c>
      <c r="K217" s="114">
        <v>423782.28</v>
      </c>
      <c r="L217" s="114">
        <v>0</v>
      </c>
      <c r="M217" s="114">
        <v>0</v>
      </c>
      <c r="N217" s="114">
        <v>0</v>
      </c>
      <c r="O217" s="114"/>
      <c r="P217" s="114">
        <v>0</v>
      </c>
      <c r="S217" s="119">
        <f t="shared" si="12"/>
        <v>0</v>
      </c>
      <c r="T217" s="14" t="s">
        <v>253</v>
      </c>
      <c r="U217" s="14" t="s">
        <v>254</v>
      </c>
      <c r="V217" s="14">
        <v>411</v>
      </c>
      <c r="W217" s="14">
        <v>410299.52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410299.52</v>
      </c>
      <c r="AE217" s="14">
        <v>998.29566909975676</v>
      </c>
      <c r="AF217" s="14">
        <v>359.18</v>
      </c>
      <c r="AG217" s="14">
        <v>147622.98000000001</v>
      </c>
      <c r="AH217" s="14">
        <v>8.4354594696105806E-3</v>
      </c>
      <c r="AI217" s="14">
        <v>0</v>
      </c>
      <c r="AJ217" s="133"/>
      <c r="AL217" s="133"/>
      <c r="AM217" s="114">
        <f t="shared" ref="AM217:AM280" si="13">ROUND(AK217*AM$4,2)</f>
        <v>0</v>
      </c>
    </row>
    <row r="218" spans="1:39" ht="15.5" hidden="1" x14ac:dyDescent="0.35">
      <c r="A218" s="155">
        <v>3304</v>
      </c>
      <c r="B218" s="114" t="s">
        <v>431</v>
      </c>
      <c r="C218" s="114">
        <v>691</v>
      </c>
      <c r="D218" s="114">
        <v>612386.16</v>
      </c>
      <c r="E218" s="114">
        <v>50</v>
      </c>
      <c r="F218" s="114">
        <v>0</v>
      </c>
      <c r="G218" s="114">
        <v>0</v>
      </c>
      <c r="H218" s="114">
        <v>0</v>
      </c>
      <c r="I218" s="114">
        <v>0</v>
      </c>
      <c r="J218" s="114">
        <v>0</v>
      </c>
      <c r="K218" s="114">
        <v>612336.16</v>
      </c>
      <c r="L218" s="114">
        <v>886.16</v>
      </c>
      <c r="M218" s="114">
        <v>262.86</v>
      </c>
      <c r="N218" s="114">
        <v>181636.26</v>
      </c>
      <c r="O218" s="114">
        <v>1.0336727646018491E-2</v>
      </c>
      <c r="P218" s="114">
        <v>129209.1</v>
      </c>
      <c r="S218" s="119">
        <f t="shared" si="12"/>
        <v>0</v>
      </c>
      <c r="T218" s="14" t="s">
        <v>430</v>
      </c>
      <c r="U218" s="14" t="s">
        <v>431</v>
      </c>
      <c r="V218" s="14">
        <v>684</v>
      </c>
      <c r="W218" s="14">
        <v>607063.59</v>
      </c>
      <c r="X218" s="14">
        <v>0</v>
      </c>
      <c r="Y218" s="14">
        <v>0</v>
      </c>
      <c r="Z218" s="14">
        <v>347.13</v>
      </c>
      <c r="AA218" s="14">
        <v>0</v>
      </c>
      <c r="AB218" s="14">
        <v>0</v>
      </c>
      <c r="AC218" s="14">
        <v>0</v>
      </c>
      <c r="AD218" s="14">
        <v>606716.46</v>
      </c>
      <c r="AE218" s="14">
        <v>887.01236842105254</v>
      </c>
      <c r="AF218" s="14">
        <v>247.9</v>
      </c>
      <c r="AG218" s="14">
        <v>169563.6</v>
      </c>
      <c r="AH218" s="14">
        <v>9.6891884672783372E-3</v>
      </c>
      <c r="AI218" s="14">
        <v>128866.21</v>
      </c>
      <c r="AJ218" s="133"/>
      <c r="AL218" s="133"/>
      <c r="AM218" s="114">
        <f t="shared" si="13"/>
        <v>0</v>
      </c>
    </row>
    <row r="219" spans="1:39" ht="15.5" hidden="1" x14ac:dyDescent="0.35">
      <c r="A219" s="155">
        <v>3311</v>
      </c>
      <c r="B219" s="114" t="s">
        <v>433</v>
      </c>
      <c r="C219" s="114">
        <v>2188</v>
      </c>
      <c r="D219" s="114">
        <v>674872.83</v>
      </c>
      <c r="E219" s="114">
        <v>0</v>
      </c>
      <c r="F219" s="114">
        <v>0</v>
      </c>
      <c r="G219" s="114">
        <v>0</v>
      </c>
      <c r="H219" s="114">
        <v>0</v>
      </c>
      <c r="I219" s="114">
        <v>0</v>
      </c>
      <c r="J219" s="114">
        <v>0</v>
      </c>
      <c r="K219" s="114">
        <v>674872.83</v>
      </c>
      <c r="L219" s="114">
        <v>308.44</v>
      </c>
      <c r="M219" s="114">
        <v>0</v>
      </c>
      <c r="N219" s="114">
        <v>0</v>
      </c>
      <c r="O219" s="114"/>
      <c r="P219" s="114">
        <v>0</v>
      </c>
      <c r="S219" s="119">
        <f t="shared" si="12"/>
        <v>0</v>
      </c>
      <c r="T219" s="14" t="s">
        <v>432</v>
      </c>
      <c r="U219" s="14" t="s">
        <v>433</v>
      </c>
      <c r="V219" s="14">
        <v>2204</v>
      </c>
      <c r="W219" s="14">
        <v>680386.2</v>
      </c>
      <c r="X219" s="14">
        <v>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680386.2</v>
      </c>
      <c r="AE219" s="14">
        <v>308.70517241379309</v>
      </c>
      <c r="AF219" s="14">
        <v>0</v>
      </c>
      <c r="AG219" s="14">
        <v>0</v>
      </c>
      <c r="AH219" s="14">
        <v>0</v>
      </c>
      <c r="AI219" s="14">
        <v>0</v>
      </c>
      <c r="AJ219" s="133"/>
      <c r="AL219" s="133"/>
      <c r="AM219" s="114">
        <f t="shared" si="13"/>
        <v>0</v>
      </c>
    </row>
    <row r="220" spans="1:39" ht="15.5" hidden="1" x14ac:dyDescent="0.35">
      <c r="A220" s="155">
        <v>3318</v>
      </c>
      <c r="B220" s="114" t="s">
        <v>435</v>
      </c>
      <c r="C220" s="114">
        <v>504</v>
      </c>
      <c r="D220" s="114">
        <v>291566.24</v>
      </c>
      <c r="E220" s="114">
        <v>0</v>
      </c>
      <c r="F220" s="114">
        <v>0</v>
      </c>
      <c r="G220" s="114">
        <v>10275</v>
      </c>
      <c r="H220" s="114">
        <v>0</v>
      </c>
      <c r="I220" s="114">
        <v>0</v>
      </c>
      <c r="J220" s="114">
        <v>0</v>
      </c>
      <c r="K220" s="114">
        <v>281291.24</v>
      </c>
      <c r="L220" s="114">
        <v>558.12</v>
      </c>
      <c r="M220" s="114">
        <v>0</v>
      </c>
      <c r="N220" s="114">
        <v>0</v>
      </c>
      <c r="O220" s="114"/>
      <c r="P220" s="114">
        <v>0</v>
      </c>
      <c r="S220" s="119">
        <f t="shared" si="12"/>
        <v>0</v>
      </c>
      <c r="T220" s="14" t="s">
        <v>434</v>
      </c>
      <c r="U220" s="14" t="s">
        <v>435</v>
      </c>
      <c r="V220" s="14">
        <v>495</v>
      </c>
      <c r="W220" s="14">
        <v>278827.83</v>
      </c>
      <c r="X220" s="14">
        <v>0</v>
      </c>
      <c r="Y220" s="14">
        <v>0</v>
      </c>
      <c r="Z220" s="14">
        <v>10275</v>
      </c>
      <c r="AA220" s="14">
        <v>0</v>
      </c>
      <c r="AB220" s="14">
        <v>0</v>
      </c>
      <c r="AC220" s="14">
        <v>0</v>
      </c>
      <c r="AD220" s="14">
        <v>268552.83</v>
      </c>
      <c r="AE220" s="14">
        <v>542.53096969696969</v>
      </c>
      <c r="AF220" s="14">
        <v>0</v>
      </c>
      <c r="AG220" s="14">
        <v>0</v>
      </c>
      <c r="AH220" s="14">
        <v>0</v>
      </c>
      <c r="AI220" s="14">
        <v>0</v>
      </c>
      <c r="AJ220" s="133"/>
      <c r="AL220" s="133"/>
      <c r="AM220" s="114">
        <f t="shared" si="13"/>
        <v>0</v>
      </c>
    </row>
    <row r="221" spans="1:39" ht="15.5" hidden="1" x14ac:dyDescent="0.35">
      <c r="A221" s="155">
        <v>3325</v>
      </c>
      <c r="B221" s="114" t="s">
        <v>437</v>
      </c>
      <c r="C221" s="114">
        <v>806</v>
      </c>
      <c r="D221" s="114">
        <v>494875.91</v>
      </c>
      <c r="E221" s="114">
        <v>0</v>
      </c>
      <c r="F221" s="114">
        <v>0</v>
      </c>
      <c r="G221" s="114">
        <v>0</v>
      </c>
      <c r="H221" s="114">
        <v>0</v>
      </c>
      <c r="I221" s="114">
        <v>0</v>
      </c>
      <c r="J221" s="114">
        <v>0</v>
      </c>
      <c r="K221" s="114">
        <v>494875.91</v>
      </c>
      <c r="L221" s="114">
        <v>613.99</v>
      </c>
      <c r="M221" s="114">
        <v>0</v>
      </c>
      <c r="N221" s="114">
        <v>0</v>
      </c>
      <c r="O221" s="114"/>
      <c r="P221" s="114">
        <v>0</v>
      </c>
      <c r="S221" s="119">
        <f t="shared" si="12"/>
        <v>0</v>
      </c>
      <c r="T221" s="14" t="s">
        <v>436</v>
      </c>
      <c r="U221" s="14" t="s">
        <v>437</v>
      </c>
      <c r="V221" s="14">
        <v>833</v>
      </c>
      <c r="W221" s="14">
        <v>504958.01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504958.01</v>
      </c>
      <c r="AE221" s="14">
        <v>606.19208883553426</v>
      </c>
      <c r="AF221" s="14">
        <v>0</v>
      </c>
      <c r="AG221" s="14">
        <v>0</v>
      </c>
      <c r="AH221" s="14">
        <v>0</v>
      </c>
      <c r="AI221" s="14">
        <v>0</v>
      </c>
      <c r="AJ221" s="133"/>
      <c r="AL221" s="133"/>
      <c r="AM221" s="114">
        <f t="shared" si="13"/>
        <v>0</v>
      </c>
    </row>
    <row r="222" spans="1:39" ht="15.5" hidden="1" x14ac:dyDescent="0.35">
      <c r="A222" s="155">
        <v>3332</v>
      </c>
      <c r="B222" s="114" t="s">
        <v>439</v>
      </c>
      <c r="C222" s="114">
        <v>1106</v>
      </c>
      <c r="D222" s="114">
        <v>609134.56999999995</v>
      </c>
      <c r="E222" s="114">
        <v>0</v>
      </c>
      <c r="F222" s="114">
        <v>0</v>
      </c>
      <c r="G222" s="114">
        <v>3288.93</v>
      </c>
      <c r="H222" s="114">
        <v>0</v>
      </c>
      <c r="I222" s="114">
        <v>0</v>
      </c>
      <c r="J222" s="114">
        <v>0</v>
      </c>
      <c r="K222" s="114">
        <v>605845.6399999999</v>
      </c>
      <c r="L222" s="114">
        <v>547.78</v>
      </c>
      <c r="M222" s="114">
        <v>0</v>
      </c>
      <c r="N222" s="114">
        <v>0</v>
      </c>
      <c r="O222" s="114"/>
      <c r="P222" s="114">
        <v>0</v>
      </c>
      <c r="S222" s="119">
        <f t="shared" si="12"/>
        <v>0</v>
      </c>
      <c r="T222" s="14" t="s">
        <v>438</v>
      </c>
      <c r="U222" s="14" t="s">
        <v>439</v>
      </c>
      <c r="V222" s="14">
        <v>1073</v>
      </c>
      <c r="W222" s="14">
        <v>633707.81999999995</v>
      </c>
      <c r="X222" s="14">
        <v>0</v>
      </c>
      <c r="Y222" s="14">
        <v>0</v>
      </c>
      <c r="Z222" s="14">
        <v>1194.32</v>
      </c>
      <c r="AA222" s="14">
        <v>0</v>
      </c>
      <c r="AB222" s="14">
        <v>0</v>
      </c>
      <c r="AC222" s="14">
        <v>0</v>
      </c>
      <c r="AD222" s="14">
        <v>632513.5</v>
      </c>
      <c r="AE222" s="14">
        <v>589.48136067101586</v>
      </c>
      <c r="AF222" s="14">
        <v>0</v>
      </c>
      <c r="AG222" s="14">
        <v>0</v>
      </c>
      <c r="AH222" s="14">
        <v>0</v>
      </c>
      <c r="AI222" s="14">
        <v>0</v>
      </c>
      <c r="AJ222" s="133"/>
      <c r="AL222" s="133"/>
      <c r="AM222" s="114">
        <f t="shared" si="13"/>
        <v>0</v>
      </c>
    </row>
    <row r="223" spans="1:39" ht="15.5" hidden="1" x14ac:dyDescent="0.35">
      <c r="A223" s="155">
        <v>3339</v>
      </c>
      <c r="B223" s="114" t="s">
        <v>441</v>
      </c>
      <c r="C223" s="114">
        <v>3974</v>
      </c>
      <c r="D223" s="114">
        <v>1638908.45</v>
      </c>
      <c r="E223" s="114">
        <v>0</v>
      </c>
      <c r="F223" s="114">
        <v>0</v>
      </c>
      <c r="G223" s="114">
        <v>4084.98</v>
      </c>
      <c r="H223" s="114">
        <v>0</v>
      </c>
      <c r="I223" s="114">
        <v>0</v>
      </c>
      <c r="J223" s="114">
        <v>0</v>
      </c>
      <c r="K223" s="114">
        <v>1634823.47</v>
      </c>
      <c r="L223" s="114">
        <v>411.38</v>
      </c>
      <c r="M223" s="114">
        <v>0</v>
      </c>
      <c r="N223" s="114">
        <v>0</v>
      </c>
      <c r="O223" s="114"/>
      <c r="P223" s="114">
        <v>0</v>
      </c>
      <c r="S223" s="119">
        <f t="shared" si="12"/>
        <v>0</v>
      </c>
      <c r="T223" s="14" t="s">
        <v>440</v>
      </c>
      <c r="U223" s="14" t="s">
        <v>441</v>
      </c>
      <c r="V223" s="14">
        <v>4012</v>
      </c>
      <c r="W223" s="14">
        <v>1607275.26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1607275.26</v>
      </c>
      <c r="AE223" s="14">
        <v>400.61696410767695</v>
      </c>
      <c r="AF223" s="14">
        <v>0</v>
      </c>
      <c r="AG223" s="14">
        <v>0</v>
      </c>
      <c r="AH223" s="14">
        <v>0</v>
      </c>
      <c r="AI223" s="14">
        <v>0</v>
      </c>
      <c r="AJ223" s="133"/>
      <c r="AL223" s="133"/>
      <c r="AM223" s="114">
        <f t="shared" si="13"/>
        <v>0</v>
      </c>
    </row>
    <row r="224" spans="1:39" ht="15.5" hidden="1" x14ac:dyDescent="0.35">
      <c r="A224" s="155">
        <v>3360</v>
      </c>
      <c r="B224" s="114" t="s">
        <v>443</v>
      </c>
      <c r="C224" s="114">
        <v>1448</v>
      </c>
      <c r="D224" s="114">
        <v>811772.18</v>
      </c>
      <c r="E224" s="114">
        <v>0</v>
      </c>
      <c r="F224" s="114">
        <v>0</v>
      </c>
      <c r="G224" s="114">
        <v>0</v>
      </c>
      <c r="H224" s="114">
        <v>0</v>
      </c>
      <c r="I224" s="114">
        <v>0</v>
      </c>
      <c r="J224" s="114">
        <v>0</v>
      </c>
      <c r="K224" s="114">
        <v>811772.18</v>
      </c>
      <c r="L224" s="114">
        <v>560.62</v>
      </c>
      <c r="M224" s="114">
        <v>0</v>
      </c>
      <c r="N224" s="114">
        <v>0</v>
      </c>
      <c r="O224" s="114"/>
      <c r="P224" s="114">
        <v>0</v>
      </c>
      <c r="S224" s="119">
        <f t="shared" si="12"/>
        <v>0</v>
      </c>
      <c r="T224" s="14" t="s">
        <v>442</v>
      </c>
      <c r="U224" s="14" t="s">
        <v>443</v>
      </c>
      <c r="V224" s="14">
        <v>1441</v>
      </c>
      <c r="W224" s="14">
        <v>716355.51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716355.51</v>
      </c>
      <c r="AE224" s="14">
        <v>497.12387925052047</v>
      </c>
      <c r="AF224" s="14">
        <v>0</v>
      </c>
      <c r="AG224" s="14">
        <v>0</v>
      </c>
      <c r="AH224" s="14">
        <v>0</v>
      </c>
      <c r="AI224" s="14">
        <v>0</v>
      </c>
      <c r="AJ224" s="133"/>
      <c r="AL224" s="133"/>
      <c r="AM224" s="114">
        <f t="shared" si="13"/>
        <v>0</v>
      </c>
    </row>
    <row r="225" spans="1:39" ht="15.5" hidden="1" x14ac:dyDescent="0.35">
      <c r="A225" s="155">
        <v>3367</v>
      </c>
      <c r="B225" s="114" t="s">
        <v>445</v>
      </c>
      <c r="C225" s="114">
        <v>1089</v>
      </c>
      <c r="D225" s="114">
        <v>641505.44999999995</v>
      </c>
      <c r="E225" s="114">
        <v>0</v>
      </c>
      <c r="F225" s="114">
        <v>0</v>
      </c>
      <c r="G225" s="114">
        <v>13071</v>
      </c>
      <c r="H225" s="114">
        <v>0</v>
      </c>
      <c r="I225" s="114">
        <v>0</v>
      </c>
      <c r="J225" s="114">
        <v>0</v>
      </c>
      <c r="K225" s="114">
        <v>628434.44999999995</v>
      </c>
      <c r="L225" s="114">
        <v>577.07000000000005</v>
      </c>
      <c r="M225" s="114">
        <v>0</v>
      </c>
      <c r="N225" s="114">
        <v>0</v>
      </c>
      <c r="O225" s="114"/>
      <c r="P225" s="114">
        <v>0</v>
      </c>
      <c r="S225" s="119">
        <f t="shared" si="12"/>
        <v>0</v>
      </c>
      <c r="T225" s="14" t="s">
        <v>444</v>
      </c>
      <c r="U225" s="14" t="s">
        <v>445</v>
      </c>
      <c r="V225" s="14">
        <v>1116</v>
      </c>
      <c r="W225" s="14">
        <v>315451.7</v>
      </c>
      <c r="X225" s="14">
        <v>0</v>
      </c>
      <c r="Y225" s="14">
        <v>0</v>
      </c>
      <c r="Z225" s="14">
        <v>15510</v>
      </c>
      <c r="AA225" s="14">
        <v>0</v>
      </c>
      <c r="AB225" s="14">
        <v>0</v>
      </c>
      <c r="AC225" s="14">
        <v>0</v>
      </c>
      <c r="AD225" s="14">
        <v>299941.7</v>
      </c>
      <c r="AE225" s="14">
        <v>268.76496415770612</v>
      </c>
      <c r="AF225" s="14">
        <v>0</v>
      </c>
      <c r="AG225" s="14">
        <v>0</v>
      </c>
      <c r="AH225" s="14">
        <v>0</v>
      </c>
      <c r="AI225" s="14">
        <v>0</v>
      </c>
      <c r="AJ225" s="133"/>
      <c r="AL225" s="133"/>
      <c r="AM225" s="114">
        <f t="shared" si="13"/>
        <v>0</v>
      </c>
    </row>
    <row r="226" spans="1:39" ht="15.5" hidden="1" x14ac:dyDescent="0.35">
      <c r="A226" s="155">
        <v>3381</v>
      </c>
      <c r="B226" s="114" t="s">
        <v>447</v>
      </c>
      <c r="C226" s="114">
        <v>2213</v>
      </c>
      <c r="D226" s="114">
        <v>680789.71</v>
      </c>
      <c r="E226" s="114">
        <v>10700</v>
      </c>
      <c r="F226" s="114">
        <v>0</v>
      </c>
      <c r="G226" s="114">
        <v>0</v>
      </c>
      <c r="H226" s="114">
        <v>0</v>
      </c>
      <c r="I226" s="114">
        <v>0</v>
      </c>
      <c r="J226" s="114">
        <v>0</v>
      </c>
      <c r="K226" s="114">
        <v>670089.71</v>
      </c>
      <c r="L226" s="114">
        <v>302.8</v>
      </c>
      <c r="M226" s="114">
        <v>0</v>
      </c>
      <c r="N226" s="114">
        <v>0</v>
      </c>
      <c r="O226" s="114"/>
      <c r="P226" s="114">
        <v>0</v>
      </c>
      <c r="S226" s="119">
        <f t="shared" si="12"/>
        <v>0</v>
      </c>
      <c r="T226" s="14" t="s">
        <v>446</v>
      </c>
      <c r="U226" s="14" t="s">
        <v>447</v>
      </c>
      <c r="V226" s="14">
        <v>2296</v>
      </c>
      <c r="W226" s="14">
        <v>708957.51</v>
      </c>
      <c r="X226" s="14">
        <v>12420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696537.51</v>
      </c>
      <c r="AE226" s="14">
        <v>303.36999564459933</v>
      </c>
      <c r="AF226" s="14">
        <v>0</v>
      </c>
      <c r="AG226" s="14">
        <v>0</v>
      </c>
      <c r="AH226" s="14">
        <v>0</v>
      </c>
      <c r="AI226" s="14">
        <v>0</v>
      </c>
      <c r="AJ226" s="133"/>
      <c r="AL226" s="133"/>
      <c r="AM226" s="114">
        <f t="shared" si="13"/>
        <v>0</v>
      </c>
    </row>
    <row r="227" spans="1:39" ht="15.5" hidden="1" x14ac:dyDescent="0.35">
      <c r="A227" s="155">
        <v>3409</v>
      </c>
      <c r="B227" s="114" t="s">
        <v>449</v>
      </c>
      <c r="C227" s="114">
        <v>2134</v>
      </c>
      <c r="D227" s="114">
        <v>1085109.71</v>
      </c>
      <c r="E227" s="114">
        <v>0</v>
      </c>
      <c r="F227" s="114">
        <v>0</v>
      </c>
      <c r="G227" s="114">
        <v>0</v>
      </c>
      <c r="H227" s="114">
        <v>0</v>
      </c>
      <c r="I227" s="114">
        <v>0</v>
      </c>
      <c r="J227" s="114">
        <v>0</v>
      </c>
      <c r="K227" s="114">
        <v>1085109.71</v>
      </c>
      <c r="L227" s="114">
        <v>508.49</v>
      </c>
      <c r="M227" s="114">
        <v>0</v>
      </c>
      <c r="N227" s="114">
        <v>0</v>
      </c>
      <c r="O227" s="114"/>
      <c r="P227" s="114">
        <v>0</v>
      </c>
      <c r="S227" s="119">
        <f t="shared" si="12"/>
        <v>0</v>
      </c>
      <c r="T227" s="14" t="s">
        <v>448</v>
      </c>
      <c r="U227" s="14" t="s">
        <v>449</v>
      </c>
      <c r="V227" s="14">
        <v>2164</v>
      </c>
      <c r="W227" s="14">
        <v>1080828.3500000001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1080828.3500000001</v>
      </c>
      <c r="AE227" s="14">
        <v>499.45857208872462</v>
      </c>
      <c r="AF227" s="14">
        <v>0</v>
      </c>
      <c r="AG227" s="14">
        <v>0</v>
      </c>
      <c r="AH227" s="14">
        <v>0</v>
      </c>
      <c r="AI227" s="14">
        <v>0</v>
      </c>
      <c r="AJ227" s="133"/>
      <c r="AL227" s="133"/>
      <c r="AM227" s="114">
        <f t="shared" si="13"/>
        <v>0</v>
      </c>
    </row>
    <row r="228" spans="1:39" ht="15.5" hidden="1" x14ac:dyDescent="0.35">
      <c r="A228" s="155">
        <v>3427</v>
      </c>
      <c r="B228" s="114" t="s">
        <v>451</v>
      </c>
      <c r="C228" s="114">
        <v>308</v>
      </c>
      <c r="D228" s="114">
        <v>177455.86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0</v>
      </c>
      <c r="K228" s="114">
        <v>177455.86</v>
      </c>
      <c r="L228" s="114">
        <v>576.16</v>
      </c>
      <c r="M228" s="114">
        <v>0</v>
      </c>
      <c r="N228" s="114">
        <v>0</v>
      </c>
      <c r="O228" s="114"/>
      <c r="P228" s="114">
        <v>0</v>
      </c>
      <c r="S228" s="119">
        <f t="shared" si="12"/>
        <v>0</v>
      </c>
      <c r="T228" s="14" t="s">
        <v>450</v>
      </c>
      <c r="U228" s="14" t="s">
        <v>451</v>
      </c>
      <c r="V228" s="14">
        <v>290</v>
      </c>
      <c r="W228" s="14">
        <v>182822.1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182822.1</v>
      </c>
      <c r="AE228" s="14">
        <v>630.42103448275861</v>
      </c>
      <c r="AF228" s="14">
        <v>0</v>
      </c>
      <c r="AG228" s="14">
        <v>0</v>
      </c>
      <c r="AH228" s="14">
        <v>0</v>
      </c>
      <c r="AI228" s="14">
        <v>0</v>
      </c>
      <c r="AJ228" s="133"/>
      <c r="AL228" s="133"/>
      <c r="AM228" s="114">
        <f t="shared" si="13"/>
        <v>0</v>
      </c>
    </row>
    <row r="229" spans="1:39" ht="15.5" hidden="1" x14ac:dyDescent="0.35">
      <c r="A229" s="155">
        <v>3428</v>
      </c>
      <c r="B229" s="114" t="s">
        <v>453</v>
      </c>
      <c r="C229" s="114">
        <v>771</v>
      </c>
      <c r="D229" s="114">
        <v>392896.96</v>
      </c>
      <c r="E229" s="114">
        <v>0</v>
      </c>
      <c r="F229" s="114">
        <v>139.69999999999999</v>
      </c>
      <c r="G229" s="114">
        <v>0</v>
      </c>
      <c r="H229" s="114">
        <v>0</v>
      </c>
      <c r="I229" s="114">
        <v>0</v>
      </c>
      <c r="J229" s="114">
        <v>0</v>
      </c>
      <c r="K229" s="114">
        <v>392757.26</v>
      </c>
      <c r="L229" s="114">
        <v>509.41</v>
      </c>
      <c r="M229" s="114">
        <v>0</v>
      </c>
      <c r="N229" s="114">
        <v>0</v>
      </c>
      <c r="O229" s="114"/>
      <c r="P229" s="114">
        <v>0</v>
      </c>
      <c r="S229" s="119">
        <f t="shared" si="12"/>
        <v>0</v>
      </c>
      <c r="T229" s="14" t="s">
        <v>452</v>
      </c>
      <c r="U229" s="14" t="s">
        <v>453</v>
      </c>
      <c r="V229" s="14">
        <v>789</v>
      </c>
      <c r="W229" s="14">
        <v>637332.82999999996</v>
      </c>
      <c r="X229" s="14">
        <v>0</v>
      </c>
      <c r="Y229" s="14">
        <v>146.24</v>
      </c>
      <c r="Z229" s="14">
        <v>0</v>
      </c>
      <c r="AA229" s="14">
        <v>0</v>
      </c>
      <c r="AB229" s="14">
        <v>0</v>
      </c>
      <c r="AC229" s="14">
        <v>0</v>
      </c>
      <c r="AD229" s="14">
        <v>637186.59</v>
      </c>
      <c r="AE229" s="14">
        <v>807.58756653992396</v>
      </c>
      <c r="AF229" s="14">
        <v>168.47</v>
      </c>
      <c r="AG229" s="14">
        <v>132922.82999999999</v>
      </c>
      <c r="AH229" s="14">
        <v>7.595464778254288E-3</v>
      </c>
      <c r="AI229" s="14">
        <v>101019.68</v>
      </c>
      <c r="AJ229" s="133"/>
      <c r="AL229" s="133"/>
      <c r="AM229" s="114">
        <f t="shared" si="13"/>
        <v>0</v>
      </c>
    </row>
    <row r="230" spans="1:39" ht="15.5" hidden="1" x14ac:dyDescent="0.35">
      <c r="A230" s="155">
        <v>3430</v>
      </c>
      <c r="B230" s="114" t="s">
        <v>455</v>
      </c>
      <c r="C230" s="114">
        <v>3731</v>
      </c>
      <c r="D230" s="114">
        <v>858894.65</v>
      </c>
      <c r="E230" s="114">
        <v>0</v>
      </c>
      <c r="F230" s="114">
        <v>0</v>
      </c>
      <c r="G230" s="114">
        <v>0</v>
      </c>
      <c r="H230" s="114">
        <v>0</v>
      </c>
      <c r="I230" s="114">
        <v>0</v>
      </c>
      <c r="J230" s="114">
        <v>0</v>
      </c>
      <c r="K230" s="114">
        <v>858894.65</v>
      </c>
      <c r="L230" s="114">
        <v>230.2</v>
      </c>
      <c r="M230" s="114">
        <v>0</v>
      </c>
      <c r="N230" s="114">
        <v>0</v>
      </c>
      <c r="O230" s="114"/>
      <c r="P230" s="114">
        <v>0</v>
      </c>
      <c r="S230" s="119">
        <f t="shared" si="12"/>
        <v>0</v>
      </c>
      <c r="T230" s="14" t="s">
        <v>454</v>
      </c>
      <c r="U230" s="14" t="s">
        <v>455</v>
      </c>
      <c r="V230" s="14">
        <v>3794</v>
      </c>
      <c r="W230" s="14">
        <v>949996.64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949996.64</v>
      </c>
      <c r="AE230" s="14">
        <v>250.39447548761203</v>
      </c>
      <c r="AF230" s="14">
        <v>0</v>
      </c>
      <c r="AG230" s="14">
        <v>0</v>
      </c>
      <c r="AH230" s="14">
        <v>0</v>
      </c>
      <c r="AI230" s="14">
        <v>0</v>
      </c>
      <c r="AJ230" s="133"/>
      <c r="AL230" s="133"/>
      <c r="AM230" s="114">
        <f t="shared" si="13"/>
        <v>0</v>
      </c>
    </row>
    <row r="231" spans="1:39" ht="15.5" hidden="1" x14ac:dyDescent="0.35">
      <c r="A231" s="155">
        <v>3434</v>
      </c>
      <c r="B231" s="114" t="s">
        <v>458</v>
      </c>
      <c r="C231" s="114">
        <v>938</v>
      </c>
      <c r="D231" s="114">
        <v>927617.5</v>
      </c>
      <c r="E231" s="114">
        <v>0</v>
      </c>
      <c r="F231" s="114">
        <v>0</v>
      </c>
      <c r="G231" s="114">
        <v>0</v>
      </c>
      <c r="H231" s="114">
        <v>0</v>
      </c>
      <c r="I231" s="114">
        <v>0</v>
      </c>
      <c r="J231" s="114">
        <v>0</v>
      </c>
      <c r="K231" s="114">
        <v>927617.5</v>
      </c>
      <c r="L231" s="114">
        <v>988.93</v>
      </c>
      <c r="M231" s="114">
        <v>365.63</v>
      </c>
      <c r="N231" s="114">
        <v>342960.94</v>
      </c>
      <c r="O231" s="114">
        <v>1.9517544734748937E-2</v>
      </c>
      <c r="P231" s="114">
        <v>243969.31</v>
      </c>
      <c r="S231" s="119">
        <f t="shared" si="12"/>
        <v>0</v>
      </c>
      <c r="T231" s="14" t="s">
        <v>457</v>
      </c>
      <c r="U231" s="14" t="s">
        <v>458</v>
      </c>
      <c r="V231" s="14">
        <v>951</v>
      </c>
      <c r="W231" s="14">
        <v>1055014.6499999999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1055014.6499999999</v>
      </c>
      <c r="AE231" s="14">
        <v>1109.3739747634067</v>
      </c>
      <c r="AF231" s="14">
        <v>470.26</v>
      </c>
      <c r="AG231" s="14">
        <v>447217.26</v>
      </c>
      <c r="AH231" s="14">
        <v>2.5554849731663033E-2</v>
      </c>
      <c r="AI231" s="14">
        <v>339879.5</v>
      </c>
      <c r="AJ231" s="133"/>
      <c r="AL231" s="133"/>
      <c r="AM231" s="114">
        <f t="shared" si="13"/>
        <v>0</v>
      </c>
    </row>
    <row r="232" spans="1:39" ht="15.5" hidden="1" x14ac:dyDescent="0.35">
      <c r="A232" s="155">
        <v>3437</v>
      </c>
      <c r="B232" s="114" t="s">
        <v>460</v>
      </c>
      <c r="C232" s="114">
        <v>3820</v>
      </c>
      <c r="D232" s="114">
        <v>1563752.82</v>
      </c>
      <c r="E232" s="114">
        <v>28555.54</v>
      </c>
      <c r="F232" s="114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1535197.28</v>
      </c>
      <c r="L232" s="114">
        <v>401.88</v>
      </c>
      <c r="M232" s="114">
        <v>0</v>
      </c>
      <c r="N232" s="114">
        <v>0</v>
      </c>
      <c r="O232" s="114"/>
      <c r="P232" s="114">
        <v>0</v>
      </c>
      <c r="S232" s="119">
        <f t="shared" si="12"/>
        <v>0</v>
      </c>
      <c r="T232" s="14" t="s">
        <v>459</v>
      </c>
      <c r="U232" s="14" t="s">
        <v>460</v>
      </c>
      <c r="V232" s="14">
        <v>3871</v>
      </c>
      <c r="W232" s="14">
        <v>1792530.79</v>
      </c>
      <c r="X232" s="14">
        <v>31287.91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1761242.8800000001</v>
      </c>
      <c r="AE232" s="14">
        <v>454.98395246706281</v>
      </c>
      <c r="AF232" s="14">
        <v>0</v>
      </c>
      <c r="AG232" s="14">
        <v>0</v>
      </c>
      <c r="AH232" s="14">
        <v>0</v>
      </c>
      <c r="AI232" s="14">
        <v>0</v>
      </c>
      <c r="AJ232" s="133"/>
      <c r="AL232" s="133"/>
      <c r="AM232" s="114">
        <f t="shared" si="13"/>
        <v>0</v>
      </c>
    </row>
    <row r="233" spans="1:39" ht="15.5" hidden="1" x14ac:dyDescent="0.35">
      <c r="A233" s="155">
        <v>3444</v>
      </c>
      <c r="B233" s="114" t="s">
        <v>463</v>
      </c>
      <c r="C233" s="114">
        <v>3488</v>
      </c>
      <c r="D233" s="114">
        <v>1784710.26</v>
      </c>
      <c r="E233" s="114">
        <v>0</v>
      </c>
      <c r="F233" s="114">
        <v>0</v>
      </c>
      <c r="G233" s="114">
        <v>0</v>
      </c>
      <c r="H233" s="114">
        <v>0</v>
      </c>
      <c r="I233" s="114">
        <v>0</v>
      </c>
      <c r="J233" s="114">
        <v>0</v>
      </c>
      <c r="K233" s="114">
        <v>1784710.26</v>
      </c>
      <c r="L233" s="114">
        <v>511.67</v>
      </c>
      <c r="M233" s="114">
        <v>0</v>
      </c>
      <c r="N233" s="114">
        <v>0</v>
      </c>
      <c r="O233" s="114"/>
      <c r="P233" s="114">
        <v>0</v>
      </c>
      <c r="S233" s="119">
        <f t="shared" si="12"/>
        <v>0</v>
      </c>
      <c r="T233" s="14" t="s">
        <v>462</v>
      </c>
      <c r="U233" s="14" t="s">
        <v>463</v>
      </c>
      <c r="V233" s="14">
        <v>3601</v>
      </c>
      <c r="W233" s="14">
        <v>1750870.04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1750870.04</v>
      </c>
      <c r="AE233" s="14">
        <v>486.21772840877537</v>
      </c>
      <c r="AF233" s="14">
        <v>0</v>
      </c>
      <c r="AG233" s="14">
        <v>0</v>
      </c>
      <c r="AH233" s="14">
        <v>0</v>
      </c>
      <c r="AI233" s="14">
        <v>0</v>
      </c>
      <c r="AJ233" s="133"/>
      <c r="AL233" s="133"/>
      <c r="AM233" s="114">
        <f t="shared" si="13"/>
        <v>0</v>
      </c>
    </row>
    <row r="234" spans="1:39" ht="15.5" hidden="1" x14ac:dyDescent="0.35">
      <c r="A234" s="155">
        <v>3479</v>
      </c>
      <c r="B234" s="114" t="s">
        <v>465</v>
      </c>
      <c r="C234" s="114">
        <v>3530</v>
      </c>
      <c r="D234" s="114">
        <v>1750065.02</v>
      </c>
      <c r="E234" s="114">
        <v>0</v>
      </c>
      <c r="F234" s="114">
        <v>0</v>
      </c>
      <c r="G234" s="114">
        <v>0</v>
      </c>
      <c r="H234" s="114">
        <v>0</v>
      </c>
      <c r="I234" s="114">
        <v>0</v>
      </c>
      <c r="J234" s="114">
        <v>0</v>
      </c>
      <c r="K234" s="114">
        <v>1750065.02</v>
      </c>
      <c r="L234" s="114">
        <v>495.77</v>
      </c>
      <c r="M234" s="114">
        <v>0</v>
      </c>
      <c r="N234" s="114">
        <v>0</v>
      </c>
      <c r="O234" s="114"/>
      <c r="P234" s="114">
        <v>0</v>
      </c>
      <c r="S234" s="119">
        <f t="shared" si="12"/>
        <v>0</v>
      </c>
      <c r="T234" s="14" t="s">
        <v>464</v>
      </c>
      <c r="U234" s="14" t="s">
        <v>465</v>
      </c>
      <c r="V234" s="14">
        <v>3605</v>
      </c>
      <c r="W234" s="14">
        <v>1853134.66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1853134.66</v>
      </c>
      <c r="AE234" s="14">
        <v>514.04567545076281</v>
      </c>
      <c r="AF234" s="14">
        <v>0</v>
      </c>
      <c r="AG234" s="14">
        <v>0</v>
      </c>
      <c r="AH234" s="14">
        <v>0</v>
      </c>
      <c r="AI234" s="14">
        <v>0</v>
      </c>
      <c r="AJ234" s="133"/>
      <c r="AL234" s="133"/>
      <c r="AM234" s="114">
        <f t="shared" si="13"/>
        <v>0</v>
      </c>
    </row>
    <row r="235" spans="1:39" ht="15.5" hidden="1" x14ac:dyDescent="0.35">
      <c r="A235" s="155">
        <v>3484</v>
      </c>
      <c r="B235" s="114" t="s">
        <v>467</v>
      </c>
      <c r="C235" s="114">
        <v>147</v>
      </c>
      <c r="D235" s="114">
        <v>187763.42</v>
      </c>
      <c r="E235" s="114">
        <v>0</v>
      </c>
      <c r="F235" s="114">
        <v>0</v>
      </c>
      <c r="G235" s="114">
        <v>0</v>
      </c>
      <c r="H235" s="114">
        <v>0</v>
      </c>
      <c r="I235" s="114">
        <v>0</v>
      </c>
      <c r="J235" s="114">
        <v>0</v>
      </c>
      <c r="K235" s="114">
        <v>187763.42</v>
      </c>
      <c r="L235" s="114">
        <v>1277.3</v>
      </c>
      <c r="M235" s="114">
        <v>654</v>
      </c>
      <c r="N235" s="114">
        <v>96138</v>
      </c>
      <c r="O235" s="114">
        <v>5.4711120039188524E-3</v>
      </c>
      <c r="P235" s="114">
        <v>68388.899999999994</v>
      </c>
      <c r="S235" s="119">
        <f t="shared" ref="S235:S266" si="14">A235-T235</f>
        <v>0</v>
      </c>
      <c r="T235" s="14" t="s">
        <v>466</v>
      </c>
      <c r="U235" s="14" t="s">
        <v>467</v>
      </c>
      <c r="V235" s="14">
        <v>150</v>
      </c>
      <c r="W235" s="14">
        <v>191681.03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191681.03</v>
      </c>
      <c r="AE235" s="14">
        <v>1277.8735333333334</v>
      </c>
      <c r="AF235" s="14">
        <v>638.76</v>
      </c>
      <c r="AG235" s="14">
        <v>95814</v>
      </c>
      <c r="AH235" s="14">
        <v>5.4749952454642781E-3</v>
      </c>
      <c r="AI235" s="14">
        <v>72817.440000000002</v>
      </c>
      <c r="AJ235" s="133"/>
      <c r="AL235" s="133"/>
      <c r="AM235" s="114">
        <f t="shared" si="13"/>
        <v>0</v>
      </c>
    </row>
    <row r="236" spans="1:39" ht="15.5" hidden="1" x14ac:dyDescent="0.35">
      <c r="A236" s="155">
        <v>3500</v>
      </c>
      <c r="B236" s="114" t="s">
        <v>469</v>
      </c>
      <c r="C236" s="114">
        <v>2637</v>
      </c>
      <c r="D236" s="114">
        <v>1983104.38</v>
      </c>
      <c r="E236" s="114">
        <v>0</v>
      </c>
      <c r="F236" s="114">
        <v>0</v>
      </c>
      <c r="G236" s="114">
        <v>0</v>
      </c>
      <c r="H236" s="114">
        <v>0</v>
      </c>
      <c r="I236" s="114">
        <v>0</v>
      </c>
      <c r="J236" s="114">
        <v>0</v>
      </c>
      <c r="K236" s="114">
        <v>1983104.38</v>
      </c>
      <c r="L236" s="114">
        <v>752.03</v>
      </c>
      <c r="M236" s="114">
        <v>128.72999999999999</v>
      </c>
      <c r="N236" s="114">
        <v>339461.00999999995</v>
      </c>
      <c r="O236" s="114">
        <v>1.9318367416353757E-2</v>
      </c>
      <c r="P236" s="114">
        <v>241479.59</v>
      </c>
      <c r="S236" s="119">
        <f t="shared" si="14"/>
        <v>0</v>
      </c>
      <c r="T236" s="14" t="s">
        <v>468</v>
      </c>
      <c r="U236" s="14" t="s">
        <v>469</v>
      </c>
      <c r="V236" s="14">
        <v>2642</v>
      </c>
      <c r="W236" s="14">
        <v>2059091.66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2059091.66</v>
      </c>
      <c r="AE236" s="14">
        <v>779.36853141559425</v>
      </c>
      <c r="AF236" s="14">
        <v>140.25</v>
      </c>
      <c r="AG236" s="14">
        <v>370540.5</v>
      </c>
      <c r="AH236" s="14">
        <v>2.1173392987997121E-2</v>
      </c>
      <c r="AI236" s="14">
        <v>281606.13</v>
      </c>
      <c r="AJ236" s="133"/>
      <c r="AL236" s="133"/>
      <c r="AM236" s="114">
        <f t="shared" si="13"/>
        <v>0</v>
      </c>
    </row>
    <row r="237" spans="1:39" ht="15.5" hidden="1" x14ac:dyDescent="0.35">
      <c r="A237" s="155">
        <v>3528</v>
      </c>
      <c r="B237" s="114" t="s">
        <v>475</v>
      </c>
      <c r="C237" s="114">
        <v>818</v>
      </c>
      <c r="D237" s="114">
        <v>250081.55</v>
      </c>
      <c r="E237" s="114">
        <v>9263.02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240818.53</v>
      </c>
      <c r="L237" s="114">
        <v>294.39999999999998</v>
      </c>
      <c r="M237" s="114">
        <v>0</v>
      </c>
      <c r="N237" s="114">
        <v>0</v>
      </c>
      <c r="O237" s="114"/>
      <c r="P237" s="114">
        <v>0</v>
      </c>
      <c r="S237" s="119">
        <f t="shared" si="14"/>
        <v>0</v>
      </c>
      <c r="T237" s="14" t="s">
        <v>474</v>
      </c>
      <c r="U237" s="14" t="s">
        <v>475</v>
      </c>
      <c r="V237" s="14">
        <v>802</v>
      </c>
      <c r="W237" s="14">
        <v>263789.81</v>
      </c>
      <c r="X237" s="14">
        <v>9098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254691.81</v>
      </c>
      <c r="AE237" s="14">
        <v>317.57083541147131</v>
      </c>
      <c r="AF237" s="14">
        <v>0</v>
      </c>
      <c r="AG237" s="14">
        <v>0</v>
      </c>
      <c r="AH237" s="14">
        <v>0</v>
      </c>
      <c r="AI237" s="14">
        <v>0</v>
      </c>
      <c r="AJ237" s="133"/>
      <c r="AL237" s="133"/>
      <c r="AM237" s="114">
        <f t="shared" si="13"/>
        <v>0</v>
      </c>
    </row>
    <row r="238" spans="1:39" ht="15.5" hidden="1" x14ac:dyDescent="0.35">
      <c r="A238" s="155">
        <v>3549</v>
      </c>
      <c r="B238" s="114" t="s">
        <v>479</v>
      </c>
      <c r="C238" s="114">
        <v>7216</v>
      </c>
      <c r="D238" s="114">
        <v>2953084.67</v>
      </c>
      <c r="E238" s="114">
        <v>928</v>
      </c>
      <c r="F238" s="114">
        <v>93983.65</v>
      </c>
      <c r="G238" s="114">
        <v>29329.47</v>
      </c>
      <c r="H238" s="114">
        <v>0</v>
      </c>
      <c r="I238" s="114">
        <v>0</v>
      </c>
      <c r="J238" s="114">
        <v>0</v>
      </c>
      <c r="K238" s="114">
        <v>2828843.55</v>
      </c>
      <c r="L238" s="114">
        <v>392.02</v>
      </c>
      <c r="M238" s="114">
        <v>0</v>
      </c>
      <c r="N238" s="114">
        <v>0</v>
      </c>
      <c r="O238" s="114"/>
      <c r="P238" s="114">
        <v>0</v>
      </c>
      <c r="S238" s="119">
        <f t="shared" si="14"/>
        <v>0</v>
      </c>
      <c r="T238" s="14" t="s">
        <v>478</v>
      </c>
      <c r="U238" s="14" t="s">
        <v>479</v>
      </c>
      <c r="V238" s="14">
        <v>7410</v>
      </c>
      <c r="W238" s="14">
        <v>3141986.37</v>
      </c>
      <c r="X238" s="14">
        <v>48301.77</v>
      </c>
      <c r="Y238" s="14">
        <v>64834.44</v>
      </c>
      <c r="Z238" s="14">
        <v>4607.9799999999996</v>
      </c>
      <c r="AA238" s="14">
        <v>0</v>
      </c>
      <c r="AB238" s="14">
        <v>0</v>
      </c>
      <c r="AC238" s="14">
        <v>0</v>
      </c>
      <c r="AD238" s="14">
        <v>3024242.18</v>
      </c>
      <c r="AE238" s="14">
        <v>408.12984885290149</v>
      </c>
      <c r="AF238" s="14">
        <v>0</v>
      </c>
      <c r="AG238" s="14">
        <v>0</v>
      </c>
      <c r="AH238" s="14">
        <v>0</v>
      </c>
      <c r="AI238" s="14">
        <v>0</v>
      </c>
      <c r="AJ238" s="133"/>
      <c r="AL238" s="133"/>
      <c r="AM238" s="114">
        <f t="shared" si="13"/>
        <v>0</v>
      </c>
    </row>
    <row r="239" spans="1:39" ht="15.5" hidden="1" x14ac:dyDescent="0.35">
      <c r="A239" s="155">
        <v>3612</v>
      </c>
      <c r="B239" s="114" t="s">
        <v>481</v>
      </c>
      <c r="C239" s="114">
        <v>3557</v>
      </c>
      <c r="D239" s="114">
        <v>1141932.77</v>
      </c>
      <c r="E239" s="114">
        <v>131226.31</v>
      </c>
      <c r="F239" s="114">
        <v>0</v>
      </c>
      <c r="G239" s="114">
        <v>0</v>
      </c>
      <c r="H239" s="114">
        <v>0</v>
      </c>
      <c r="I239" s="114">
        <v>0</v>
      </c>
      <c r="J239" s="114">
        <v>0</v>
      </c>
      <c r="K239" s="114">
        <v>1010706.46</v>
      </c>
      <c r="L239" s="114">
        <v>284.14999999999998</v>
      </c>
      <c r="M239" s="114">
        <v>0</v>
      </c>
      <c r="N239" s="114">
        <v>0</v>
      </c>
      <c r="O239" s="114"/>
      <c r="P239" s="114">
        <v>0</v>
      </c>
      <c r="S239" s="119">
        <f t="shared" si="14"/>
        <v>0</v>
      </c>
      <c r="T239" s="14" t="s">
        <v>480</v>
      </c>
      <c r="U239" s="14" t="s">
        <v>481</v>
      </c>
      <c r="V239" s="14">
        <v>3584</v>
      </c>
      <c r="W239" s="14">
        <v>1565784.38</v>
      </c>
      <c r="X239" s="14">
        <v>124898.29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1440886.0899999999</v>
      </c>
      <c r="AE239" s="14">
        <v>402.03294921874993</v>
      </c>
      <c r="AF239" s="14">
        <v>0</v>
      </c>
      <c r="AG239" s="14">
        <v>0</v>
      </c>
      <c r="AH239" s="14">
        <v>0</v>
      </c>
      <c r="AI239" s="14">
        <v>0</v>
      </c>
      <c r="AJ239" s="133"/>
      <c r="AL239" s="133"/>
      <c r="AM239" s="114">
        <f t="shared" si="13"/>
        <v>0</v>
      </c>
    </row>
    <row r="240" spans="1:39" ht="15.5" hidden="1" x14ac:dyDescent="0.35">
      <c r="A240" s="155">
        <v>3619</v>
      </c>
      <c r="B240" s="114" t="s">
        <v>483</v>
      </c>
      <c r="C240" s="114">
        <v>77164</v>
      </c>
      <c r="D240" s="114">
        <v>44899505</v>
      </c>
      <c r="E240" s="114">
        <v>451478</v>
      </c>
      <c r="F240" s="114">
        <v>1789836</v>
      </c>
      <c r="G240" s="114">
        <v>195565</v>
      </c>
      <c r="H240" s="114">
        <v>0</v>
      </c>
      <c r="I240" s="114">
        <v>0</v>
      </c>
      <c r="J240" s="114">
        <v>0</v>
      </c>
      <c r="K240" s="114">
        <v>42462626</v>
      </c>
      <c r="L240" s="114">
        <v>550.29</v>
      </c>
      <c r="M240" s="114">
        <v>0</v>
      </c>
      <c r="N240" s="114">
        <v>0</v>
      </c>
      <c r="O240" s="114"/>
      <c r="P240" s="114">
        <v>0</v>
      </c>
      <c r="S240" s="119">
        <f t="shared" si="14"/>
        <v>0</v>
      </c>
      <c r="T240" s="14" t="s">
        <v>482</v>
      </c>
      <c r="U240" s="14" t="s">
        <v>483</v>
      </c>
      <c r="V240" s="14">
        <v>75905</v>
      </c>
      <c r="W240" s="14">
        <v>46912626</v>
      </c>
      <c r="X240" s="14">
        <v>471089</v>
      </c>
      <c r="Y240" s="14">
        <v>1968291</v>
      </c>
      <c r="Z240" s="14">
        <v>191030</v>
      </c>
      <c r="AA240" s="14">
        <v>0</v>
      </c>
      <c r="AB240" s="14">
        <v>0</v>
      </c>
      <c r="AC240" s="14">
        <v>0</v>
      </c>
      <c r="AD240" s="14">
        <v>44282216</v>
      </c>
      <c r="AE240" s="14">
        <v>583.38997430999279</v>
      </c>
      <c r="AF240" s="14">
        <v>0</v>
      </c>
      <c r="AG240" s="14">
        <v>0</v>
      </c>
      <c r="AH240" s="14">
        <v>0</v>
      </c>
      <c r="AI240" s="14">
        <v>0</v>
      </c>
      <c r="AJ240" s="133"/>
      <c r="AL240" s="133"/>
      <c r="AM240" s="114">
        <f t="shared" si="13"/>
        <v>0</v>
      </c>
    </row>
    <row r="241" spans="1:39" ht="15.5" hidden="1" x14ac:dyDescent="0.35">
      <c r="A241" s="155">
        <v>3633</v>
      </c>
      <c r="B241" s="114" t="s">
        <v>485</v>
      </c>
      <c r="C241" s="114">
        <v>690</v>
      </c>
      <c r="D241" s="114">
        <v>343227.79</v>
      </c>
      <c r="E241" s="114">
        <v>0</v>
      </c>
      <c r="F241" s="114">
        <v>0</v>
      </c>
      <c r="G241" s="114">
        <v>0</v>
      </c>
      <c r="H241" s="114">
        <v>0</v>
      </c>
      <c r="I241" s="114">
        <v>0</v>
      </c>
      <c r="J241" s="114">
        <v>0</v>
      </c>
      <c r="K241" s="114">
        <v>343227.79</v>
      </c>
      <c r="L241" s="114">
        <v>497.43</v>
      </c>
      <c r="M241" s="114">
        <v>0</v>
      </c>
      <c r="N241" s="114">
        <v>0</v>
      </c>
      <c r="O241" s="114"/>
      <c r="P241" s="114">
        <v>0</v>
      </c>
      <c r="S241" s="119">
        <f t="shared" si="14"/>
        <v>0</v>
      </c>
      <c r="T241" s="14" t="s">
        <v>484</v>
      </c>
      <c r="U241" s="14" t="s">
        <v>485</v>
      </c>
      <c r="V241" s="14">
        <v>714</v>
      </c>
      <c r="W241" s="14">
        <v>360352.27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360352.27</v>
      </c>
      <c r="AE241" s="14">
        <v>504.69505602240901</v>
      </c>
      <c r="AF241" s="14">
        <v>0</v>
      </c>
      <c r="AG241" s="14">
        <v>0</v>
      </c>
      <c r="AH241" s="14">
        <v>0</v>
      </c>
      <c r="AI241" s="14">
        <v>0</v>
      </c>
      <c r="AJ241" s="133"/>
      <c r="AL241" s="133"/>
      <c r="AM241" s="114">
        <f t="shared" si="13"/>
        <v>0</v>
      </c>
    </row>
    <row r="242" spans="1:39" ht="15.5" hidden="1" x14ac:dyDescent="0.35">
      <c r="A242" s="155">
        <v>3640</v>
      </c>
      <c r="B242" s="114" t="s">
        <v>487</v>
      </c>
      <c r="C242" s="114">
        <v>590</v>
      </c>
      <c r="D242" s="114">
        <v>631398.46</v>
      </c>
      <c r="E242" s="114">
        <v>0</v>
      </c>
      <c r="F242" s="114">
        <v>0</v>
      </c>
      <c r="G242" s="114">
        <v>133202.53</v>
      </c>
      <c r="H242" s="114">
        <v>0</v>
      </c>
      <c r="I242" s="114">
        <v>0</v>
      </c>
      <c r="J242" s="114">
        <v>0</v>
      </c>
      <c r="K242" s="114">
        <v>498195.92999999993</v>
      </c>
      <c r="L242" s="114">
        <v>844.4</v>
      </c>
      <c r="M242" s="114">
        <v>221.1</v>
      </c>
      <c r="N242" s="114">
        <v>130449</v>
      </c>
      <c r="O242" s="114">
        <v>7.4237147621045831E-3</v>
      </c>
      <c r="P242" s="114">
        <v>92796.43</v>
      </c>
      <c r="S242" s="119">
        <f t="shared" si="14"/>
        <v>0</v>
      </c>
      <c r="T242" s="14" t="s">
        <v>486</v>
      </c>
      <c r="U242" s="14" t="s">
        <v>487</v>
      </c>
      <c r="V242" s="14">
        <v>596</v>
      </c>
      <c r="W242" s="14">
        <v>613986.47</v>
      </c>
      <c r="X242" s="14">
        <v>0</v>
      </c>
      <c r="Y242" s="14">
        <v>0</v>
      </c>
      <c r="Z242" s="14">
        <v>138183.03</v>
      </c>
      <c r="AA242" s="14">
        <v>0</v>
      </c>
      <c r="AB242" s="14">
        <v>0</v>
      </c>
      <c r="AC242" s="14">
        <v>0</v>
      </c>
      <c r="AD242" s="14">
        <v>475803.43999999994</v>
      </c>
      <c r="AE242" s="14">
        <v>798.32791946308714</v>
      </c>
      <c r="AF242" s="14">
        <v>159.21</v>
      </c>
      <c r="AG242" s="14">
        <v>94889.16</v>
      </c>
      <c r="AH242" s="14">
        <v>5.4221481187102004E-3</v>
      </c>
      <c r="AI242" s="14">
        <v>72114.570000000007</v>
      </c>
      <c r="AJ242" s="133"/>
      <c r="AL242" s="133"/>
      <c r="AM242" s="114">
        <f t="shared" si="13"/>
        <v>0</v>
      </c>
    </row>
    <row r="243" spans="1:39" ht="15.5" hidden="1" x14ac:dyDescent="0.35">
      <c r="A243" s="155">
        <v>3661</v>
      </c>
      <c r="B243" s="114" t="s">
        <v>493</v>
      </c>
      <c r="C243" s="114">
        <v>830</v>
      </c>
      <c r="D243" s="114">
        <v>303341.49</v>
      </c>
      <c r="E243" s="114">
        <v>0</v>
      </c>
      <c r="F243" s="114">
        <v>0</v>
      </c>
      <c r="G243" s="114">
        <v>0</v>
      </c>
      <c r="H243" s="114">
        <v>0</v>
      </c>
      <c r="I243" s="114">
        <v>0</v>
      </c>
      <c r="J243" s="114">
        <v>0</v>
      </c>
      <c r="K243" s="114">
        <v>303341.49</v>
      </c>
      <c r="L243" s="114">
        <v>365.47</v>
      </c>
      <c r="M243" s="114">
        <v>0</v>
      </c>
      <c r="N243" s="114">
        <v>0</v>
      </c>
      <c r="O243" s="114"/>
      <c r="P243" s="114">
        <v>0</v>
      </c>
      <c r="S243" s="119">
        <f t="shared" si="14"/>
        <v>0</v>
      </c>
      <c r="T243" s="14" t="s">
        <v>492</v>
      </c>
      <c r="U243" s="14" t="s">
        <v>493</v>
      </c>
      <c r="V243" s="14">
        <v>829</v>
      </c>
      <c r="W243" s="14">
        <v>428393.83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428393.83</v>
      </c>
      <c r="AE243" s="14">
        <v>516.75974668275035</v>
      </c>
      <c r="AF243" s="14">
        <v>0</v>
      </c>
      <c r="AG243" s="14">
        <v>0</v>
      </c>
      <c r="AH243" s="14">
        <v>0</v>
      </c>
      <c r="AI243" s="14">
        <v>0</v>
      </c>
      <c r="AJ243" s="133"/>
      <c r="AL243" s="133"/>
      <c r="AM243" s="114">
        <f t="shared" si="13"/>
        <v>0</v>
      </c>
    </row>
    <row r="244" spans="1:39" ht="15.5" hidden="1" x14ac:dyDescent="0.35">
      <c r="A244" s="155">
        <v>3668</v>
      </c>
      <c r="B244" s="114" t="s">
        <v>495</v>
      </c>
      <c r="C244" s="114">
        <v>981</v>
      </c>
      <c r="D244" s="114">
        <v>495176.83</v>
      </c>
      <c r="E244" s="114">
        <v>3048.72</v>
      </c>
      <c r="F244" s="114">
        <v>0</v>
      </c>
      <c r="G244" s="114">
        <v>0</v>
      </c>
      <c r="H244" s="114">
        <v>0</v>
      </c>
      <c r="I244" s="114">
        <v>0</v>
      </c>
      <c r="J244" s="114">
        <v>0</v>
      </c>
      <c r="K244" s="114">
        <v>492128.11000000004</v>
      </c>
      <c r="L244" s="114">
        <v>501.66</v>
      </c>
      <c r="M244" s="114">
        <v>0</v>
      </c>
      <c r="N244" s="114">
        <v>0</v>
      </c>
      <c r="O244" s="114"/>
      <c r="P244" s="114">
        <v>0</v>
      </c>
      <c r="S244" s="119">
        <f t="shared" si="14"/>
        <v>0</v>
      </c>
      <c r="T244" s="14" t="s">
        <v>494</v>
      </c>
      <c r="U244" s="14" t="s">
        <v>495</v>
      </c>
      <c r="V244" s="14">
        <v>967</v>
      </c>
      <c r="W244" s="14">
        <v>747612.83</v>
      </c>
      <c r="X244" s="14">
        <v>1753.65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745859.17999999993</v>
      </c>
      <c r="AE244" s="14">
        <v>771.31249224405371</v>
      </c>
      <c r="AF244" s="14">
        <v>132.19999999999999</v>
      </c>
      <c r="AG244" s="14">
        <v>127837.4</v>
      </c>
      <c r="AH244" s="14">
        <v>7.3048735799832488E-3</v>
      </c>
      <c r="AI244" s="14">
        <v>97154.82</v>
      </c>
      <c r="AJ244" s="133"/>
      <c r="AL244" s="133"/>
      <c r="AM244" s="114">
        <f t="shared" si="13"/>
        <v>0</v>
      </c>
    </row>
    <row r="245" spans="1:39" ht="15.5" hidden="1" x14ac:dyDescent="0.35">
      <c r="A245" s="155">
        <v>3675</v>
      </c>
      <c r="B245" s="114" t="s">
        <v>497</v>
      </c>
      <c r="C245" s="114">
        <v>3207</v>
      </c>
      <c r="D245" s="114">
        <v>1644704.52</v>
      </c>
      <c r="E245" s="114">
        <v>20051.990000000002</v>
      </c>
      <c r="F245" s="114">
        <v>0</v>
      </c>
      <c r="G245" s="114">
        <v>13475.59</v>
      </c>
      <c r="H245" s="114">
        <v>0</v>
      </c>
      <c r="I245" s="114">
        <v>0</v>
      </c>
      <c r="J245" s="114">
        <v>0</v>
      </c>
      <c r="K245" s="114">
        <v>1611176.94</v>
      </c>
      <c r="L245" s="114">
        <v>502.39</v>
      </c>
      <c r="M245" s="114">
        <v>0</v>
      </c>
      <c r="N245" s="114">
        <v>0</v>
      </c>
      <c r="O245" s="114"/>
      <c r="P245" s="114">
        <v>0</v>
      </c>
      <c r="S245" s="119">
        <f t="shared" si="14"/>
        <v>0</v>
      </c>
      <c r="T245" s="14" t="s">
        <v>496</v>
      </c>
      <c r="U245" s="14" t="s">
        <v>497</v>
      </c>
      <c r="V245" s="14">
        <v>3218</v>
      </c>
      <c r="W245" s="14">
        <v>1767315.63</v>
      </c>
      <c r="X245" s="14">
        <v>22049.200000000001</v>
      </c>
      <c r="Y245" s="14">
        <v>0</v>
      </c>
      <c r="Z245" s="14">
        <v>4773.1000000000004</v>
      </c>
      <c r="AA245" s="14">
        <v>0</v>
      </c>
      <c r="AB245" s="14">
        <v>0</v>
      </c>
      <c r="AC245" s="14">
        <v>0</v>
      </c>
      <c r="AD245" s="14">
        <v>1740493.3299999998</v>
      </c>
      <c r="AE245" s="14">
        <v>540.86181789931629</v>
      </c>
      <c r="AF245" s="14">
        <v>0</v>
      </c>
      <c r="AG245" s="14">
        <v>0</v>
      </c>
      <c r="AH245" s="14">
        <v>0</v>
      </c>
      <c r="AI245" s="14">
        <v>0</v>
      </c>
      <c r="AJ245" s="133"/>
      <c r="AL245" s="133"/>
      <c r="AM245" s="114">
        <f t="shared" si="13"/>
        <v>0</v>
      </c>
    </row>
    <row r="246" spans="1:39" ht="15.5" hidden="1" x14ac:dyDescent="0.35">
      <c r="A246" s="155">
        <v>3682</v>
      </c>
      <c r="B246" s="114" t="s">
        <v>499</v>
      </c>
      <c r="C246" s="114">
        <v>2490</v>
      </c>
      <c r="D246" s="114">
        <v>887798.33</v>
      </c>
      <c r="E246" s="114"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887798.33</v>
      </c>
      <c r="L246" s="114">
        <v>356.55</v>
      </c>
      <c r="M246" s="114">
        <v>0</v>
      </c>
      <c r="N246" s="114">
        <v>0</v>
      </c>
      <c r="O246" s="114"/>
      <c r="P246" s="114">
        <v>0</v>
      </c>
      <c r="S246" s="119">
        <f t="shared" si="14"/>
        <v>0</v>
      </c>
      <c r="T246" s="14" t="s">
        <v>498</v>
      </c>
      <c r="U246" s="14" t="s">
        <v>499</v>
      </c>
      <c r="V246" s="14">
        <v>2474</v>
      </c>
      <c r="W246" s="14">
        <v>933683.75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933683.75</v>
      </c>
      <c r="AE246" s="14">
        <v>377.39844381568309</v>
      </c>
      <c r="AF246" s="14">
        <v>0</v>
      </c>
      <c r="AG246" s="14">
        <v>0</v>
      </c>
      <c r="AH246" s="14">
        <v>0</v>
      </c>
      <c r="AI246" s="14">
        <v>0</v>
      </c>
      <c r="AJ246" s="133"/>
      <c r="AL246" s="133"/>
      <c r="AM246" s="114">
        <f t="shared" si="13"/>
        <v>0</v>
      </c>
    </row>
    <row r="247" spans="1:39" ht="15.5" hidden="1" x14ac:dyDescent="0.35">
      <c r="A247" s="155">
        <v>3689</v>
      </c>
      <c r="B247" s="114" t="s">
        <v>501</v>
      </c>
      <c r="C247" s="114">
        <v>741</v>
      </c>
      <c r="D247" s="114">
        <v>591932.85</v>
      </c>
      <c r="E247" s="114">
        <v>0</v>
      </c>
      <c r="F247" s="114">
        <v>0</v>
      </c>
      <c r="G247" s="114">
        <v>0</v>
      </c>
      <c r="H247" s="114">
        <v>0</v>
      </c>
      <c r="I247" s="114">
        <v>0</v>
      </c>
      <c r="J247" s="114">
        <v>0</v>
      </c>
      <c r="K247" s="114">
        <v>591932.85</v>
      </c>
      <c r="L247" s="114">
        <v>798.83</v>
      </c>
      <c r="M247" s="114">
        <v>175.53</v>
      </c>
      <c r="N247" s="114">
        <v>130067.73</v>
      </c>
      <c r="O247" s="114">
        <v>7.4020170892412597E-3</v>
      </c>
      <c r="P247" s="114">
        <v>92525.21</v>
      </c>
      <c r="S247" s="119">
        <f t="shared" si="14"/>
        <v>0</v>
      </c>
      <c r="T247" s="14" t="s">
        <v>500</v>
      </c>
      <c r="U247" s="14" t="s">
        <v>501</v>
      </c>
      <c r="V247" s="14">
        <v>726</v>
      </c>
      <c r="W247" s="14">
        <v>602832.75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602832.75</v>
      </c>
      <c r="AE247" s="14">
        <v>830.34814049586782</v>
      </c>
      <c r="AF247" s="14">
        <v>191.23</v>
      </c>
      <c r="AG247" s="14">
        <v>138832.98000000001</v>
      </c>
      <c r="AH247" s="14">
        <v>7.9331820549568659E-3</v>
      </c>
      <c r="AI247" s="14">
        <v>105511.32</v>
      </c>
      <c r="AJ247" s="133"/>
      <c r="AL247" s="133"/>
      <c r="AM247" s="114">
        <f t="shared" si="13"/>
        <v>0</v>
      </c>
    </row>
    <row r="248" spans="1:39" ht="15.5" hidden="1" x14ac:dyDescent="0.35">
      <c r="A248" s="155">
        <v>3696</v>
      </c>
      <c r="B248" s="114" t="s">
        <v>503</v>
      </c>
      <c r="C248" s="114">
        <v>366</v>
      </c>
      <c r="D248" s="114">
        <v>114329.66</v>
      </c>
      <c r="E248" s="114">
        <v>0</v>
      </c>
      <c r="F248" s="114">
        <v>0</v>
      </c>
      <c r="G248" s="114">
        <v>0</v>
      </c>
      <c r="H248" s="114">
        <v>0</v>
      </c>
      <c r="I248" s="114">
        <v>0</v>
      </c>
      <c r="J248" s="114">
        <v>0</v>
      </c>
      <c r="K248" s="114">
        <v>114329.66</v>
      </c>
      <c r="L248" s="114">
        <v>312.38</v>
      </c>
      <c r="M248" s="114">
        <v>0</v>
      </c>
      <c r="N248" s="114">
        <v>0</v>
      </c>
      <c r="O248" s="114"/>
      <c r="P248" s="114">
        <v>0</v>
      </c>
      <c r="S248" s="119">
        <f t="shared" si="14"/>
        <v>0</v>
      </c>
      <c r="T248" s="14" t="s">
        <v>502</v>
      </c>
      <c r="U248" s="14" t="s">
        <v>503</v>
      </c>
      <c r="V248" s="14">
        <v>362</v>
      </c>
      <c r="W248" s="14">
        <v>124190.69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124190.69</v>
      </c>
      <c r="AE248" s="14">
        <v>343.06820441988953</v>
      </c>
      <c r="AF248" s="14">
        <v>0</v>
      </c>
      <c r="AG248" s="14">
        <v>0</v>
      </c>
      <c r="AH248" s="14">
        <v>0</v>
      </c>
      <c r="AI248" s="14">
        <v>0</v>
      </c>
      <c r="AJ248" s="133"/>
      <c r="AL248" s="133"/>
      <c r="AM248" s="114">
        <f t="shared" si="13"/>
        <v>0</v>
      </c>
    </row>
    <row r="249" spans="1:39" ht="15.5" hidden="1" x14ac:dyDescent="0.35">
      <c r="A249" s="155">
        <v>3787</v>
      </c>
      <c r="B249" s="114" t="s">
        <v>505</v>
      </c>
      <c r="C249" s="114">
        <v>2017</v>
      </c>
      <c r="D249" s="114">
        <v>854310.37</v>
      </c>
      <c r="E249" s="114">
        <v>16824.84</v>
      </c>
      <c r="F249" s="114">
        <v>0</v>
      </c>
      <c r="G249" s="114">
        <v>0</v>
      </c>
      <c r="H249" s="114">
        <v>0</v>
      </c>
      <c r="I249" s="114">
        <v>0</v>
      </c>
      <c r="J249" s="114">
        <v>0</v>
      </c>
      <c r="K249" s="114">
        <v>837485.53</v>
      </c>
      <c r="L249" s="114">
        <v>415.21</v>
      </c>
      <c r="M249" s="114">
        <v>0</v>
      </c>
      <c r="N249" s="114">
        <v>0</v>
      </c>
      <c r="O249" s="114"/>
      <c r="P249" s="114">
        <v>0</v>
      </c>
      <c r="S249" s="119">
        <f t="shared" si="14"/>
        <v>0</v>
      </c>
      <c r="T249" s="14" t="s">
        <v>504</v>
      </c>
      <c r="U249" s="14" t="s">
        <v>505</v>
      </c>
      <c r="V249" s="14">
        <v>2031</v>
      </c>
      <c r="W249" s="14">
        <v>874108.64</v>
      </c>
      <c r="X249" s="14">
        <v>15710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858398.64</v>
      </c>
      <c r="AE249" s="14">
        <v>422.64827178729689</v>
      </c>
      <c r="AF249" s="14">
        <v>0</v>
      </c>
      <c r="AG249" s="14">
        <v>0</v>
      </c>
      <c r="AH249" s="14">
        <v>0</v>
      </c>
      <c r="AI249" s="14">
        <v>0</v>
      </c>
      <c r="AJ249" s="133"/>
      <c r="AL249" s="133"/>
      <c r="AM249" s="114">
        <f t="shared" si="13"/>
        <v>0</v>
      </c>
    </row>
    <row r="250" spans="1:39" ht="15.5" hidden="1" x14ac:dyDescent="0.35">
      <c r="A250" s="155">
        <v>3794</v>
      </c>
      <c r="B250" s="114" t="s">
        <v>506</v>
      </c>
      <c r="C250" s="114">
        <v>2417</v>
      </c>
      <c r="D250" s="114">
        <v>987237.19</v>
      </c>
      <c r="E250" s="114">
        <v>0</v>
      </c>
      <c r="F250" s="114">
        <v>0</v>
      </c>
      <c r="G250" s="114">
        <v>0</v>
      </c>
      <c r="H250" s="114">
        <v>0</v>
      </c>
      <c r="I250" s="114">
        <v>0</v>
      </c>
      <c r="J250" s="114">
        <v>0</v>
      </c>
      <c r="K250" s="114">
        <v>987237.19</v>
      </c>
      <c r="L250" s="114">
        <v>408.46</v>
      </c>
      <c r="M250" s="114">
        <v>0</v>
      </c>
      <c r="N250" s="114">
        <v>0</v>
      </c>
      <c r="O250" s="114"/>
      <c r="P250" s="114">
        <v>0</v>
      </c>
      <c r="S250" s="119">
        <f t="shared" si="14"/>
        <v>0</v>
      </c>
      <c r="T250" s="14" t="s">
        <v>456</v>
      </c>
      <c r="U250" s="14" t="s">
        <v>506</v>
      </c>
      <c r="V250" s="14">
        <v>2401</v>
      </c>
      <c r="W250" s="14">
        <v>1099583.6599999999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1099583.6599999999</v>
      </c>
      <c r="AE250" s="14">
        <v>457.96903790087458</v>
      </c>
      <c r="AF250" s="14">
        <v>0</v>
      </c>
      <c r="AG250" s="14">
        <v>0</v>
      </c>
      <c r="AH250" s="14">
        <v>0</v>
      </c>
      <c r="AI250" s="14">
        <v>0</v>
      </c>
      <c r="AJ250" s="133"/>
      <c r="AL250" s="133"/>
      <c r="AM250" s="114">
        <f t="shared" si="13"/>
        <v>0</v>
      </c>
    </row>
    <row r="251" spans="1:39" ht="15.5" hidden="1" x14ac:dyDescent="0.35">
      <c r="A251" s="155">
        <v>3822</v>
      </c>
      <c r="B251" s="114" t="s">
        <v>508</v>
      </c>
      <c r="C251" s="114">
        <v>4678</v>
      </c>
      <c r="D251" s="114">
        <v>2298427.65</v>
      </c>
      <c r="E251" s="114">
        <v>13017.45</v>
      </c>
      <c r="F251" s="114">
        <v>0</v>
      </c>
      <c r="G251" s="114">
        <v>0</v>
      </c>
      <c r="H251" s="114">
        <v>0</v>
      </c>
      <c r="I251" s="114">
        <v>0</v>
      </c>
      <c r="J251" s="114">
        <v>0</v>
      </c>
      <c r="K251" s="114">
        <v>2285410.1999999997</v>
      </c>
      <c r="L251" s="114">
        <v>488.54</v>
      </c>
      <c r="M251" s="114">
        <v>0</v>
      </c>
      <c r="N251" s="114">
        <v>0</v>
      </c>
      <c r="O251" s="114"/>
      <c r="P251" s="114">
        <v>0</v>
      </c>
      <c r="S251" s="119">
        <f t="shared" si="14"/>
        <v>0</v>
      </c>
      <c r="T251" s="14" t="s">
        <v>507</v>
      </c>
      <c r="U251" s="14" t="s">
        <v>508</v>
      </c>
      <c r="V251" s="14">
        <v>4822</v>
      </c>
      <c r="W251" s="14">
        <v>2431229.23</v>
      </c>
      <c r="X251" s="14">
        <v>22923.62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2408305.61</v>
      </c>
      <c r="AE251" s="14">
        <v>499.44122978017418</v>
      </c>
      <c r="AF251" s="14">
        <v>0</v>
      </c>
      <c r="AG251" s="14">
        <v>0</v>
      </c>
      <c r="AH251" s="14">
        <v>0</v>
      </c>
      <c r="AI251" s="14">
        <v>0</v>
      </c>
      <c r="AJ251" s="133"/>
      <c r="AL251" s="133"/>
      <c r="AM251" s="114">
        <f t="shared" si="13"/>
        <v>0</v>
      </c>
    </row>
    <row r="252" spans="1:39" ht="15.5" hidden="1" x14ac:dyDescent="0.35">
      <c r="A252" s="155">
        <v>3857</v>
      </c>
      <c r="B252" s="114" t="s">
        <v>512</v>
      </c>
      <c r="C252" s="114">
        <v>4915</v>
      </c>
      <c r="D252" s="114">
        <v>2068536.87</v>
      </c>
      <c r="E252" s="114">
        <v>0</v>
      </c>
      <c r="F252" s="114">
        <v>0</v>
      </c>
      <c r="G252" s="114">
        <v>0</v>
      </c>
      <c r="H252" s="114">
        <v>0</v>
      </c>
      <c r="I252" s="114">
        <v>0</v>
      </c>
      <c r="J252" s="114">
        <v>0</v>
      </c>
      <c r="K252" s="114">
        <v>2068536.87</v>
      </c>
      <c r="L252" s="114">
        <v>420.86</v>
      </c>
      <c r="M252" s="114">
        <v>0</v>
      </c>
      <c r="N252" s="114">
        <v>0</v>
      </c>
      <c r="O252" s="114"/>
      <c r="P252" s="114">
        <v>0</v>
      </c>
      <c r="S252" s="119">
        <f t="shared" si="14"/>
        <v>0</v>
      </c>
      <c r="T252" s="14" t="s">
        <v>511</v>
      </c>
      <c r="U252" s="14" t="s">
        <v>512</v>
      </c>
      <c r="V252" s="14">
        <v>4916</v>
      </c>
      <c r="W252" s="14">
        <v>2041591.73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2041591.73</v>
      </c>
      <c r="AE252" s="14">
        <v>415.29530716029291</v>
      </c>
      <c r="AF252" s="14">
        <v>0</v>
      </c>
      <c r="AG252" s="14">
        <v>0</v>
      </c>
      <c r="AH252" s="14">
        <v>0</v>
      </c>
      <c r="AI252" s="14">
        <v>0</v>
      </c>
      <c r="AJ252" s="133"/>
      <c r="AL252" s="133"/>
      <c r="AM252" s="114">
        <f t="shared" si="13"/>
        <v>0</v>
      </c>
    </row>
    <row r="253" spans="1:39" ht="15.5" hidden="1" x14ac:dyDescent="0.35">
      <c r="A253" s="155">
        <v>3871</v>
      </c>
      <c r="B253" s="114" t="s">
        <v>515</v>
      </c>
      <c r="C253" s="114">
        <v>727</v>
      </c>
      <c r="D253" s="114">
        <v>522837.66</v>
      </c>
      <c r="E253" s="114">
        <v>0</v>
      </c>
      <c r="F253" s="114">
        <v>0</v>
      </c>
      <c r="G253" s="114">
        <v>0</v>
      </c>
      <c r="H253" s="114">
        <v>0</v>
      </c>
      <c r="I253" s="114">
        <v>0</v>
      </c>
      <c r="J253" s="114">
        <v>0</v>
      </c>
      <c r="K253" s="114">
        <v>522837.66</v>
      </c>
      <c r="L253" s="114">
        <v>719.17</v>
      </c>
      <c r="M253" s="114">
        <v>95.87</v>
      </c>
      <c r="N253" s="114">
        <v>69697.490000000005</v>
      </c>
      <c r="O253" s="114">
        <v>3.9664105159459753E-3</v>
      </c>
      <c r="P253" s="114">
        <v>49580.13</v>
      </c>
      <c r="S253" s="119">
        <f t="shared" si="14"/>
        <v>0</v>
      </c>
      <c r="T253" s="14" t="s">
        <v>461</v>
      </c>
      <c r="U253" s="14" t="s">
        <v>515</v>
      </c>
      <c r="V253" s="14">
        <v>745</v>
      </c>
      <c r="W253" s="14">
        <v>512707.92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512707.92</v>
      </c>
      <c r="AE253" s="14">
        <v>688.19855033557042</v>
      </c>
      <c r="AF253" s="14">
        <v>49.08</v>
      </c>
      <c r="AG253" s="14">
        <v>36564.6</v>
      </c>
      <c r="AH253" s="14">
        <v>2.0893711895161784E-3</v>
      </c>
      <c r="AI253" s="14">
        <v>27788.639999999999</v>
      </c>
      <c r="AJ253" s="133"/>
      <c r="AL253" s="133"/>
      <c r="AM253" s="114">
        <f t="shared" si="13"/>
        <v>0</v>
      </c>
    </row>
    <row r="254" spans="1:39" ht="15.5" hidden="1" x14ac:dyDescent="0.35">
      <c r="A254" s="155">
        <v>3892</v>
      </c>
      <c r="B254" s="114" t="s">
        <v>517</v>
      </c>
      <c r="C254" s="114">
        <v>6994</v>
      </c>
      <c r="D254" s="114">
        <v>1521995.96</v>
      </c>
      <c r="E254" s="114">
        <v>0</v>
      </c>
      <c r="F254" s="114">
        <v>0</v>
      </c>
      <c r="G254" s="114">
        <v>0</v>
      </c>
      <c r="H254" s="114">
        <v>0</v>
      </c>
      <c r="I254" s="114">
        <v>0</v>
      </c>
      <c r="J254" s="114">
        <v>0</v>
      </c>
      <c r="K254" s="114">
        <v>1521995.96</v>
      </c>
      <c r="L254" s="114">
        <v>217.61</v>
      </c>
      <c r="M254" s="114">
        <v>0</v>
      </c>
      <c r="N254" s="114">
        <v>0</v>
      </c>
      <c r="O254" s="114"/>
      <c r="P254" s="114">
        <v>0</v>
      </c>
      <c r="S254" s="119">
        <f t="shared" si="14"/>
        <v>0</v>
      </c>
      <c r="T254" s="14" t="s">
        <v>516</v>
      </c>
      <c r="U254" s="14" t="s">
        <v>517</v>
      </c>
      <c r="V254" s="14">
        <v>7034</v>
      </c>
      <c r="W254" s="14">
        <v>1707727.01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1707727.01</v>
      </c>
      <c r="AE254" s="14">
        <v>242.78177566107479</v>
      </c>
      <c r="AF254" s="14">
        <v>0</v>
      </c>
      <c r="AG254" s="14">
        <v>0</v>
      </c>
      <c r="AH254" s="14">
        <v>0</v>
      </c>
      <c r="AI254" s="14">
        <v>0</v>
      </c>
      <c r="AJ254" s="133"/>
      <c r="AL254" s="133"/>
      <c r="AM254" s="114">
        <f t="shared" si="13"/>
        <v>0</v>
      </c>
    </row>
    <row r="255" spans="1:39" ht="15.5" hidden="1" x14ac:dyDescent="0.35">
      <c r="A255" s="155">
        <v>3899</v>
      </c>
      <c r="B255" s="114" t="s">
        <v>519</v>
      </c>
      <c r="C255" s="114">
        <v>954</v>
      </c>
      <c r="D255" s="114">
        <v>518615.14</v>
      </c>
      <c r="E255" s="114">
        <v>5272.25</v>
      </c>
      <c r="F255" s="114">
        <v>382.5</v>
      </c>
      <c r="G255" s="114">
        <v>0</v>
      </c>
      <c r="H255" s="114">
        <v>0</v>
      </c>
      <c r="I255" s="114">
        <v>0</v>
      </c>
      <c r="J255" s="114">
        <v>0</v>
      </c>
      <c r="K255" s="114">
        <v>512960.39</v>
      </c>
      <c r="L255" s="114">
        <v>537.69000000000005</v>
      </c>
      <c r="M255" s="114">
        <v>0</v>
      </c>
      <c r="N255" s="114">
        <v>0</v>
      </c>
      <c r="O255" s="114"/>
      <c r="P255" s="114">
        <v>0</v>
      </c>
      <c r="S255" s="119">
        <f t="shared" si="14"/>
        <v>0</v>
      </c>
      <c r="T255" s="14" t="s">
        <v>518</v>
      </c>
      <c r="U255" s="14" t="s">
        <v>519</v>
      </c>
      <c r="V255" s="14">
        <v>949</v>
      </c>
      <c r="W255" s="14">
        <v>531850.38</v>
      </c>
      <c r="X255" s="14">
        <v>133</v>
      </c>
      <c r="Y255" s="14">
        <v>839.85</v>
      </c>
      <c r="Z255" s="14">
        <v>0</v>
      </c>
      <c r="AA255" s="14">
        <v>0</v>
      </c>
      <c r="AB255" s="14">
        <v>0</v>
      </c>
      <c r="AC255" s="14">
        <v>0</v>
      </c>
      <c r="AD255" s="14">
        <v>530877.53</v>
      </c>
      <c r="AE255" s="14">
        <v>559.40730242360382</v>
      </c>
      <c r="AF255" s="14">
        <v>0</v>
      </c>
      <c r="AG255" s="14">
        <v>0</v>
      </c>
      <c r="AH255" s="14">
        <v>0</v>
      </c>
      <c r="AI255" s="14">
        <v>0</v>
      </c>
      <c r="AJ255" s="133"/>
      <c r="AL255" s="133"/>
      <c r="AM255" s="114">
        <f t="shared" si="13"/>
        <v>0</v>
      </c>
    </row>
    <row r="256" spans="1:39" ht="15.5" hidden="1" x14ac:dyDescent="0.35">
      <c r="A256" s="155">
        <v>3906</v>
      </c>
      <c r="B256" s="114" t="s">
        <v>521</v>
      </c>
      <c r="C256" s="114">
        <v>1142</v>
      </c>
      <c r="D256" s="114">
        <v>868950.5</v>
      </c>
      <c r="E256" s="114">
        <v>0</v>
      </c>
      <c r="F256" s="114">
        <v>0</v>
      </c>
      <c r="G256" s="114">
        <v>0</v>
      </c>
      <c r="H256" s="114">
        <v>0</v>
      </c>
      <c r="I256" s="114">
        <v>0</v>
      </c>
      <c r="J256" s="114">
        <v>0</v>
      </c>
      <c r="K256" s="114">
        <v>868950.5</v>
      </c>
      <c r="L256" s="114">
        <v>760.9</v>
      </c>
      <c r="M256" s="114">
        <v>137.6</v>
      </c>
      <c r="N256" s="114">
        <v>157139.19999999998</v>
      </c>
      <c r="O256" s="114">
        <v>8.9426258441636531E-3</v>
      </c>
      <c r="P256" s="114">
        <v>111782.82</v>
      </c>
      <c r="S256" s="119">
        <f t="shared" si="14"/>
        <v>0</v>
      </c>
      <c r="T256" s="14" t="s">
        <v>520</v>
      </c>
      <c r="U256" s="14" t="s">
        <v>521</v>
      </c>
      <c r="V256" s="14">
        <v>1153</v>
      </c>
      <c r="W256" s="14">
        <v>836718.79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836718.79</v>
      </c>
      <c r="AE256" s="14">
        <v>725.68845620121431</v>
      </c>
      <c r="AF256" s="14">
        <v>86.57</v>
      </c>
      <c r="AG256" s="14">
        <v>99815.21</v>
      </c>
      <c r="AH256" s="14">
        <v>5.7036320388984749E-3</v>
      </c>
      <c r="AI256" s="14">
        <v>75858.31</v>
      </c>
      <c r="AJ256" s="133"/>
      <c r="AL256" s="133"/>
      <c r="AM256" s="114">
        <f t="shared" si="13"/>
        <v>0</v>
      </c>
    </row>
    <row r="257" spans="1:39" ht="15.5" hidden="1" x14ac:dyDescent="0.35">
      <c r="A257" s="155">
        <v>3925</v>
      </c>
      <c r="B257" s="114" t="s">
        <v>525</v>
      </c>
      <c r="C257" s="114">
        <v>4478</v>
      </c>
      <c r="D257" s="114">
        <v>2363440.7999999998</v>
      </c>
      <c r="E257" s="114">
        <v>0</v>
      </c>
      <c r="F257" s="114">
        <v>2862.6</v>
      </c>
      <c r="G257" s="114">
        <v>0</v>
      </c>
      <c r="H257" s="114">
        <v>0</v>
      </c>
      <c r="I257" s="114">
        <v>0</v>
      </c>
      <c r="J257" s="114">
        <v>0</v>
      </c>
      <c r="K257" s="114">
        <v>2360578.1999999997</v>
      </c>
      <c r="L257" s="114">
        <v>527.15</v>
      </c>
      <c r="M257" s="114">
        <v>0</v>
      </c>
      <c r="N257" s="114">
        <v>0</v>
      </c>
      <c r="O257" s="114"/>
      <c r="P257" s="114">
        <v>0</v>
      </c>
      <c r="S257" s="119">
        <f t="shared" si="14"/>
        <v>0</v>
      </c>
      <c r="T257" s="14" t="s">
        <v>524</v>
      </c>
      <c r="U257" s="14" t="s">
        <v>525</v>
      </c>
      <c r="V257" s="14">
        <v>4536</v>
      </c>
      <c r="W257" s="14">
        <v>2417617.96</v>
      </c>
      <c r="X257" s="14">
        <v>1036</v>
      </c>
      <c r="Y257" s="14">
        <v>1188.2</v>
      </c>
      <c r="Z257" s="14">
        <v>0</v>
      </c>
      <c r="AA257" s="14">
        <v>0</v>
      </c>
      <c r="AB257" s="14">
        <v>0</v>
      </c>
      <c r="AC257" s="14">
        <v>0</v>
      </c>
      <c r="AD257" s="14">
        <v>2415393.7599999998</v>
      </c>
      <c r="AE257" s="14">
        <v>532.49421516754842</v>
      </c>
      <c r="AF257" s="14">
        <v>0</v>
      </c>
      <c r="AG257" s="14">
        <v>0</v>
      </c>
      <c r="AH257" s="14">
        <v>0</v>
      </c>
      <c r="AI257" s="14">
        <v>0</v>
      </c>
      <c r="AJ257" s="133"/>
      <c r="AL257" s="133"/>
      <c r="AM257" s="114">
        <f t="shared" si="13"/>
        <v>0</v>
      </c>
    </row>
    <row r="258" spans="1:39" ht="15.5" hidden="1" x14ac:dyDescent="0.35">
      <c r="A258" s="155">
        <v>3934</v>
      </c>
      <c r="B258" s="114" t="s">
        <v>528</v>
      </c>
      <c r="C258" s="114">
        <v>922</v>
      </c>
      <c r="D258" s="114">
        <v>234981</v>
      </c>
      <c r="E258" s="114">
        <v>0</v>
      </c>
      <c r="F258" s="114">
        <v>0</v>
      </c>
      <c r="G258" s="114">
        <v>0</v>
      </c>
      <c r="H258" s="114">
        <v>0</v>
      </c>
      <c r="I258" s="114">
        <v>0</v>
      </c>
      <c r="J258" s="114">
        <v>0</v>
      </c>
      <c r="K258" s="114">
        <v>234981</v>
      </c>
      <c r="L258" s="114">
        <v>254.86</v>
      </c>
      <c r="M258" s="114">
        <v>0</v>
      </c>
      <c r="N258" s="114">
        <v>0</v>
      </c>
      <c r="O258" s="114"/>
      <c r="P258" s="114">
        <v>0</v>
      </c>
      <c r="S258" s="119">
        <f t="shared" si="14"/>
        <v>0</v>
      </c>
      <c r="T258" s="14" t="s">
        <v>527</v>
      </c>
      <c r="U258" s="14" t="s">
        <v>528</v>
      </c>
      <c r="V258" s="14">
        <v>931</v>
      </c>
      <c r="W258" s="14">
        <v>293733.59999999998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293733.59999999998</v>
      </c>
      <c r="AE258" s="14">
        <v>315.50332975295379</v>
      </c>
      <c r="AF258" s="14">
        <v>0</v>
      </c>
      <c r="AG258" s="14">
        <v>0</v>
      </c>
      <c r="AH258" s="14">
        <v>0</v>
      </c>
      <c r="AI258" s="14">
        <v>0</v>
      </c>
      <c r="AJ258" s="133"/>
      <c r="AL258" s="133"/>
      <c r="AM258" s="114">
        <f t="shared" si="13"/>
        <v>0</v>
      </c>
    </row>
    <row r="259" spans="1:39" ht="15.5" hidden="1" x14ac:dyDescent="0.35">
      <c r="A259" s="155">
        <v>3941</v>
      </c>
      <c r="B259" s="114" t="s">
        <v>530</v>
      </c>
      <c r="C259" s="114">
        <v>1185</v>
      </c>
      <c r="D259" s="114">
        <v>611535.61</v>
      </c>
      <c r="E259" s="114">
        <v>0</v>
      </c>
      <c r="F259" s="114">
        <v>0</v>
      </c>
      <c r="G259" s="114">
        <v>0</v>
      </c>
      <c r="H259" s="114">
        <v>0</v>
      </c>
      <c r="I259" s="114">
        <v>0</v>
      </c>
      <c r="J259" s="114">
        <v>0</v>
      </c>
      <c r="K259" s="114">
        <v>611535.61</v>
      </c>
      <c r="L259" s="114">
        <v>516.05999999999995</v>
      </c>
      <c r="M259" s="114">
        <v>0</v>
      </c>
      <c r="N259" s="114">
        <v>0</v>
      </c>
      <c r="O259" s="114"/>
      <c r="P259" s="114">
        <v>0</v>
      </c>
      <c r="S259" s="119">
        <f t="shared" si="14"/>
        <v>0</v>
      </c>
      <c r="T259" s="14" t="s">
        <v>529</v>
      </c>
      <c r="U259" s="14" t="s">
        <v>530</v>
      </c>
      <c r="V259" s="14">
        <v>1182</v>
      </c>
      <c r="W259" s="14">
        <v>556779.22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556779.22</v>
      </c>
      <c r="AE259" s="14">
        <v>471.04840947546529</v>
      </c>
      <c r="AF259" s="14">
        <v>0</v>
      </c>
      <c r="AG259" s="14">
        <v>0</v>
      </c>
      <c r="AH259" s="14">
        <v>0</v>
      </c>
      <c r="AI259" s="14">
        <v>0</v>
      </c>
      <c r="AJ259" s="133"/>
      <c r="AL259" s="133"/>
      <c r="AM259" s="114">
        <f t="shared" si="13"/>
        <v>0</v>
      </c>
    </row>
    <row r="260" spans="1:39" ht="15.5" hidden="1" x14ac:dyDescent="0.35">
      <c r="A260" s="155">
        <v>3948</v>
      </c>
      <c r="B260" s="114" t="s">
        <v>532</v>
      </c>
      <c r="C260" s="114">
        <v>633</v>
      </c>
      <c r="D260" s="114">
        <v>408020.73</v>
      </c>
      <c r="E260" s="114">
        <v>0</v>
      </c>
      <c r="F260" s="114">
        <v>0</v>
      </c>
      <c r="G260" s="114">
        <v>0</v>
      </c>
      <c r="H260" s="114">
        <v>0</v>
      </c>
      <c r="I260" s="114">
        <v>0</v>
      </c>
      <c r="J260" s="114">
        <v>0</v>
      </c>
      <c r="K260" s="114">
        <v>408020.73</v>
      </c>
      <c r="L260" s="114">
        <v>644.58000000000004</v>
      </c>
      <c r="M260" s="114">
        <v>21.28</v>
      </c>
      <c r="N260" s="114">
        <v>13470.240000000002</v>
      </c>
      <c r="O260" s="114">
        <v>7.6657712621094561E-4</v>
      </c>
      <c r="P260" s="114">
        <v>9582.2099999999991</v>
      </c>
      <c r="S260" s="119">
        <f t="shared" si="14"/>
        <v>0</v>
      </c>
      <c r="T260" s="14" t="s">
        <v>531</v>
      </c>
      <c r="U260" s="14" t="s">
        <v>532</v>
      </c>
      <c r="V260" s="14">
        <v>608</v>
      </c>
      <c r="W260" s="14">
        <v>425066.39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425066.39</v>
      </c>
      <c r="AE260" s="14">
        <v>699.1223519736842</v>
      </c>
      <c r="AF260" s="14">
        <v>60.01</v>
      </c>
      <c r="AG260" s="14">
        <v>36486.080000000002</v>
      </c>
      <c r="AH260" s="14">
        <v>2.084884406512924E-3</v>
      </c>
      <c r="AI260" s="14">
        <v>27728.959999999999</v>
      </c>
      <c r="AJ260" s="133"/>
      <c r="AL260" s="133"/>
      <c r="AM260" s="114">
        <f t="shared" si="13"/>
        <v>0</v>
      </c>
    </row>
    <row r="261" spans="1:39" ht="15.5" hidden="1" x14ac:dyDescent="0.35">
      <c r="A261" s="155">
        <v>3955</v>
      </c>
      <c r="B261" s="114" t="s">
        <v>534</v>
      </c>
      <c r="C261" s="114">
        <v>2442</v>
      </c>
      <c r="D261" s="114">
        <v>1500655.53</v>
      </c>
      <c r="E261" s="114">
        <v>57049.01</v>
      </c>
      <c r="F261" s="114">
        <v>0</v>
      </c>
      <c r="G261" s="114">
        <v>0</v>
      </c>
      <c r="H261" s="114">
        <v>0</v>
      </c>
      <c r="I261" s="114">
        <v>0</v>
      </c>
      <c r="J261" s="114">
        <v>0</v>
      </c>
      <c r="K261" s="114">
        <v>1443606.52</v>
      </c>
      <c r="L261" s="114">
        <v>591.16</v>
      </c>
      <c r="M261" s="114">
        <v>0</v>
      </c>
      <c r="N261" s="114">
        <v>0</v>
      </c>
      <c r="O261" s="114"/>
      <c r="P261" s="114">
        <v>0</v>
      </c>
      <c r="S261" s="119">
        <f t="shared" si="14"/>
        <v>0</v>
      </c>
      <c r="T261" s="14" t="s">
        <v>533</v>
      </c>
      <c r="U261" s="14" t="s">
        <v>534</v>
      </c>
      <c r="V261" s="14">
        <v>2412</v>
      </c>
      <c r="W261" s="14">
        <v>1348776.79</v>
      </c>
      <c r="X261" s="14">
        <v>61264.75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1287512.04</v>
      </c>
      <c r="AE261" s="14">
        <v>533.79437810945274</v>
      </c>
      <c r="AF261" s="14">
        <v>0</v>
      </c>
      <c r="AG261" s="14">
        <v>0</v>
      </c>
      <c r="AH261" s="14">
        <v>0</v>
      </c>
      <c r="AI261" s="14">
        <v>0</v>
      </c>
      <c r="AJ261" s="133"/>
      <c r="AL261" s="133"/>
      <c r="AM261" s="114">
        <f t="shared" si="13"/>
        <v>0</v>
      </c>
    </row>
    <row r="262" spans="1:39" ht="15.5" hidden="1" x14ac:dyDescent="0.35">
      <c r="A262" s="155">
        <v>3962</v>
      </c>
      <c r="B262" s="114" t="s">
        <v>536</v>
      </c>
      <c r="C262" s="114">
        <v>3461</v>
      </c>
      <c r="D262" s="114">
        <v>1421971.15</v>
      </c>
      <c r="E262" s="114">
        <v>0</v>
      </c>
      <c r="F262" s="114">
        <v>0</v>
      </c>
      <c r="G262" s="114">
        <v>1430.19</v>
      </c>
      <c r="H262" s="114">
        <v>0</v>
      </c>
      <c r="I262" s="114">
        <v>0</v>
      </c>
      <c r="J262" s="114">
        <v>0</v>
      </c>
      <c r="K262" s="114">
        <v>1420540.96</v>
      </c>
      <c r="L262" s="114">
        <v>410.44</v>
      </c>
      <c r="M262" s="114">
        <v>0</v>
      </c>
      <c r="N262" s="114">
        <v>0</v>
      </c>
      <c r="O262" s="114"/>
      <c r="P262" s="114">
        <v>0</v>
      </c>
      <c r="S262" s="119">
        <f t="shared" si="14"/>
        <v>0</v>
      </c>
      <c r="T262" s="14" t="s">
        <v>535</v>
      </c>
      <c r="U262" s="14" t="s">
        <v>536</v>
      </c>
      <c r="V262" s="14">
        <v>3487</v>
      </c>
      <c r="W262" s="14">
        <v>1649657.89</v>
      </c>
      <c r="X262" s="14">
        <v>0</v>
      </c>
      <c r="Y262" s="14">
        <v>0</v>
      </c>
      <c r="Z262" s="14">
        <v>697.55</v>
      </c>
      <c r="AA262" s="14">
        <v>0</v>
      </c>
      <c r="AB262" s="14">
        <v>0</v>
      </c>
      <c r="AC262" s="14">
        <v>0</v>
      </c>
      <c r="AD262" s="14">
        <v>1648960.3399999999</v>
      </c>
      <c r="AE262" s="14">
        <v>472.88796673358183</v>
      </c>
      <c r="AF262" s="14">
        <v>0</v>
      </c>
      <c r="AG262" s="14">
        <v>0</v>
      </c>
      <c r="AH262" s="14">
        <v>0</v>
      </c>
      <c r="AI262" s="14">
        <v>0</v>
      </c>
      <c r="AJ262" s="133"/>
      <c r="AL262" s="133"/>
      <c r="AM262" s="114">
        <f t="shared" si="13"/>
        <v>0</v>
      </c>
    </row>
    <row r="263" spans="1:39" ht="15.5" hidden="1" x14ac:dyDescent="0.35">
      <c r="A263" s="155">
        <v>3969</v>
      </c>
      <c r="B263" s="114" t="s">
        <v>538</v>
      </c>
      <c r="C263" s="114">
        <v>336</v>
      </c>
      <c r="D263" s="114">
        <v>125384.96000000001</v>
      </c>
      <c r="E263" s="114">
        <v>0</v>
      </c>
      <c r="F263" s="114">
        <v>0</v>
      </c>
      <c r="G263" s="114">
        <v>0</v>
      </c>
      <c r="H263" s="114">
        <v>0</v>
      </c>
      <c r="I263" s="114">
        <v>0</v>
      </c>
      <c r="J263" s="114">
        <v>0</v>
      </c>
      <c r="K263" s="114">
        <v>125384.96000000001</v>
      </c>
      <c r="L263" s="114">
        <v>373.17</v>
      </c>
      <c r="M263" s="114">
        <v>0</v>
      </c>
      <c r="N263" s="114">
        <v>0</v>
      </c>
      <c r="O263" s="114"/>
      <c r="P263" s="114">
        <v>0</v>
      </c>
      <c r="S263" s="119">
        <f t="shared" si="14"/>
        <v>0</v>
      </c>
      <c r="T263" s="14" t="s">
        <v>537</v>
      </c>
      <c r="U263" s="14" t="s">
        <v>538</v>
      </c>
      <c r="V263" s="14">
        <v>340</v>
      </c>
      <c r="W263" s="14">
        <v>217589.48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217589.48</v>
      </c>
      <c r="AE263" s="14">
        <v>639.96905882352939</v>
      </c>
      <c r="AF263" s="14">
        <v>0.85</v>
      </c>
      <c r="AG263" s="14">
        <v>289</v>
      </c>
      <c r="AH263" s="14">
        <v>1.6514012836737598E-5</v>
      </c>
      <c r="AI263" s="14">
        <v>219.64</v>
      </c>
      <c r="AJ263" s="133"/>
      <c r="AL263" s="133"/>
      <c r="AM263" s="114">
        <f t="shared" si="13"/>
        <v>0</v>
      </c>
    </row>
    <row r="264" spans="1:39" ht="15.5" hidden="1" x14ac:dyDescent="0.35">
      <c r="A264" s="155">
        <v>2177</v>
      </c>
      <c r="B264" s="114" t="s">
        <v>282</v>
      </c>
      <c r="C264" s="114">
        <v>1088</v>
      </c>
      <c r="D264" s="114">
        <v>848482.88</v>
      </c>
      <c r="E264" s="114">
        <v>0</v>
      </c>
      <c r="F264" s="114">
        <v>0</v>
      </c>
      <c r="G264" s="114">
        <v>53635.79</v>
      </c>
      <c r="H264" s="114">
        <v>0</v>
      </c>
      <c r="I264" s="114">
        <v>0</v>
      </c>
      <c r="J264" s="114">
        <v>0</v>
      </c>
      <c r="K264" s="114">
        <v>794847.09</v>
      </c>
      <c r="L264" s="114">
        <v>0</v>
      </c>
      <c r="M264" s="114">
        <v>0</v>
      </c>
      <c r="N264" s="114">
        <v>0</v>
      </c>
      <c r="O264" s="114"/>
      <c r="P264" s="114">
        <v>0</v>
      </c>
      <c r="S264" s="119">
        <f t="shared" si="14"/>
        <v>0</v>
      </c>
      <c r="T264" s="14" t="s">
        <v>281</v>
      </c>
      <c r="U264" s="14" t="s">
        <v>282</v>
      </c>
      <c r="V264" s="14">
        <v>1072</v>
      </c>
      <c r="W264" s="14">
        <v>927407.01</v>
      </c>
      <c r="X264" s="14">
        <v>0</v>
      </c>
      <c r="Y264" s="14">
        <v>0</v>
      </c>
      <c r="Z264" s="14">
        <v>92610.08</v>
      </c>
      <c r="AA264" s="14">
        <v>0</v>
      </c>
      <c r="AB264" s="14">
        <v>0</v>
      </c>
      <c r="AC264" s="14">
        <v>0</v>
      </c>
      <c r="AD264" s="14">
        <v>834796.93</v>
      </c>
      <c r="AE264" s="14">
        <v>778.72847947761204</v>
      </c>
      <c r="AF264" s="14">
        <v>139.61000000000001</v>
      </c>
      <c r="AG264" s="14">
        <v>149661.92000000001</v>
      </c>
      <c r="AH264" s="14">
        <v>8.5519684015598462E-3</v>
      </c>
      <c r="AI264" s="14">
        <v>0</v>
      </c>
      <c r="AJ264" s="133"/>
      <c r="AL264" s="133"/>
      <c r="AM264" s="114">
        <f t="shared" si="13"/>
        <v>0</v>
      </c>
    </row>
    <row r="265" spans="1:39" ht="15.5" hidden="1" x14ac:dyDescent="0.35">
      <c r="A265" s="155">
        <v>3976</v>
      </c>
      <c r="B265" s="114" t="s">
        <v>540</v>
      </c>
      <c r="C265" s="114">
        <v>34</v>
      </c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  <c r="J265" s="114">
        <v>0</v>
      </c>
      <c r="K265" s="114">
        <v>0</v>
      </c>
      <c r="L265" s="114">
        <v>0</v>
      </c>
      <c r="M265" s="114">
        <v>0</v>
      </c>
      <c r="N265" s="114">
        <v>0</v>
      </c>
      <c r="O265" s="114"/>
      <c r="P265" s="114">
        <v>0</v>
      </c>
      <c r="S265" s="119">
        <f t="shared" si="14"/>
        <v>0</v>
      </c>
      <c r="T265" s="14" t="s">
        <v>539</v>
      </c>
      <c r="U265" s="14" t="s">
        <v>540</v>
      </c>
      <c r="V265" s="14">
        <v>28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33"/>
      <c r="AL265" s="133"/>
      <c r="AM265" s="114">
        <f t="shared" si="13"/>
        <v>0</v>
      </c>
    </row>
    <row r="266" spans="1:39" ht="15.5" hidden="1" x14ac:dyDescent="0.35">
      <c r="A266" s="155">
        <v>4690</v>
      </c>
      <c r="B266" s="114" t="s">
        <v>636</v>
      </c>
      <c r="C266" s="114">
        <v>198</v>
      </c>
      <c r="D266" s="114">
        <v>85766.12</v>
      </c>
      <c r="E266" s="114">
        <v>0</v>
      </c>
      <c r="F266" s="114">
        <v>0</v>
      </c>
      <c r="G266" s="114">
        <v>0</v>
      </c>
      <c r="H266" s="114">
        <v>0</v>
      </c>
      <c r="I266" s="114">
        <v>0</v>
      </c>
      <c r="J266" s="114">
        <v>0</v>
      </c>
      <c r="K266" s="114">
        <v>85766.12</v>
      </c>
      <c r="L266" s="114">
        <v>433.16</v>
      </c>
      <c r="M266" s="114">
        <v>0</v>
      </c>
      <c r="N266" s="114">
        <v>0</v>
      </c>
      <c r="O266" s="114"/>
      <c r="P266" s="114">
        <v>0</v>
      </c>
      <c r="S266" s="119">
        <f t="shared" si="14"/>
        <v>0</v>
      </c>
      <c r="T266" s="14" t="s">
        <v>635</v>
      </c>
      <c r="U266" s="14" t="s">
        <v>636</v>
      </c>
      <c r="V266" s="14">
        <v>209</v>
      </c>
      <c r="W266" s="14">
        <v>82623.12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82623.12</v>
      </c>
      <c r="AE266" s="14">
        <v>395.32593301435406</v>
      </c>
      <c r="AF266" s="14">
        <v>0</v>
      </c>
      <c r="AG266" s="14">
        <v>0</v>
      </c>
      <c r="AH266" s="14">
        <v>0</v>
      </c>
      <c r="AI266" s="14">
        <v>0</v>
      </c>
      <c r="AJ266" s="133"/>
      <c r="AL266" s="133"/>
      <c r="AM266" s="114">
        <f t="shared" si="13"/>
        <v>0</v>
      </c>
    </row>
    <row r="267" spans="1:39" ht="15.5" hidden="1" x14ac:dyDescent="0.35">
      <c r="A267" s="155">
        <v>2016</v>
      </c>
      <c r="B267" s="114" t="s">
        <v>266</v>
      </c>
      <c r="C267" s="114">
        <v>478</v>
      </c>
      <c r="D267" s="114">
        <v>235692.05</v>
      </c>
      <c r="E267" s="114">
        <v>0</v>
      </c>
      <c r="F267" s="114">
        <v>0</v>
      </c>
      <c r="G267" s="114">
        <v>1240.26</v>
      </c>
      <c r="H267" s="114">
        <v>0</v>
      </c>
      <c r="I267" s="114">
        <v>0</v>
      </c>
      <c r="J267" s="114">
        <v>0</v>
      </c>
      <c r="K267" s="114">
        <v>234451.78999999998</v>
      </c>
      <c r="L267" s="114">
        <v>490.48</v>
      </c>
      <c r="M267" s="114">
        <v>0</v>
      </c>
      <c r="N267" s="114">
        <v>0</v>
      </c>
      <c r="O267" s="114"/>
      <c r="P267" s="114">
        <v>0</v>
      </c>
      <c r="S267" s="119">
        <f t="shared" ref="S267:S298" si="15">A267-T267</f>
        <v>0</v>
      </c>
      <c r="T267" s="14" t="s">
        <v>265</v>
      </c>
      <c r="U267" s="14" t="s">
        <v>266</v>
      </c>
      <c r="V267" s="14">
        <v>489</v>
      </c>
      <c r="W267" s="14">
        <v>330714.44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330714.44</v>
      </c>
      <c r="AE267" s="14">
        <v>676.30764826175869</v>
      </c>
      <c r="AF267" s="14">
        <v>37.19</v>
      </c>
      <c r="AG267" s="14">
        <v>18185.91</v>
      </c>
      <c r="AH267" s="14">
        <v>1.0391776857707773E-3</v>
      </c>
      <c r="AI267" s="14">
        <v>13821.06</v>
      </c>
      <c r="AJ267" s="133"/>
      <c r="AL267" s="133"/>
      <c r="AM267" s="114">
        <f t="shared" si="13"/>
        <v>0</v>
      </c>
    </row>
    <row r="268" spans="1:39" ht="15.5" hidden="1" x14ac:dyDescent="0.35">
      <c r="A268" s="155">
        <v>3983</v>
      </c>
      <c r="B268" s="114" t="s">
        <v>542</v>
      </c>
      <c r="C268" s="114">
        <v>1355</v>
      </c>
      <c r="D268" s="114">
        <v>328378.95</v>
      </c>
      <c r="E268" s="114">
        <v>13187.18</v>
      </c>
      <c r="F268" s="114">
        <v>0</v>
      </c>
      <c r="G268" s="114">
        <v>0</v>
      </c>
      <c r="H268" s="114">
        <v>0</v>
      </c>
      <c r="I268" s="114">
        <v>0</v>
      </c>
      <c r="J268" s="114">
        <v>0</v>
      </c>
      <c r="K268" s="114">
        <v>315191.77</v>
      </c>
      <c r="L268" s="114">
        <v>232.61</v>
      </c>
      <c r="M268" s="114">
        <v>0</v>
      </c>
      <c r="N268" s="114">
        <v>0</v>
      </c>
      <c r="O268" s="114"/>
      <c r="P268" s="114">
        <v>0</v>
      </c>
      <c r="S268" s="119">
        <f t="shared" si="15"/>
        <v>0</v>
      </c>
      <c r="T268" s="14" t="s">
        <v>541</v>
      </c>
      <c r="U268" s="14" t="s">
        <v>542</v>
      </c>
      <c r="V268" s="14">
        <v>1332</v>
      </c>
      <c r="W268" s="14">
        <v>337528.09</v>
      </c>
      <c r="X268" s="14">
        <v>12316.12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325211.97000000003</v>
      </c>
      <c r="AE268" s="14">
        <v>244.15313063063064</v>
      </c>
      <c r="AF268" s="14">
        <v>0</v>
      </c>
      <c r="AG268" s="14">
        <v>0</v>
      </c>
      <c r="AH268" s="14">
        <v>0</v>
      </c>
      <c r="AI268" s="14">
        <v>0</v>
      </c>
      <c r="AJ268" s="133"/>
      <c r="AL268" s="133"/>
      <c r="AM268" s="114">
        <f t="shared" si="13"/>
        <v>0</v>
      </c>
    </row>
    <row r="269" spans="1:39" ht="15.5" hidden="1" x14ac:dyDescent="0.35">
      <c r="A269" s="155">
        <v>3514</v>
      </c>
      <c r="B269" s="114" t="s">
        <v>473</v>
      </c>
      <c r="C269" s="114">
        <v>294</v>
      </c>
      <c r="D269" s="114">
        <v>136862.64000000001</v>
      </c>
      <c r="E269" s="114">
        <v>0</v>
      </c>
      <c r="F269" s="114">
        <v>0</v>
      </c>
      <c r="G269" s="114">
        <v>0</v>
      </c>
      <c r="H269" s="114">
        <v>0</v>
      </c>
      <c r="I269" s="114">
        <v>0</v>
      </c>
      <c r="J269" s="114">
        <v>0</v>
      </c>
      <c r="K269" s="114">
        <v>136862.64000000001</v>
      </c>
      <c r="L269" s="114">
        <v>465.52</v>
      </c>
      <c r="M269" s="114">
        <v>0</v>
      </c>
      <c r="N269" s="114">
        <v>0</v>
      </c>
      <c r="O269" s="114"/>
      <c r="P269" s="114">
        <v>0</v>
      </c>
      <c r="S269" s="119">
        <f t="shared" si="15"/>
        <v>0</v>
      </c>
      <c r="T269" s="14" t="s">
        <v>472</v>
      </c>
      <c r="U269" s="14" t="s">
        <v>473</v>
      </c>
      <c r="V269" s="14">
        <v>279</v>
      </c>
      <c r="W269" s="14">
        <v>137102.07999999999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137102.07999999999</v>
      </c>
      <c r="AE269" s="14">
        <v>491.40530465949814</v>
      </c>
      <c r="AF269" s="14">
        <v>0</v>
      </c>
      <c r="AG269" s="14">
        <v>0</v>
      </c>
      <c r="AH269" s="14">
        <v>0</v>
      </c>
      <c r="AI269" s="14">
        <v>0</v>
      </c>
      <c r="AJ269" s="133"/>
      <c r="AL269" s="133"/>
      <c r="AM269" s="114">
        <f t="shared" si="13"/>
        <v>0</v>
      </c>
    </row>
    <row r="270" spans="1:39" ht="15.5" hidden="1" x14ac:dyDescent="0.35">
      <c r="A270" s="155">
        <v>616</v>
      </c>
      <c r="B270" s="114" t="s">
        <v>103</v>
      </c>
      <c r="C270" s="114">
        <v>134</v>
      </c>
      <c r="D270" s="114">
        <v>284511.2</v>
      </c>
      <c r="E270" s="114">
        <v>0</v>
      </c>
      <c r="F270" s="114">
        <v>0</v>
      </c>
      <c r="G270" s="114">
        <v>0</v>
      </c>
      <c r="H270" s="114">
        <v>0</v>
      </c>
      <c r="I270" s="114">
        <v>0</v>
      </c>
      <c r="J270" s="114">
        <v>0</v>
      </c>
      <c r="K270" s="114">
        <v>284511.2</v>
      </c>
      <c r="L270" s="114">
        <v>2123.2199999999998</v>
      </c>
      <c r="M270" s="114">
        <v>1499.92</v>
      </c>
      <c r="N270" s="114">
        <v>200989.28</v>
      </c>
      <c r="O270" s="114">
        <v>1.1438087566487834E-2</v>
      </c>
      <c r="P270" s="114">
        <v>142976.09</v>
      </c>
      <c r="S270" s="119">
        <f t="shared" si="15"/>
        <v>0</v>
      </c>
      <c r="T270" s="14" t="s">
        <v>102</v>
      </c>
      <c r="U270" s="14" t="s">
        <v>103</v>
      </c>
      <c r="V270" s="14">
        <v>131</v>
      </c>
      <c r="W270" s="14">
        <v>293176.89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293176.89</v>
      </c>
      <c r="AE270" s="14">
        <v>2237.9915267175575</v>
      </c>
      <c r="AF270" s="14">
        <v>1598.88</v>
      </c>
      <c r="AG270" s="14">
        <v>209453.28</v>
      </c>
      <c r="AH270" s="14">
        <v>1.1968561088639426E-2</v>
      </c>
      <c r="AI270" s="14">
        <v>159181.85999999999</v>
      </c>
      <c r="AJ270" s="133"/>
      <c r="AL270" s="133"/>
      <c r="AM270" s="114">
        <f t="shared" si="13"/>
        <v>0</v>
      </c>
    </row>
    <row r="271" spans="1:39" ht="15.5" hidden="1" x14ac:dyDescent="0.35">
      <c r="A271" s="155">
        <v>1945</v>
      </c>
      <c r="B271" s="114" t="s">
        <v>260</v>
      </c>
      <c r="C271" s="114">
        <v>840</v>
      </c>
      <c r="D271" s="114">
        <v>447013.94</v>
      </c>
      <c r="E271" s="114">
        <v>0</v>
      </c>
      <c r="F271" s="114">
        <v>0</v>
      </c>
      <c r="G271" s="114">
        <v>0</v>
      </c>
      <c r="H271" s="114">
        <v>0</v>
      </c>
      <c r="I271" s="114">
        <v>0</v>
      </c>
      <c r="J271" s="114">
        <v>0</v>
      </c>
      <c r="K271" s="114">
        <v>447013.94</v>
      </c>
      <c r="L271" s="114">
        <v>532.16</v>
      </c>
      <c r="M271" s="114">
        <v>0</v>
      </c>
      <c r="N271" s="114">
        <v>0</v>
      </c>
      <c r="O271" s="114"/>
      <c r="P271" s="114">
        <v>0</v>
      </c>
      <c r="S271" s="119">
        <f t="shared" si="15"/>
        <v>0</v>
      </c>
      <c r="T271" s="14" t="s">
        <v>259</v>
      </c>
      <c r="U271" s="14" t="s">
        <v>260</v>
      </c>
      <c r="V271" s="14">
        <v>825</v>
      </c>
      <c r="W271" s="14">
        <v>444528.28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444528.28</v>
      </c>
      <c r="AE271" s="14">
        <v>538.82215757575761</v>
      </c>
      <c r="AF271" s="14">
        <v>0</v>
      </c>
      <c r="AG271" s="14">
        <v>0</v>
      </c>
      <c r="AH271" s="14">
        <v>0</v>
      </c>
      <c r="AI271" s="14">
        <v>0</v>
      </c>
      <c r="AJ271" s="133"/>
      <c r="AL271" s="133"/>
      <c r="AM271" s="114">
        <f t="shared" si="13"/>
        <v>0</v>
      </c>
    </row>
    <row r="272" spans="1:39" ht="15.5" hidden="1" x14ac:dyDescent="0.35">
      <c r="A272" s="155">
        <v>1526</v>
      </c>
      <c r="B272" s="114" t="s">
        <v>207</v>
      </c>
      <c r="C272" s="114">
        <v>1278</v>
      </c>
      <c r="D272" s="114">
        <v>1114105.45</v>
      </c>
      <c r="E272" s="114">
        <v>0</v>
      </c>
      <c r="F272" s="114">
        <v>0</v>
      </c>
      <c r="G272" s="114">
        <v>0</v>
      </c>
      <c r="H272" s="114">
        <v>0</v>
      </c>
      <c r="I272" s="114">
        <v>0</v>
      </c>
      <c r="J272" s="114">
        <v>0</v>
      </c>
      <c r="K272" s="114">
        <v>1114105.45</v>
      </c>
      <c r="L272" s="114">
        <v>871.76</v>
      </c>
      <c r="M272" s="114">
        <v>248.46</v>
      </c>
      <c r="N272" s="114">
        <v>317531.88</v>
      </c>
      <c r="O272" s="114">
        <v>1.807040379761302E-2</v>
      </c>
      <c r="P272" s="114">
        <v>225880.05</v>
      </c>
      <c r="S272" s="119">
        <f t="shared" si="15"/>
        <v>0</v>
      </c>
      <c r="T272" s="14" t="s">
        <v>206</v>
      </c>
      <c r="U272" s="14" t="s">
        <v>207</v>
      </c>
      <c r="V272" s="14">
        <v>1272</v>
      </c>
      <c r="W272" s="14">
        <v>1178052.06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1178052.06</v>
      </c>
      <c r="AE272" s="14">
        <v>926.14155660377367</v>
      </c>
      <c r="AF272" s="14">
        <v>287.02999999999997</v>
      </c>
      <c r="AG272" s="14">
        <v>365102.16</v>
      </c>
      <c r="AH272" s="14">
        <v>2.0862635837233995E-2</v>
      </c>
      <c r="AI272" s="14">
        <v>277473.06</v>
      </c>
      <c r="AJ272" s="133"/>
      <c r="AL272" s="133"/>
      <c r="AM272" s="114">
        <f t="shared" si="13"/>
        <v>0</v>
      </c>
    </row>
    <row r="273" spans="1:39" ht="15.5" hidden="1" x14ac:dyDescent="0.35">
      <c r="A273" s="155">
        <v>3654</v>
      </c>
      <c r="B273" s="114" t="s">
        <v>491</v>
      </c>
      <c r="C273" s="114">
        <v>341</v>
      </c>
      <c r="D273" s="114">
        <v>306475.46000000002</v>
      </c>
      <c r="E273" s="114">
        <v>0</v>
      </c>
      <c r="F273" s="114">
        <v>0</v>
      </c>
      <c r="G273" s="114">
        <v>0</v>
      </c>
      <c r="H273" s="114">
        <v>0</v>
      </c>
      <c r="I273" s="114">
        <v>0</v>
      </c>
      <c r="J273" s="114">
        <v>0</v>
      </c>
      <c r="K273" s="114">
        <v>306475.46000000002</v>
      </c>
      <c r="L273" s="114">
        <v>898.76</v>
      </c>
      <c r="M273" s="114">
        <v>275.45999999999998</v>
      </c>
      <c r="N273" s="114">
        <v>93931.859999999986</v>
      </c>
      <c r="O273" s="114">
        <v>5.3455629074499683E-3</v>
      </c>
      <c r="P273" s="114">
        <v>66819.539999999994</v>
      </c>
      <c r="S273" s="119">
        <f t="shared" si="15"/>
        <v>0</v>
      </c>
      <c r="T273" s="14" t="s">
        <v>490</v>
      </c>
      <c r="U273" s="14" t="s">
        <v>491</v>
      </c>
      <c r="V273" s="14">
        <v>329</v>
      </c>
      <c r="W273" s="14">
        <v>305268.53999999998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305268.53999999998</v>
      </c>
      <c r="AE273" s="14">
        <v>927.86790273556221</v>
      </c>
      <c r="AF273" s="14">
        <v>288.75</v>
      </c>
      <c r="AG273" s="14">
        <v>94998.75</v>
      </c>
      <c r="AH273" s="14">
        <v>5.4284103009481863E-3</v>
      </c>
      <c r="AI273" s="14">
        <v>72197.86</v>
      </c>
      <c r="AJ273" s="133"/>
      <c r="AL273" s="133"/>
      <c r="AM273" s="114">
        <f t="shared" si="13"/>
        <v>0</v>
      </c>
    </row>
    <row r="274" spans="1:39" ht="15.5" hidden="1" x14ac:dyDescent="0.35">
      <c r="A274" s="155">
        <v>3990</v>
      </c>
      <c r="B274" s="114" t="s">
        <v>544</v>
      </c>
      <c r="C274" s="114">
        <v>669</v>
      </c>
      <c r="D274" s="114">
        <v>680055.42</v>
      </c>
      <c r="E274" s="114">
        <v>0</v>
      </c>
      <c r="F274" s="114">
        <v>0</v>
      </c>
      <c r="G274" s="114">
        <v>0</v>
      </c>
      <c r="H274" s="114">
        <v>0</v>
      </c>
      <c r="I274" s="114">
        <v>0</v>
      </c>
      <c r="J274" s="114">
        <v>0</v>
      </c>
      <c r="K274" s="114">
        <v>680055.42</v>
      </c>
      <c r="L274" s="114">
        <v>1016.53</v>
      </c>
      <c r="M274" s="114">
        <v>393.23</v>
      </c>
      <c r="N274" s="114">
        <v>263070.87</v>
      </c>
      <c r="O274" s="114">
        <v>1.4971085260129979E-2</v>
      </c>
      <c r="P274" s="114">
        <v>187138.57</v>
      </c>
      <c r="S274" s="119">
        <f t="shared" si="15"/>
        <v>0</v>
      </c>
      <c r="T274" s="14" t="s">
        <v>543</v>
      </c>
      <c r="U274" s="14" t="s">
        <v>544</v>
      </c>
      <c r="V274" s="14">
        <v>655</v>
      </c>
      <c r="W274" s="14">
        <v>514545.43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514545.43</v>
      </c>
      <c r="AE274" s="14">
        <v>785.56554198473282</v>
      </c>
      <c r="AF274" s="14">
        <v>146.44999999999999</v>
      </c>
      <c r="AG274" s="14">
        <v>95924.75</v>
      </c>
      <c r="AH274" s="14">
        <v>5.4813237123212625E-3</v>
      </c>
      <c r="AI274" s="14">
        <v>72901.61</v>
      </c>
      <c r="AJ274" s="133"/>
      <c r="AL274" s="133"/>
      <c r="AM274" s="114">
        <f t="shared" si="13"/>
        <v>0</v>
      </c>
    </row>
    <row r="275" spans="1:39" ht="15.5" hidden="1" x14ac:dyDescent="0.35">
      <c r="A275" s="155">
        <v>4011</v>
      </c>
      <c r="B275" s="114" t="s">
        <v>546</v>
      </c>
      <c r="C275" s="114">
        <v>91</v>
      </c>
      <c r="D275" s="114">
        <v>61656.84</v>
      </c>
      <c r="E275" s="114">
        <v>0</v>
      </c>
      <c r="F275" s="114">
        <v>0</v>
      </c>
      <c r="G275" s="114">
        <v>0</v>
      </c>
      <c r="H275" s="114">
        <v>0</v>
      </c>
      <c r="I275" s="114">
        <v>0</v>
      </c>
      <c r="J275" s="114">
        <v>0</v>
      </c>
      <c r="K275" s="114">
        <v>61656.84</v>
      </c>
      <c r="L275" s="114">
        <v>677.55</v>
      </c>
      <c r="M275" s="114">
        <v>54.25</v>
      </c>
      <c r="N275" s="114">
        <v>4936.75</v>
      </c>
      <c r="O275" s="114">
        <v>2.8094522650092988E-4</v>
      </c>
      <c r="P275" s="114">
        <v>3511.82</v>
      </c>
      <c r="S275" s="119">
        <f t="shared" si="15"/>
        <v>0</v>
      </c>
      <c r="T275" s="14" t="s">
        <v>545</v>
      </c>
      <c r="U275" s="14" t="s">
        <v>546</v>
      </c>
      <c r="V275" s="14">
        <v>89</v>
      </c>
      <c r="W275" s="14">
        <v>66889.89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66889.89</v>
      </c>
      <c r="AE275" s="14">
        <v>751.57179775280895</v>
      </c>
      <c r="AF275" s="14">
        <v>112.46</v>
      </c>
      <c r="AG275" s="14">
        <v>10008.94</v>
      </c>
      <c r="AH275" s="14">
        <v>5.7192997800047205E-4</v>
      </c>
      <c r="AI275" s="14">
        <v>7606.67</v>
      </c>
      <c r="AJ275" s="133"/>
      <c r="AL275" s="133"/>
      <c r="AM275" s="114">
        <f t="shared" si="13"/>
        <v>0</v>
      </c>
    </row>
    <row r="276" spans="1:39" ht="15.5" hidden="1" x14ac:dyDescent="0.35">
      <c r="A276" s="155">
        <v>4018</v>
      </c>
      <c r="B276" s="114" t="s">
        <v>548</v>
      </c>
      <c r="C276" s="114">
        <v>6406</v>
      </c>
      <c r="D276" s="114">
        <v>3044454.51</v>
      </c>
      <c r="E276" s="114">
        <v>0</v>
      </c>
      <c r="F276" s="114">
        <v>0</v>
      </c>
      <c r="G276" s="114">
        <v>141756.5</v>
      </c>
      <c r="H276" s="114">
        <v>0</v>
      </c>
      <c r="I276" s="114">
        <v>0</v>
      </c>
      <c r="J276" s="114">
        <v>0</v>
      </c>
      <c r="K276" s="114">
        <v>2902698.01</v>
      </c>
      <c r="L276" s="114">
        <v>453.12</v>
      </c>
      <c r="M276" s="114">
        <v>0</v>
      </c>
      <c r="N276" s="114">
        <v>0</v>
      </c>
      <c r="O276" s="114"/>
      <c r="P276" s="114">
        <v>0</v>
      </c>
      <c r="S276" s="119">
        <f t="shared" si="15"/>
        <v>0</v>
      </c>
      <c r="T276" s="14" t="s">
        <v>547</v>
      </c>
      <c r="U276" s="14" t="s">
        <v>548</v>
      </c>
      <c r="V276" s="14">
        <v>6396</v>
      </c>
      <c r="W276" s="14">
        <v>3172967</v>
      </c>
      <c r="X276" s="14">
        <v>0</v>
      </c>
      <c r="Y276" s="14">
        <v>0</v>
      </c>
      <c r="Z276" s="14">
        <v>90710.399999999994</v>
      </c>
      <c r="AA276" s="14">
        <v>0</v>
      </c>
      <c r="AB276" s="14">
        <v>0</v>
      </c>
      <c r="AC276" s="14">
        <v>0</v>
      </c>
      <c r="AD276" s="14">
        <v>3082256.6</v>
      </c>
      <c r="AE276" s="14">
        <v>481.90378361475922</v>
      </c>
      <c r="AF276" s="14">
        <v>0</v>
      </c>
      <c r="AG276" s="14">
        <v>0</v>
      </c>
      <c r="AH276" s="14">
        <v>0</v>
      </c>
      <c r="AI276" s="14">
        <v>0</v>
      </c>
      <c r="AJ276" s="133"/>
      <c r="AL276" s="133"/>
      <c r="AM276" s="114">
        <f t="shared" si="13"/>
        <v>0</v>
      </c>
    </row>
    <row r="277" spans="1:39" ht="15.5" hidden="1" x14ac:dyDescent="0.35">
      <c r="A277" s="155">
        <v>4025</v>
      </c>
      <c r="B277" s="114" t="s">
        <v>550</v>
      </c>
      <c r="C277" s="114">
        <v>517</v>
      </c>
      <c r="D277" s="114">
        <v>289079.08</v>
      </c>
      <c r="E277" s="114">
        <v>0</v>
      </c>
      <c r="F277" s="114">
        <v>0</v>
      </c>
      <c r="G277" s="114">
        <v>0</v>
      </c>
      <c r="H277" s="114">
        <v>0</v>
      </c>
      <c r="I277" s="114">
        <v>0</v>
      </c>
      <c r="J277" s="114">
        <v>0</v>
      </c>
      <c r="K277" s="114">
        <v>289079.08</v>
      </c>
      <c r="L277" s="114">
        <v>559.15</v>
      </c>
      <c r="M277" s="114">
        <v>0</v>
      </c>
      <c r="N277" s="114">
        <v>0</v>
      </c>
      <c r="O277" s="114"/>
      <c r="P277" s="114">
        <v>0</v>
      </c>
      <c r="S277" s="119">
        <f t="shared" si="15"/>
        <v>0</v>
      </c>
      <c r="T277" s="14" t="s">
        <v>549</v>
      </c>
      <c r="U277" s="14" t="s">
        <v>550</v>
      </c>
      <c r="V277" s="14">
        <v>514</v>
      </c>
      <c r="W277" s="14">
        <v>275165.36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275165.36</v>
      </c>
      <c r="AE277" s="14">
        <v>535.34116731517508</v>
      </c>
      <c r="AF277" s="14">
        <v>0</v>
      </c>
      <c r="AG277" s="14">
        <v>0</v>
      </c>
      <c r="AH277" s="14">
        <v>0</v>
      </c>
      <c r="AI277" s="14">
        <v>0</v>
      </c>
      <c r="AJ277" s="133"/>
      <c r="AL277" s="133"/>
      <c r="AM277" s="114">
        <f t="shared" si="13"/>
        <v>0</v>
      </c>
    </row>
    <row r="278" spans="1:39" ht="15.5" hidden="1" x14ac:dyDescent="0.35">
      <c r="A278" s="155">
        <v>4060</v>
      </c>
      <c r="B278" s="114" t="s">
        <v>552</v>
      </c>
      <c r="C278" s="114">
        <v>5737</v>
      </c>
      <c r="D278" s="114">
        <v>2198519.84</v>
      </c>
      <c r="E278" s="114">
        <v>14236.8</v>
      </c>
      <c r="F278" s="114">
        <v>0</v>
      </c>
      <c r="G278" s="114">
        <v>0</v>
      </c>
      <c r="H278" s="114">
        <v>0</v>
      </c>
      <c r="I278" s="114">
        <v>0</v>
      </c>
      <c r="J278" s="114">
        <v>0</v>
      </c>
      <c r="K278" s="114">
        <v>2184283.04</v>
      </c>
      <c r="L278" s="114">
        <v>380.74</v>
      </c>
      <c r="M278" s="114">
        <v>0</v>
      </c>
      <c r="N278" s="114">
        <v>0</v>
      </c>
      <c r="O278" s="114"/>
      <c r="P278" s="114">
        <v>0</v>
      </c>
      <c r="S278" s="119">
        <f t="shared" si="15"/>
        <v>0</v>
      </c>
      <c r="T278" s="14" t="s">
        <v>551</v>
      </c>
      <c r="U278" s="14" t="s">
        <v>552</v>
      </c>
      <c r="V278" s="14">
        <v>5631</v>
      </c>
      <c r="W278" s="14">
        <v>2214451</v>
      </c>
      <c r="X278" s="14">
        <v>11566.76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2202884.2400000002</v>
      </c>
      <c r="AE278" s="14">
        <v>391.20657787249161</v>
      </c>
      <c r="AF278" s="14">
        <v>0</v>
      </c>
      <c r="AG278" s="14">
        <v>0</v>
      </c>
      <c r="AH278" s="14">
        <v>0</v>
      </c>
      <c r="AI278" s="14">
        <v>0</v>
      </c>
      <c r="AJ278" s="133"/>
      <c r="AL278" s="133"/>
      <c r="AM278" s="114">
        <f t="shared" si="13"/>
        <v>0</v>
      </c>
    </row>
    <row r="279" spans="1:39" ht="15.5" hidden="1" x14ac:dyDescent="0.35">
      <c r="A279" s="155">
        <v>4067</v>
      </c>
      <c r="B279" s="114" t="s">
        <v>554</v>
      </c>
      <c r="C279" s="114">
        <v>1107</v>
      </c>
      <c r="D279" s="114">
        <v>387593.26</v>
      </c>
      <c r="E279" s="114">
        <v>0</v>
      </c>
      <c r="F279" s="114">
        <v>0</v>
      </c>
      <c r="G279" s="114">
        <v>0</v>
      </c>
      <c r="H279" s="114">
        <v>0</v>
      </c>
      <c r="I279" s="114">
        <v>0</v>
      </c>
      <c r="J279" s="114">
        <v>0</v>
      </c>
      <c r="K279" s="114">
        <v>387593.26</v>
      </c>
      <c r="L279" s="114">
        <v>350.13</v>
      </c>
      <c r="M279" s="114">
        <v>0</v>
      </c>
      <c r="N279" s="114">
        <v>0</v>
      </c>
      <c r="O279" s="114"/>
      <c r="P279" s="114">
        <v>0</v>
      </c>
      <c r="S279" s="119">
        <f t="shared" si="15"/>
        <v>0</v>
      </c>
      <c r="T279" s="14" t="s">
        <v>553</v>
      </c>
      <c r="U279" s="14" t="s">
        <v>554</v>
      </c>
      <c r="V279" s="14">
        <v>1076</v>
      </c>
      <c r="W279" s="14">
        <v>407626.46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407626.46</v>
      </c>
      <c r="AE279" s="14">
        <v>378.83500000000004</v>
      </c>
      <c r="AF279" s="14">
        <v>0</v>
      </c>
      <c r="AG279" s="14">
        <v>0</v>
      </c>
      <c r="AH279" s="14">
        <v>0</v>
      </c>
      <c r="AI279" s="14">
        <v>0</v>
      </c>
      <c r="AJ279" s="133"/>
      <c r="AL279" s="133"/>
      <c r="AM279" s="114">
        <f t="shared" si="13"/>
        <v>0</v>
      </c>
    </row>
    <row r="280" spans="1:39" ht="15.5" hidden="1" x14ac:dyDescent="0.35">
      <c r="A280" s="155">
        <v>4074</v>
      </c>
      <c r="B280" s="114" t="s">
        <v>556</v>
      </c>
      <c r="C280" s="114">
        <v>1795</v>
      </c>
      <c r="D280" s="114">
        <v>936759.65</v>
      </c>
      <c r="E280" s="114">
        <v>0</v>
      </c>
      <c r="F280" s="114">
        <v>0</v>
      </c>
      <c r="G280" s="114">
        <v>0</v>
      </c>
      <c r="H280" s="114">
        <v>0</v>
      </c>
      <c r="I280" s="114">
        <v>0</v>
      </c>
      <c r="J280" s="114">
        <v>0</v>
      </c>
      <c r="K280" s="114">
        <v>936759.65</v>
      </c>
      <c r="L280" s="114">
        <v>521.87</v>
      </c>
      <c r="M280" s="114">
        <v>0</v>
      </c>
      <c r="N280" s="114">
        <v>0</v>
      </c>
      <c r="O280" s="114"/>
      <c r="P280" s="114">
        <v>0</v>
      </c>
      <c r="S280" s="119">
        <f t="shared" si="15"/>
        <v>0</v>
      </c>
      <c r="T280" s="14" t="s">
        <v>555</v>
      </c>
      <c r="U280" s="14" t="s">
        <v>556</v>
      </c>
      <c r="V280" s="14">
        <v>1791</v>
      </c>
      <c r="W280" s="14">
        <v>968617.12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968617.12</v>
      </c>
      <c r="AE280" s="14">
        <v>540.82474595198209</v>
      </c>
      <c r="AF280" s="14">
        <v>0</v>
      </c>
      <c r="AG280" s="14">
        <v>0</v>
      </c>
      <c r="AH280" s="14">
        <v>0</v>
      </c>
      <c r="AI280" s="14">
        <v>0</v>
      </c>
      <c r="AJ280" s="133"/>
      <c r="AL280" s="133"/>
      <c r="AM280" s="114">
        <f t="shared" si="13"/>
        <v>0</v>
      </c>
    </row>
    <row r="281" spans="1:39" ht="15.5" hidden="1" x14ac:dyDescent="0.35">
      <c r="A281" s="155">
        <v>4088</v>
      </c>
      <c r="B281" s="114" t="s">
        <v>558</v>
      </c>
      <c r="C281" s="114">
        <v>1293</v>
      </c>
      <c r="D281" s="114">
        <v>677313.99</v>
      </c>
      <c r="E281" s="114">
        <v>0</v>
      </c>
      <c r="F281" s="114">
        <v>0</v>
      </c>
      <c r="G281" s="114">
        <v>0</v>
      </c>
      <c r="H281" s="114">
        <v>0</v>
      </c>
      <c r="I281" s="114">
        <v>0</v>
      </c>
      <c r="J281" s="114">
        <v>0</v>
      </c>
      <c r="K281" s="114">
        <v>677313.99</v>
      </c>
      <c r="L281" s="114">
        <v>523.83000000000004</v>
      </c>
      <c r="M281" s="114">
        <v>0</v>
      </c>
      <c r="N281" s="114">
        <v>0</v>
      </c>
      <c r="O281" s="114"/>
      <c r="P281" s="114">
        <v>0</v>
      </c>
      <c r="S281" s="119">
        <f t="shared" si="15"/>
        <v>0</v>
      </c>
      <c r="T281" s="14" t="s">
        <v>557</v>
      </c>
      <c r="U281" s="14" t="s">
        <v>558</v>
      </c>
      <c r="V281" s="14">
        <v>1298</v>
      </c>
      <c r="W281" s="14">
        <v>674130.79</v>
      </c>
      <c r="X281" s="14">
        <v>0</v>
      </c>
      <c r="Y281" s="14">
        <v>0</v>
      </c>
      <c r="Z281" s="14">
        <v>0</v>
      </c>
      <c r="AA281" s="14">
        <v>0</v>
      </c>
      <c r="AB281" s="14">
        <v>0</v>
      </c>
      <c r="AC281" s="14">
        <v>0</v>
      </c>
      <c r="AD281" s="14">
        <v>674130.79</v>
      </c>
      <c r="AE281" s="14">
        <v>519.36116332819722</v>
      </c>
      <c r="AF281" s="14">
        <v>0</v>
      </c>
      <c r="AG281" s="14">
        <v>0</v>
      </c>
      <c r="AH281" s="14">
        <v>0</v>
      </c>
      <c r="AI281" s="14">
        <v>0</v>
      </c>
      <c r="AJ281" s="133"/>
      <c r="AL281" s="133"/>
      <c r="AM281" s="114">
        <f t="shared" ref="AM281:AM344" si="16">ROUND(AK281*AM$4,2)</f>
        <v>0</v>
      </c>
    </row>
    <row r="282" spans="1:39" ht="15.5" hidden="1" x14ac:dyDescent="0.35">
      <c r="A282" s="155">
        <v>4095</v>
      </c>
      <c r="B282" s="114" t="s">
        <v>560</v>
      </c>
      <c r="C282" s="114">
        <v>2963</v>
      </c>
      <c r="D282" s="114">
        <v>839054.49</v>
      </c>
      <c r="E282" s="114">
        <v>0</v>
      </c>
      <c r="F282" s="114">
        <v>0</v>
      </c>
      <c r="G282" s="114">
        <v>0</v>
      </c>
      <c r="H282" s="114">
        <v>0</v>
      </c>
      <c r="I282" s="114">
        <v>0</v>
      </c>
      <c r="J282" s="114">
        <v>0</v>
      </c>
      <c r="K282" s="114">
        <v>839054.49</v>
      </c>
      <c r="L282" s="114">
        <v>283.18</v>
      </c>
      <c r="M282" s="114">
        <v>0</v>
      </c>
      <c r="N282" s="114">
        <v>0</v>
      </c>
      <c r="O282" s="114"/>
      <c r="P282" s="114">
        <v>0</v>
      </c>
      <c r="S282" s="119">
        <f t="shared" si="15"/>
        <v>0</v>
      </c>
      <c r="T282" s="14" t="s">
        <v>559</v>
      </c>
      <c r="U282" s="14" t="s">
        <v>560</v>
      </c>
      <c r="V282" s="14">
        <v>2929</v>
      </c>
      <c r="W282" s="14">
        <v>895523.08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895523.08</v>
      </c>
      <c r="AE282" s="14">
        <v>305.74362581085694</v>
      </c>
      <c r="AF282" s="14">
        <v>0</v>
      </c>
      <c r="AG282" s="14">
        <v>0</v>
      </c>
      <c r="AH282" s="14">
        <v>0</v>
      </c>
      <c r="AI282" s="14">
        <v>0</v>
      </c>
      <c r="AJ282" s="133"/>
      <c r="AL282" s="133"/>
      <c r="AM282" s="114">
        <f t="shared" si="16"/>
        <v>0</v>
      </c>
    </row>
    <row r="283" spans="1:39" ht="15.5" hidden="1" x14ac:dyDescent="0.35">
      <c r="A283" s="155">
        <v>4137</v>
      </c>
      <c r="B283" s="114" t="s">
        <v>562</v>
      </c>
      <c r="C283" s="114">
        <v>989</v>
      </c>
      <c r="D283" s="114">
        <v>448168.45</v>
      </c>
      <c r="E283" s="114">
        <v>0</v>
      </c>
      <c r="F283" s="114">
        <v>0</v>
      </c>
      <c r="G283" s="114">
        <v>0</v>
      </c>
      <c r="H283" s="114">
        <v>0</v>
      </c>
      <c r="I283" s="114">
        <v>0</v>
      </c>
      <c r="J283" s="114">
        <v>0</v>
      </c>
      <c r="K283" s="114">
        <v>448168.45</v>
      </c>
      <c r="L283" s="114">
        <v>453.15</v>
      </c>
      <c r="M283" s="114">
        <v>0</v>
      </c>
      <c r="N283" s="114">
        <v>0</v>
      </c>
      <c r="O283" s="114"/>
      <c r="P283" s="114">
        <v>0</v>
      </c>
      <c r="S283" s="119">
        <f t="shared" si="15"/>
        <v>0</v>
      </c>
      <c r="T283" s="14" t="s">
        <v>561</v>
      </c>
      <c r="U283" s="14" t="s">
        <v>562</v>
      </c>
      <c r="V283" s="14">
        <v>982</v>
      </c>
      <c r="W283" s="14">
        <v>450404.2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450404.2</v>
      </c>
      <c r="AE283" s="14">
        <v>458.66008146639513</v>
      </c>
      <c r="AF283" s="14">
        <v>0</v>
      </c>
      <c r="AG283" s="14">
        <v>0</v>
      </c>
      <c r="AH283" s="14">
        <v>0</v>
      </c>
      <c r="AI283" s="14">
        <v>0</v>
      </c>
      <c r="AJ283" s="133"/>
      <c r="AL283" s="133"/>
      <c r="AM283" s="114">
        <f t="shared" si="16"/>
        <v>0</v>
      </c>
    </row>
    <row r="284" spans="1:39" ht="15.5" hidden="1" x14ac:dyDescent="0.35">
      <c r="A284" s="155">
        <v>4144</v>
      </c>
      <c r="B284" s="114" t="s">
        <v>564</v>
      </c>
      <c r="C284" s="114">
        <v>3879</v>
      </c>
      <c r="D284" s="114">
        <v>2022754.71</v>
      </c>
      <c r="E284" s="114">
        <v>200</v>
      </c>
      <c r="F284" s="114">
        <v>0</v>
      </c>
      <c r="G284" s="114">
        <v>0</v>
      </c>
      <c r="H284" s="114">
        <v>0</v>
      </c>
      <c r="I284" s="114">
        <v>0</v>
      </c>
      <c r="J284" s="114">
        <v>0</v>
      </c>
      <c r="K284" s="114">
        <v>2022554.71</v>
      </c>
      <c r="L284" s="114">
        <v>521.41</v>
      </c>
      <c r="M284" s="114">
        <v>0</v>
      </c>
      <c r="N284" s="114">
        <v>0</v>
      </c>
      <c r="O284" s="114"/>
      <c r="P284" s="114">
        <v>0</v>
      </c>
      <c r="S284" s="119">
        <f t="shared" si="15"/>
        <v>0</v>
      </c>
      <c r="T284" s="14" t="s">
        <v>563</v>
      </c>
      <c r="U284" s="14" t="s">
        <v>564</v>
      </c>
      <c r="V284" s="14">
        <v>3927</v>
      </c>
      <c r="W284" s="14">
        <v>2004739.05</v>
      </c>
      <c r="X284" s="14">
        <v>200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2004539.05</v>
      </c>
      <c r="AE284" s="14">
        <v>510.45048382989563</v>
      </c>
      <c r="AF284" s="14">
        <v>0</v>
      </c>
      <c r="AG284" s="14">
        <v>0</v>
      </c>
      <c r="AH284" s="14">
        <v>0</v>
      </c>
      <c r="AI284" s="14">
        <v>0</v>
      </c>
      <c r="AJ284" s="133"/>
      <c r="AL284" s="133"/>
      <c r="AM284" s="114">
        <f t="shared" si="16"/>
        <v>0</v>
      </c>
    </row>
    <row r="285" spans="1:39" ht="15.5" hidden="1" x14ac:dyDescent="0.35">
      <c r="A285" s="155">
        <v>4179</v>
      </c>
      <c r="B285" s="114" t="s">
        <v>569</v>
      </c>
      <c r="C285" s="114">
        <v>9970</v>
      </c>
      <c r="D285" s="114">
        <v>1401209.31</v>
      </c>
      <c r="E285" s="114">
        <v>0</v>
      </c>
      <c r="F285" s="114">
        <v>0</v>
      </c>
      <c r="G285" s="114">
        <v>937.5</v>
      </c>
      <c r="H285" s="114">
        <v>0</v>
      </c>
      <c r="I285" s="114">
        <v>0</v>
      </c>
      <c r="J285" s="114">
        <v>0</v>
      </c>
      <c r="K285" s="114">
        <v>1400271.81</v>
      </c>
      <c r="L285" s="114">
        <v>140.44999999999999</v>
      </c>
      <c r="M285" s="114">
        <v>0</v>
      </c>
      <c r="N285" s="114">
        <v>0</v>
      </c>
      <c r="O285" s="114"/>
      <c r="P285" s="114">
        <v>0</v>
      </c>
      <c r="S285" s="119">
        <f t="shared" si="15"/>
        <v>0</v>
      </c>
      <c r="T285" s="14" t="s">
        <v>568</v>
      </c>
      <c r="U285" s="14" t="s">
        <v>569</v>
      </c>
      <c r="V285" s="14">
        <v>10090</v>
      </c>
      <c r="W285" s="14">
        <v>1424171.98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1424171.98</v>
      </c>
      <c r="AE285" s="14">
        <v>141.14687611496532</v>
      </c>
      <c r="AF285" s="14">
        <v>0</v>
      </c>
      <c r="AG285" s="14">
        <v>0</v>
      </c>
      <c r="AH285" s="14">
        <v>0</v>
      </c>
      <c r="AI285" s="14">
        <v>0</v>
      </c>
      <c r="AJ285" s="133"/>
      <c r="AL285" s="133"/>
      <c r="AM285" s="114">
        <f t="shared" si="16"/>
        <v>0</v>
      </c>
    </row>
    <row r="286" spans="1:39" ht="15.5" hidden="1" x14ac:dyDescent="0.35">
      <c r="A286" s="155">
        <v>4207</v>
      </c>
      <c r="B286" s="114" t="s">
        <v>573</v>
      </c>
      <c r="C286" s="114">
        <v>490</v>
      </c>
      <c r="D286" s="114">
        <v>397566.24</v>
      </c>
      <c r="E286" s="114">
        <v>0</v>
      </c>
      <c r="F286" s="114">
        <v>0</v>
      </c>
      <c r="G286" s="114">
        <v>0</v>
      </c>
      <c r="H286" s="114">
        <v>0</v>
      </c>
      <c r="I286" s="114">
        <v>0</v>
      </c>
      <c r="J286" s="114">
        <v>0</v>
      </c>
      <c r="K286" s="114">
        <v>397566.24</v>
      </c>
      <c r="L286" s="114">
        <v>811.36</v>
      </c>
      <c r="M286" s="114">
        <v>188.06</v>
      </c>
      <c r="N286" s="114">
        <v>92149.4</v>
      </c>
      <c r="O286" s="114">
        <v>5.2441249921354703E-3</v>
      </c>
      <c r="P286" s="114">
        <v>65551.56</v>
      </c>
      <c r="S286" s="119">
        <f t="shared" si="15"/>
        <v>0</v>
      </c>
      <c r="T286" s="14" t="s">
        <v>572</v>
      </c>
      <c r="U286" s="14" t="s">
        <v>573</v>
      </c>
      <c r="V286" s="14">
        <v>486</v>
      </c>
      <c r="W286" s="14">
        <v>398115.02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398115.02</v>
      </c>
      <c r="AE286" s="14">
        <v>819.16670781893004</v>
      </c>
      <c r="AF286" s="14">
        <v>180.05</v>
      </c>
      <c r="AG286" s="14">
        <v>87504.3</v>
      </c>
      <c r="AH286" s="14">
        <v>5.0001630915907881E-3</v>
      </c>
      <c r="AI286" s="14">
        <v>66502.17</v>
      </c>
      <c r="AJ286" s="133"/>
      <c r="AL286" s="133"/>
      <c r="AM286" s="114">
        <f t="shared" si="16"/>
        <v>0</v>
      </c>
    </row>
    <row r="287" spans="1:39" ht="15.5" hidden="1" x14ac:dyDescent="0.35">
      <c r="A287" s="155">
        <v>4228</v>
      </c>
      <c r="B287" s="114" t="s">
        <v>577</v>
      </c>
      <c r="C287" s="114">
        <v>866</v>
      </c>
      <c r="D287" s="114">
        <v>460868.91</v>
      </c>
      <c r="E287" s="114">
        <v>0</v>
      </c>
      <c r="F287" s="114">
        <v>0</v>
      </c>
      <c r="G287" s="114">
        <v>0</v>
      </c>
      <c r="H287" s="114">
        <v>0</v>
      </c>
      <c r="I287" s="114">
        <v>0</v>
      </c>
      <c r="J287" s="114">
        <v>0</v>
      </c>
      <c r="K287" s="114">
        <v>460868.91</v>
      </c>
      <c r="L287" s="114">
        <v>532.17999999999995</v>
      </c>
      <c r="M287" s="114">
        <v>0</v>
      </c>
      <c r="N287" s="114">
        <v>0</v>
      </c>
      <c r="O287" s="114"/>
      <c r="P287" s="114">
        <v>0</v>
      </c>
      <c r="S287" s="119">
        <f t="shared" si="15"/>
        <v>0</v>
      </c>
      <c r="T287" s="14" t="s">
        <v>576</v>
      </c>
      <c r="U287" s="14" t="s">
        <v>577</v>
      </c>
      <c r="V287" s="14">
        <v>850</v>
      </c>
      <c r="W287" s="14">
        <v>462088.6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462088.6</v>
      </c>
      <c r="AE287" s="14">
        <v>543.6336470588235</v>
      </c>
      <c r="AF287" s="14">
        <v>0</v>
      </c>
      <c r="AG287" s="14">
        <v>0</v>
      </c>
      <c r="AH287" s="14">
        <v>0</v>
      </c>
      <c r="AI287" s="14">
        <v>0</v>
      </c>
      <c r="AJ287" s="133"/>
      <c r="AL287" s="133"/>
      <c r="AM287" s="114">
        <f t="shared" si="16"/>
        <v>0</v>
      </c>
    </row>
    <row r="288" spans="1:39" ht="15.5" hidden="1" x14ac:dyDescent="0.35">
      <c r="A288" s="155">
        <v>4235</v>
      </c>
      <c r="B288" s="114" t="s">
        <v>579</v>
      </c>
      <c r="C288" s="114">
        <v>162</v>
      </c>
      <c r="D288" s="114">
        <v>120383.19</v>
      </c>
      <c r="E288" s="114">
        <v>0</v>
      </c>
      <c r="F288" s="114">
        <v>0</v>
      </c>
      <c r="G288" s="114">
        <v>0</v>
      </c>
      <c r="H288" s="114">
        <v>0</v>
      </c>
      <c r="I288" s="114">
        <v>0</v>
      </c>
      <c r="J288" s="114">
        <v>0</v>
      </c>
      <c r="K288" s="114">
        <v>120383.19</v>
      </c>
      <c r="L288" s="114">
        <v>743.11</v>
      </c>
      <c r="M288" s="114">
        <v>119.81</v>
      </c>
      <c r="N288" s="114">
        <v>19409.22</v>
      </c>
      <c r="O288" s="114">
        <v>1.1045582030903688E-3</v>
      </c>
      <c r="P288" s="114">
        <v>13806.98</v>
      </c>
      <c r="S288" s="119">
        <f t="shared" si="15"/>
        <v>0</v>
      </c>
      <c r="T288" s="14" t="s">
        <v>578</v>
      </c>
      <c r="U288" s="14" t="s">
        <v>579</v>
      </c>
      <c r="V288" s="14">
        <v>153</v>
      </c>
      <c r="W288" s="14">
        <v>123665.39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123665.39</v>
      </c>
      <c r="AE288" s="14">
        <v>808.27052287581694</v>
      </c>
      <c r="AF288" s="14">
        <v>169.15</v>
      </c>
      <c r="AG288" s="14">
        <v>25879.95</v>
      </c>
      <c r="AH288" s="14">
        <v>1.4788298495298519E-3</v>
      </c>
      <c r="AI288" s="14">
        <v>19668.439999999999</v>
      </c>
      <c r="AJ288" s="133"/>
      <c r="AL288" s="133"/>
      <c r="AM288" s="114">
        <f t="shared" si="16"/>
        <v>0</v>
      </c>
    </row>
    <row r="289" spans="1:39" ht="15.5" hidden="1" x14ac:dyDescent="0.35">
      <c r="A289" s="155">
        <v>4151</v>
      </c>
      <c r="B289" s="114" t="s">
        <v>566</v>
      </c>
      <c r="C289" s="114">
        <v>827</v>
      </c>
      <c r="D289" s="114">
        <v>454579.88</v>
      </c>
      <c r="E289" s="114">
        <v>13545.85</v>
      </c>
      <c r="F289" s="114">
        <v>0</v>
      </c>
      <c r="G289" s="114">
        <v>0</v>
      </c>
      <c r="H289" s="114">
        <v>0</v>
      </c>
      <c r="I289" s="114">
        <v>0</v>
      </c>
      <c r="J289" s="114">
        <v>0</v>
      </c>
      <c r="K289" s="114">
        <v>441034.03</v>
      </c>
      <c r="L289" s="114">
        <v>533.29</v>
      </c>
      <c r="M289" s="114">
        <v>0</v>
      </c>
      <c r="N289" s="114">
        <v>0</v>
      </c>
      <c r="O289" s="114"/>
      <c r="P289" s="114">
        <v>0</v>
      </c>
      <c r="S289" s="119">
        <f t="shared" si="15"/>
        <v>0</v>
      </c>
      <c r="T289" s="14" t="s">
        <v>565</v>
      </c>
      <c r="U289" s="14" t="s">
        <v>566</v>
      </c>
      <c r="V289" s="14">
        <v>849</v>
      </c>
      <c r="W289" s="14">
        <v>497159.77</v>
      </c>
      <c r="X289" s="14">
        <v>9709.25</v>
      </c>
      <c r="Y289" s="14">
        <v>0</v>
      </c>
      <c r="Z289" s="14">
        <v>1439.93</v>
      </c>
      <c r="AA289" s="14">
        <v>0</v>
      </c>
      <c r="AB289" s="14">
        <v>0</v>
      </c>
      <c r="AC289" s="14">
        <v>0</v>
      </c>
      <c r="AD289" s="14">
        <v>486010.59</v>
      </c>
      <c r="AE289" s="14">
        <v>572.45063604240283</v>
      </c>
      <c r="AF289" s="14">
        <v>0</v>
      </c>
      <c r="AG289" s="14">
        <v>0</v>
      </c>
      <c r="AH289" s="14">
        <v>0</v>
      </c>
      <c r="AI289" s="14">
        <v>0</v>
      </c>
      <c r="AJ289" s="133"/>
      <c r="AL289" s="133"/>
      <c r="AM289" s="114">
        <f t="shared" si="16"/>
        <v>0</v>
      </c>
    </row>
    <row r="290" spans="1:39" ht="15.5" hidden="1" x14ac:dyDescent="0.35">
      <c r="A290" s="155">
        <v>490</v>
      </c>
      <c r="B290" s="114" t="s">
        <v>95</v>
      </c>
      <c r="C290" s="114">
        <v>474</v>
      </c>
      <c r="D290" s="114">
        <v>341585.68</v>
      </c>
      <c r="E290" s="114">
        <v>0</v>
      </c>
      <c r="F290" s="114">
        <v>0</v>
      </c>
      <c r="G290" s="114">
        <v>2633.33</v>
      </c>
      <c r="H290" s="114">
        <v>0</v>
      </c>
      <c r="I290" s="114">
        <v>0</v>
      </c>
      <c r="J290" s="114">
        <v>0</v>
      </c>
      <c r="K290" s="114">
        <v>338952.35</v>
      </c>
      <c r="L290" s="114">
        <v>715.09</v>
      </c>
      <c r="M290" s="114">
        <v>91.79</v>
      </c>
      <c r="N290" s="114">
        <v>43508.460000000006</v>
      </c>
      <c r="O290" s="114">
        <v>2.4760204890680406E-3</v>
      </c>
      <c r="P290" s="114">
        <v>30950.26</v>
      </c>
      <c r="S290" s="119">
        <f t="shared" si="15"/>
        <v>0</v>
      </c>
      <c r="T290" s="14" t="s">
        <v>94</v>
      </c>
      <c r="U290" s="14" t="s">
        <v>95</v>
      </c>
      <c r="V290" s="14">
        <v>433</v>
      </c>
      <c r="W290" s="14">
        <v>317972.06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317972.06</v>
      </c>
      <c r="AE290" s="14">
        <v>734.34655889145495</v>
      </c>
      <c r="AF290" s="14">
        <v>95.23</v>
      </c>
      <c r="AG290" s="14">
        <v>41234.589999999997</v>
      </c>
      <c r="AH290" s="14">
        <v>2.3562233514796255E-3</v>
      </c>
      <c r="AI290" s="14">
        <v>31337.77</v>
      </c>
      <c r="AJ290" s="133"/>
      <c r="AL290" s="133"/>
      <c r="AM290" s="114">
        <f t="shared" si="16"/>
        <v>0</v>
      </c>
    </row>
    <row r="291" spans="1:39" ht="15.5" hidden="1" x14ac:dyDescent="0.35">
      <c r="A291" s="155">
        <v>4270</v>
      </c>
      <c r="B291" s="114" t="s">
        <v>583</v>
      </c>
      <c r="C291" s="114">
        <v>250</v>
      </c>
      <c r="D291" s="114">
        <v>320818.18</v>
      </c>
      <c r="E291" s="114">
        <v>0</v>
      </c>
      <c r="F291" s="114">
        <v>0</v>
      </c>
      <c r="G291" s="114">
        <v>0</v>
      </c>
      <c r="H291" s="114">
        <v>0</v>
      </c>
      <c r="I291" s="114">
        <v>0</v>
      </c>
      <c r="J291" s="114">
        <v>0</v>
      </c>
      <c r="K291" s="114">
        <v>320818.18</v>
      </c>
      <c r="L291" s="114">
        <v>1283.27</v>
      </c>
      <c r="M291" s="114">
        <v>659.97</v>
      </c>
      <c r="N291" s="114">
        <v>164992.5</v>
      </c>
      <c r="O291" s="114">
        <v>9.3895488496388655E-3</v>
      </c>
      <c r="P291" s="114">
        <v>117369.36</v>
      </c>
      <c r="S291" s="119">
        <f t="shared" si="15"/>
        <v>0</v>
      </c>
      <c r="T291" s="14" t="s">
        <v>582</v>
      </c>
      <c r="U291" s="14" t="s">
        <v>583</v>
      </c>
      <c r="V291" s="14">
        <v>254</v>
      </c>
      <c r="W291" s="14">
        <v>202474.96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202474.96</v>
      </c>
      <c r="AE291" s="14">
        <v>797.14551181102354</v>
      </c>
      <c r="AF291" s="14">
        <v>158.03</v>
      </c>
      <c r="AG291" s="14">
        <v>40139.620000000003</v>
      </c>
      <c r="AH291" s="14">
        <v>2.2936546710787863E-3</v>
      </c>
      <c r="AI291" s="14">
        <v>30505.61</v>
      </c>
      <c r="AJ291" s="133"/>
      <c r="AL291" s="133"/>
      <c r="AM291" s="114">
        <f t="shared" si="16"/>
        <v>0</v>
      </c>
    </row>
    <row r="292" spans="1:39" ht="15.5" hidden="1" x14ac:dyDescent="0.35">
      <c r="A292" s="155">
        <v>4305</v>
      </c>
      <c r="B292" s="114" t="s">
        <v>585</v>
      </c>
      <c r="C292" s="114">
        <v>1078</v>
      </c>
      <c r="D292" s="114">
        <v>387026.04</v>
      </c>
      <c r="E292" s="114">
        <v>0</v>
      </c>
      <c r="F292" s="114">
        <v>3941.4</v>
      </c>
      <c r="G292" s="114">
        <v>0</v>
      </c>
      <c r="H292" s="114">
        <v>0</v>
      </c>
      <c r="I292" s="114">
        <v>0</v>
      </c>
      <c r="J292" s="114">
        <v>0</v>
      </c>
      <c r="K292" s="114">
        <v>383084.63999999996</v>
      </c>
      <c r="L292" s="114">
        <v>355.37</v>
      </c>
      <c r="M292" s="114">
        <v>0</v>
      </c>
      <c r="N292" s="114">
        <v>0</v>
      </c>
      <c r="O292" s="114"/>
      <c r="P292" s="114">
        <v>0</v>
      </c>
      <c r="S292" s="119">
        <f t="shared" si="15"/>
        <v>0</v>
      </c>
      <c r="T292" s="14" t="s">
        <v>584</v>
      </c>
      <c r="U292" s="14" t="s">
        <v>585</v>
      </c>
      <c r="V292" s="14">
        <v>1045</v>
      </c>
      <c r="W292" s="14">
        <v>387970.7</v>
      </c>
      <c r="X292" s="14">
        <v>0</v>
      </c>
      <c r="Y292" s="14">
        <v>2998.4</v>
      </c>
      <c r="Z292" s="14">
        <v>0</v>
      </c>
      <c r="AA292" s="14">
        <v>0</v>
      </c>
      <c r="AB292" s="14">
        <v>0</v>
      </c>
      <c r="AC292" s="14">
        <v>0</v>
      </c>
      <c r="AD292" s="14">
        <v>384972.3</v>
      </c>
      <c r="AE292" s="14">
        <v>368.39454545454544</v>
      </c>
      <c r="AF292" s="14">
        <v>0</v>
      </c>
      <c r="AG292" s="14">
        <v>0</v>
      </c>
      <c r="AH292" s="14">
        <v>0</v>
      </c>
      <c r="AI292" s="14">
        <v>0</v>
      </c>
      <c r="AJ292" s="133"/>
      <c r="AL292" s="133"/>
      <c r="AM292" s="114">
        <f t="shared" si="16"/>
        <v>0</v>
      </c>
    </row>
    <row r="293" spans="1:39" ht="15.5" hidden="1" x14ac:dyDescent="0.35">
      <c r="A293" s="155">
        <v>4312</v>
      </c>
      <c r="B293" s="114" t="s">
        <v>587</v>
      </c>
      <c r="C293" s="114">
        <v>2822</v>
      </c>
      <c r="D293" s="114">
        <v>1060218.17</v>
      </c>
      <c r="E293" s="114">
        <v>0</v>
      </c>
      <c r="F293" s="114">
        <v>0</v>
      </c>
      <c r="G293" s="114">
        <v>0</v>
      </c>
      <c r="H293" s="114">
        <v>0</v>
      </c>
      <c r="I293" s="114">
        <v>0</v>
      </c>
      <c r="J293" s="114">
        <v>0</v>
      </c>
      <c r="K293" s="114">
        <v>1060218.17</v>
      </c>
      <c r="L293" s="114">
        <v>375.7</v>
      </c>
      <c r="M293" s="114">
        <v>0</v>
      </c>
      <c r="N293" s="114">
        <v>0</v>
      </c>
      <c r="O293" s="114"/>
      <c r="P293" s="114">
        <v>0</v>
      </c>
      <c r="S293" s="119">
        <f t="shared" si="15"/>
        <v>0</v>
      </c>
      <c r="T293" s="14" t="s">
        <v>586</v>
      </c>
      <c r="U293" s="14" t="s">
        <v>587</v>
      </c>
      <c r="V293" s="14">
        <v>2824</v>
      </c>
      <c r="W293" s="14">
        <v>1136534.28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0</v>
      </c>
      <c r="AD293" s="14">
        <v>1136534.28</v>
      </c>
      <c r="AE293" s="14">
        <v>402.4554815864023</v>
      </c>
      <c r="AF293" s="14">
        <v>0</v>
      </c>
      <c r="AG293" s="14">
        <v>0</v>
      </c>
      <c r="AH293" s="14">
        <v>0</v>
      </c>
      <c r="AI293" s="14">
        <v>0</v>
      </c>
      <c r="AJ293" s="133"/>
      <c r="AL293" s="133"/>
      <c r="AM293" s="114">
        <f t="shared" si="16"/>
        <v>0</v>
      </c>
    </row>
    <row r="294" spans="1:39" ht="15.5" hidden="1" x14ac:dyDescent="0.35">
      <c r="A294" s="155">
        <v>4330</v>
      </c>
      <c r="B294" s="114" t="s">
        <v>589</v>
      </c>
      <c r="C294" s="114">
        <v>149</v>
      </c>
      <c r="D294" s="114">
        <v>154715.09</v>
      </c>
      <c r="E294" s="114">
        <v>0</v>
      </c>
      <c r="F294" s="114">
        <v>0</v>
      </c>
      <c r="G294" s="114">
        <v>0</v>
      </c>
      <c r="H294" s="114">
        <v>0</v>
      </c>
      <c r="I294" s="114">
        <v>0</v>
      </c>
      <c r="J294" s="114">
        <v>0</v>
      </c>
      <c r="K294" s="114">
        <v>154715.09</v>
      </c>
      <c r="L294" s="114">
        <v>1038.3599999999999</v>
      </c>
      <c r="M294" s="114">
        <v>415.06</v>
      </c>
      <c r="N294" s="114">
        <v>61843.94</v>
      </c>
      <c r="O294" s="114">
        <v>3.5194732832349051E-3</v>
      </c>
      <c r="P294" s="114">
        <v>43993.42</v>
      </c>
      <c r="S294" s="119">
        <f t="shared" si="15"/>
        <v>0</v>
      </c>
      <c r="T294" s="14" t="s">
        <v>588</v>
      </c>
      <c r="U294" s="14" t="s">
        <v>589</v>
      </c>
      <c r="V294" s="14">
        <v>137</v>
      </c>
      <c r="W294" s="14">
        <v>152252.47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152252.47</v>
      </c>
      <c r="AE294" s="14">
        <v>1111.3318978102191</v>
      </c>
      <c r="AF294" s="14">
        <v>472.22</v>
      </c>
      <c r="AG294" s="14">
        <v>64694.14</v>
      </c>
      <c r="AH294" s="14">
        <v>3.6967469149539771E-3</v>
      </c>
      <c r="AI294" s="14">
        <v>49166.73</v>
      </c>
      <c r="AJ294" s="133"/>
      <c r="AL294" s="133"/>
      <c r="AM294" s="114">
        <f t="shared" si="16"/>
        <v>0</v>
      </c>
    </row>
    <row r="295" spans="1:39" ht="15.5" hidden="1" x14ac:dyDescent="0.35">
      <c r="A295" s="155">
        <v>4347</v>
      </c>
      <c r="B295" s="114" t="s">
        <v>591</v>
      </c>
      <c r="C295" s="114">
        <v>800</v>
      </c>
      <c r="D295" s="114">
        <v>528213.30000000005</v>
      </c>
      <c r="E295" s="114">
        <v>0</v>
      </c>
      <c r="F295" s="114">
        <v>4049.29</v>
      </c>
      <c r="G295" s="114">
        <v>0</v>
      </c>
      <c r="H295" s="114">
        <v>0</v>
      </c>
      <c r="I295" s="114">
        <v>0</v>
      </c>
      <c r="J295" s="114">
        <v>0</v>
      </c>
      <c r="K295" s="114">
        <v>524164.01000000007</v>
      </c>
      <c r="L295" s="114">
        <v>655.21</v>
      </c>
      <c r="M295" s="114">
        <v>31.91</v>
      </c>
      <c r="N295" s="114">
        <v>25528</v>
      </c>
      <c r="O295" s="114">
        <v>1.452771507999339E-3</v>
      </c>
      <c r="P295" s="114">
        <v>18159.64</v>
      </c>
      <c r="S295" s="119">
        <f t="shared" si="15"/>
        <v>0</v>
      </c>
      <c r="T295" s="14" t="s">
        <v>590</v>
      </c>
      <c r="U295" s="14" t="s">
        <v>591</v>
      </c>
      <c r="V295" s="14">
        <v>784</v>
      </c>
      <c r="W295" s="14">
        <v>624369.52</v>
      </c>
      <c r="X295" s="14">
        <v>0</v>
      </c>
      <c r="Y295" s="14">
        <v>5048.01</v>
      </c>
      <c r="Z295" s="14">
        <v>0</v>
      </c>
      <c r="AA295" s="14">
        <v>0</v>
      </c>
      <c r="AB295" s="14">
        <v>0</v>
      </c>
      <c r="AC295" s="14">
        <v>0</v>
      </c>
      <c r="AD295" s="14">
        <v>619321.51</v>
      </c>
      <c r="AE295" s="14">
        <v>789.95090561224492</v>
      </c>
      <c r="AF295" s="14">
        <v>150.83000000000001</v>
      </c>
      <c r="AG295" s="14">
        <v>118250.72</v>
      </c>
      <c r="AH295" s="14">
        <v>6.757072346136552E-3</v>
      </c>
      <c r="AI295" s="14">
        <v>89869.06</v>
      </c>
      <c r="AJ295" s="133"/>
      <c r="AL295" s="133"/>
      <c r="AM295" s="114">
        <f t="shared" si="16"/>
        <v>0</v>
      </c>
    </row>
    <row r="296" spans="1:39" ht="15.5" hidden="1" x14ac:dyDescent="0.35">
      <c r="A296" s="155">
        <v>4368</v>
      </c>
      <c r="B296" s="114" t="s">
        <v>593</v>
      </c>
      <c r="C296" s="114">
        <v>588</v>
      </c>
      <c r="D296" s="114">
        <v>481008.23</v>
      </c>
      <c r="E296" s="114">
        <v>0</v>
      </c>
      <c r="F296" s="114">
        <v>0</v>
      </c>
      <c r="G296" s="114">
        <v>0</v>
      </c>
      <c r="H296" s="114">
        <v>0</v>
      </c>
      <c r="I296" s="114">
        <v>0</v>
      </c>
      <c r="J296" s="114">
        <v>0</v>
      </c>
      <c r="K296" s="114">
        <v>481008.23</v>
      </c>
      <c r="L296" s="114">
        <v>818.04</v>
      </c>
      <c r="M296" s="114">
        <v>194.74</v>
      </c>
      <c r="N296" s="114">
        <v>114507.12000000001</v>
      </c>
      <c r="O296" s="114">
        <v>6.516479214942859E-3</v>
      </c>
      <c r="P296" s="114">
        <v>81455.990000000005</v>
      </c>
      <c r="S296" s="119">
        <f t="shared" si="15"/>
        <v>0</v>
      </c>
      <c r="T296" s="14" t="s">
        <v>592</v>
      </c>
      <c r="U296" s="14" t="s">
        <v>593</v>
      </c>
      <c r="V296" s="14">
        <v>586</v>
      </c>
      <c r="W296" s="14">
        <v>491103.17</v>
      </c>
      <c r="X296" s="14">
        <v>0</v>
      </c>
      <c r="Y296" s="14">
        <v>0</v>
      </c>
      <c r="Z296" s="14">
        <v>0</v>
      </c>
      <c r="AA296" s="14">
        <v>0</v>
      </c>
      <c r="AB296" s="14">
        <v>0</v>
      </c>
      <c r="AC296" s="14">
        <v>0</v>
      </c>
      <c r="AD296" s="14">
        <v>491103.17</v>
      </c>
      <c r="AE296" s="14">
        <v>838.06001706484642</v>
      </c>
      <c r="AF296" s="14">
        <v>198.94</v>
      </c>
      <c r="AG296" s="14">
        <v>116578.84</v>
      </c>
      <c r="AH296" s="14">
        <v>6.6615379247473303E-3</v>
      </c>
      <c r="AI296" s="14">
        <v>88598.45</v>
      </c>
      <c r="AJ296" s="133"/>
      <c r="AL296" s="133"/>
      <c r="AM296" s="114">
        <f t="shared" si="16"/>
        <v>0</v>
      </c>
    </row>
    <row r="297" spans="1:39" ht="15.5" hidden="1" x14ac:dyDescent="0.35">
      <c r="A297" s="155">
        <v>4389</v>
      </c>
      <c r="B297" s="114" t="s">
        <v>597</v>
      </c>
      <c r="C297" s="114">
        <v>1508</v>
      </c>
      <c r="D297" s="114">
        <v>541014.82999999996</v>
      </c>
      <c r="E297" s="114">
        <v>0</v>
      </c>
      <c r="F297" s="114">
        <v>0</v>
      </c>
      <c r="G297" s="114">
        <v>0</v>
      </c>
      <c r="H297" s="114">
        <v>0</v>
      </c>
      <c r="I297" s="114">
        <v>0</v>
      </c>
      <c r="J297" s="114">
        <v>0</v>
      </c>
      <c r="K297" s="114">
        <v>541014.82999999996</v>
      </c>
      <c r="L297" s="114">
        <v>358.76</v>
      </c>
      <c r="M297" s="114">
        <v>0</v>
      </c>
      <c r="N297" s="114">
        <v>0</v>
      </c>
      <c r="O297" s="114"/>
      <c r="P297" s="114">
        <v>0</v>
      </c>
      <c r="S297" s="119">
        <f t="shared" si="15"/>
        <v>0</v>
      </c>
      <c r="T297" s="14" t="s">
        <v>596</v>
      </c>
      <c r="U297" s="14" t="s">
        <v>597</v>
      </c>
      <c r="V297" s="14">
        <v>1518</v>
      </c>
      <c r="W297" s="14">
        <v>554615.49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554615.49</v>
      </c>
      <c r="AE297" s="14">
        <v>365.35934782608695</v>
      </c>
      <c r="AF297" s="14">
        <v>0</v>
      </c>
      <c r="AG297" s="14">
        <v>0</v>
      </c>
      <c r="AH297" s="14">
        <v>0</v>
      </c>
      <c r="AI297" s="14">
        <v>0</v>
      </c>
      <c r="AJ297" s="133"/>
      <c r="AL297" s="133"/>
      <c r="AM297" s="114">
        <f t="shared" si="16"/>
        <v>0</v>
      </c>
    </row>
    <row r="298" spans="1:39" ht="15.5" hidden="1" x14ac:dyDescent="0.35">
      <c r="A298" s="155">
        <v>4459</v>
      </c>
      <c r="B298" s="114" t="s">
        <v>599</v>
      </c>
      <c r="C298" s="114">
        <v>277</v>
      </c>
      <c r="D298" s="114">
        <v>137986.63</v>
      </c>
      <c r="E298" s="114">
        <v>0</v>
      </c>
      <c r="F298" s="114">
        <v>0</v>
      </c>
      <c r="G298" s="114">
        <v>0</v>
      </c>
      <c r="H298" s="114">
        <v>0</v>
      </c>
      <c r="I298" s="114">
        <v>0</v>
      </c>
      <c r="J298" s="114">
        <v>0</v>
      </c>
      <c r="K298" s="114">
        <v>137986.63</v>
      </c>
      <c r="L298" s="114">
        <v>498.15</v>
      </c>
      <c r="M298" s="114">
        <v>0</v>
      </c>
      <c r="N298" s="114">
        <v>0</v>
      </c>
      <c r="O298" s="114"/>
      <c r="P298" s="114">
        <v>0</v>
      </c>
      <c r="S298" s="119">
        <f t="shared" si="15"/>
        <v>0</v>
      </c>
      <c r="T298" s="14" t="s">
        <v>598</v>
      </c>
      <c r="U298" s="14" t="s">
        <v>599</v>
      </c>
      <c r="V298" s="14">
        <v>266</v>
      </c>
      <c r="W298" s="14">
        <v>163715.60999999999</v>
      </c>
      <c r="X298" s="14">
        <v>0</v>
      </c>
      <c r="Y298" s="14">
        <v>0</v>
      </c>
      <c r="Z298" s="14">
        <v>475.5</v>
      </c>
      <c r="AA298" s="14">
        <v>0</v>
      </c>
      <c r="AB298" s="14">
        <v>0</v>
      </c>
      <c r="AC298" s="14">
        <v>0</v>
      </c>
      <c r="AD298" s="14">
        <v>163240.10999999999</v>
      </c>
      <c r="AE298" s="14">
        <v>613.68462406015033</v>
      </c>
      <c r="AF298" s="14">
        <v>0</v>
      </c>
      <c r="AG298" s="14">
        <v>0</v>
      </c>
      <c r="AH298" s="14">
        <v>0</v>
      </c>
      <c r="AI298" s="14">
        <v>0</v>
      </c>
      <c r="AJ298" s="133"/>
      <c r="AL298" s="133"/>
      <c r="AM298" s="114">
        <f t="shared" si="16"/>
        <v>0</v>
      </c>
    </row>
    <row r="299" spans="1:39" ht="15.5" hidden="1" x14ac:dyDescent="0.35">
      <c r="A299" s="155">
        <v>4473</v>
      </c>
      <c r="B299" s="114" t="s">
        <v>601</v>
      </c>
      <c r="C299" s="114">
        <v>2299</v>
      </c>
      <c r="D299" s="114">
        <v>733955.23</v>
      </c>
      <c r="E299" s="114">
        <v>0</v>
      </c>
      <c r="F299" s="114">
        <v>0</v>
      </c>
      <c r="G299" s="114">
        <v>0</v>
      </c>
      <c r="H299" s="114">
        <v>0</v>
      </c>
      <c r="I299" s="114">
        <v>0</v>
      </c>
      <c r="J299" s="114">
        <v>0</v>
      </c>
      <c r="K299" s="114">
        <v>733955.23</v>
      </c>
      <c r="L299" s="114">
        <v>319.25</v>
      </c>
      <c r="M299" s="114">
        <v>0</v>
      </c>
      <c r="N299" s="114">
        <v>0</v>
      </c>
      <c r="O299" s="114"/>
      <c r="P299" s="114">
        <v>0</v>
      </c>
      <c r="S299" s="119">
        <f t="shared" ref="S299:S318" si="17">A299-T299</f>
        <v>0</v>
      </c>
      <c r="T299" s="14" t="s">
        <v>600</v>
      </c>
      <c r="U299" s="14" t="s">
        <v>601</v>
      </c>
      <c r="V299" s="14">
        <v>2297</v>
      </c>
      <c r="W299" s="14">
        <v>743359.26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743359.26</v>
      </c>
      <c r="AE299" s="14">
        <v>323.62179364388334</v>
      </c>
      <c r="AF299" s="14">
        <v>0</v>
      </c>
      <c r="AG299" s="14">
        <v>0</v>
      </c>
      <c r="AH299" s="14">
        <v>0</v>
      </c>
      <c r="AI299" s="14">
        <v>0</v>
      </c>
      <c r="AJ299" s="133"/>
      <c r="AL299" s="133"/>
      <c r="AM299" s="114">
        <f t="shared" si="16"/>
        <v>0</v>
      </c>
    </row>
    <row r="300" spans="1:39" ht="15.5" hidden="1" x14ac:dyDescent="0.35">
      <c r="A300" s="155">
        <v>4508</v>
      </c>
      <c r="B300" s="114" t="s">
        <v>605</v>
      </c>
      <c r="C300" s="114">
        <v>407</v>
      </c>
      <c r="D300" s="114">
        <v>187246.28</v>
      </c>
      <c r="E300" s="114"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14">
        <v>187246.28</v>
      </c>
      <c r="L300" s="114">
        <v>460.06</v>
      </c>
      <c r="M300" s="114">
        <v>0</v>
      </c>
      <c r="N300" s="114">
        <v>0</v>
      </c>
      <c r="O300" s="114"/>
      <c r="P300" s="114">
        <v>0</v>
      </c>
      <c r="S300" s="119">
        <f t="shared" si="17"/>
        <v>0</v>
      </c>
      <c r="T300" s="14" t="s">
        <v>604</v>
      </c>
      <c r="U300" s="14" t="s">
        <v>605</v>
      </c>
      <c r="V300" s="14">
        <v>443</v>
      </c>
      <c r="W300" s="14">
        <v>190052.21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190052.21</v>
      </c>
      <c r="AE300" s="14">
        <v>429.01176072234762</v>
      </c>
      <c r="AF300" s="14">
        <v>0</v>
      </c>
      <c r="AG300" s="14">
        <v>0</v>
      </c>
      <c r="AH300" s="14">
        <v>0</v>
      </c>
      <c r="AI300" s="14">
        <v>0</v>
      </c>
      <c r="AJ300" s="133"/>
      <c r="AL300" s="133"/>
      <c r="AM300" s="114">
        <f t="shared" si="16"/>
        <v>0</v>
      </c>
    </row>
    <row r="301" spans="1:39" ht="15.5" hidden="1" x14ac:dyDescent="0.35">
      <c r="A301" s="155">
        <v>4515</v>
      </c>
      <c r="B301" s="114" t="s">
        <v>607</v>
      </c>
      <c r="C301" s="114">
        <v>2673</v>
      </c>
      <c r="D301" s="114">
        <v>848834.52</v>
      </c>
      <c r="E301" s="114">
        <v>55564.76</v>
      </c>
      <c r="F301" s="114">
        <v>0</v>
      </c>
      <c r="G301" s="114">
        <v>0</v>
      </c>
      <c r="H301" s="114">
        <v>0</v>
      </c>
      <c r="I301" s="114">
        <v>0</v>
      </c>
      <c r="J301" s="114">
        <v>0</v>
      </c>
      <c r="K301" s="114">
        <v>793269.76000000001</v>
      </c>
      <c r="L301" s="114">
        <v>296.77</v>
      </c>
      <c r="M301" s="114">
        <v>0</v>
      </c>
      <c r="N301" s="114">
        <v>0</v>
      </c>
      <c r="O301" s="114"/>
      <c r="P301" s="114">
        <v>0</v>
      </c>
      <c r="S301" s="119">
        <f t="shared" si="17"/>
        <v>0</v>
      </c>
      <c r="T301" s="14" t="s">
        <v>606</v>
      </c>
      <c r="U301" s="14" t="s">
        <v>607</v>
      </c>
      <c r="V301" s="14">
        <v>2681</v>
      </c>
      <c r="W301" s="14">
        <v>824033.28000000003</v>
      </c>
      <c r="X301" s="14">
        <v>45378.15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778655.13</v>
      </c>
      <c r="AE301" s="14">
        <v>290.43458784035806</v>
      </c>
      <c r="AF301" s="14">
        <v>0</v>
      </c>
      <c r="AG301" s="14">
        <v>0</v>
      </c>
      <c r="AH301" s="14">
        <v>0</v>
      </c>
      <c r="AI301" s="14">
        <v>0</v>
      </c>
      <c r="AJ301" s="133"/>
      <c r="AL301" s="133"/>
      <c r="AM301" s="114">
        <f t="shared" si="16"/>
        <v>0</v>
      </c>
    </row>
    <row r="302" spans="1:39" ht="15.5" hidden="1" x14ac:dyDescent="0.35">
      <c r="A302" s="155">
        <v>4501</v>
      </c>
      <c r="B302" s="114" t="s">
        <v>603</v>
      </c>
      <c r="C302" s="114">
        <v>2322</v>
      </c>
      <c r="D302" s="114">
        <v>957582.49</v>
      </c>
      <c r="E302" s="114">
        <v>0</v>
      </c>
      <c r="F302" s="114">
        <v>0</v>
      </c>
      <c r="G302" s="114">
        <v>0</v>
      </c>
      <c r="H302" s="114">
        <v>0</v>
      </c>
      <c r="I302" s="114">
        <v>0</v>
      </c>
      <c r="J302" s="114">
        <v>0</v>
      </c>
      <c r="K302" s="114">
        <v>957582.49</v>
      </c>
      <c r="L302" s="114">
        <v>412.4</v>
      </c>
      <c r="M302" s="114">
        <v>0</v>
      </c>
      <c r="N302" s="114">
        <v>0</v>
      </c>
      <c r="O302" s="114"/>
      <c r="P302" s="114">
        <v>0</v>
      </c>
      <c r="S302" s="119">
        <f t="shared" si="17"/>
        <v>0</v>
      </c>
      <c r="T302" s="14" t="s">
        <v>602</v>
      </c>
      <c r="U302" s="14" t="s">
        <v>603</v>
      </c>
      <c r="V302" s="14">
        <v>2278</v>
      </c>
      <c r="W302" s="14">
        <v>1006287.35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1006287.35</v>
      </c>
      <c r="AE302" s="14">
        <v>441.74159350307286</v>
      </c>
      <c r="AF302" s="14">
        <v>0</v>
      </c>
      <c r="AG302" s="14">
        <v>0</v>
      </c>
      <c r="AH302" s="14">
        <v>0</v>
      </c>
      <c r="AI302" s="14">
        <v>0</v>
      </c>
      <c r="AJ302" s="133"/>
      <c r="AL302" s="133"/>
      <c r="AM302" s="114">
        <f t="shared" si="16"/>
        <v>0</v>
      </c>
    </row>
    <row r="303" spans="1:39" ht="15.5" hidden="1" x14ac:dyDescent="0.35">
      <c r="A303" s="155">
        <v>4529</v>
      </c>
      <c r="B303" s="114" t="s">
        <v>611</v>
      </c>
      <c r="C303" s="114">
        <v>326</v>
      </c>
      <c r="D303" s="114">
        <v>242436.13</v>
      </c>
      <c r="E303" s="114">
        <v>0</v>
      </c>
      <c r="F303" s="114">
        <v>0</v>
      </c>
      <c r="G303" s="114">
        <v>0</v>
      </c>
      <c r="H303" s="114">
        <v>0</v>
      </c>
      <c r="I303" s="114">
        <v>0</v>
      </c>
      <c r="J303" s="114">
        <v>0</v>
      </c>
      <c r="K303" s="114">
        <v>242436.13</v>
      </c>
      <c r="L303" s="114">
        <v>743.67</v>
      </c>
      <c r="M303" s="114">
        <v>120.37</v>
      </c>
      <c r="N303" s="114">
        <v>39240.620000000003</v>
      </c>
      <c r="O303" s="114">
        <v>2.2331422239199716E-3</v>
      </c>
      <c r="P303" s="114">
        <v>27914.28</v>
      </c>
      <c r="S303" s="119">
        <f t="shared" si="17"/>
        <v>0</v>
      </c>
      <c r="T303" s="14" t="s">
        <v>610</v>
      </c>
      <c r="U303" s="14" t="s">
        <v>611</v>
      </c>
      <c r="V303" s="14">
        <v>327</v>
      </c>
      <c r="W303" s="14">
        <v>249426.52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249426.52</v>
      </c>
      <c r="AE303" s="14">
        <v>762.77223241590207</v>
      </c>
      <c r="AF303" s="14">
        <v>123.66</v>
      </c>
      <c r="AG303" s="14">
        <v>40436.82</v>
      </c>
      <c r="AH303" s="14">
        <v>2.310637247601549E-3</v>
      </c>
      <c r="AI303" s="14">
        <v>30731.48</v>
      </c>
      <c r="AJ303" s="133"/>
      <c r="AL303" s="133"/>
      <c r="AM303" s="114">
        <f t="shared" si="16"/>
        <v>0</v>
      </c>
    </row>
    <row r="304" spans="1:39" ht="15.5" hidden="1" x14ac:dyDescent="0.35">
      <c r="A304" s="155">
        <v>4536</v>
      </c>
      <c r="B304" s="114" t="s">
        <v>612</v>
      </c>
      <c r="C304" s="114">
        <v>1076</v>
      </c>
      <c r="D304" s="114">
        <v>490338.99</v>
      </c>
      <c r="E304" s="114">
        <v>0</v>
      </c>
      <c r="F304" s="114">
        <v>0</v>
      </c>
      <c r="G304" s="114">
        <v>0</v>
      </c>
      <c r="H304" s="114">
        <v>0</v>
      </c>
      <c r="I304" s="114">
        <v>0</v>
      </c>
      <c r="J304" s="114">
        <v>0</v>
      </c>
      <c r="K304" s="114">
        <v>490338.99</v>
      </c>
      <c r="L304" s="114">
        <v>455.71</v>
      </c>
      <c r="M304" s="114">
        <v>0</v>
      </c>
      <c r="N304" s="114">
        <v>0</v>
      </c>
      <c r="O304" s="114"/>
      <c r="P304" s="114">
        <v>0</v>
      </c>
      <c r="S304" s="119">
        <f t="shared" si="17"/>
        <v>0</v>
      </c>
      <c r="T304" s="14" t="s">
        <v>526</v>
      </c>
      <c r="U304" s="14" t="s">
        <v>612</v>
      </c>
      <c r="V304" s="14">
        <v>1082</v>
      </c>
      <c r="W304" s="14">
        <v>502197.94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502197.94</v>
      </c>
      <c r="AE304" s="14">
        <v>464.13857670979667</v>
      </c>
      <c r="AF304" s="14">
        <v>0</v>
      </c>
      <c r="AG304" s="14">
        <v>0</v>
      </c>
      <c r="AH304" s="14">
        <v>0</v>
      </c>
      <c r="AI304" s="14">
        <v>0</v>
      </c>
      <c r="AJ304" s="133"/>
      <c r="AL304" s="133"/>
      <c r="AM304" s="114">
        <f t="shared" si="16"/>
        <v>0</v>
      </c>
    </row>
    <row r="305" spans="1:39" ht="15.5" hidden="1" x14ac:dyDescent="0.35">
      <c r="A305" s="155">
        <v>4543</v>
      </c>
      <c r="B305" s="114" t="s">
        <v>614</v>
      </c>
      <c r="C305" s="114">
        <v>1102</v>
      </c>
      <c r="D305" s="114">
        <v>515553.11</v>
      </c>
      <c r="E305" s="114">
        <v>0</v>
      </c>
      <c r="F305" s="114">
        <v>2263.1799999999998</v>
      </c>
      <c r="G305" s="114">
        <v>0</v>
      </c>
      <c r="H305" s="114">
        <v>0</v>
      </c>
      <c r="I305" s="114">
        <v>0</v>
      </c>
      <c r="J305" s="114">
        <v>0</v>
      </c>
      <c r="K305" s="114">
        <v>513289.93</v>
      </c>
      <c r="L305" s="114">
        <v>465.78</v>
      </c>
      <c r="M305" s="114">
        <v>0</v>
      </c>
      <c r="N305" s="114">
        <v>0</v>
      </c>
      <c r="O305" s="114"/>
      <c r="P305" s="114">
        <v>0</v>
      </c>
      <c r="S305" s="119">
        <f t="shared" si="17"/>
        <v>0</v>
      </c>
      <c r="T305" s="14" t="s">
        <v>613</v>
      </c>
      <c r="U305" s="14" t="s">
        <v>614</v>
      </c>
      <c r="V305" s="14">
        <v>1111</v>
      </c>
      <c r="W305" s="14">
        <v>507244.16</v>
      </c>
      <c r="X305" s="14">
        <v>0</v>
      </c>
      <c r="Y305" s="14">
        <v>580</v>
      </c>
      <c r="Z305" s="14">
        <v>0</v>
      </c>
      <c r="AA305" s="14">
        <v>0</v>
      </c>
      <c r="AB305" s="14">
        <v>0</v>
      </c>
      <c r="AC305" s="14">
        <v>0</v>
      </c>
      <c r="AD305" s="14">
        <v>506664.16</v>
      </c>
      <c r="AE305" s="14">
        <v>456.04334833483347</v>
      </c>
      <c r="AF305" s="14">
        <v>0</v>
      </c>
      <c r="AG305" s="14">
        <v>0</v>
      </c>
      <c r="AH305" s="14">
        <v>0</v>
      </c>
      <c r="AI305" s="14">
        <v>0</v>
      </c>
      <c r="AJ305" s="133"/>
      <c r="AL305" s="133"/>
      <c r="AM305" s="114">
        <f t="shared" si="16"/>
        <v>0</v>
      </c>
    </row>
    <row r="306" spans="1:39" ht="15.5" hidden="1" x14ac:dyDescent="0.35">
      <c r="A306" s="155">
        <v>4557</v>
      </c>
      <c r="B306" s="114" t="s">
        <v>616</v>
      </c>
      <c r="C306" s="114">
        <v>316</v>
      </c>
      <c r="D306" s="114">
        <v>250732.69</v>
      </c>
      <c r="E306" s="114">
        <v>0</v>
      </c>
      <c r="F306" s="114">
        <v>0</v>
      </c>
      <c r="G306" s="114">
        <v>0</v>
      </c>
      <c r="H306" s="114">
        <v>0</v>
      </c>
      <c r="I306" s="114">
        <v>0</v>
      </c>
      <c r="J306" s="114">
        <v>0</v>
      </c>
      <c r="K306" s="114">
        <v>250732.69</v>
      </c>
      <c r="L306" s="114">
        <v>793.46</v>
      </c>
      <c r="M306" s="114">
        <v>170.16</v>
      </c>
      <c r="N306" s="114">
        <v>53770.559999999998</v>
      </c>
      <c r="O306" s="114">
        <v>3.0600257574885984E-3</v>
      </c>
      <c r="P306" s="114">
        <v>38250.32</v>
      </c>
      <c r="S306" s="119">
        <f t="shared" si="17"/>
        <v>0</v>
      </c>
      <c r="T306" s="14" t="s">
        <v>615</v>
      </c>
      <c r="U306" s="14" t="s">
        <v>616</v>
      </c>
      <c r="V306" s="14">
        <v>315</v>
      </c>
      <c r="W306" s="14">
        <v>249243.45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249243.45</v>
      </c>
      <c r="AE306" s="14">
        <v>791.2490476190477</v>
      </c>
      <c r="AF306" s="14">
        <v>152.13</v>
      </c>
      <c r="AG306" s="14">
        <v>47920.95</v>
      </c>
      <c r="AH306" s="14">
        <v>2.7382947524175107E-3</v>
      </c>
      <c r="AI306" s="14">
        <v>36419.32</v>
      </c>
      <c r="AJ306" s="133"/>
      <c r="AL306" s="133"/>
      <c r="AM306" s="114">
        <f t="shared" si="16"/>
        <v>0</v>
      </c>
    </row>
    <row r="307" spans="1:39" ht="15.5" hidden="1" x14ac:dyDescent="0.35">
      <c r="A307" s="155">
        <v>4571</v>
      </c>
      <c r="B307" s="114" t="s">
        <v>618</v>
      </c>
      <c r="C307" s="114">
        <v>422</v>
      </c>
      <c r="D307" s="114">
        <v>237582.14</v>
      </c>
      <c r="E307" s="114">
        <v>0</v>
      </c>
      <c r="F307" s="114">
        <v>0</v>
      </c>
      <c r="G307" s="114">
        <v>0</v>
      </c>
      <c r="H307" s="114">
        <v>0</v>
      </c>
      <c r="I307" s="114">
        <v>0</v>
      </c>
      <c r="J307" s="114">
        <v>0</v>
      </c>
      <c r="K307" s="114">
        <v>237582.14</v>
      </c>
      <c r="L307" s="114">
        <v>562.99</v>
      </c>
      <c r="M307" s="114">
        <v>0</v>
      </c>
      <c r="N307" s="114">
        <v>0</v>
      </c>
      <c r="O307" s="114"/>
      <c r="P307" s="114">
        <v>0</v>
      </c>
      <c r="S307" s="119">
        <f t="shared" si="17"/>
        <v>0</v>
      </c>
      <c r="T307" s="14" t="s">
        <v>617</v>
      </c>
      <c r="U307" s="14" t="s">
        <v>618</v>
      </c>
      <c r="V307" s="14">
        <v>402</v>
      </c>
      <c r="W307" s="14">
        <v>262720.61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262720.61</v>
      </c>
      <c r="AE307" s="14">
        <v>653.53385572139302</v>
      </c>
      <c r="AF307" s="14">
        <v>14.42</v>
      </c>
      <c r="AG307" s="14">
        <v>5796.84</v>
      </c>
      <c r="AH307" s="14">
        <v>3.3124252654849126E-4</v>
      </c>
      <c r="AI307" s="14">
        <v>4405.53</v>
      </c>
      <c r="AJ307" s="133"/>
      <c r="AL307" s="133"/>
      <c r="AM307" s="114">
        <f t="shared" si="16"/>
        <v>0</v>
      </c>
    </row>
    <row r="308" spans="1:39" ht="15.5" hidden="1" x14ac:dyDescent="0.35">
      <c r="A308" s="155">
        <v>4578</v>
      </c>
      <c r="B308" s="114" t="s">
        <v>620</v>
      </c>
      <c r="C308" s="114">
        <v>1454</v>
      </c>
      <c r="D308" s="114">
        <v>733351.78</v>
      </c>
      <c r="E308" s="114">
        <v>0</v>
      </c>
      <c r="F308" s="114">
        <v>6136.81</v>
      </c>
      <c r="G308" s="114">
        <v>0</v>
      </c>
      <c r="H308" s="114">
        <v>0</v>
      </c>
      <c r="I308" s="114">
        <v>0</v>
      </c>
      <c r="J308" s="114">
        <v>0</v>
      </c>
      <c r="K308" s="114">
        <v>727214.97</v>
      </c>
      <c r="L308" s="114">
        <v>500.15</v>
      </c>
      <c r="M308" s="114">
        <v>0</v>
      </c>
      <c r="N308" s="114">
        <v>0</v>
      </c>
      <c r="O308" s="114"/>
      <c r="P308" s="114">
        <v>0</v>
      </c>
      <c r="S308" s="119">
        <f t="shared" si="17"/>
        <v>0</v>
      </c>
      <c r="T308" s="14" t="s">
        <v>619</v>
      </c>
      <c r="U308" s="14" t="s">
        <v>620</v>
      </c>
      <c r="V308" s="14">
        <v>1427</v>
      </c>
      <c r="W308" s="14">
        <v>704805.17</v>
      </c>
      <c r="X308" s="14">
        <v>0</v>
      </c>
      <c r="Y308" s="14">
        <v>12020.36</v>
      </c>
      <c r="Z308" s="14">
        <v>0</v>
      </c>
      <c r="AA308" s="14">
        <v>0</v>
      </c>
      <c r="AB308" s="14">
        <v>0</v>
      </c>
      <c r="AC308" s="14">
        <v>0</v>
      </c>
      <c r="AD308" s="14">
        <v>692784.81</v>
      </c>
      <c r="AE308" s="14">
        <v>485.48339873861249</v>
      </c>
      <c r="AF308" s="14">
        <v>0</v>
      </c>
      <c r="AG308" s="14">
        <v>0</v>
      </c>
      <c r="AH308" s="14">
        <v>0</v>
      </c>
      <c r="AI308" s="14">
        <v>0</v>
      </c>
      <c r="AJ308" s="133"/>
      <c r="AL308" s="133"/>
      <c r="AM308" s="114">
        <f t="shared" si="16"/>
        <v>0</v>
      </c>
    </row>
    <row r="309" spans="1:39" ht="15.5" hidden="1" x14ac:dyDescent="0.35">
      <c r="A309" s="155">
        <v>4606</v>
      </c>
      <c r="B309" s="114" t="s">
        <v>622</v>
      </c>
      <c r="C309" s="114">
        <v>409</v>
      </c>
      <c r="D309" s="114">
        <v>189746.06</v>
      </c>
      <c r="E309" s="114">
        <v>0</v>
      </c>
      <c r="F309" s="114">
        <v>0</v>
      </c>
      <c r="G309" s="114">
        <v>4445.43</v>
      </c>
      <c r="H309" s="114">
        <v>0</v>
      </c>
      <c r="I309" s="114">
        <v>0</v>
      </c>
      <c r="J309" s="114">
        <v>0</v>
      </c>
      <c r="K309" s="114">
        <v>185300.63</v>
      </c>
      <c r="L309" s="114">
        <v>453.06</v>
      </c>
      <c r="M309" s="114">
        <v>0</v>
      </c>
      <c r="N309" s="114">
        <v>0</v>
      </c>
      <c r="O309" s="114"/>
      <c r="P309" s="114">
        <v>0</v>
      </c>
      <c r="S309" s="119">
        <f t="shared" si="17"/>
        <v>0</v>
      </c>
      <c r="T309" s="14" t="s">
        <v>621</v>
      </c>
      <c r="U309" s="14" t="s">
        <v>622</v>
      </c>
      <c r="V309" s="14">
        <v>391</v>
      </c>
      <c r="W309" s="14">
        <v>186980.38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186980.38</v>
      </c>
      <c r="AE309" s="14">
        <v>478.21069053708442</v>
      </c>
      <c r="AF309" s="14">
        <v>0</v>
      </c>
      <c r="AG309" s="14">
        <v>0</v>
      </c>
      <c r="AH309" s="14">
        <v>0</v>
      </c>
      <c r="AI309" s="14">
        <v>0</v>
      </c>
      <c r="AJ309" s="133"/>
      <c r="AL309" s="133"/>
      <c r="AM309" s="114">
        <f t="shared" si="16"/>
        <v>0</v>
      </c>
    </row>
    <row r="310" spans="1:39" ht="15.5" hidden="1" x14ac:dyDescent="0.35">
      <c r="A310" s="155">
        <v>4613</v>
      </c>
      <c r="B310" s="114" t="s">
        <v>624</v>
      </c>
      <c r="C310" s="114">
        <v>3897</v>
      </c>
      <c r="D310" s="114">
        <v>1746791.57</v>
      </c>
      <c r="E310" s="114">
        <v>0</v>
      </c>
      <c r="F310" s="114">
        <v>0</v>
      </c>
      <c r="G310" s="114">
        <v>0</v>
      </c>
      <c r="H310" s="114">
        <v>0</v>
      </c>
      <c r="I310" s="114">
        <v>0</v>
      </c>
      <c r="J310" s="114">
        <v>0</v>
      </c>
      <c r="K310" s="114">
        <v>1746791.57</v>
      </c>
      <c r="L310" s="114">
        <v>448.24</v>
      </c>
      <c r="M310" s="114">
        <v>0</v>
      </c>
      <c r="N310" s="114">
        <v>0</v>
      </c>
      <c r="O310" s="114"/>
      <c r="P310" s="114">
        <v>0</v>
      </c>
      <c r="S310" s="119">
        <f t="shared" si="17"/>
        <v>0</v>
      </c>
      <c r="T310" s="14" t="s">
        <v>623</v>
      </c>
      <c r="U310" s="14" t="s">
        <v>624</v>
      </c>
      <c r="V310" s="14">
        <v>4046</v>
      </c>
      <c r="W310" s="14">
        <v>1969861.99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1969861.99</v>
      </c>
      <c r="AE310" s="14">
        <v>486.86653237765694</v>
      </c>
      <c r="AF310" s="14">
        <v>0</v>
      </c>
      <c r="AG310" s="14">
        <v>0</v>
      </c>
      <c r="AH310" s="14">
        <v>0</v>
      </c>
      <c r="AI310" s="14">
        <v>0</v>
      </c>
      <c r="AJ310" s="133"/>
      <c r="AL310" s="133"/>
      <c r="AM310" s="114">
        <f t="shared" si="16"/>
        <v>0</v>
      </c>
    </row>
    <row r="311" spans="1:39" ht="15.5" hidden="1" x14ac:dyDescent="0.35">
      <c r="A311" s="155">
        <v>4620</v>
      </c>
      <c r="B311" s="114" t="s">
        <v>626</v>
      </c>
      <c r="C311" s="114">
        <v>21647</v>
      </c>
      <c r="D311" s="114">
        <v>5464660.8099999996</v>
      </c>
      <c r="E311" s="114">
        <v>0</v>
      </c>
      <c r="F311" s="114">
        <v>0</v>
      </c>
      <c r="G311" s="114">
        <v>0</v>
      </c>
      <c r="H311" s="114">
        <v>0</v>
      </c>
      <c r="I311" s="114">
        <v>0</v>
      </c>
      <c r="J311" s="114">
        <v>0</v>
      </c>
      <c r="K311" s="114">
        <v>5464660.8099999996</v>
      </c>
      <c r="L311" s="114">
        <v>252.44</v>
      </c>
      <c r="M311" s="114">
        <v>0</v>
      </c>
      <c r="N311" s="114">
        <v>0</v>
      </c>
      <c r="O311" s="114"/>
      <c r="P311" s="114">
        <v>0</v>
      </c>
      <c r="S311" s="119">
        <f t="shared" si="17"/>
        <v>0</v>
      </c>
      <c r="T311" s="14" t="s">
        <v>625</v>
      </c>
      <c r="U311" s="14" t="s">
        <v>626</v>
      </c>
      <c r="V311" s="14">
        <v>21702</v>
      </c>
      <c r="W311" s="14">
        <v>5526546.7800000003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5526546.7800000003</v>
      </c>
      <c r="AE311" s="14">
        <v>254.65610450649712</v>
      </c>
      <c r="AF311" s="14">
        <v>0</v>
      </c>
      <c r="AG311" s="14">
        <v>0</v>
      </c>
      <c r="AH311" s="14">
        <v>0</v>
      </c>
      <c r="AI311" s="14">
        <v>0</v>
      </c>
      <c r="AJ311" s="133"/>
      <c r="AL311" s="133"/>
      <c r="AM311" s="114">
        <f t="shared" si="16"/>
        <v>0</v>
      </c>
    </row>
    <row r="312" spans="1:39" ht="15.5" hidden="1" x14ac:dyDescent="0.35">
      <c r="A312" s="155">
        <v>4627</v>
      </c>
      <c r="B312" s="114" t="s">
        <v>628</v>
      </c>
      <c r="C312" s="114">
        <v>556</v>
      </c>
      <c r="D312" s="114">
        <v>255675.97</v>
      </c>
      <c r="E312" s="114">
        <v>7622</v>
      </c>
      <c r="F312" s="114">
        <v>0</v>
      </c>
      <c r="G312" s="114">
        <v>11290.93</v>
      </c>
      <c r="H312" s="114">
        <v>0</v>
      </c>
      <c r="I312" s="114">
        <v>0</v>
      </c>
      <c r="J312" s="114">
        <v>0</v>
      </c>
      <c r="K312" s="114">
        <v>236763.04</v>
      </c>
      <c r="L312" s="114">
        <v>425.83</v>
      </c>
      <c r="M312" s="114">
        <v>0</v>
      </c>
      <c r="N312" s="114">
        <v>0</v>
      </c>
      <c r="O312" s="114"/>
      <c r="P312" s="114">
        <v>0</v>
      </c>
      <c r="S312" s="119">
        <f t="shared" si="17"/>
        <v>0</v>
      </c>
      <c r="T312" s="14" t="s">
        <v>627</v>
      </c>
      <c r="U312" s="14" t="s">
        <v>628</v>
      </c>
      <c r="V312" s="14">
        <v>571</v>
      </c>
      <c r="W312" s="14">
        <v>249238.47</v>
      </c>
      <c r="X312" s="14">
        <v>0</v>
      </c>
      <c r="Y312" s="14">
        <v>0</v>
      </c>
      <c r="Z312" s="14">
        <v>9223.24</v>
      </c>
      <c r="AA312" s="14">
        <v>0</v>
      </c>
      <c r="AB312" s="14">
        <v>0</v>
      </c>
      <c r="AC312" s="14">
        <v>0</v>
      </c>
      <c r="AD312" s="14">
        <v>240015.23</v>
      </c>
      <c r="AE312" s="14">
        <v>420.34190893169881</v>
      </c>
      <c r="AF312" s="14">
        <v>0</v>
      </c>
      <c r="AG312" s="14">
        <v>0</v>
      </c>
      <c r="AH312" s="14">
        <v>0</v>
      </c>
      <c r="AI312" s="14">
        <v>0</v>
      </c>
      <c r="AJ312" s="133"/>
      <c r="AL312" s="133"/>
      <c r="AM312" s="114">
        <f t="shared" si="16"/>
        <v>0</v>
      </c>
    </row>
    <row r="313" spans="1:39" ht="15.5" hidden="1" x14ac:dyDescent="0.35">
      <c r="A313" s="155">
        <v>4634</v>
      </c>
      <c r="B313" s="114" t="s">
        <v>630</v>
      </c>
      <c r="C313" s="114">
        <v>542</v>
      </c>
      <c r="D313" s="114">
        <v>124202.69</v>
      </c>
      <c r="E313" s="114">
        <v>0</v>
      </c>
      <c r="F313" s="114">
        <v>0</v>
      </c>
      <c r="G313" s="114">
        <v>0</v>
      </c>
      <c r="H313" s="114">
        <v>0</v>
      </c>
      <c r="I313" s="114">
        <v>0</v>
      </c>
      <c r="J313" s="114">
        <v>0</v>
      </c>
      <c r="K313" s="114">
        <v>124202.69</v>
      </c>
      <c r="L313" s="114">
        <v>229.16</v>
      </c>
      <c r="M313" s="114">
        <v>0</v>
      </c>
      <c r="N313" s="114">
        <v>0</v>
      </c>
      <c r="O313" s="114"/>
      <c r="P313" s="114">
        <v>0</v>
      </c>
      <c r="S313" s="119">
        <f t="shared" si="17"/>
        <v>0</v>
      </c>
      <c r="T313" s="14" t="s">
        <v>629</v>
      </c>
      <c r="U313" s="14" t="s">
        <v>630</v>
      </c>
      <c r="V313" s="14">
        <v>541</v>
      </c>
      <c r="W313" s="14">
        <v>190831.29</v>
      </c>
      <c r="X313" s="14">
        <v>0</v>
      </c>
      <c r="Y313" s="14">
        <v>177.99</v>
      </c>
      <c r="Z313" s="14">
        <v>0</v>
      </c>
      <c r="AA313" s="14">
        <v>0</v>
      </c>
      <c r="AB313" s="14">
        <v>0</v>
      </c>
      <c r="AC313" s="14">
        <v>0</v>
      </c>
      <c r="AD313" s="14">
        <v>190653.30000000002</v>
      </c>
      <c r="AE313" s="14">
        <v>352.40905730129396</v>
      </c>
      <c r="AF313" s="14">
        <v>0</v>
      </c>
      <c r="AG313" s="14">
        <v>0</v>
      </c>
      <c r="AH313" s="14">
        <v>0</v>
      </c>
      <c r="AI313" s="14">
        <v>0</v>
      </c>
      <c r="AJ313" s="133"/>
      <c r="AL313" s="133"/>
      <c r="AM313" s="114">
        <f t="shared" si="16"/>
        <v>0</v>
      </c>
    </row>
    <row r="314" spans="1:39" ht="15.5" hidden="1" x14ac:dyDescent="0.35">
      <c r="A314" s="155">
        <v>4686</v>
      </c>
      <c r="B314" s="114" t="s">
        <v>634</v>
      </c>
      <c r="C314" s="114">
        <v>328</v>
      </c>
      <c r="D314" s="114">
        <v>226947.01</v>
      </c>
      <c r="E314" s="114">
        <v>0</v>
      </c>
      <c r="F314" s="114">
        <v>0</v>
      </c>
      <c r="G314" s="114">
        <v>0</v>
      </c>
      <c r="H314" s="114">
        <v>0</v>
      </c>
      <c r="I314" s="114">
        <v>0</v>
      </c>
      <c r="J314" s="114">
        <v>0</v>
      </c>
      <c r="K314" s="114">
        <v>226947.01</v>
      </c>
      <c r="L314" s="114">
        <v>691.91</v>
      </c>
      <c r="M314" s="114">
        <v>68.61</v>
      </c>
      <c r="N314" s="114">
        <v>22504.079999999998</v>
      </c>
      <c r="O314" s="114">
        <v>1.2806834157684803E-3</v>
      </c>
      <c r="P314" s="114">
        <v>16008.54</v>
      </c>
      <c r="S314" s="119">
        <f t="shared" si="17"/>
        <v>0</v>
      </c>
      <c r="T314" s="14" t="s">
        <v>633</v>
      </c>
      <c r="U314" s="14" t="s">
        <v>634</v>
      </c>
      <c r="V314" s="14">
        <v>327</v>
      </c>
      <c r="W314" s="14">
        <v>246674.32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246674.32</v>
      </c>
      <c r="AE314" s="14">
        <v>754.35571865443433</v>
      </c>
      <c r="AF314" s="14">
        <v>115.24</v>
      </c>
      <c r="AG314" s="14">
        <v>37683.480000000003</v>
      </c>
      <c r="AH314" s="14">
        <v>2.1533061330551717E-3</v>
      </c>
      <c r="AI314" s="14">
        <v>28638.97</v>
      </c>
      <c r="AJ314" s="133"/>
      <c r="AL314" s="133"/>
      <c r="AM314" s="114">
        <f t="shared" si="16"/>
        <v>0</v>
      </c>
    </row>
    <row r="315" spans="1:39" ht="15.5" hidden="1" x14ac:dyDescent="0.35">
      <c r="A315" s="155">
        <v>4753</v>
      </c>
      <c r="B315" s="114" t="s">
        <v>638</v>
      </c>
      <c r="C315" s="114">
        <v>2761</v>
      </c>
      <c r="D315" s="114">
        <v>1235264.49</v>
      </c>
      <c r="E315" s="114">
        <v>108866.16</v>
      </c>
      <c r="F315" s="114">
        <v>0</v>
      </c>
      <c r="G315" s="114">
        <v>0</v>
      </c>
      <c r="H315" s="114">
        <v>0</v>
      </c>
      <c r="I315" s="114">
        <v>0</v>
      </c>
      <c r="J315" s="114">
        <v>0</v>
      </c>
      <c r="K315" s="114">
        <v>1126398.33</v>
      </c>
      <c r="L315" s="114">
        <v>407.97</v>
      </c>
      <c r="M315" s="114">
        <v>0</v>
      </c>
      <c r="N315" s="114">
        <v>0</v>
      </c>
      <c r="O315" s="114"/>
      <c r="P315" s="114">
        <v>0</v>
      </c>
      <c r="S315" s="119">
        <f t="shared" si="17"/>
        <v>0</v>
      </c>
      <c r="T315" s="14" t="s">
        <v>637</v>
      </c>
      <c r="U315" s="14" t="s">
        <v>638</v>
      </c>
      <c r="V315" s="14">
        <v>2822</v>
      </c>
      <c r="W315" s="14">
        <v>1028979.24</v>
      </c>
      <c r="X315" s="14">
        <v>105259.45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923719.79</v>
      </c>
      <c r="AE315" s="14">
        <v>327.32806165839833</v>
      </c>
      <c r="AF315" s="14">
        <v>0</v>
      </c>
      <c r="AG315" s="14">
        <v>0</v>
      </c>
      <c r="AH315" s="14">
        <v>0</v>
      </c>
      <c r="AI315" s="14">
        <v>0</v>
      </c>
      <c r="AJ315" s="133"/>
      <c r="AL315" s="133"/>
      <c r="AM315" s="114">
        <f t="shared" si="16"/>
        <v>0</v>
      </c>
    </row>
    <row r="316" spans="1:39" ht="15.5" hidden="1" x14ac:dyDescent="0.35">
      <c r="A316" s="155">
        <v>4760</v>
      </c>
      <c r="B316" s="114" t="s">
        <v>640</v>
      </c>
      <c r="C316" s="114">
        <v>647</v>
      </c>
      <c r="D316" s="114">
        <v>476251.86</v>
      </c>
      <c r="E316" s="114">
        <v>0</v>
      </c>
      <c r="F316" s="114">
        <v>0</v>
      </c>
      <c r="G316" s="114">
        <v>0</v>
      </c>
      <c r="H316" s="114">
        <v>0</v>
      </c>
      <c r="I316" s="114">
        <v>0</v>
      </c>
      <c r="J316" s="114">
        <v>0</v>
      </c>
      <c r="K316" s="114">
        <v>476251.86</v>
      </c>
      <c r="L316" s="114">
        <v>736.09</v>
      </c>
      <c r="M316" s="114">
        <v>112.79</v>
      </c>
      <c r="N316" s="114">
        <v>72975.13</v>
      </c>
      <c r="O316" s="114">
        <v>4.15293754530507E-3</v>
      </c>
      <c r="P316" s="114">
        <v>51911.72</v>
      </c>
      <c r="S316" s="119">
        <f t="shared" si="17"/>
        <v>0</v>
      </c>
      <c r="T316" s="14" t="s">
        <v>639</v>
      </c>
      <c r="U316" s="14" t="s">
        <v>640</v>
      </c>
      <c r="V316" s="14">
        <v>667</v>
      </c>
      <c r="W316" s="14">
        <v>491022.4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491022.4</v>
      </c>
      <c r="AE316" s="14">
        <v>736.16551724137935</v>
      </c>
      <c r="AF316" s="14">
        <v>97.05</v>
      </c>
      <c r="AG316" s="14">
        <v>64732.35</v>
      </c>
      <c r="AH316" s="14">
        <v>3.6989303074470279E-3</v>
      </c>
      <c r="AI316" s="14">
        <v>49195.77</v>
      </c>
      <c r="AJ316" s="133"/>
      <c r="AL316" s="133"/>
      <c r="AM316" s="114">
        <f t="shared" si="16"/>
        <v>0</v>
      </c>
    </row>
    <row r="317" spans="1:39" ht="15.5" hidden="1" x14ac:dyDescent="0.35">
      <c r="A317" s="155">
        <v>4781</v>
      </c>
      <c r="B317" s="114" t="s">
        <v>642</v>
      </c>
      <c r="C317" s="114">
        <v>2479</v>
      </c>
      <c r="D317" s="114">
        <v>1161926.1200000001</v>
      </c>
      <c r="E317" s="114">
        <v>0</v>
      </c>
      <c r="F317" s="114">
        <v>0</v>
      </c>
      <c r="G317" s="114">
        <v>0</v>
      </c>
      <c r="H317" s="114">
        <v>0</v>
      </c>
      <c r="I317" s="114">
        <v>0</v>
      </c>
      <c r="J317" s="114">
        <v>0</v>
      </c>
      <c r="K317" s="114">
        <v>1161926.1200000001</v>
      </c>
      <c r="L317" s="114">
        <v>468.71</v>
      </c>
      <c r="M317" s="114">
        <v>0</v>
      </c>
      <c r="N317" s="114">
        <v>0</v>
      </c>
      <c r="O317" s="114"/>
      <c r="P317" s="114">
        <v>0</v>
      </c>
      <c r="S317" s="119">
        <f t="shared" si="17"/>
        <v>0</v>
      </c>
      <c r="T317" s="14" t="s">
        <v>641</v>
      </c>
      <c r="U317" s="14" t="s">
        <v>642</v>
      </c>
      <c r="V317" s="14">
        <v>2479</v>
      </c>
      <c r="W317" s="14">
        <v>1182646.17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1182646.17</v>
      </c>
      <c r="AE317" s="14">
        <v>477.06582089552234</v>
      </c>
      <c r="AF317" s="14">
        <v>0</v>
      </c>
      <c r="AG317" s="14">
        <v>0</v>
      </c>
      <c r="AH317" s="14">
        <v>0</v>
      </c>
      <c r="AI317" s="14">
        <v>0</v>
      </c>
      <c r="AJ317" s="133"/>
      <c r="AL317" s="133"/>
      <c r="AM317" s="114">
        <f t="shared" si="16"/>
        <v>0</v>
      </c>
    </row>
    <row r="318" spans="1:39" ht="15.5" hidden="1" x14ac:dyDescent="0.35">
      <c r="A318" s="155">
        <v>4802</v>
      </c>
      <c r="B318" s="114" t="s">
        <v>646</v>
      </c>
      <c r="C318" s="114">
        <v>2279</v>
      </c>
      <c r="D318" s="114">
        <v>1247516.47</v>
      </c>
      <c r="E318" s="114">
        <v>0</v>
      </c>
      <c r="F318" s="114">
        <v>0</v>
      </c>
      <c r="G318" s="114">
        <v>0</v>
      </c>
      <c r="H318" s="114">
        <v>0</v>
      </c>
      <c r="I318" s="114">
        <v>0</v>
      </c>
      <c r="J318" s="114">
        <v>0</v>
      </c>
      <c r="K318" s="114">
        <v>1247516.47</v>
      </c>
      <c r="L318" s="114">
        <v>547.4</v>
      </c>
      <c r="M318" s="114">
        <v>0</v>
      </c>
      <c r="N318" s="114">
        <v>0</v>
      </c>
      <c r="O318" s="114"/>
      <c r="P318" s="114">
        <v>0</v>
      </c>
      <c r="S318" s="119">
        <f t="shared" si="17"/>
        <v>0</v>
      </c>
      <c r="T318" s="14" t="s">
        <v>645</v>
      </c>
      <c r="U318" s="14" t="s">
        <v>646</v>
      </c>
      <c r="V318" s="14">
        <v>2303</v>
      </c>
      <c r="W318" s="14">
        <v>1322550.1299999999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1322550.1299999999</v>
      </c>
      <c r="AE318" s="14">
        <v>574.27274424663483</v>
      </c>
      <c r="AF318" s="14">
        <v>0</v>
      </c>
      <c r="AG318" s="14">
        <v>0</v>
      </c>
      <c r="AH318" s="14">
        <v>0</v>
      </c>
      <c r="AI318" s="14">
        <v>0</v>
      </c>
      <c r="AJ318" s="133"/>
      <c r="AL318" s="133"/>
      <c r="AM318" s="114">
        <f t="shared" si="16"/>
        <v>0</v>
      </c>
    </row>
    <row r="319" spans="1:39" ht="15.5" hidden="1" x14ac:dyDescent="0.35">
      <c r="A319" s="155">
        <v>4820</v>
      </c>
      <c r="B319" s="114" t="s">
        <v>903</v>
      </c>
      <c r="C319" s="114">
        <v>389</v>
      </c>
      <c r="D319" s="114">
        <v>374423.75</v>
      </c>
      <c r="E319" s="114">
        <v>0</v>
      </c>
      <c r="F319" s="114">
        <v>0</v>
      </c>
      <c r="G319" s="114">
        <v>0</v>
      </c>
      <c r="H319" s="114">
        <v>0</v>
      </c>
      <c r="I319" s="114">
        <v>0</v>
      </c>
      <c r="J319" s="114">
        <v>0</v>
      </c>
      <c r="K319" s="114">
        <v>374423.75</v>
      </c>
      <c r="L319" s="114">
        <v>962.53</v>
      </c>
      <c r="M319" s="114">
        <v>339.23</v>
      </c>
      <c r="N319" s="114">
        <v>131960.47</v>
      </c>
      <c r="O319" s="114">
        <v>7.509730922837729E-3</v>
      </c>
      <c r="P319" s="114">
        <v>93871.64</v>
      </c>
      <c r="S319" s="121" t="s">
        <v>922</v>
      </c>
      <c r="T319" s="14"/>
      <c r="U319" s="14" t="s">
        <v>336</v>
      </c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33"/>
      <c r="AL319" s="133"/>
      <c r="AM319" s="114">
        <f t="shared" si="16"/>
        <v>0</v>
      </c>
    </row>
    <row r="320" spans="1:39" ht="15.5" hidden="1" x14ac:dyDescent="0.35">
      <c r="A320" s="155">
        <v>4851</v>
      </c>
      <c r="B320" s="114" t="s">
        <v>648</v>
      </c>
      <c r="C320" s="114">
        <v>1415</v>
      </c>
      <c r="D320" s="114">
        <v>726997.47</v>
      </c>
      <c r="E320" s="114">
        <v>0</v>
      </c>
      <c r="F320" s="114">
        <v>0</v>
      </c>
      <c r="G320" s="114">
        <v>0</v>
      </c>
      <c r="H320" s="114">
        <v>0</v>
      </c>
      <c r="I320" s="114">
        <v>0</v>
      </c>
      <c r="J320" s="114">
        <v>0</v>
      </c>
      <c r="K320" s="114">
        <v>726997.47</v>
      </c>
      <c r="L320" s="114">
        <v>513.78</v>
      </c>
      <c r="M320" s="114">
        <v>0</v>
      </c>
      <c r="N320" s="114">
        <v>0</v>
      </c>
      <c r="O320" s="114"/>
      <c r="P320" s="114">
        <v>0</v>
      </c>
      <c r="S320" s="119">
        <f t="shared" ref="S320:S351" si="18">A320-T320</f>
        <v>0</v>
      </c>
      <c r="T320" s="14" t="s">
        <v>647</v>
      </c>
      <c r="U320" s="14" t="s">
        <v>648</v>
      </c>
      <c r="V320" s="14">
        <v>1439</v>
      </c>
      <c r="W320" s="14">
        <v>690769.09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690769.09</v>
      </c>
      <c r="AE320" s="14">
        <v>480.03411396803335</v>
      </c>
      <c r="AF320" s="14">
        <v>0</v>
      </c>
      <c r="AG320" s="14">
        <v>0</v>
      </c>
      <c r="AH320" s="14">
        <v>0</v>
      </c>
      <c r="AI320" s="14">
        <v>0</v>
      </c>
      <c r="AJ320" s="133"/>
      <c r="AL320" s="133"/>
      <c r="AM320" s="114">
        <f t="shared" si="16"/>
        <v>0</v>
      </c>
    </row>
    <row r="321" spans="1:39" ht="15.5" hidden="1" x14ac:dyDescent="0.35">
      <c r="A321" s="155">
        <v>3122</v>
      </c>
      <c r="B321" s="114" t="s">
        <v>409</v>
      </c>
      <c r="C321" s="114">
        <v>420</v>
      </c>
      <c r="D321" s="114">
        <v>160557.60999999999</v>
      </c>
      <c r="E321" s="114">
        <v>0</v>
      </c>
      <c r="F321" s="114">
        <v>0</v>
      </c>
      <c r="G321" s="114">
        <v>0</v>
      </c>
      <c r="H321" s="114">
        <v>0</v>
      </c>
      <c r="I321" s="114">
        <v>0</v>
      </c>
      <c r="J321" s="114">
        <v>0</v>
      </c>
      <c r="K321" s="114">
        <v>160557.60999999999</v>
      </c>
      <c r="L321" s="114">
        <v>382.28</v>
      </c>
      <c r="M321" s="114">
        <v>0</v>
      </c>
      <c r="N321" s="114">
        <v>0</v>
      </c>
      <c r="O321" s="114"/>
      <c r="P321" s="114">
        <v>0</v>
      </c>
      <c r="S321" s="119">
        <f t="shared" si="18"/>
        <v>0</v>
      </c>
      <c r="T321" s="14" t="s">
        <v>408</v>
      </c>
      <c r="U321" s="14" t="s">
        <v>409</v>
      </c>
      <c r="V321" s="14">
        <v>401</v>
      </c>
      <c r="W321" s="14">
        <v>170007.79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170007.79</v>
      </c>
      <c r="AE321" s="14">
        <v>423.95957605985041</v>
      </c>
      <c r="AF321" s="14">
        <v>0</v>
      </c>
      <c r="AG321" s="14">
        <v>0</v>
      </c>
      <c r="AH321" s="14">
        <v>0</v>
      </c>
      <c r="AI321" s="14">
        <v>0</v>
      </c>
      <c r="AJ321" s="133"/>
      <c r="AL321" s="133"/>
      <c r="AM321" s="114">
        <f t="shared" si="16"/>
        <v>0</v>
      </c>
    </row>
    <row r="322" spans="1:39" ht="15.5" hidden="1" x14ac:dyDescent="0.35">
      <c r="A322" s="155">
        <v>4872</v>
      </c>
      <c r="B322" s="114" t="s">
        <v>652</v>
      </c>
      <c r="C322" s="114">
        <v>1648</v>
      </c>
      <c r="D322" s="114">
        <v>566700.11</v>
      </c>
      <c r="E322" s="114">
        <v>0</v>
      </c>
      <c r="F322" s="114">
        <v>0</v>
      </c>
      <c r="G322" s="114">
        <v>0</v>
      </c>
      <c r="H322" s="114">
        <v>0</v>
      </c>
      <c r="I322" s="114">
        <v>0</v>
      </c>
      <c r="J322" s="114">
        <v>0</v>
      </c>
      <c r="K322" s="114">
        <v>566700.11</v>
      </c>
      <c r="L322" s="114">
        <v>343.87</v>
      </c>
      <c r="M322" s="114">
        <v>0</v>
      </c>
      <c r="N322" s="114">
        <v>0</v>
      </c>
      <c r="O322" s="114"/>
      <c r="P322" s="114">
        <v>0</v>
      </c>
      <c r="S322" s="119">
        <f t="shared" si="18"/>
        <v>0</v>
      </c>
      <c r="T322" s="14" t="s">
        <v>651</v>
      </c>
      <c r="U322" s="14" t="s">
        <v>652</v>
      </c>
      <c r="V322" s="14">
        <v>1601</v>
      </c>
      <c r="W322" s="14">
        <v>553174.99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553174.99</v>
      </c>
      <c r="AE322" s="14">
        <v>345.51841973766398</v>
      </c>
      <c r="AF322" s="14">
        <v>0</v>
      </c>
      <c r="AG322" s="14">
        <v>0</v>
      </c>
      <c r="AH322" s="14">
        <v>0</v>
      </c>
      <c r="AI322" s="14">
        <v>0</v>
      </c>
      <c r="AJ322" s="133"/>
      <c r="AL322" s="133"/>
      <c r="AM322" s="114">
        <f t="shared" si="16"/>
        <v>0</v>
      </c>
    </row>
    <row r="323" spans="1:39" ht="15.5" hidden="1" x14ac:dyDescent="0.35">
      <c r="A323" s="155">
        <v>4893</v>
      </c>
      <c r="B323" s="114" t="s">
        <v>654</v>
      </c>
      <c r="C323" s="114">
        <v>3299</v>
      </c>
      <c r="D323" s="114">
        <v>1510298.26</v>
      </c>
      <c r="E323" s="114">
        <v>0</v>
      </c>
      <c r="F323" s="114">
        <v>24672.01</v>
      </c>
      <c r="G323" s="114">
        <v>17778.099999999999</v>
      </c>
      <c r="H323" s="114">
        <v>0</v>
      </c>
      <c r="I323" s="114">
        <v>0</v>
      </c>
      <c r="J323" s="114">
        <v>0</v>
      </c>
      <c r="K323" s="114">
        <v>1467848.15</v>
      </c>
      <c r="L323" s="114">
        <v>444.94</v>
      </c>
      <c r="M323" s="114">
        <v>0</v>
      </c>
      <c r="N323" s="114">
        <v>0</v>
      </c>
      <c r="O323" s="114"/>
      <c r="P323" s="114">
        <v>0</v>
      </c>
      <c r="S323" s="119">
        <f t="shared" si="18"/>
        <v>0</v>
      </c>
      <c r="T323" s="14" t="s">
        <v>653</v>
      </c>
      <c r="U323" s="14" t="s">
        <v>654</v>
      </c>
      <c r="V323" s="14">
        <v>3378</v>
      </c>
      <c r="W323" s="14">
        <v>1636511.87</v>
      </c>
      <c r="X323" s="14">
        <v>0</v>
      </c>
      <c r="Y323" s="14">
        <v>24494.92</v>
      </c>
      <c r="Z323" s="14">
        <v>10981.35</v>
      </c>
      <c r="AA323" s="14">
        <v>0</v>
      </c>
      <c r="AB323" s="14">
        <v>0</v>
      </c>
      <c r="AC323" s="14">
        <v>0</v>
      </c>
      <c r="AD323" s="14">
        <v>1601035.6</v>
      </c>
      <c r="AE323" s="14">
        <v>473.95962107756071</v>
      </c>
      <c r="AF323" s="14">
        <v>0</v>
      </c>
      <c r="AG323" s="14">
        <v>0</v>
      </c>
      <c r="AH323" s="14">
        <v>0</v>
      </c>
      <c r="AI323" s="14">
        <v>0</v>
      </c>
      <c r="AJ323" s="133"/>
      <c r="AL323" s="133"/>
      <c r="AM323" s="114">
        <f t="shared" si="16"/>
        <v>0</v>
      </c>
    </row>
    <row r="324" spans="1:39" ht="15.5" hidden="1" x14ac:dyDescent="0.35">
      <c r="A324" s="155">
        <v>4904</v>
      </c>
      <c r="B324" s="114" t="s">
        <v>656</v>
      </c>
      <c r="C324" s="114">
        <v>556</v>
      </c>
      <c r="D324" s="114">
        <v>570010.73</v>
      </c>
      <c r="E324" s="114">
        <v>0</v>
      </c>
      <c r="F324" s="114">
        <v>0</v>
      </c>
      <c r="G324" s="114">
        <v>0</v>
      </c>
      <c r="H324" s="114">
        <v>0</v>
      </c>
      <c r="I324" s="114">
        <v>0</v>
      </c>
      <c r="J324" s="114">
        <v>0</v>
      </c>
      <c r="K324" s="114">
        <v>570010.73</v>
      </c>
      <c r="L324" s="114">
        <v>1025.2</v>
      </c>
      <c r="M324" s="114">
        <v>401.9</v>
      </c>
      <c r="N324" s="114">
        <v>223456.4</v>
      </c>
      <c r="O324" s="114">
        <v>1.2716667627706969E-2</v>
      </c>
      <c r="P324" s="114">
        <v>158958.35</v>
      </c>
      <c r="S324" s="119">
        <f t="shared" si="18"/>
        <v>0</v>
      </c>
      <c r="T324" s="14" t="s">
        <v>655</v>
      </c>
      <c r="U324" s="14" t="s">
        <v>656</v>
      </c>
      <c r="V324" s="14">
        <v>559</v>
      </c>
      <c r="W324" s="14">
        <v>583158.52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583158.52</v>
      </c>
      <c r="AE324" s="14">
        <v>1043.2173881932022</v>
      </c>
      <c r="AF324" s="14">
        <v>404.1</v>
      </c>
      <c r="AG324" s="14">
        <v>225891.9</v>
      </c>
      <c r="AH324" s="14">
        <v>1.2907895281366941E-2</v>
      </c>
      <c r="AI324" s="14">
        <v>171675.01</v>
      </c>
      <c r="AJ324" s="133"/>
      <c r="AL324" s="133"/>
      <c r="AM324" s="114">
        <f t="shared" si="16"/>
        <v>0</v>
      </c>
    </row>
    <row r="325" spans="1:39" ht="15.5" hidden="1" x14ac:dyDescent="0.35">
      <c r="A325" s="155">
        <v>5523</v>
      </c>
      <c r="B325" s="114" t="s">
        <v>716</v>
      </c>
      <c r="C325" s="114">
        <v>1277</v>
      </c>
      <c r="D325" s="114">
        <v>910819.91</v>
      </c>
      <c r="E325" s="114">
        <v>0</v>
      </c>
      <c r="F325" s="114">
        <v>0</v>
      </c>
      <c r="G325" s="114">
        <v>0</v>
      </c>
      <c r="H325" s="114">
        <v>0</v>
      </c>
      <c r="I325" s="114">
        <v>0</v>
      </c>
      <c r="J325" s="114">
        <v>0</v>
      </c>
      <c r="K325" s="114">
        <v>910819.91</v>
      </c>
      <c r="L325" s="114">
        <v>713.25</v>
      </c>
      <c r="M325" s="114">
        <v>89.95</v>
      </c>
      <c r="N325" s="114">
        <v>114866.15000000001</v>
      </c>
      <c r="O325" s="114">
        <v>6.5369112329041953E-3</v>
      </c>
      <c r="P325" s="114">
        <v>81711.39</v>
      </c>
      <c r="S325" s="119">
        <f t="shared" si="18"/>
        <v>0</v>
      </c>
      <c r="T325" s="14" t="s">
        <v>715</v>
      </c>
      <c r="U325" s="14" t="s">
        <v>716</v>
      </c>
      <c r="V325" s="14">
        <v>1253</v>
      </c>
      <c r="W325" s="14">
        <v>1027787.98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1027787.98</v>
      </c>
      <c r="AE325" s="14">
        <v>820.26175578611333</v>
      </c>
      <c r="AF325" s="14">
        <v>181.15</v>
      </c>
      <c r="AG325" s="14">
        <v>226980.95</v>
      </c>
      <c r="AH325" s="14">
        <v>1.2970125681643236E-2</v>
      </c>
      <c r="AI325" s="14">
        <v>172502.67</v>
      </c>
      <c r="AJ325" s="133"/>
      <c r="AL325" s="133"/>
      <c r="AM325" s="114">
        <f t="shared" si="16"/>
        <v>0</v>
      </c>
    </row>
    <row r="326" spans="1:39" ht="15.5" hidden="1" x14ac:dyDescent="0.35">
      <c r="A326" s="155">
        <v>3850</v>
      </c>
      <c r="B326" s="114" t="s">
        <v>510</v>
      </c>
      <c r="C326" s="114">
        <v>716</v>
      </c>
      <c r="D326" s="114">
        <v>325096.92</v>
      </c>
      <c r="E326" s="114">
        <v>0</v>
      </c>
      <c r="F326" s="114">
        <v>0</v>
      </c>
      <c r="G326" s="114">
        <v>0</v>
      </c>
      <c r="H326" s="114">
        <v>0</v>
      </c>
      <c r="I326" s="114">
        <v>0</v>
      </c>
      <c r="J326" s="114">
        <v>0</v>
      </c>
      <c r="K326" s="114">
        <v>325096.92</v>
      </c>
      <c r="L326" s="114">
        <v>454.05</v>
      </c>
      <c r="M326" s="114">
        <v>0</v>
      </c>
      <c r="N326" s="114">
        <v>0</v>
      </c>
      <c r="O326" s="114"/>
      <c r="P326" s="114">
        <v>0</v>
      </c>
      <c r="S326" s="119">
        <f t="shared" si="18"/>
        <v>0</v>
      </c>
      <c r="T326" s="14" t="s">
        <v>509</v>
      </c>
      <c r="U326" s="14" t="s">
        <v>510</v>
      </c>
      <c r="V326" s="14">
        <v>730</v>
      </c>
      <c r="W326" s="14">
        <v>360911.48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360911.48</v>
      </c>
      <c r="AE326" s="14">
        <v>494.39928767123286</v>
      </c>
      <c r="AF326" s="14">
        <v>0</v>
      </c>
      <c r="AG326" s="14">
        <v>0</v>
      </c>
      <c r="AH326" s="14">
        <v>0</v>
      </c>
      <c r="AI326" s="14">
        <v>0</v>
      </c>
      <c r="AJ326" s="133"/>
      <c r="AL326" s="133"/>
      <c r="AM326" s="114">
        <f t="shared" si="16"/>
        <v>0</v>
      </c>
    </row>
    <row r="327" spans="1:39" ht="15.5" hidden="1" x14ac:dyDescent="0.35">
      <c r="A327" s="155">
        <v>4963</v>
      </c>
      <c r="B327" s="114" t="s">
        <v>660</v>
      </c>
      <c r="C327" s="114">
        <v>556</v>
      </c>
      <c r="D327" s="114">
        <v>469317.82</v>
      </c>
      <c r="E327" s="114">
        <v>47461.32</v>
      </c>
      <c r="F327" s="114">
        <v>0</v>
      </c>
      <c r="G327" s="114">
        <v>0</v>
      </c>
      <c r="H327" s="114">
        <v>0</v>
      </c>
      <c r="I327" s="114">
        <v>0</v>
      </c>
      <c r="J327" s="114">
        <v>0</v>
      </c>
      <c r="K327" s="114">
        <v>421856.5</v>
      </c>
      <c r="L327" s="114">
        <v>758.73</v>
      </c>
      <c r="M327" s="114">
        <v>135.43</v>
      </c>
      <c r="N327" s="114">
        <v>75299.08</v>
      </c>
      <c r="O327" s="114">
        <v>4.2851910843999877E-3</v>
      </c>
      <c r="P327" s="114">
        <v>53564.89</v>
      </c>
      <c r="S327" s="119">
        <f t="shared" si="18"/>
        <v>0</v>
      </c>
      <c r="T327" s="14" t="s">
        <v>659</v>
      </c>
      <c r="U327" s="14" t="s">
        <v>660</v>
      </c>
      <c r="V327" s="14">
        <v>556</v>
      </c>
      <c r="W327" s="14">
        <v>420447.48</v>
      </c>
      <c r="X327" s="14">
        <v>47831.88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372615.6</v>
      </c>
      <c r="AE327" s="14">
        <v>670.17194244604309</v>
      </c>
      <c r="AF327" s="14">
        <v>31.06</v>
      </c>
      <c r="AG327" s="14">
        <v>17269.36</v>
      </c>
      <c r="AH327" s="14">
        <v>9.8680426547488858E-4</v>
      </c>
      <c r="AI327" s="14">
        <v>13124.5</v>
      </c>
      <c r="AJ327" s="133"/>
      <c r="AL327" s="133"/>
      <c r="AM327" s="114">
        <f t="shared" si="16"/>
        <v>0</v>
      </c>
    </row>
    <row r="328" spans="1:39" ht="15.5" hidden="1" x14ac:dyDescent="0.35">
      <c r="A328" s="155">
        <v>1673</v>
      </c>
      <c r="B328" s="114" t="s">
        <v>230</v>
      </c>
      <c r="C328" s="114">
        <v>604</v>
      </c>
      <c r="D328" s="114">
        <v>388400.73</v>
      </c>
      <c r="E328" s="114">
        <v>0</v>
      </c>
      <c r="F328" s="114">
        <v>0</v>
      </c>
      <c r="G328" s="114">
        <v>0</v>
      </c>
      <c r="H328" s="114">
        <v>0</v>
      </c>
      <c r="I328" s="114">
        <v>0</v>
      </c>
      <c r="J328" s="114">
        <v>0</v>
      </c>
      <c r="K328" s="114">
        <v>388400.73</v>
      </c>
      <c r="L328" s="114">
        <v>643.04999999999995</v>
      </c>
      <c r="M328" s="114">
        <v>19.75</v>
      </c>
      <c r="N328" s="114">
        <v>11929</v>
      </c>
      <c r="O328" s="114">
        <v>6.7886678623175014E-4</v>
      </c>
      <c r="P328" s="114">
        <v>8485.83</v>
      </c>
      <c r="S328" s="119">
        <f t="shared" si="18"/>
        <v>0</v>
      </c>
      <c r="T328" s="14" t="s">
        <v>229</v>
      </c>
      <c r="U328" s="14" t="s">
        <v>230</v>
      </c>
      <c r="V328" s="14">
        <v>566</v>
      </c>
      <c r="W328" s="14">
        <v>407885.93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407885.93</v>
      </c>
      <c r="AE328" s="14">
        <v>720.646519434629</v>
      </c>
      <c r="AF328" s="14">
        <v>81.53</v>
      </c>
      <c r="AG328" s="14">
        <v>46145.98</v>
      </c>
      <c r="AH328" s="14">
        <v>2.6368695712243478E-3</v>
      </c>
      <c r="AI328" s="14">
        <v>35070.370000000003</v>
      </c>
      <c r="AJ328" s="133"/>
      <c r="AL328" s="133"/>
      <c r="AM328" s="114">
        <f t="shared" si="16"/>
        <v>0</v>
      </c>
    </row>
    <row r="329" spans="1:39" ht="15.5" hidden="1" x14ac:dyDescent="0.35">
      <c r="A329" s="155">
        <v>2422</v>
      </c>
      <c r="B329" s="114" t="s">
        <v>311</v>
      </c>
      <c r="C329" s="114">
        <v>1618</v>
      </c>
      <c r="D329" s="114">
        <v>615262.93999999994</v>
      </c>
      <c r="E329" s="114">
        <v>14085.46</v>
      </c>
      <c r="F329" s="114">
        <v>0</v>
      </c>
      <c r="G329" s="114">
        <v>3324.94</v>
      </c>
      <c r="H329" s="114">
        <v>0</v>
      </c>
      <c r="I329" s="114">
        <v>0</v>
      </c>
      <c r="J329" s="114">
        <v>0</v>
      </c>
      <c r="K329" s="114">
        <v>597852.54</v>
      </c>
      <c r="L329" s="114">
        <v>369.5</v>
      </c>
      <c r="M329" s="114">
        <v>0</v>
      </c>
      <c r="N329" s="114">
        <v>0</v>
      </c>
      <c r="O329" s="114"/>
      <c r="P329" s="114">
        <v>0</v>
      </c>
      <c r="S329" s="119">
        <f t="shared" si="18"/>
        <v>0</v>
      </c>
      <c r="T329" s="14" t="s">
        <v>310</v>
      </c>
      <c r="U329" s="14" t="s">
        <v>311</v>
      </c>
      <c r="V329" s="14">
        <v>1644</v>
      </c>
      <c r="W329" s="14">
        <v>531194.93999999994</v>
      </c>
      <c r="X329" s="14">
        <v>11216.49</v>
      </c>
      <c r="Y329" s="14">
        <v>0</v>
      </c>
      <c r="Z329" s="14">
        <v>4269.8</v>
      </c>
      <c r="AA329" s="14">
        <v>0</v>
      </c>
      <c r="AB329" s="14">
        <v>0</v>
      </c>
      <c r="AC329" s="14">
        <v>0</v>
      </c>
      <c r="AD329" s="14">
        <v>515708.64999999997</v>
      </c>
      <c r="AE329" s="14">
        <v>313.69139294403891</v>
      </c>
      <c r="AF329" s="14">
        <v>0</v>
      </c>
      <c r="AG329" s="14">
        <v>0</v>
      </c>
      <c r="AH329" s="14">
        <v>0</v>
      </c>
      <c r="AI329" s="14">
        <v>0</v>
      </c>
      <c r="AJ329" s="133"/>
      <c r="AL329" s="133"/>
      <c r="AM329" s="114">
        <f t="shared" si="16"/>
        <v>0</v>
      </c>
    </row>
    <row r="330" spans="1:39" ht="15.5" hidden="1" x14ac:dyDescent="0.35">
      <c r="A330" s="155">
        <v>5019</v>
      </c>
      <c r="B330" s="114" t="s">
        <v>664</v>
      </c>
      <c r="C330" s="114">
        <v>1144</v>
      </c>
      <c r="D330" s="114">
        <v>643505.81000000006</v>
      </c>
      <c r="E330" s="114">
        <v>0</v>
      </c>
      <c r="F330" s="114">
        <v>0</v>
      </c>
      <c r="G330" s="114">
        <v>0</v>
      </c>
      <c r="H330" s="114">
        <v>0</v>
      </c>
      <c r="I330" s="114">
        <v>0</v>
      </c>
      <c r="J330" s="114">
        <v>0</v>
      </c>
      <c r="K330" s="114">
        <v>643505.81000000006</v>
      </c>
      <c r="L330" s="114">
        <v>562.51</v>
      </c>
      <c r="M330" s="114">
        <v>0</v>
      </c>
      <c r="N330" s="114">
        <v>0</v>
      </c>
      <c r="O330" s="114"/>
      <c r="P330" s="114">
        <v>0</v>
      </c>
      <c r="S330" s="119">
        <f t="shared" si="18"/>
        <v>0</v>
      </c>
      <c r="T330" s="14" t="s">
        <v>663</v>
      </c>
      <c r="U330" s="14" t="s">
        <v>664</v>
      </c>
      <c r="V330" s="14">
        <v>1130</v>
      </c>
      <c r="W330" s="14">
        <v>815517.34</v>
      </c>
      <c r="X330" s="14">
        <v>0</v>
      </c>
      <c r="Y330" s="14">
        <v>0</v>
      </c>
      <c r="Z330" s="14">
        <v>1094.1600000000001</v>
      </c>
      <c r="AA330" s="14">
        <v>0</v>
      </c>
      <c r="AB330" s="14">
        <v>0</v>
      </c>
      <c r="AC330" s="14">
        <v>0</v>
      </c>
      <c r="AD330" s="14">
        <v>814423.17999999993</v>
      </c>
      <c r="AE330" s="14">
        <v>720.72847787610613</v>
      </c>
      <c r="AF330" s="14">
        <v>81.61</v>
      </c>
      <c r="AG330" s="14">
        <v>92219.3</v>
      </c>
      <c r="AH330" s="14">
        <v>5.2695872110552098E-3</v>
      </c>
      <c r="AI330" s="14">
        <v>70085.509999999995</v>
      </c>
      <c r="AJ330" s="133"/>
      <c r="AL330" s="133"/>
      <c r="AM330" s="114">
        <f t="shared" si="16"/>
        <v>0</v>
      </c>
    </row>
    <row r="331" spans="1:39" ht="15.5" hidden="1" x14ac:dyDescent="0.35">
      <c r="A331" s="155">
        <v>5026</v>
      </c>
      <c r="B331" s="114" t="s">
        <v>666</v>
      </c>
      <c r="C331" s="114">
        <v>847</v>
      </c>
      <c r="D331" s="114">
        <v>78294.720000000001</v>
      </c>
      <c r="E331" s="114">
        <v>0</v>
      </c>
      <c r="F331" s="114">
        <v>0</v>
      </c>
      <c r="G331" s="114">
        <v>0</v>
      </c>
      <c r="H331" s="114">
        <v>0</v>
      </c>
      <c r="I331" s="114">
        <v>0</v>
      </c>
      <c r="J331" s="114">
        <v>0</v>
      </c>
      <c r="K331" s="114">
        <v>78294.720000000001</v>
      </c>
      <c r="L331" s="114">
        <v>92.44</v>
      </c>
      <c r="M331" s="114">
        <v>0</v>
      </c>
      <c r="N331" s="114">
        <v>0</v>
      </c>
      <c r="O331" s="114"/>
      <c r="P331" s="114">
        <v>0</v>
      </c>
      <c r="S331" s="119">
        <f t="shared" si="18"/>
        <v>0</v>
      </c>
      <c r="T331" s="14" t="s">
        <v>665</v>
      </c>
      <c r="U331" s="14" t="s">
        <v>666</v>
      </c>
      <c r="V331" s="14">
        <v>861</v>
      </c>
      <c r="W331" s="14">
        <v>57815.5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57815.5</v>
      </c>
      <c r="AE331" s="14">
        <v>67.149245063879206</v>
      </c>
      <c r="AF331" s="14">
        <v>0</v>
      </c>
      <c r="AG331" s="14">
        <v>0</v>
      </c>
      <c r="AH331" s="14">
        <v>0</v>
      </c>
      <c r="AI331" s="14">
        <v>0</v>
      </c>
      <c r="AJ331" s="133"/>
      <c r="AL331" s="133"/>
      <c r="AM331" s="114">
        <f t="shared" si="16"/>
        <v>0</v>
      </c>
    </row>
    <row r="332" spans="1:39" ht="15.5" hidden="1" x14ac:dyDescent="0.35">
      <c r="A332" s="155">
        <v>5068</v>
      </c>
      <c r="B332" s="114" t="s">
        <v>670</v>
      </c>
      <c r="C332" s="114">
        <v>1119</v>
      </c>
      <c r="D332" s="114">
        <v>410299.76</v>
      </c>
      <c r="E332" s="114">
        <v>0</v>
      </c>
      <c r="F332" s="114">
        <v>0</v>
      </c>
      <c r="G332" s="114">
        <v>0</v>
      </c>
      <c r="H332" s="114">
        <v>0</v>
      </c>
      <c r="I332" s="114">
        <v>0</v>
      </c>
      <c r="J332" s="114">
        <v>0</v>
      </c>
      <c r="K332" s="114">
        <v>410299.76</v>
      </c>
      <c r="L332" s="114">
        <v>366.67</v>
      </c>
      <c r="M332" s="114">
        <v>0</v>
      </c>
      <c r="N332" s="114">
        <v>0</v>
      </c>
      <c r="O332" s="114"/>
      <c r="P332" s="114">
        <v>0</v>
      </c>
      <c r="S332" s="119">
        <f t="shared" si="18"/>
        <v>0</v>
      </c>
      <c r="T332" s="14" t="s">
        <v>669</v>
      </c>
      <c r="U332" s="14" t="s">
        <v>670</v>
      </c>
      <c r="V332" s="14">
        <v>1108</v>
      </c>
      <c r="W332" s="14">
        <v>431600.93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431600.93</v>
      </c>
      <c r="AE332" s="14">
        <v>389.5315252707581</v>
      </c>
      <c r="AF332" s="14">
        <v>0</v>
      </c>
      <c r="AG332" s="14">
        <v>0</v>
      </c>
      <c r="AH332" s="14">
        <v>0</v>
      </c>
      <c r="AI332" s="14">
        <v>0</v>
      </c>
      <c r="AJ332" s="133"/>
      <c r="AL332" s="133"/>
      <c r="AM332" s="114">
        <f t="shared" si="16"/>
        <v>0</v>
      </c>
    </row>
    <row r="333" spans="1:39" ht="15.5" hidden="1" x14ac:dyDescent="0.35">
      <c r="A333" s="155">
        <v>5100</v>
      </c>
      <c r="B333" s="114" t="s">
        <v>672</v>
      </c>
      <c r="C333" s="114">
        <v>2759</v>
      </c>
      <c r="D333" s="114">
        <v>1113397.1499999999</v>
      </c>
      <c r="E333" s="114">
        <v>900</v>
      </c>
      <c r="F333" s="114">
        <v>0</v>
      </c>
      <c r="G333" s="114">
        <v>0</v>
      </c>
      <c r="H333" s="114">
        <v>0</v>
      </c>
      <c r="I333" s="114">
        <v>0</v>
      </c>
      <c r="J333" s="114">
        <v>0</v>
      </c>
      <c r="K333" s="114">
        <v>1112497.1499999999</v>
      </c>
      <c r="L333" s="114">
        <v>403.22</v>
      </c>
      <c r="M333" s="114">
        <v>0</v>
      </c>
      <c r="N333" s="114">
        <v>0</v>
      </c>
      <c r="O333" s="114"/>
      <c r="P333" s="114">
        <v>0</v>
      </c>
      <c r="S333" s="119">
        <f t="shared" si="18"/>
        <v>0</v>
      </c>
      <c r="T333" s="14" t="s">
        <v>671</v>
      </c>
      <c r="U333" s="14" t="s">
        <v>672</v>
      </c>
      <c r="V333" s="14">
        <v>2725</v>
      </c>
      <c r="W333" s="14">
        <v>1330914.69</v>
      </c>
      <c r="X333" s="14">
        <v>0</v>
      </c>
      <c r="Y333" s="14">
        <v>0</v>
      </c>
      <c r="Z333" s="14">
        <v>0</v>
      </c>
      <c r="AA333" s="14">
        <v>0</v>
      </c>
      <c r="AB333" s="14">
        <v>0</v>
      </c>
      <c r="AC333" s="14">
        <v>0</v>
      </c>
      <c r="AD333" s="14">
        <v>1330914.69</v>
      </c>
      <c r="AE333" s="14">
        <v>488.40906055045872</v>
      </c>
      <c r="AF333" s="14">
        <v>0</v>
      </c>
      <c r="AG333" s="14">
        <v>0</v>
      </c>
      <c r="AH333" s="14">
        <v>0</v>
      </c>
      <c r="AI333" s="14">
        <v>0</v>
      </c>
      <c r="AJ333" s="133"/>
      <c r="AL333" s="133"/>
      <c r="AM333" s="114">
        <f t="shared" si="16"/>
        <v>0</v>
      </c>
    </row>
    <row r="334" spans="1:39" ht="15.5" hidden="1" x14ac:dyDescent="0.35">
      <c r="A334" s="155">
        <v>5124</v>
      </c>
      <c r="B334" s="114" t="s">
        <v>674</v>
      </c>
      <c r="C334" s="114">
        <v>295</v>
      </c>
      <c r="D334" s="114">
        <v>264335.83</v>
      </c>
      <c r="E334" s="114">
        <v>0</v>
      </c>
      <c r="F334" s="114">
        <v>0</v>
      </c>
      <c r="G334" s="114">
        <v>0</v>
      </c>
      <c r="H334" s="114">
        <v>0</v>
      </c>
      <c r="I334" s="114">
        <v>0</v>
      </c>
      <c r="J334" s="114">
        <v>0</v>
      </c>
      <c r="K334" s="114">
        <v>264335.83</v>
      </c>
      <c r="L334" s="114">
        <v>896.05</v>
      </c>
      <c r="M334" s="114">
        <v>272.75</v>
      </c>
      <c r="N334" s="114">
        <v>80461.25</v>
      </c>
      <c r="O334" s="114">
        <v>4.5789647249299525E-3</v>
      </c>
      <c r="P334" s="114">
        <v>57237.06</v>
      </c>
      <c r="S334" s="119">
        <f t="shared" si="18"/>
        <v>0</v>
      </c>
      <c r="T334" s="14" t="s">
        <v>673</v>
      </c>
      <c r="U334" s="14" t="s">
        <v>674</v>
      </c>
      <c r="V334" s="14">
        <v>283</v>
      </c>
      <c r="W334" s="14">
        <v>287014.99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287014.99</v>
      </c>
      <c r="AE334" s="14">
        <v>1014.1872438162544</v>
      </c>
      <c r="AF334" s="14">
        <v>375.07</v>
      </c>
      <c r="AG334" s="14">
        <v>106144.81</v>
      </c>
      <c r="AH334" s="14">
        <v>6.0653174909794929E-3</v>
      </c>
      <c r="AI334" s="14">
        <v>80668.72</v>
      </c>
      <c r="AJ334" s="133"/>
      <c r="AL334" s="133"/>
      <c r="AM334" s="114">
        <f t="shared" si="16"/>
        <v>0</v>
      </c>
    </row>
    <row r="335" spans="1:39" ht="15.5" hidden="1" x14ac:dyDescent="0.35">
      <c r="A335" s="155">
        <v>5130</v>
      </c>
      <c r="B335" s="114" t="s">
        <v>676</v>
      </c>
      <c r="C335" s="114">
        <v>566</v>
      </c>
      <c r="D335" s="114">
        <v>396954.76</v>
      </c>
      <c r="E335" s="114">
        <v>0</v>
      </c>
      <c r="F335" s="114">
        <v>0</v>
      </c>
      <c r="G335" s="114">
        <v>0</v>
      </c>
      <c r="H335" s="114">
        <v>0</v>
      </c>
      <c r="I335" s="114">
        <v>0</v>
      </c>
      <c r="J335" s="114">
        <v>0</v>
      </c>
      <c r="K335" s="114">
        <v>396954.76</v>
      </c>
      <c r="L335" s="114">
        <v>701.33</v>
      </c>
      <c r="M335" s="114">
        <v>78.03</v>
      </c>
      <c r="N335" s="114">
        <v>44164.98</v>
      </c>
      <c r="O335" s="114">
        <v>2.513382348611746E-3</v>
      </c>
      <c r="P335" s="114">
        <v>31417.279999999999</v>
      </c>
      <c r="S335" s="119">
        <f t="shared" si="18"/>
        <v>0</v>
      </c>
      <c r="T335" s="14" t="s">
        <v>675</v>
      </c>
      <c r="U335" s="14" t="s">
        <v>676</v>
      </c>
      <c r="V335" s="14">
        <v>573</v>
      </c>
      <c r="W335" s="14">
        <v>517388.51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517388.51</v>
      </c>
      <c r="AE335" s="14">
        <v>902.9467888307156</v>
      </c>
      <c r="AF335" s="14">
        <v>263.83</v>
      </c>
      <c r="AG335" s="14">
        <v>151174.59</v>
      </c>
      <c r="AH335" s="14">
        <v>8.6384052589915002E-3</v>
      </c>
      <c r="AI335" s="14">
        <v>114890.79</v>
      </c>
      <c r="AJ335" s="133"/>
      <c r="AL335" s="133"/>
      <c r="AM335" s="114">
        <f t="shared" si="16"/>
        <v>0</v>
      </c>
    </row>
    <row r="336" spans="1:39" ht="15.5" hidden="1" x14ac:dyDescent="0.35">
      <c r="A336" s="155">
        <v>5138</v>
      </c>
      <c r="B336" s="114" t="s">
        <v>678</v>
      </c>
      <c r="C336" s="114">
        <v>2279</v>
      </c>
      <c r="D336" s="114">
        <v>1308274.58</v>
      </c>
      <c r="E336" s="114">
        <v>0</v>
      </c>
      <c r="F336" s="114">
        <v>0</v>
      </c>
      <c r="G336" s="114">
        <v>0</v>
      </c>
      <c r="H336" s="114">
        <v>0</v>
      </c>
      <c r="I336" s="114">
        <v>0</v>
      </c>
      <c r="J336" s="114">
        <v>0</v>
      </c>
      <c r="K336" s="114">
        <v>1308274.58</v>
      </c>
      <c r="L336" s="114">
        <v>574.05999999999995</v>
      </c>
      <c r="M336" s="114">
        <v>0</v>
      </c>
      <c r="N336" s="114">
        <v>0</v>
      </c>
      <c r="O336" s="114"/>
      <c r="P336" s="114">
        <v>0</v>
      </c>
      <c r="S336" s="119">
        <f t="shared" si="18"/>
        <v>0</v>
      </c>
      <c r="T336" s="14" t="s">
        <v>677</v>
      </c>
      <c r="U336" s="14" t="s">
        <v>678</v>
      </c>
      <c r="V336" s="14">
        <v>2276</v>
      </c>
      <c r="W336" s="14">
        <v>1209454.83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1209454.83</v>
      </c>
      <c r="AE336" s="14">
        <v>531.39491652021093</v>
      </c>
      <c r="AF336" s="14">
        <v>0</v>
      </c>
      <c r="AG336" s="14">
        <v>0</v>
      </c>
      <c r="AH336" s="14">
        <v>0</v>
      </c>
      <c r="AI336" s="14">
        <v>0</v>
      </c>
      <c r="AJ336" s="133"/>
      <c r="AL336" s="133"/>
      <c r="AM336" s="114">
        <f t="shared" si="16"/>
        <v>0</v>
      </c>
    </row>
    <row r="337" spans="1:39" ht="15.5" hidden="1" x14ac:dyDescent="0.35">
      <c r="A337" s="155">
        <v>5258</v>
      </c>
      <c r="B337" s="114" t="s">
        <v>680</v>
      </c>
      <c r="C337" s="114">
        <v>254</v>
      </c>
      <c r="D337" s="114">
        <v>83290.47</v>
      </c>
      <c r="E337" s="114">
        <v>0</v>
      </c>
      <c r="F337" s="114">
        <v>0</v>
      </c>
      <c r="G337" s="114">
        <v>0</v>
      </c>
      <c r="H337" s="114">
        <v>0</v>
      </c>
      <c r="I337" s="114">
        <v>0</v>
      </c>
      <c r="J337" s="114">
        <v>0</v>
      </c>
      <c r="K337" s="114">
        <v>83290.47</v>
      </c>
      <c r="L337" s="114">
        <v>327.92</v>
      </c>
      <c r="M337" s="114">
        <v>0</v>
      </c>
      <c r="N337" s="114">
        <v>0</v>
      </c>
      <c r="O337" s="114"/>
      <c r="P337" s="114">
        <v>0</v>
      </c>
      <c r="S337" s="119">
        <f t="shared" si="18"/>
        <v>0</v>
      </c>
      <c r="T337" s="14" t="s">
        <v>679</v>
      </c>
      <c r="U337" s="14" t="s">
        <v>680</v>
      </c>
      <c r="V337" s="14">
        <v>237</v>
      </c>
      <c r="W337" s="14">
        <v>134491.64000000001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134491.64000000001</v>
      </c>
      <c r="AE337" s="14">
        <v>567.47527426160343</v>
      </c>
      <c r="AF337" s="14">
        <v>0</v>
      </c>
      <c r="AG337" s="14">
        <v>0</v>
      </c>
      <c r="AH337" s="14">
        <v>0</v>
      </c>
      <c r="AI337" s="14">
        <v>0</v>
      </c>
      <c r="AJ337" s="133"/>
      <c r="AL337" s="133"/>
      <c r="AM337" s="114">
        <f t="shared" si="16"/>
        <v>0</v>
      </c>
    </row>
    <row r="338" spans="1:39" ht="15.5" hidden="1" x14ac:dyDescent="0.35">
      <c r="A338" s="155">
        <v>5264</v>
      </c>
      <c r="B338" s="114" t="s">
        <v>682</v>
      </c>
      <c r="C338" s="114">
        <v>2539</v>
      </c>
      <c r="D338" s="114">
        <v>1133003.49</v>
      </c>
      <c r="E338" s="114">
        <v>0</v>
      </c>
      <c r="F338" s="114">
        <v>0</v>
      </c>
      <c r="G338" s="114">
        <v>0</v>
      </c>
      <c r="H338" s="114">
        <v>0</v>
      </c>
      <c r="I338" s="114">
        <v>0</v>
      </c>
      <c r="J338" s="114">
        <v>0</v>
      </c>
      <c r="K338" s="114">
        <v>1133003.49</v>
      </c>
      <c r="L338" s="114">
        <v>446.24</v>
      </c>
      <c r="M338" s="114">
        <v>0</v>
      </c>
      <c r="N338" s="114">
        <v>0</v>
      </c>
      <c r="O338" s="114"/>
      <c r="P338" s="114">
        <v>0</v>
      </c>
      <c r="S338" s="119">
        <f t="shared" si="18"/>
        <v>0</v>
      </c>
      <c r="T338" s="14" t="s">
        <v>681</v>
      </c>
      <c r="U338" s="14" t="s">
        <v>682</v>
      </c>
      <c r="V338" s="14">
        <v>2529</v>
      </c>
      <c r="W338" s="14">
        <v>1275129.77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0</v>
      </c>
      <c r="AD338" s="14">
        <v>1275129.77</v>
      </c>
      <c r="AE338" s="14">
        <v>504.20315144325821</v>
      </c>
      <c r="AF338" s="14">
        <v>0</v>
      </c>
      <c r="AG338" s="14">
        <v>0</v>
      </c>
      <c r="AH338" s="14">
        <v>0</v>
      </c>
      <c r="AI338" s="14">
        <v>0</v>
      </c>
      <c r="AJ338" s="133"/>
      <c r="AL338" s="133"/>
      <c r="AM338" s="114">
        <f t="shared" si="16"/>
        <v>0</v>
      </c>
    </row>
    <row r="339" spans="1:39" ht="15.5" hidden="1" x14ac:dyDescent="0.35">
      <c r="A339" s="155">
        <v>5271</v>
      </c>
      <c r="B339" s="114" t="s">
        <v>684</v>
      </c>
      <c r="C339" s="114">
        <v>10437</v>
      </c>
      <c r="D339" s="114">
        <v>1656804.85</v>
      </c>
      <c r="E339" s="114">
        <v>0</v>
      </c>
      <c r="F339" s="114">
        <v>0</v>
      </c>
      <c r="G339" s="114">
        <v>0</v>
      </c>
      <c r="H339" s="114">
        <v>0</v>
      </c>
      <c r="I339" s="114">
        <v>0</v>
      </c>
      <c r="J339" s="114">
        <v>0</v>
      </c>
      <c r="K339" s="114">
        <v>1656804.85</v>
      </c>
      <c r="L339" s="114">
        <v>158.74</v>
      </c>
      <c r="M339" s="114">
        <v>0</v>
      </c>
      <c r="N339" s="114">
        <v>0</v>
      </c>
      <c r="O339" s="114"/>
      <c r="P339" s="114">
        <v>0</v>
      </c>
      <c r="S339" s="119">
        <f t="shared" si="18"/>
        <v>0</v>
      </c>
      <c r="T339" s="14" t="s">
        <v>683</v>
      </c>
      <c r="U339" s="14" t="s">
        <v>684</v>
      </c>
      <c r="V339" s="14">
        <v>10426</v>
      </c>
      <c r="W339" s="14">
        <v>1623973.06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1623973.06</v>
      </c>
      <c r="AE339" s="14">
        <v>155.76185114137732</v>
      </c>
      <c r="AF339" s="14">
        <v>0</v>
      </c>
      <c r="AG339" s="14">
        <v>0</v>
      </c>
      <c r="AH339" s="14">
        <v>0</v>
      </c>
      <c r="AI339" s="14">
        <v>0</v>
      </c>
      <c r="AJ339" s="133"/>
      <c r="AL339" s="133"/>
      <c r="AM339" s="114">
        <f t="shared" si="16"/>
        <v>0</v>
      </c>
    </row>
    <row r="340" spans="1:39" ht="15.5" hidden="1" x14ac:dyDescent="0.35">
      <c r="A340" s="155">
        <v>5278</v>
      </c>
      <c r="B340" s="114" t="s">
        <v>686</v>
      </c>
      <c r="C340" s="114">
        <v>1695</v>
      </c>
      <c r="D340" s="114">
        <v>704254.56</v>
      </c>
      <c r="E340" s="114">
        <v>0</v>
      </c>
      <c r="F340" s="114">
        <v>0</v>
      </c>
      <c r="G340" s="114">
        <v>0</v>
      </c>
      <c r="H340" s="114">
        <v>0</v>
      </c>
      <c r="I340" s="114">
        <v>0</v>
      </c>
      <c r="J340" s="114">
        <v>0</v>
      </c>
      <c r="K340" s="114">
        <v>704254.56</v>
      </c>
      <c r="L340" s="114">
        <v>415.49</v>
      </c>
      <c r="M340" s="114">
        <v>0</v>
      </c>
      <c r="N340" s="114">
        <v>0</v>
      </c>
      <c r="O340" s="114"/>
      <c r="P340" s="114">
        <v>0</v>
      </c>
      <c r="S340" s="119">
        <f t="shared" si="18"/>
        <v>0</v>
      </c>
      <c r="T340" s="14" t="s">
        <v>685</v>
      </c>
      <c r="U340" s="14" t="s">
        <v>686</v>
      </c>
      <c r="V340" s="14">
        <v>1674</v>
      </c>
      <c r="W340" s="14">
        <v>735490.53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735490.53</v>
      </c>
      <c r="AE340" s="14">
        <v>439.36112903225808</v>
      </c>
      <c r="AF340" s="14">
        <v>0</v>
      </c>
      <c r="AG340" s="14">
        <v>0</v>
      </c>
      <c r="AH340" s="14">
        <v>0</v>
      </c>
      <c r="AI340" s="14">
        <v>0</v>
      </c>
      <c r="AJ340" s="133"/>
      <c r="AL340" s="133"/>
      <c r="AM340" s="114">
        <f t="shared" si="16"/>
        <v>0</v>
      </c>
    </row>
    <row r="341" spans="1:39" ht="15.5" hidden="1" x14ac:dyDescent="0.35">
      <c r="A341" s="155">
        <v>5306</v>
      </c>
      <c r="B341" s="114" t="s">
        <v>688</v>
      </c>
      <c r="C341" s="114">
        <v>642</v>
      </c>
      <c r="D341" s="114">
        <v>365464.16</v>
      </c>
      <c r="E341" s="114">
        <v>0</v>
      </c>
      <c r="F341" s="114">
        <v>0</v>
      </c>
      <c r="G341" s="114">
        <v>0</v>
      </c>
      <c r="H341" s="114">
        <v>0</v>
      </c>
      <c r="I341" s="114">
        <v>0</v>
      </c>
      <c r="J341" s="114">
        <v>0</v>
      </c>
      <c r="K341" s="114">
        <v>365464.16</v>
      </c>
      <c r="L341" s="114">
        <v>569.26</v>
      </c>
      <c r="M341" s="114">
        <v>0</v>
      </c>
      <c r="N341" s="114">
        <v>0</v>
      </c>
      <c r="O341" s="114"/>
      <c r="P341" s="114">
        <v>0</v>
      </c>
      <c r="S341" s="119">
        <f t="shared" si="18"/>
        <v>0</v>
      </c>
      <c r="T341" s="14" t="s">
        <v>687</v>
      </c>
      <c r="U341" s="14" t="s">
        <v>688</v>
      </c>
      <c r="V341" s="14">
        <v>635</v>
      </c>
      <c r="W341" s="14">
        <v>410780.62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410780.62</v>
      </c>
      <c r="AE341" s="14">
        <v>646.89861417322834</v>
      </c>
      <c r="AF341" s="14">
        <v>7.78</v>
      </c>
      <c r="AG341" s="14">
        <v>4940.3</v>
      </c>
      <c r="AH341" s="14">
        <v>2.8229819244752515E-4</v>
      </c>
      <c r="AI341" s="14">
        <v>3754.57</v>
      </c>
      <c r="AJ341" s="133"/>
      <c r="AL341" s="133"/>
      <c r="AM341" s="114">
        <f t="shared" si="16"/>
        <v>0</v>
      </c>
    </row>
    <row r="342" spans="1:39" ht="15.5" hidden="1" x14ac:dyDescent="0.35">
      <c r="A342" s="155">
        <v>5348</v>
      </c>
      <c r="B342" s="114" t="s">
        <v>690</v>
      </c>
      <c r="C342" s="114">
        <v>729</v>
      </c>
      <c r="D342" s="114">
        <v>379929.14</v>
      </c>
      <c r="E342" s="114">
        <v>0</v>
      </c>
      <c r="F342" s="114">
        <v>0</v>
      </c>
      <c r="G342" s="114">
        <v>0</v>
      </c>
      <c r="H342" s="114">
        <v>0</v>
      </c>
      <c r="I342" s="114">
        <v>0</v>
      </c>
      <c r="J342" s="114">
        <v>0</v>
      </c>
      <c r="K342" s="114">
        <v>379929.14</v>
      </c>
      <c r="L342" s="114">
        <v>521.16</v>
      </c>
      <c r="M342" s="114">
        <v>0</v>
      </c>
      <c r="N342" s="114">
        <v>0</v>
      </c>
      <c r="O342" s="114"/>
      <c r="P342" s="114">
        <v>0</v>
      </c>
      <c r="S342" s="119">
        <f t="shared" si="18"/>
        <v>0</v>
      </c>
      <c r="T342" s="14" t="s">
        <v>689</v>
      </c>
      <c r="U342" s="14" t="s">
        <v>690</v>
      </c>
      <c r="V342" s="14">
        <v>703</v>
      </c>
      <c r="W342" s="14">
        <v>392300.06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392300.06</v>
      </c>
      <c r="AE342" s="14">
        <v>558.03706970128019</v>
      </c>
      <c r="AF342" s="14">
        <v>0</v>
      </c>
      <c r="AG342" s="14">
        <v>0</v>
      </c>
      <c r="AH342" s="14">
        <v>0</v>
      </c>
      <c r="AI342" s="14">
        <v>0</v>
      </c>
      <c r="AJ342" s="133"/>
      <c r="AL342" s="133"/>
      <c r="AM342" s="114">
        <f t="shared" si="16"/>
        <v>0</v>
      </c>
    </row>
    <row r="343" spans="1:39" ht="15.5" hidden="1" x14ac:dyDescent="0.35">
      <c r="A343" s="155">
        <v>5355</v>
      </c>
      <c r="B343" s="114" t="s">
        <v>692</v>
      </c>
      <c r="C343" s="114">
        <v>1899</v>
      </c>
      <c r="D343" s="114">
        <v>191065.1</v>
      </c>
      <c r="E343" s="114">
        <v>0</v>
      </c>
      <c r="F343" s="114">
        <v>0</v>
      </c>
      <c r="G343" s="114">
        <v>0</v>
      </c>
      <c r="H343" s="114">
        <v>0</v>
      </c>
      <c r="I343" s="114">
        <v>0</v>
      </c>
      <c r="J343" s="114">
        <v>0</v>
      </c>
      <c r="K343" s="114">
        <v>191065.1</v>
      </c>
      <c r="L343" s="114">
        <v>100.61</v>
      </c>
      <c r="M343" s="114">
        <v>0</v>
      </c>
      <c r="N343" s="114">
        <v>0</v>
      </c>
      <c r="O343" s="114"/>
      <c r="P343" s="114">
        <v>0</v>
      </c>
      <c r="S343" s="119">
        <f t="shared" si="18"/>
        <v>0</v>
      </c>
      <c r="T343" s="14" t="s">
        <v>691</v>
      </c>
      <c r="U343" s="14" t="s">
        <v>692</v>
      </c>
      <c r="V343" s="14">
        <v>1870</v>
      </c>
      <c r="W343" s="14">
        <v>159127.10999999999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159127.10999999999</v>
      </c>
      <c r="AE343" s="14">
        <v>85.094711229946512</v>
      </c>
      <c r="AF343" s="14">
        <v>0</v>
      </c>
      <c r="AG343" s="14">
        <v>0</v>
      </c>
      <c r="AH343" s="14">
        <v>0</v>
      </c>
      <c r="AI343" s="14">
        <v>0</v>
      </c>
      <c r="AJ343" s="133"/>
      <c r="AL343" s="133"/>
      <c r="AM343" s="114">
        <f t="shared" si="16"/>
        <v>0</v>
      </c>
    </row>
    <row r="344" spans="1:39" ht="15.5" hidden="1" x14ac:dyDescent="0.35">
      <c r="A344" s="155">
        <v>5362</v>
      </c>
      <c r="B344" s="114" t="s">
        <v>694</v>
      </c>
      <c r="C344" s="114">
        <v>367</v>
      </c>
      <c r="D344" s="114">
        <v>219725.81</v>
      </c>
      <c r="E344" s="114">
        <v>0</v>
      </c>
      <c r="F344" s="114">
        <v>0</v>
      </c>
      <c r="G344" s="114">
        <v>2791.46</v>
      </c>
      <c r="H344" s="114">
        <v>0</v>
      </c>
      <c r="I344" s="114">
        <v>0</v>
      </c>
      <c r="J344" s="114">
        <v>0</v>
      </c>
      <c r="K344" s="114">
        <v>216934.35</v>
      </c>
      <c r="L344" s="114">
        <v>591.1</v>
      </c>
      <c r="M344" s="114">
        <v>0</v>
      </c>
      <c r="N344" s="114">
        <v>0</v>
      </c>
      <c r="O344" s="114"/>
      <c r="P344" s="114">
        <v>0</v>
      </c>
      <c r="S344" s="119">
        <f t="shared" si="18"/>
        <v>0</v>
      </c>
      <c r="T344" s="14" t="s">
        <v>693</v>
      </c>
      <c r="U344" s="14" t="s">
        <v>694</v>
      </c>
      <c r="V344" s="14">
        <v>367</v>
      </c>
      <c r="W344" s="14">
        <v>221075.92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221075.92</v>
      </c>
      <c r="AE344" s="14">
        <v>602.38670299727528</v>
      </c>
      <c r="AF344" s="14">
        <v>0</v>
      </c>
      <c r="AG344" s="14">
        <v>0</v>
      </c>
      <c r="AH344" s="14">
        <v>0</v>
      </c>
      <c r="AI344" s="14">
        <v>0</v>
      </c>
      <c r="AJ344" s="133"/>
      <c r="AL344" s="133"/>
      <c r="AM344" s="114">
        <f t="shared" si="16"/>
        <v>0</v>
      </c>
    </row>
    <row r="345" spans="1:39" ht="15.5" hidden="1" x14ac:dyDescent="0.35">
      <c r="A345" s="155">
        <v>5369</v>
      </c>
      <c r="B345" s="114" t="s">
        <v>696</v>
      </c>
      <c r="C345" s="114">
        <v>445</v>
      </c>
      <c r="D345" s="114">
        <v>139795.93</v>
      </c>
      <c r="E345" s="114">
        <v>0</v>
      </c>
      <c r="F345" s="114">
        <v>0</v>
      </c>
      <c r="G345" s="114">
        <v>0</v>
      </c>
      <c r="H345" s="114">
        <v>0</v>
      </c>
      <c r="I345" s="114">
        <v>0</v>
      </c>
      <c r="J345" s="114">
        <v>0</v>
      </c>
      <c r="K345" s="114">
        <v>139795.93</v>
      </c>
      <c r="L345" s="114">
        <v>314.14999999999998</v>
      </c>
      <c r="M345" s="114">
        <v>0</v>
      </c>
      <c r="N345" s="114">
        <v>0</v>
      </c>
      <c r="O345" s="114"/>
      <c r="P345" s="114">
        <v>0</v>
      </c>
      <c r="S345" s="119">
        <f t="shared" si="18"/>
        <v>0</v>
      </c>
      <c r="T345" s="14" t="s">
        <v>695</v>
      </c>
      <c r="U345" s="14" t="s">
        <v>696</v>
      </c>
      <c r="V345" s="14">
        <v>457</v>
      </c>
      <c r="W345" s="14">
        <v>137440.51999999999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137440.51999999999</v>
      </c>
      <c r="AE345" s="14">
        <v>300.7451203501094</v>
      </c>
      <c r="AF345" s="14">
        <v>0</v>
      </c>
      <c r="AG345" s="14">
        <v>0</v>
      </c>
      <c r="AH345" s="14">
        <v>0</v>
      </c>
      <c r="AI345" s="14">
        <v>0</v>
      </c>
      <c r="AJ345" s="133"/>
      <c r="AL345" s="133"/>
      <c r="AM345" s="114">
        <f t="shared" ref="AM345:AM408" si="19">ROUND(AK345*AM$4,2)</f>
        <v>0</v>
      </c>
    </row>
    <row r="346" spans="1:39" ht="15.5" hidden="1" x14ac:dyDescent="0.35">
      <c r="A346" s="155">
        <v>5376</v>
      </c>
      <c r="B346" s="114" t="s">
        <v>698</v>
      </c>
      <c r="C346" s="114">
        <v>480</v>
      </c>
      <c r="D346" s="114">
        <v>414482.07</v>
      </c>
      <c r="E346" s="114">
        <v>0</v>
      </c>
      <c r="F346" s="114">
        <v>0</v>
      </c>
      <c r="G346" s="114">
        <v>0</v>
      </c>
      <c r="H346" s="114">
        <v>0</v>
      </c>
      <c r="I346" s="114">
        <v>0</v>
      </c>
      <c r="J346" s="114">
        <v>0</v>
      </c>
      <c r="K346" s="114">
        <v>414482.07</v>
      </c>
      <c r="L346" s="114">
        <v>863.5</v>
      </c>
      <c r="M346" s="114">
        <v>240.2</v>
      </c>
      <c r="N346" s="114">
        <v>115296</v>
      </c>
      <c r="O346" s="114">
        <v>6.5613735422395724E-3</v>
      </c>
      <c r="P346" s="114">
        <v>82017.17</v>
      </c>
      <c r="S346" s="119">
        <f t="shared" si="18"/>
        <v>0</v>
      </c>
      <c r="T346" s="14" t="s">
        <v>697</v>
      </c>
      <c r="U346" s="14" t="s">
        <v>698</v>
      </c>
      <c r="V346" s="14">
        <v>478</v>
      </c>
      <c r="W346" s="14">
        <v>398326.98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398326.98</v>
      </c>
      <c r="AE346" s="14">
        <v>833.32004184100413</v>
      </c>
      <c r="AF346" s="14">
        <v>194.2</v>
      </c>
      <c r="AG346" s="14">
        <v>92827.6</v>
      </c>
      <c r="AH346" s="14">
        <v>5.3043466366904605E-3</v>
      </c>
      <c r="AI346" s="14">
        <v>70547.81</v>
      </c>
      <c r="AJ346" s="133"/>
      <c r="AL346" s="133"/>
      <c r="AM346" s="114">
        <f t="shared" si="19"/>
        <v>0</v>
      </c>
    </row>
    <row r="347" spans="1:39" ht="15.5" hidden="1" x14ac:dyDescent="0.35">
      <c r="A347" s="155">
        <v>5390</v>
      </c>
      <c r="B347" s="114" t="s">
        <v>700</v>
      </c>
      <c r="C347" s="114">
        <v>2828</v>
      </c>
      <c r="D347" s="114">
        <v>1416477.36</v>
      </c>
      <c r="E347" s="114">
        <v>0</v>
      </c>
      <c r="F347" s="114">
        <v>0</v>
      </c>
      <c r="G347" s="114">
        <v>0</v>
      </c>
      <c r="H347" s="114">
        <v>0</v>
      </c>
      <c r="I347" s="114">
        <v>0</v>
      </c>
      <c r="J347" s="114">
        <v>0</v>
      </c>
      <c r="K347" s="114">
        <v>1416477.36</v>
      </c>
      <c r="L347" s="114">
        <v>500.88</v>
      </c>
      <c r="M347" s="114">
        <v>0</v>
      </c>
      <c r="N347" s="114">
        <v>0</v>
      </c>
      <c r="O347" s="114"/>
      <c r="P347" s="114">
        <v>0</v>
      </c>
      <c r="S347" s="119">
        <f t="shared" si="18"/>
        <v>0</v>
      </c>
      <c r="T347" s="14" t="s">
        <v>699</v>
      </c>
      <c r="U347" s="14" t="s">
        <v>700</v>
      </c>
      <c r="V347" s="14">
        <v>2882</v>
      </c>
      <c r="W347" s="14">
        <v>1494769.98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1494769.98</v>
      </c>
      <c r="AE347" s="14">
        <v>518.65717557251912</v>
      </c>
      <c r="AF347" s="14">
        <v>0</v>
      </c>
      <c r="AG347" s="14">
        <v>0</v>
      </c>
      <c r="AH347" s="14">
        <v>0</v>
      </c>
      <c r="AI347" s="14">
        <v>0</v>
      </c>
      <c r="AJ347" s="133"/>
      <c r="AL347" s="133"/>
      <c r="AM347" s="114">
        <f t="shared" si="19"/>
        <v>0</v>
      </c>
    </row>
    <row r="348" spans="1:39" ht="15.5" hidden="1" x14ac:dyDescent="0.35">
      <c r="A348" s="155">
        <v>5397</v>
      </c>
      <c r="B348" s="114" t="s">
        <v>702</v>
      </c>
      <c r="C348" s="114">
        <v>308</v>
      </c>
      <c r="D348" s="114">
        <v>144907.26</v>
      </c>
      <c r="E348" s="114">
        <v>255.64</v>
      </c>
      <c r="F348" s="114">
        <v>0</v>
      </c>
      <c r="G348" s="114">
        <v>0</v>
      </c>
      <c r="H348" s="114">
        <v>0</v>
      </c>
      <c r="I348" s="114">
        <v>0</v>
      </c>
      <c r="J348" s="114">
        <v>0</v>
      </c>
      <c r="K348" s="114">
        <v>144651.62</v>
      </c>
      <c r="L348" s="114">
        <v>469.65</v>
      </c>
      <c r="M348" s="114">
        <v>0</v>
      </c>
      <c r="N348" s="114">
        <v>0</v>
      </c>
      <c r="O348" s="114"/>
      <c r="P348" s="114">
        <v>0</v>
      </c>
      <c r="S348" s="119">
        <f t="shared" si="18"/>
        <v>0</v>
      </c>
      <c r="T348" s="14" t="s">
        <v>701</v>
      </c>
      <c r="U348" s="14" t="s">
        <v>702</v>
      </c>
      <c r="V348" s="14">
        <v>317</v>
      </c>
      <c r="W348" s="14">
        <v>155304.06</v>
      </c>
      <c r="X348" s="14">
        <v>2287.6</v>
      </c>
      <c r="Y348" s="14">
        <v>0</v>
      </c>
      <c r="Z348" s="14">
        <v>0</v>
      </c>
      <c r="AA348" s="14">
        <v>0</v>
      </c>
      <c r="AB348" s="14">
        <v>0</v>
      </c>
      <c r="AC348" s="14">
        <v>0</v>
      </c>
      <c r="AD348" s="14">
        <v>153016.46</v>
      </c>
      <c r="AE348" s="14">
        <v>482.70176656151415</v>
      </c>
      <c r="AF348" s="14">
        <v>0</v>
      </c>
      <c r="AG348" s="14">
        <v>0</v>
      </c>
      <c r="AH348" s="14">
        <v>0</v>
      </c>
      <c r="AI348" s="14">
        <v>0</v>
      </c>
      <c r="AJ348" s="133"/>
      <c r="AL348" s="133"/>
      <c r="AM348" s="114">
        <f t="shared" si="19"/>
        <v>0</v>
      </c>
    </row>
    <row r="349" spans="1:39" ht="15.5" hidden="1" x14ac:dyDescent="0.35">
      <c r="A349" s="155">
        <v>5432</v>
      </c>
      <c r="B349" s="114" t="s">
        <v>704</v>
      </c>
      <c r="C349" s="114">
        <v>1573</v>
      </c>
      <c r="D349" s="114">
        <v>725550.18</v>
      </c>
      <c r="E349" s="114">
        <v>70553.570000000007</v>
      </c>
      <c r="F349" s="114">
        <v>0</v>
      </c>
      <c r="G349" s="114">
        <v>5801.4</v>
      </c>
      <c r="H349" s="114">
        <v>0</v>
      </c>
      <c r="I349" s="114">
        <v>0</v>
      </c>
      <c r="J349" s="114">
        <v>0</v>
      </c>
      <c r="K349" s="114">
        <v>649195.21000000008</v>
      </c>
      <c r="L349" s="114">
        <v>412.71</v>
      </c>
      <c r="M349" s="114">
        <v>0</v>
      </c>
      <c r="N349" s="114">
        <v>0</v>
      </c>
      <c r="O349" s="114"/>
      <c r="P349" s="114">
        <v>0</v>
      </c>
      <c r="S349" s="119">
        <f t="shared" si="18"/>
        <v>0</v>
      </c>
      <c r="T349" s="14" t="s">
        <v>703</v>
      </c>
      <c r="U349" s="14" t="s">
        <v>704</v>
      </c>
      <c r="V349" s="14">
        <v>1547</v>
      </c>
      <c r="W349" s="14">
        <v>763432.64</v>
      </c>
      <c r="X349" s="14">
        <v>53537.39</v>
      </c>
      <c r="Y349" s="14">
        <v>0</v>
      </c>
      <c r="Z349" s="14">
        <v>751.78</v>
      </c>
      <c r="AA349" s="14">
        <v>203.2</v>
      </c>
      <c r="AB349" s="14">
        <v>0</v>
      </c>
      <c r="AC349" s="14">
        <v>0</v>
      </c>
      <c r="AD349" s="14">
        <v>708940.27</v>
      </c>
      <c r="AE349" s="14">
        <v>458.26778926955399</v>
      </c>
      <c r="AF349" s="14">
        <v>0</v>
      </c>
      <c r="AG349" s="14">
        <v>0</v>
      </c>
      <c r="AH349" s="14">
        <v>0</v>
      </c>
      <c r="AI349" s="14">
        <v>0</v>
      </c>
      <c r="AJ349" s="133"/>
      <c r="AL349" s="133"/>
      <c r="AM349" s="114">
        <f t="shared" si="19"/>
        <v>0</v>
      </c>
    </row>
    <row r="350" spans="1:39" ht="15.5" hidden="1" x14ac:dyDescent="0.35">
      <c r="A350" s="155">
        <v>5439</v>
      </c>
      <c r="B350" s="114" t="s">
        <v>706</v>
      </c>
      <c r="C350" s="114">
        <v>3075</v>
      </c>
      <c r="D350" s="114">
        <v>57026.13</v>
      </c>
      <c r="E350" s="114">
        <v>0</v>
      </c>
      <c r="F350" s="114">
        <v>0</v>
      </c>
      <c r="G350" s="114">
        <v>0</v>
      </c>
      <c r="H350" s="114">
        <v>0</v>
      </c>
      <c r="I350" s="114">
        <v>0</v>
      </c>
      <c r="J350" s="114">
        <v>0</v>
      </c>
      <c r="K350" s="114">
        <v>57026.13</v>
      </c>
      <c r="L350" s="114">
        <v>18.55</v>
      </c>
      <c r="M350" s="114">
        <v>0</v>
      </c>
      <c r="N350" s="114">
        <v>0</v>
      </c>
      <c r="O350" s="114"/>
      <c r="P350" s="114">
        <v>0</v>
      </c>
      <c r="S350" s="119">
        <f t="shared" si="18"/>
        <v>0</v>
      </c>
      <c r="T350" s="14" t="s">
        <v>705</v>
      </c>
      <c r="U350" s="14" t="s">
        <v>706</v>
      </c>
      <c r="V350" s="14">
        <v>3002</v>
      </c>
      <c r="W350" s="14">
        <v>61556.55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61556.55</v>
      </c>
      <c r="AE350" s="14">
        <v>20.505179880079947</v>
      </c>
      <c r="AF350" s="14">
        <v>0</v>
      </c>
      <c r="AG350" s="14">
        <v>0</v>
      </c>
      <c r="AH350" s="14">
        <v>0</v>
      </c>
      <c r="AI350" s="14">
        <v>0</v>
      </c>
      <c r="AJ350" s="133"/>
      <c r="AL350" s="133"/>
      <c r="AM350" s="114">
        <f t="shared" si="19"/>
        <v>0</v>
      </c>
    </row>
    <row r="351" spans="1:39" ht="15.5" hidden="1" x14ac:dyDescent="0.35">
      <c r="A351" s="155">
        <v>4522</v>
      </c>
      <c r="B351" s="114" t="s">
        <v>609</v>
      </c>
      <c r="C351" s="114">
        <v>202</v>
      </c>
      <c r="D351" s="114">
        <v>316051.14</v>
      </c>
      <c r="E351" s="114">
        <v>0</v>
      </c>
      <c r="F351" s="114">
        <v>0</v>
      </c>
      <c r="G351" s="114">
        <v>0</v>
      </c>
      <c r="H351" s="114">
        <v>0</v>
      </c>
      <c r="I351" s="114">
        <v>0</v>
      </c>
      <c r="J351" s="114">
        <v>0</v>
      </c>
      <c r="K351" s="114">
        <v>316051.14</v>
      </c>
      <c r="L351" s="114">
        <v>1564.61</v>
      </c>
      <c r="M351" s="114">
        <v>941.31</v>
      </c>
      <c r="N351" s="114">
        <v>190144.62</v>
      </c>
      <c r="O351" s="114">
        <v>1.0820929423979993E-2</v>
      </c>
      <c r="P351" s="114">
        <v>135261.62</v>
      </c>
      <c r="S351" s="119">
        <f t="shared" si="18"/>
        <v>0</v>
      </c>
      <c r="T351" s="14" t="s">
        <v>608</v>
      </c>
      <c r="U351" s="14" t="s">
        <v>609</v>
      </c>
      <c r="V351" s="14">
        <v>210</v>
      </c>
      <c r="W351" s="14">
        <v>337825.34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337825.34</v>
      </c>
      <c r="AE351" s="14">
        <v>1608.6920952380954</v>
      </c>
      <c r="AF351" s="14">
        <v>969.58</v>
      </c>
      <c r="AG351" s="14">
        <v>203611.8</v>
      </c>
      <c r="AH351" s="14">
        <v>1.1634767747097745E-2</v>
      </c>
      <c r="AI351" s="14">
        <v>154742.41</v>
      </c>
      <c r="AJ351" s="133"/>
      <c r="AL351" s="133"/>
      <c r="AM351" s="114">
        <f t="shared" si="19"/>
        <v>0</v>
      </c>
    </row>
    <row r="352" spans="1:39" ht="15.5" hidden="1" x14ac:dyDescent="0.35">
      <c r="A352" s="155">
        <v>5457</v>
      </c>
      <c r="B352" s="114" t="s">
        <v>708</v>
      </c>
      <c r="C352" s="114">
        <v>1058</v>
      </c>
      <c r="D352" s="114">
        <v>601624.43999999994</v>
      </c>
      <c r="E352" s="114">
        <v>6972.25</v>
      </c>
      <c r="F352" s="114">
        <v>0</v>
      </c>
      <c r="G352" s="114">
        <v>0</v>
      </c>
      <c r="H352" s="114">
        <v>0</v>
      </c>
      <c r="I352" s="114">
        <v>0</v>
      </c>
      <c r="J352" s="114">
        <v>0</v>
      </c>
      <c r="K352" s="114">
        <v>594652.18999999994</v>
      </c>
      <c r="L352" s="114">
        <v>562.04999999999995</v>
      </c>
      <c r="M352" s="114">
        <v>0</v>
      </c>
      <c r="N352" s="114">
        <v>0</v>
      </c>
      <c r="O352" s="114"/>
      <c r="P352" s="114">
        <v>0</v>
      </c>
      <c r="S352" s="119">
        <f t="shared" ref="S352:S383" si="20">A352-T352</f>
        <v>0</v>
      </c>
      <c r="T352" s="14" t="s">
        <v>707</v>
      </c>
      <c r="U352" s="14" t="s">
        <v>708</v>
      </c>
      <c r="V352" s="14">
        <v>1058</v>
      </c>
      <c r="W352" s="14">
        <v>656693.93999999994</v>
      </c>
      <c r="X352" s="14">
        <v>3543.5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653150.43999999994</v>
      </c>
      <c r="AE352" s="14">
        <v>617.34446124763701</v>
      </c>
      <c r="AF352" s="14">
        <v>0</v>
      </c>
      <c r="AG352" s="14">
        <v>0</v>
      </c>
      <c r="AH352" s="14">
        <v>0</v>
      </c>
      <c r="AI352" s="14">
        <v>0</v>
      </c>
      <c r="AJ352" s="133"/>
      <c r="AL352" s="133"/>
      <c r="AM352" s="114">
        <f t="shared" si="19"/>
        <v>0</v>
      </c>
    </row>
    <row r="353" spans="1:39" ht="15.5" hidden="1" x14ac:dyDescent="0.35">
      <c r="A353" s="155">
        <v>5460</v>
      </c>
      <c r="B353" s="114" t="s">
        <v>710</v>
      </c>
      <c r="C353" s="114">
        <v>3117</v>
      </c>
      <c r="D353" s="114">
        <v>1263207.1000000001</v>
      </c>
      <c r="E353" s="114">
        <v>0</v>
      </c>
      <c r="F353" s="114">
        <v>0</v>
      </c>
      <c r="G353" s="114">
        <v>0</v>
      </c>
      <c r="H353" s="114">
        <v>0</v>
      </c>
      <c r="I353" s="114">
        <v>0</v>
      </c>
      <c r="J353" s="114">
        <v>0</v>
      </c>
      <c r="K353" s="114">
        <v>1263207.1000000001</v>
      </c>
      <c r="L353" s="114">
        <v>405.26</v>
      </c>
      <c r="M353" s="114">
        <v>0</v>
      </c>
      <c r="N353" s="114">
        <v>0</v>
      </c>
      <c r="O353" s="114"/>
      <c r="P353" s="114">
        <v>0</v>
      </c>
      <c r="S353" s="119">
        <f t="shared" si="20"/>
        <v>0</v>
      </c>
      <c r="T353" s="14" t="s">
        <v>709</v>
      </c>
      <c r="U353" s="14" t="s">
        <v>710</v>
      </c>
      <c r="V353" s="14">
        <v>3180</v>
      </c>
      <c r="W353" s="14">
        <v>1245810.92</v>
      </c>
      <c r="X353" s="14">
        <v>0</v>
      </c>
      <c r="Y353" s="14">
        <v>0</v>
      </c>
      <c r="Z353" s="14">
        <v>2262.84</v>
      </c>
      <c r="AA353" s="14">
        <v>0</v>
      </c>
      <c r="AB353" s="14">
        <v>0</v>
      </c>
      <c r="AC353" s="14">
        <v>0</v>
      </c>
      <c r="AD353" s="14">
        <v>1243548.0799999998</v>
      </c>
      <c r="AE353" s="14">
        <v>391.05285534591189</v>
      </c>
      <c r="AF353" s="14">
        <v>0</v>
      </c>
      <c r="AG353" s="14">
        <v>0</v>
      </c>
      <c r="AH353" s="14">
        <v>0</v>
      </c>
      <c r="AI353" s="14">
        <v>0</v>
      </c>
      <c r="AJ353" s="133"/>
      <c r="AL353" s="133"/>
      <c r="AM353" s="114">
        <f t="shared" si="19"/>
        <v>0</v>
      </c>
    </row>
    <row r="354" spans="1:39" ht="15.5" hidden="1" x14ac:dyDescent="0.35">
      <c r="A354" s="155">
        <v>5467</v>
      </c>
      <c r="B354" s="114" t="s">
        <v>712</v>
      </c>
      <c r="C354" s="114">
        <v>781</v>
      </c>
      <c r="D354" s="114">
        <v>373087.53</v>
      </c>
      <c r="E354" s="114">
        <v>0</v>
      </c>
      <c r="F354" s="114">
        <v>0</v>
      </c>
      <c r="G354" s="114">
        <v>0</v>
      </c>
      <c r="H354" s="114">
        <v>0</v>
      </c>
      <c r="I354" s="114">
        <v>0</v>
      </c>
      <c r="J354" s="114">
        <v>0</v>
      </c>
      <c r="K354" s="114">
        <v>373087.53</v>
      </c>
      <c r="L354" s="114">
        <v>477.7</v>
      </c>
      <c r="M354" s="114">
        <v>0</v>
      </c>
      <c r="N354" s="114">
        <v>0</v>
      </c>
      <c r="O354" s="114"/>
      <c r="P354" s="114">
        <v>0</v>
      </c>
      <c r="S354" s="119">
        <f t="shared" si="20"/>
        <v>0</v>
      </c>
      <c r="T354" s="14" t="s">
        <v>711</v>
      </c>
      <c r="U354" s="14" t="s">
        <v>712</v>
      </c>
      <c r="V354" s="14">
        <v>743</v>
      </c>
      <c r="W354" s="14">
        <v>371983.86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371983.86</v>
      </c>
      <c r="AE354" s="14">
        <v>500.65122476446834</v>
      </c>
      <c r="AF354" s="14">
        <v>0</v>
      </c>
      <c r="AG354" s="14">
        <v>0</v>
      </c>
      <c r="AH354" s="14">
        <v>0</v>
      </c>
      <c r="AI354" s="14">
        <v>0</v>
      </c>
      <c r="AJ354" s="133"/>
      <c r="AL354" s="133"/>
      <c r="AM354" s="114">
        <f t="shared" si="19"/>
        <v>0</v>
      </c>
    </row>
    <row r="355" spans="1:39" ht="15.5" hidden="1" x14ac:dyDescent="0.35">
      <c r="A355" s="155">
        <v>5474</v>
      </c>
      <c r="B355" s="114" t="s">
        <v>714</v>
      </c>
      <c r="C355" s="114">
        <v>1284</v>
      </c>
      <c r="D355" s="114">
        <v>1048382.33</v>
      </c>
      <c r="E355" s="114">
        <v>0</v>
      </c>
      <c r="F355" s="114">
        <v>0</v>
      </c>
      <c r="G355" s="114">
        <v>0</v>
      </c>
      <c r="H355" s="114">
        <v>0</v>
      </c>
      <c r="I355" s="114">
        <v>0</v>
      </c>
      <c r="J355" s="114">
        <v>0</v>
      </c>
      <c r="K355" s="114">
        <v>1048382.33</v>
      </c>
      <c r="L355" s="114">
        <v>816.5</v>
      </c>
      <c r="M355" s="114">
        <v>193.2</v>
      </c>
      <c r="N355" s="114">
        <v>248068.8</v>
      </c>
      <c r="O355" s="114">
        <v>1.4117333307097557E-2</v>
      </c>
      <c r="P355" s="114">
        <v>176466.67</v>
      </c>
      <c r="S355" s="119">
        <f t="shared" si="20"/>
        <v>0</v>
      </c>
      <c r="T355" s="14" t="s">
        <v>713</v>
      </c>
      <c r="U355" s="14" t="s">
        <v>714</v>
      </c>
      <c r="V355" s="14">
        <v>1269</v>
      </c>
      <c r="W355" s="14">
        <v>1020974.44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1020974.44</v>
      </c>
      <c r="AE355" s="14">
        <v>804.5503861308116</v>
      </c>
      <c r="AF355" s="14">
        <v>165.43</v>
      </c>
      <c r="AG355" s="14">
        <v>209930.67</v>
      </c>
      <c r="AH355" s="14">
        <v>1.1995840066453028E-2</v>
      </c>
      <c r="AI355" s="14">
        <v>159544.67000000001</v>
      </c>
      <c r="AJ355" s="133"/>
      <c r="AL355" s="133"/>
      <c r="AM355" s="114">
        <f t="shared" si="19"/>
        <v>0</v>
      </c>
    </row>
    <row r="356" spans="1:39" ht="15.5" hidden="1" x14ac:dyDescent="0.35">
      <c r="A356" s="155">
        <v>5586</v>
      </c>
      <c r="B356" s="114" t="s">
        <v>718</v>
      </c>
      <c r="C356" s="114">
        <v>784</v>
      </c>
      <c r="D356" s="114">
        <v>428764.15</v>
      </c>
      <c r="E356" s="114">
        <v>2174.23</v>
      </c>
      <c r="F356" s="114">
        <v>0</v>
      </c>
      <c r="G356" s="114">
        <v>0</v>
      </c>
      <c r="H356" s="114">
        <v>0</v>
      </c>
      <c r="I356" s="114">
        <v>0</v>
      </c>
      <c r="J356" s="114">
        <v>0</v>
      </c>
      <c r="K356" s="114">
        <v>426589.92000000004</v>
      </c>
      <c r="L356" s="114">
        <v>544.12</v>
      </c>
      <c r="M356" s="114">
        <v>0</v>
      </c>
      <c r="N356" s="114">
        <v>0</v>
      </c>
      <c r="O356" s="114"/>
      <c r="P356" s="114">
        <v>0</v>
      </c>
      <c r="S356" s="119">
        <f t="shared" si="20"/>
        <v>0</v>
      </c>
      <c r="T356" s="14" t="s">
        <v>717</v>
      </c>
      <c r="U356" s="14" t="s">
        <v>718</v>
      </c>
      <c r="V356" s="14">
        <v>776</v>
      </c>
      <c r="W356" s="14">
        <v>763303.88</v>
      </c>
      <c r="X356" s="14">
        <v>2455.0500000000002</v>
      </c>
      <c r="Y356" s="14">
        <v>0</v>
      </c>
      <c r="Z356" s="14">
        <v>4498</v>
      </c>
      <c r="AA356" s="14">
        <v>0</v>
      </c>
      <c r="AB356" s="14">
        <v>0</v>
      </c>
      <c r="AC356" s="14">
        <v>0</v>
      </c>
      <c r="AD356" s="14">
        <v>756350.83</v>
      </c>
      <c r="AE356" s="14">
        <v>974.67890463917524</v>
      </c>
      <c r="AF356" s="14">
        <v>335.56</v>
      </c>
      <c r="AG356" s="14">
        <v>260394.56</v>
      </c>
      <c r="AH356" s="14">
        <v>1.4879443274936467E-2</v>
      </c>
      <c r="AI356" s="14">
        <v>197896.6</v>
      </c>
      <c r="AJ356" s="133"/>
      <c r="AL356" s="133"/>
      <c r="AM356" s="114">
        <f t="shared" si="19"/>
        <v>0</v>
      </c>
    </row>
    <row r="357" spans="1:39" ht="15.5" hidden="1" x14ac:dyDescent="0.35">
      <c r="A357" s="155">
        <v>5593</v>
      </c>
      <c r="B357" s="114" t="s">
        <v>720</v>
      </c>
      <c r="C357" s="114">
        <v>1132</v>
      </c>
      <c r="D357" s="114">
        <v>1468637.83</v>
      </c>
      <c r="E357" s="114">
        <v>0</v>
      </c>
      <c r="F357" s="114">
        <v>7320.11</v>
      </c>
      <c r="G357" s="114">
        <v>0</v>
      </c>
      <c r="H357" s="114">
        <v>0</v>
      </c>
      <c r="I357" s="114">
        <v>0</v>
      </c>
      <c r="J357" s="114">
        <v>0</v>
      </c>
      <c r="K357" s="114">
        <v>1461317.72</v>
      </c>
      <c r="L357" s="114">
        <v>1290.92</v>
      </c>
      <c r="M357" s="114">
        <v>667.62</v>
      </c>
      <c r="N357" s="114">
        <v>755745.84</v>
      </c>
      <c r="O357" s="114">
        <v>4.3008697259520029E-2</v>
      </c>
      <c r="P357" s="114">
        <v>537608.67999999993</v>
      </c>
      <c r="S357" s="119">
        <f t="shared" si="20"/>
        <v>0</v>
      </c>
      <c r="T357" s="14" t="s">
        <v>719</v>
      </c>
      <c r="U357" s="14" t="s">
        <v>720</v>
      </c>
      <c r="V357" s="14">
        <v>1119</v>
      </c>
      <c r="W357" s="14">
        <v>1432549.62</v>
      </c>
      <c r="X357" s="14">
        <v>0</v>
      </c>
      <c r="Y357" s="14">
        <v>3686.91</v>
      </c>
      <c r="Z357" s="14">
        <v>0</v>
      </c>
      <c r="AA357" s="14">
        <v>0</v>
      </c>
      <c r="AB357" s="14">
        <v>0</v>
      </c>
      <c r="AC357" s="14">
        <v>0</v>
      </c>
      <c r="AD357" s="14">
        <v>1428862.7100000002</v>
      </c>
      <c r="AE357" s="14">
        <v>1276.9103753351208</v>
      </c>
      <c r="AF357" s="14">
        <v>637.79</v>
      </c>
      <c r="AG357" s="14">
        <v>713687.01</v>
      </c>
      <c r="AH357" s="14">
        <v>4.0781440984612026E-2</v>
      </c>
      <c r="AI357" s="14">
        <v>542393.17000000004</v>
      </c>
      <c r="AJ357" s="133"/>
      <c r="AL357" s="133"/>
      <c r="AM357" s="114">
        <f t="shared" si="19"/>
        <v>0</v>
      </c>
    </row>
    <row r="358" spans="1:39" ht="15.5" hidden="1" x14ac:dyDescent="0.35">
      <c r="A358" s="155">
        <v>5614</v>
      </c>
      <c r="B358" s="114" t="s">
        <v>724</v>
      </c>
      <c r="C358" s="114">
        <v>240</v>
      </c>
      <c r="D358" s="114">
        <v>82600.899999999994</v>
      </c>
      <c r="E358" s="114">
        <v>0</v>
      </c>
      <c r="F358" s="114">
        <v>0</v>
      </c>
      <c r="G358" s="114">
        <v>0</v>
      </c>
      <c r="H358" s="114">
        <v>0</v>
      </c>
      <c r="I358" s="114">
        <v>0</v>
      </c>
      <c r="J358" s="114">
        <v>0</v>
      </c>
      <c r="K358" s="114">
        <v>82600.899999999994</v>
      </c>
      <c r="L358" s="114">
        <v>344.17</v>
      </c>
      <c r="M358" s="114">
        <v>0</v>
      </c>
      <c r="N358" s="114">
        <v>0</v>
      </c>
      <c r="O358" s="114"/>
      <c r="P358" s="114">
        <v>0</v>
      </c>
      <c r="S358" s="119">
        <f t="shared" si="20"/>
        <v>0</v>
      </c>
      <c r="T358" s="14" t="s">
        <v>723</v>
      </c>
      <c r="U358" s="14" t="s">
        <v>724</v>
      </c>
      <c r="V358" s="14">
        <v>245</v>
      </c>
      <c r="W358" s="14">
        <v>79343.8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79343.8</v>
      </c>
      <c r="AE358" s="14">
        <v>323.85224489795917</v>
      </c>
      <c r="AF358" s="14">
        <v>0</v>
      </c>
      <c r="AG358" s="14">
        <v>0</v>
      </c>
      <c r="AH358" s="14">
        <v>0</v>
      </c>
      <c r="AI358" s="14">
        <v>0</v>
      </c>
      <c r="AJ358" s="133"/>
      <c r="AL358" s="133"/>
      <c r="AM358" s="114">
        <f t="shared" si="19"/>
        <v>0</v>
      </c>
    </row>
    <row r="359" spans="1:39" ht="15.5" hidden="1" x14ac:dyDescent="0.35">
      <c r="A359" s="155">
        <v>3542</v>
      </c>
      <c r="B359" s="114" t="s">
        <v>477</v>
      </c>
      <c r="C359" s="114">
        <v>295</v>
      </c>
      <c r="D359" s="114">
        <v>122046.13</v>
      </c>
      <c r="E359" s="114">
        <v>414</v>
      </c>
      <c r="F359" s="114">
        <v>0</v>
      </c>
      <c r="G359" s="114">
        <v>0</v>
      </c>
      <c r="H359" s="114">
        <v>0</v>
      </c>
      <c r="I359" s="114">
        <v>0</v>
      </c>
      <c r="J359" s="114">
        <v>0</v>
      </c>
      <c r="K359" s="114">
        <v>121632.13</v>
      </c>
      <c r="L359" s="114">
        <v>412.31</v>
      </c>
      <c r="M359" s="114">
        <v>0</v>
      </c>
      <c r="N359" s="114">
        <v>0</v>
      </c>
      <c r="O359" s="114"/>
      <c r="P359" s="114">
        <v>0</v>
      </c>
      <c r="S359" s="119">
        <f t="shared" si="20"/>
        <v>0</v>
      </c>
      <c r="T359" s="14" t="s">
        <v>476</v>
      </c>
      <c r="U359" s="14" t="s">
        <v>477</v>
      </c>
      <c r="V359" s="14">
        <v>298</v>
      </c>
      <c r="W359" s="14">
        <v>124685.8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124685.8</v>
      </c>
      <c r="AE359" s="14">
        <v>418.40872483221477</v>
      </c>
      <c r="AF359" s="14">
        <v>0</v>
      </c>
      <c r="AG359" s="14">
        <v>0</v>
      </c>
      <c r="AH359" s="14">
        <v>0</v>
      </c>
      <c r="AI359" s="14">
        <v>0</v>
      </c>
      <c r="AJ359" s="133"/>
      <c r="AL359" s="133"/>
      <c r="AM359" s="114">
        <f t="shared" si="19"/>
        <v>0</v>
      </c>
    </row>
    <row r="360" spans="1:39" ht="15.5" hidden="1" x14ac:dyDescent="0.35">
      <c r="A360" s="155">
        <v>5621</v>
      </c>
      <c r="B360" s="114" t="s">
        <v>726</v>
      </c>
      <c r="C360" s="114">
        <v>3142</v>
      </c>
      <c r="D360" s="114">
        <v>1328592.53</v>
      </c>
      <c r="E360" s="114">
        <v>0</v>
      </c>
      <c r="F360" s="114">
        <v>0</v>
      </c>
      <c r="G360" s="114">
        <v>55781.5</v>
      </c>
      <c r="H360" s="114">
        <v>0</v>
      </c>
      <c r="I360" s="114">
        <v>0</v>
      </c>
      <c r="J360" s="114">
        <v>0</v>
      </c>
      <c r="K360" s="114">
        <v>1272811.03</v>
      </c>
      <c r="L360" s="114">
        <v>405.1</v>
      </c>
      <c r="M360" s="114">
        <v>0</v>
      </c>
      <c r="N360" s="114">
        <v>0</v>
      </c>
      <c r="O360" s="114"/>
      <c r="P360" s="114">
        <v>0</v>
      </c>
      <c r="S360" s="119">
        <f t="shared" si="20"/>
        <v>0</v>
      </c>
      <c r="T360" s="14" t="s">
        <v>725</v>
      </c>
      <c r="U360" s="14" t="s">
        <v>726</v>
      </c>
      <c r="V360" s="14">
        <v>3043</v>
      </c>
      <c r="W360" s="14">
        <v>1228663.8400000001</v>
      </c>
      <c r="X360" s="14">
        <v>0</v>
      </c>
      <c r="Y360" s="14">
        <v>0</v>
      </c>
      <c r="Z360" s="14">
        <v>31423.85</v>
      </c>
      <c r="AA360" s="14">
        <v>0</v>
      </c>
      <c r="AB360" s="14">
        <v>0</v>
      </c>
      <c r="AC360" s="14">
        <v>0</v>
      </c>
      <c r="AD360" s="14">
        <v>1197239.99</v>
      </c>
      <c r="AE360" s="14">
        <v>393.44068024975354</v>
      </c>
      <c r="AF360" s="14">
        <v>0</v>
      </c>
      <c r="AG360" s="14">
        <v>0</v>
      </c>
      <c r="AH360" s="14">
        <v>0</v>
      </c>
      <c r="AI360" s="14">
        <v>0</v>
      </c>
      <c r="AJ360" s="133"/>
      <c r="AL360" s="133"/>
      <c r="AM360" s="114">
        <f t="shared" si="19"/>
        <v>0</v>
      </c>
    </row>
    <row r="361" spans="1:39" ht="15.5" hidden="1" x14ac:dyDescent="0.35">
      <c r="A361" s="155">
        <v>5628</v>
      </c>
      <c r="B361" s="114" t="s">
        <v>728</v>
      </c>
      <c r="C361" s="114">
        <v>928</v>
      </c>
      <c r="D361" s="114">
        <v>754559.6</v>
      </c>
      <c r="E361" s="114">
        <v>0</v>
      </c>
      <c r="F361" s="114">
        <v>0</v>
      </c>
      <c r="G361" s="114">
        <v>0</v>
      </c>
      <c r="H361" s="114">
        <v>0</v>
      </c>
      <c r="I361" s="114">
        <v>0</v>
      </c>
      <c r="J361" s="114">
        <v>0</v>
      </c>
      <c r="K361" s="114">
        <v>754559.6</v>
      </c>
      <c r="L361" s="114">
        <v>813.1</v>
      </c>
      <c r="M361" s="114">
        <v>189.8</v>
      </c>
      <c r="N361" s="114">
        <v>176134.40000000002</v>
      </c>
      <c r="O361" s="114">
        <v>1.0023622606493216E-2</v>
      </c>
      <c r="P361" s="114">
        <v>125295.28</v>
      </c>
      <c r="S361" s="119">
        <f t="shared" si="20"/>
        <v>0</v>
      </c>
      <c r="T361" s="14" t="s">
        <v>727</v>
      </c>
      <c r="U361" s="14" t="s">
        <v>728</v>
      </c>
      <c r="V361" s="14">
        <v>909</v>
      </c>
      <c r="W361" s="14">
        <v>777200.08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777200.08</v>
      </c>
      <c r="AE361" s="14">
        <v>855.00558855885583</v>
      </c>
      <c r="AF361" s="14">
        <v>215.89</v>
      </c>
      <c r="AG361" s="14">
        <v>196244.01</v>
      </c>
      <c r="AH361" s="14">
        <v>1.1213758132432047E-2</v>
      </c>
      <c r="AI361" s="14">
        <v>149142.98000000001</v>
      </c>
      <c r="AJ361" s="133"/>
      <c r="AL361" s="133"/>
      <c r="AM361" s="114">
        <f t="shared" si="19"/>
        <v>0</v>
      </c>
    </row>
    <row r="362" spans="1:39" ht="15.5" hidden="1" x14ac:dyDescent="0.35">
      <c r="A362" s="155">
        <v>5642</v>
      </c>
      <c r="B362" s="114" t="s">
        <v>729</v>
      </c>
      <c r="C362" s="114">
        <v>1122</v>
      </c>
      <c r="D362" s="114">
        <v>444564.31</v>
      </c>
      <c r="E362" s="114">
        <v>0</v>
      </c>
      <c r="F362" s="114">
        <v>0</v>
      </c>
      <c r="G362" s="114">
        <v>0</v>
      </c>
      <c r="H362" s="114">
        <v>0</v>
      </c>
      <c r="I362" s="114">
        <v>0</v>
      </c>
      <c r="J362" s="114">
        <v>0</v>
      </c>
      <c r="K362" s="114">
        <v>444564.31</v>
      </c>
      <c r="L362" s="114">
        <v>396.22</v>
      </c>
      <c r="M362" s="114">
        <v>0</v>
      </c>
      <c r="N362" s="114">
        <v>0</v>
      </c>
      <c r="O362" s="114"/>
      <c r="P362" s="114">
        <v>0</v>
      </c>
      <c r="S362" s="119">
        <f t="shared" si="20"/>
        <v>0</v>
      </c>
      <c r="T362" s="14" t="s">
        <v>347</v>
      </c>
      <c r="U362" s="14" t="s">
        <v>729</v>
      </c>
      <c r="V362" s="14">
        <v>1110</v>
      </c>
      <c r="W362" s="14">
        <v>442694.04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442694.04</v>
      </c>
      <c r="AE362" s="14">
        <v>398.82345945945946</v>
      </c>
      <c r="AF362" s="14">
        <v>0</v>
      </c>
      <c r="AG362" s="14">
        <v>0</v>
      </c>
      <c r="AH362" s="14">
        <v>0</v>
      </c>
      <c r="AI362" s="14">
        <v>0</v>
      </c>
      <c r="AJ362" s="133"/>
      <c r="AL362" s="133"/>
      <c r="AM362" s="114">
        <f t="shared" si="19"/>
        <v>0</v>
      </c>
    </row>
    <row r="363" spans="1:39" ht="15.5" hidden="1" x14ac:dyDescent="0.35">
      <c r="A363" s="155">
        <v>5656</v>
      </c>
      <c r="B363" s="114" t="s">
        <v>731</v>
      </c>
      <c r="C363" s="114">
        <v>8394</v>
      </c>
      <c r="D363" s="114">
        <v>3348686.18</v>
      </c>
      <c r="E363" s="114">
        <v>0</v>
      </c>
      <c r="F363" s="114">
        <v>0</v>
      </c>
      <c r="G363" s="114">
        <v>0</v>
      </c>
      <c r="H363" s="114">
        <v>0</v>
      </c>
      <c r="I363" s="114">
        <v>0</v>
      </c>
      <c r="J363" s="114">
        <v>0</v>
      </c>
      <c r="K363" s="114">
        <v>3348686.18</v>
      </c>
      <c r="L363" s="114">
        <v>398.94</v>
      </c>
      <c r="M363" s="114">
        <v>0</v>
      </c>
      <c r="N363" s="114">
        <v>0</v>
      </c>
      <c r="O363" s="114"/>
      <c r="P363" s="114">
        <v>0</v>
      </c>
      <c r="S363" s="119">
        <f t="shared" si="20"/>
        <v>0</v>
      </c>
      <c r="T363" s="14" t="s">
        <v>730</v>
      </c>
      <c r="U363" s="14" t="s">
        <v>731</v>
      </c>
      <c r="V363" s="14">
        <v>8482</v>
      </c>
      <c r="W363" s="14">
        <v>3488705.69</v>
      </c>
      <c r="X363" s="14">
        <v>178.72</v>
      </c>
      <c r="Y363" s="14">
        <v>0</v>
      </c>
      <c r="Z363" s="14">
        <v>10614.52</v>
      </c>
      <c r="AA363" s="14">
        <v>0</v>
      </c>
      <c r="AB363" s="14">
        <v>0</v>
      </c>
      <c r="AC363" s="14">
        <v>0</v>
      </c>
      <c r="AD363" s="14">
        <v>3477912.4499999997</v>
      </c>
      <c r="AE363" s="14">
        <v>410.03447889648663</v>
      </c>
      <c r="AF363" s="14">
        <v>0</v>
      </c>
      <c r="AG363" s="14">
        <v>0</v>
      </c>
      <c r="AH363" s="14">
        <v>0</v>
      </c>
      <c r="AI363" s="14">
        <v>0</v>
      </c>
      <c r="AJ363" s="133"/>
      <c r="AL363" s="133"/>
      <c r="AM363" s="114">
        <f t="shared" si="19"/>
        <v>0</v>
      </c>
    </row>
    <row r="364" spans="1:39" ht="15.5" hidden="1" x14ac:dyDescent="0.35">
      <c r="A364" s="155">
        <v>5663</v>
      </c>
      <c r="B364" s="114" t="s">
        <v>733</v>
      </c>
      <c r="C364" s="114">
        <v>4824</v>
      </c>
      <c r="D364" s="114">
        <v>2376020.15</v>
      </c>
      <c r="E364" s="114">
        <v>0</v>
      </c>
      <c r="F364" s="114">
        <v>0</v>
      </c>
      <c r="G364" s="114">
        <v>0</v>
      </c>
      <c r="H364" s="114">
        <v>0</v>
      </c>
      <c r="I364" s="114">
        <v>0</v>
      </c>
      <c r="J364" s="114">
        <v>0</v>
      </c>
      <c r="K364" s="114">
        <v>2376020.15</v>
      </c>
      <c r="L364" s="114">
        <v>492.54</v>
      </c>
      <c r="M364" s="114">
        <v>0</v>
      </c>
      <c r="N364" s="114">
        <v>0</v>
      </c>
      <c r="O364" s="114"/>
      <c r="P364" s="114">
        <v>0</v>
      </c>
      <c r="S364" s="119">
        <f t="shared" si="20"/>
        <v>0</v>
      </c>
      <c r="T364" s="14" t="s">
        <v>732</v>
      </c>
      <c r="U364" s="14" t="s">
        <v>733</v>
      </c>
      <c r="V364" s="14">
        <v>4677</v>
      </c>
      <c r="W364" s="14">
        <v>2278921.96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2278921.96</v>
      </c>
      <c r="AE364" s="14">
        <v>487.2614838571734</v>
      </c>
      <c r="AF364" s="14">
        <v>0</v>
      </c>
      <c r="AG364" s="14">
        <v>0</v>
      </c>
      <c r="AH364" s="14">
        <v>0</v>
      </c>
      <c r="AI364" s="14">
        <v>0</v>
      </c>
      <c r="AJ364" s="133"/>
      <c r="AL364" s="133"/>
      <c r="AM364" s="114">
        <f t="shared" si="19"/>
        <v>0</v>
      </c>
    </row>
    <row r="365" spans="1:39" ht="15.5" hidden="1" x14ac:dyDescent="0.35">
      <c r="A365" s="155">
        <v>5670</v>
      </c>
      <c r="B365" s="114" t="s">
        <v>735</v>
      </c>
      <c r="C365" s="114">
        <v>391</v>
      </c>
      <c r="D365" s="114">
        <v>436855.66</v>
      </c>
      <c r="E365" s="114">
        <v>0</v>
      </c>
      <c r="F365" s="114">
        <v>0</v>
      </c>
      <c r="G365" s="114">
        <v>0</v>
      </c>
      <c r="H365" s="114">
        <v>0</v>
      </c>
      <c r="I365" s="114">
        <v>0</v>
      </c>
      <c r="J365" s="114">
        <v>0</v>
      </c>
      <c r="K365" s="114">
        <v>436855.66</v>
      </c>
      <c r="L365" s="114">
        <v>1117.28</v>
      </c>
      <c r="M365" s="114">
        <v>493.98</v>
      </c>
      <c r="N365" s="114">
        <v>193146.18</v>
      </c>
      <c r="O365" s="114">
        <v>1.0991745032235654E-2</v>
      </c>
      <c r="P365" s="114">
        <v>137396.81</v>
      </c>
      <c r="S365" s="119">
        <f t="shared" si="20"/>
        <v>0</v>
      </c>
      <c r="T365" s="14" t="s">
        <v>734</v>
      </c>
      <c r="U365" s="14" t="s">
        <v>735</v>
      </c>
      <c r="V365" s="14">
        <v>402</v>
      </c>
      <c r="W365" s="14">
        <v>499436.91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499436.91</v>
      </c>
      <c r="AE365" s="14">
        <v>1242.3803731343282</v>
      </c>
      <c r="AF365" s="14">
        <v>603.26</v>
      </c>
      <c r="AG365" s="14">
        <v>242510.52</v>
      </c>
      <c r="AH365" s="14">
        <v>1.3857515018421834E-2</v>
      </c>
      <c r="AI365" s="14">
        <v>184304.95</v>
      </c>
      <c r="AJ365" s="133"/>
      <c r="AL365" s="133"/>
      <c r="AM365" s="114">
        <f t="shared" si="19"/>
        <v>0</v>
      </c>
    </row>
    <row r="366" spans="1:39" ht="15.5" hidden="1" x14ac:dyDescent="0.35">
      <c r="A366" s="155">
        <v>3510</v>
      </c>
      <c r="B366" s="114" t="s">
        <v>471</v>
      </c>
      <c r="C366" s="114">
        <v>471</v>
      </c>
      <c r="D366" s="114">
        <v>155350.9</v>
      </c>
      <c r="E366" s="114">
        <v>722</v>
      </c>
      <c r="F366" s="114">
        <v>0</v>
      </c>
      <c r="G366" s="114">
        <v>0</v>
      </c>
      <c r="H366" s="114">
        <v>0</v>
      </c>
      <c r="I366" s="114">
        <v>0</v>
      </c>
      <c r="J366" s="114">
        <v>0</v>
      </c>
      <c r="K366" s="114">
        <v>154628.9</v>
      </c>
      <c r="L366" s="114">
        <v>328.3</v>
      </c>
      <c r="M366" s="114">
        <v>0</v>
      </c>
      <c r="N366" s="114">
        <v>0</v>
      </c>
      <c r="O366" s="114"/>
      <c r="P366" s="114">
        <v>0</v>
      </c>
      <c r="S366" s="119">
        <f t="shared" si="20"/>
        <v>0</v>
      </c>
      <c r="T366" s="14" t="s">
        <v>470</v>
      </c>
      <c r="U366" s="14" t="s">
        <v>471</v>
      </c>
      <c r="V366" s="14">
        <v>448</v>
      </c>
      <c r="W366" s="14">
        <v>157754.74</v>
      </c>
      <c r="X366" s="14">
        <v>908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156846.74</v>
      </c>
      <c r="AE366" s="14">
        <v>350.10433035714283</v>
      </c>
      <c r="AF366" s="14">
        <v>0</v>
      </c>
      <c r="AG366" s="14">
        <v>0</v>
      </c>
      <c r="AH366" s="14">
        <v>0</v>
      </c>
      <c r="AI366" s="14">
        <v>0</v>
      </c>
      <c r="AJ366" s="133"/>
      <c r="AL366" s="133"/>
      <c r="AM366" s="114">
        <f t="shared" si="19"/>
        <v>0</v>
      </c>
    </row>
    <row r="367" spans="1:39" ht="15.5" hidden="1" x14ac:dyDescent="0.35">
      <c r="A367" s="155">
        <v>5726</v>
      </c>
      <c r="B367" s="114" t="s">
        <v>737</v>
      </c>
      <c r="C367" s="114">
        <v>593</v>
      </c>
      <c r="D367" s="114">
        <v>437448.61</v>
      </c>
      <c r="E367" s="114">
        <v>0</v>
      </c>
      <c r="F367" s="114">
        <v>0</v>
      </c>
      <c r="G367" s="114">
        <v>0</v>
      </c>
      <c r="H367" s="114">
        <v>0</v>
      </c>
      <c r="I367" s="114">
        <v>0</v>
      </c>
      <c r="J367" s="114">
        <v>0</v>
      </c>
      <c r="K367" s="114">
        <v>437448.61</v>
      </c>
      <c r="L367" s="114">
        <v>737.69</v>
      </c>
      <c r="M367" s="114">
        <v>114.39</v>
      </c>
      <c r="N367" s="114">
        <v>67833.27</v>
      </c>
      <c r="O367" s="114">
        <v>3.8603197254162619E-3</v>
      </c>
      <c r="P367" s="114">
        <v>48254</v>
      </c>
      <c r="S367" s="119">
        <f t="shared" si="20"/>
        <v>0</v>
      </c>
      <c r="T367" s="14" t="s">
        <v>736</v>
      </c>
      <c r="U367" s="14" t="s">
        <v>737</v>
      </c>
      <c r="V367" s="14">
        <v>583</v>
      </c>
      <c r="W367" s="14">
        <v>444764.76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444764.76</v>
      </c>
      <c r="AE367" s="14">
        <v>762.88981132075469</v>
      </c>
      <c r="AF367" s="14">
        <v>123.77</v>
      </c>
      <c r="AG367" s="14">
        <v>72157.91</v>
      </c>
      <c r="AH367" s="14">
        <v>4.1232410104226867E-3</v>
      </c>
      <c r="AI367" s="14">
        <v>54839.11</v>
      </c>
      <c r="AJ367" s="133"/>
      <c r="AL367" s="133"/>
      <c r="AM367" s="114">
        <f t="shared" si="19"/>
        <v>0</v>
      </c>
    </row>
    <row r="368" spans="1:39" ht="15.5" hidden="1" x14ac:dyDescent="0.35">
      <c r="A368" s="155">
        <v>5733</v>
      </c>
      <c r="B368" s="114" t="s">
        <v>739</v>
      </c>
      <c r="C368" s="114">
        <v>486</v>
      </c>
      <c r="D368" s="114">
        <v>568855.69999999995</v>
      </c>
      <c r="E368" s="114">
        <v>0</v>
      </c>
      <c r="F368" s="114">
        <v>0</v>
      </c>
      <c r="G368" s="114">
        <v>0</v>
      </c>
      <c r="H368" s="114">
        <v>0</v>
      </c>
      <c r="I368" s="114">
        <v>0</v>
      </c>
      <c r="J368" s="114">
        <v>0</v>
      </c>
      <c r="K368" s="114">
        <v>568855.69999999995</v>
      </c>
      <c r="L368" s="114">
        <v>1170.48</v>
      </c>
      <c r="M368" s="114">
        <v>547.17999999999995</v>
      </c>
      <c r="N368" s="114">
        <v>265929.48</v>
      </c>
      <c r="O368" s="114">
        <v>1.5133765734921657E-2</v>
      </c>
      <c r="P368" s="114">
        <v>189172.07</v>
      </c>
      <c r="S368" s="119">
        <f t="shared" si="20"/>
        <v>0</v>
      </c>
      <c r="T368" s="14" t="s">
        <v>738</v>
      </c>
      <c r="U368" s="14" t="s">
        <v>739</v>
      </c>
      <c r="V368" s="14">
        <v>510</v>
      </c>
      <c r="W368" s="14">
        <v>570828.24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570828.24</v>
      </c>
      <c r="AE368" s="14">
        <v>1119.2710588235293</v>
      </c>
      <c r="AF368" s="14">
        <v>480.15</v>
      </c>
      <c r="AG368" s="14">
        <v>244876.5</v>
      </c>
      <c r="AH368" s="14">
        <v>1.399271164157569E-2</v>
      </c>
      <c r="AI368" s="14">
        <v>186103.06</v>
      </c>
      <c r="AJ368" s="133"/>
      <c r="AL368" s="133"/>
      <c r="AM368" s="114">
        <f t="shared" si="19"/>
        <v>0</v>
      </c>
    </row>
    <row r="369" spans="1:39" ht="15.5" hidden="1" x14ac:dyDescent="0.35">
      <c r="A369" s="155">
        <v>5747</v>
      </c>
      <c r="B369" s="114" t="s">
        <v>743</v>
      </c>
      <c r="C369" s="114">
        <v>3164</v>
      </c>
      <c r="D369" s="114">
        <v>2508953.02</v>
      </c>
      <c r="E369" s="114">
        <v>0</v>
      </c>
      <c r="F369" s="114">
        <v>25224.82</v>
      </c>
      <c r="G369" s="114">
        <v>0</v>
      </c>
      <c r="H369" s="114">
        <v>0</v>
      </c>
      <c r="I369" s="114">
        <v>0</v>
      </c>
      <c r="J369" s="114">
        <v>0</v>
      </c>
      <c r="K369" s="114">
        <v>2483728.2000000002</v>
      </c>
      <c r="L369" s="114">
        <v>785</v>
      </c>
      <c r="M369" s="114">
        <v>161.69999999999999</v>
      </c>
      <c r="N369" s="114">
        <v>511618.8</v>
      </c>
      <c r="O369" s="114">
        <v>2.9115685349295373E-2</v>
      </c>
      <c r="P369" s="114">
        <v>363946.07</v>
      </c>
      <c r="S369" s="119">
        <f t="shared" si="20"/>
        <v>0</v>
      </c>
      <c r="T369" s="14" t="s">
        <v>742</v>
      </c>
      <c r="U369" s="14" t="s">
        <v>743</v>
      </c>
      <c r="V369" s="14">
        <v>3257</v>
      </c>
      <c r="W369" s="14">
        <v>2491048.12</v>
      </c>
      <c r="X369" s="14">
        <v>0</v>
      </c>
      <c r="Y369" s="14">
        <v>20069.78</v>
      </c>
      <c r="Z369" s="14">
        <v>0</v>
      </c>
      <c r="AA369" s="14">
        <v>0</v>
      </c>
      <c r="AB369" s="14">
        <v>0</v>
      </c>
      <c r="AC369" s="14">
        <v>0</v>
      </c>
      <c r="AD369" s="14">
        <v>2470978.3400000003</v>
      </c>
      <c r="AE369" s="14">
        <v>758.66697574455031</v>
      </c>
      <c r="AF369" s="14">
        <v>119.55</v>
      </c>
      <c r="AG369" s="14">
        <v>389374.35</v>
      </c>
      <c r="AH369" s="14">
        <v>2.224959520483169E-2</v>
      </c>
      <c r="AI369" s="14">
        <v>295919.62</v>
      </c>
      <c r="AJ369" s="133"/>
      <c r="AL369" s="133"/>
      <c r="AM369" s="114">
        <f t="shared" si="19"/>
        <v>0</v>
      </c>
    </row>
    <row r="370" spans="1:39" ht="15.5" hidden="1" x14ac:dyDescent="0.35">
      <c r="A370" s="155">
        <v>5754</v>
      </c>
      <c r="B370" s="114" t="s">
        <v>745</v>
      </c>
      <c r="C370" s="114">
        <v>1225</v>
      </c>
      <c r="D370" s="114">
        <v>876098.57</v>
      </c>
      <c r="E370" s="114">
        <v>0</v>
      </c>
      <c r="F370" s="114">
        <v>0</v>
      </c>
      <c r="G370" s="114">
        <v>0</v>
      </c>
      <c r="H370" s="114">
        <v>0</v>
      </c>
      <c r="I370" s="114">
        <v>0</v>
      </c>
      <c r="J370" s="114">
        <v>0</v>
      </c>
      <c r="K370" s="114">
        <v>876098.57</v>
      </c>
      <c r="L370" s="114">
        <v>715.18</v>
      </c>
      <c r="M370" s="114">
        <v>91.88</v>
      </c>
      <c r="N370" s="114">
        <v>112553</v>
      </c>
      <c r="O370" s="114">
        <v>6.4052723103983711E-3</v>
      </c>
      <c r="P370" s="114">
        <v>80065.899999999994</v>
      </c>
      <c r="S370" s="119">
        <f t="shared" si="20"/>
        <v>0</v>
      </c>
      <c r="T370" s="14" t="s">
        <v>744</v>
      </c>
      <c r="U370" s="14" t="s">
        <v>745</v>
      </c>
      <c r="V370" s="14">
        <v>1180</v>
      </c>
      <c r="W370" s="14">
        <v>882520.17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882520.17</v>
      </c>
      <c r="AE370" s="14">
        <v>747.89844915254241</v>
      </c>
      <c r="AF370" s="14">
        <v>108.78</v>
      </c>
      <c r="AG370" s="14">
        <v>128360.4</v>
      </c>
      <c r="AH370" s="14">
        <v>7.3347588004455807E-3</v>
      </c>
      <c r="AI370" s="14">
        <v>97552.29</v>
      </c>
      <c r="AJ370" s="133"/>
      <c r="AL370" s="133"/>
      <c r="AM370" s="114">
        <f t="shared" si="19"/>
        <v>0</v>
      </c>
    </row>
    <row r="371" spans="1:39" ht="15.5" hidden="1" x14ac:dyDescent="0.35">
      <c r="A371" s="155">
        <v>126</v>
      </c>
      <c r="B371" s="114" t="s">
        <v>37</v>
      </c>
      <c r="C371" s="114">
        <v>968</v>
      </c>
      <c r="D371" s="114">
        <v>501605.37</v>
      </c>
      <c r="E371" s="114">
        <v>0</v>
      </c>
      <c r="F371" s="114">
        <v>0</v>
      </c>
      <c r="G371" s="114">
        <v>0</v>
      </c>
      <c r="H371" s="114">
        <v>0</v>
      </c>
      <c r="I371" s="114">
        <v>0</v>
      </c>
      <c r="J371" s="114">
        <v>0</v>
      </c>
      <c r="K371" s="114">
        <v>501605.37</v>
      </c>
      <c r="L371" s="114">
        <v>518.19000000000005</v>
      </c>
      <c r="M371" s="114">
        <v>0</v>
      </c>
      <c r="N371" s="114">
        <v>0</v>
      </c>
      <c r="O371" s="114"/>
      <c r="P371" s="114">
        <v>0</v>
      </c>
      <c r="S371" s="119">
        <f t="shared" si="20"/>
        <v>0</v>
      </c>
      <c r="T371" s="14" t="s">
        <v>36</v>
      </c>
      <c r="U371" s="14" t="s">
        <v>37</v>
      </c>
      <c r="V371" s="14">
        <v>942</v>
      </c>
      <c r="W371" s="14">
        <v>514960.94</v>
      </c>
      <c r="X371" s="14">
        <v>0</v>
      </c>
      <c r="Y371" s="14">
        <v>0</v>
      </c>
      <c r="Z371" s="14">
        <v>0</v>
      </c>
      <c r="AA371" s="14">
        <v>0</v>
      </c>
      <c r="AB371" s="14">
        <v>0</v>
      </c>
      <c r="AC371" s="14">
        <v>0</v>
      </c>
      <c r="AD371" s="14">
        <v>514960.94</v>
      </c>
      <c r="AE371" s="14">
        <v>546.66766454352444</v>
      </c>
      <c r="AF371" s="14">
        <v>0</v>
      </c>
      <c r="AG371" s="14">
        <v>0</v>
      </c>
      <c r="AH371" s="14">
        <v>0</v>
      </c>
      <c r="AI371" s="14">
        <v>0</v>
      </c>
      <c r="AJ371" s="133"/>
      <c r="AL371" s="133"/>
      <c r="AM371" s="114">
        <f t="shared" si="19"/>
        <v>0</v>
      </c>
    </row>
    <row r="372" spans="1:39" ht="15.5" hidden="1" x14ac:dyDescent="0.35">
      <c r="A372" s="155">
        <v>5780</v>
      </c>
      <c r="B372" s="114" t="s">
        <v>749</v>
      </c>
      <c r="C372" s="114">
        <v>453</v>
      </c>
      <c r="D372" s="114">
        <v>303210.83</v>
      </c>
      <c r="E372" s="114">
        <v>0</v>
      </c>
      <c r="F372" s="114">
        <v>0</v>
      </c>
      <c r="G372" s="114">
        <v>0</v>
      </c>
      <c r="H372" s="114">
        <v>0</v>
      </c>
      <c r="I372" s="114">
        <v>0</v>
      </c>
      <c r="J372" s="114">
        <v>0</v>
      </c>
      <c r="K372" s="114">
        <v>303210.83</v>
      </c>
      <c r="L372" s="114">
        <v>669.34</v>
      </c>
      <c r="M372" s="114">
        <v>46.04</v>
      </c>
      <c r="N372" s="114">
        <v>20856.12</v>
      </c>
      <c r="O372" s="114">
        <v>1.1868997533459407E-3</v>
      </c>
      <c r="P372" s="114">
        <v>14836.25</v>
      </c>
      <c r="S372" s="119">
        <f t="shared" si="20"/>
        <v>0</v>
      </c>
      <c r="T372" s="14" t="s">
        <v>748</v>
      </c>
      <c r="U372" s="14" t="s">
        <v>749</v>
      </c>
      <c r="V372" s="14">
        <v>484</v>
      </c>
      <c r="W372" s="14">
        <v>317876.69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317876.69</v>
      </c>
      <c r="AE372" s="14">
        <v>656.77002066115699</v>
      </c>
      <c r="AF372" s="14">
        <v>17.649999999999999</v>
      </c>
      <c r="AG372" s="14">
        <v>8542.6</v>
      </c>
      <c r="AH372" s="14">
        <v>4.8814050539486026E-4</v>
      </c>
      <c r="AI372" s="14">
        <v>6492.27</v>
      </c>
      <c r="AJ372" s="133"/>
      <c r="AL372" s="133"/>
      <c r="AM372" s="114">
        <f t="shared" si="19"/>
        <v>0</v>
      </c>
    </row>
    <row r="373" spans="1:39" ht="15.5" hidden="1" x14ac:dyDescent="0.35">
      <c r="A373" s="155">
        <v>4375</v>
      </c>
      <c r="B373" s="114" t="s">
        <v>595</v>
      </c>
      <c r="C373" s="114">
        <v>638</v>
      </c>
      <c r="D373" s="114">
        <v>360164.56</v>
      </c>
      <c r="E373" s="114">
        <v>0</v>
      </c>
      <c r="F373" s="114">
        <v>0</v>
      </c>
      <c r="G373" s="114">
        <v>0</v>
      </c>
      <c r="H373" s="114">
        <v>0</v>
      </c>
      <c r="I373" s="114">
        <v>0</v>
      </c>
      <c r="J373" s="114">
        <v>0</v>
      </c>
      <c r="K373" s="114">
        <v>360164.56</v>
      </c>
      <c r="L373" s="114">
        <v>564.52</v>
      </c>
      <c r="M373" s="114">
        <v>0</v>
      </c>
      <c r="N373" s="114">
        <v>0</v>
      </c>
      <c r="O373" s="114"/>
      <c r="P373" s="114">
        <v>0</v>
      </c>
      <c r="S373" s="119">
        <f t="shared" si="20"/>
        <v>0</v>
      </c>
      <c r="T373" s="14" t="s">
        <v>594</v>
      </c>
      <c r="U373" s="14" t="s">
        <v>595</v>
      </c>
      <c r="V373" s="14">
        <v>635</v>
      </c>
      <c r="W373" s="14">
        <v>369619.15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369619.15</v>
      </c>
      <c r="AE373" s="14">
        <v>582.07740157480316</v>
      </c>
      <c r="AF373" s="14">
        <v>0</v>
      </c>
      <c r="AG373" s="14">
        <v>0</v>
      </c>
      <c r="AH373" s="14">
        <v>0</v>
      </c>
      <c r="AI373" s="14">
        <v>0</v>
      </c>
      <c r="AJ373" s="133"/>
      <c r="AL373" s="133"/>
      <c r="AM373" s="114">
        <f t="shared" si="19"/>
        <v>0</v>
      </c>
    </row>
    <row r="374" spans="1:39" ht="15.5" hidden="1" x14ac:dyDescent="0.35">
      <c r="A374" s="155">
        <v>5810</v>
      </c>
      <c r="B374" s="114" t="s">
        <v>751</v>
      </c>
      <c r="C374" s="114">
        <v>497</v>
      </c>
      <c r="D374" s="114">
        <v>300003.49</v>
      </c>
      <c r="E374" s="114">
        <v>0</v>
      </c>
      <c r="F374" s="114">
        <v>0</v>
      </c>
      <c r="G374" s="114">
        <v>1327.47</v>
      </c>
      <c r="H374" s="114">
        <v>0</v>
      </c>
      <c r="I374" s="114">
        <v>0</v>
      </c>
      <c r="J374" s="114">
        <v>0</v>
      </c>
      <c r="K374" s="114">
        <v>298676.02</v>
      </c>
      <c r="L374" s="114">
        <v>600.96</v>
      </c>
      <c r="M374" s="114">
        <v>0</v>
      </c>
      <c r="N374" s="114">
        <v>0</v>
      </c>
      <c r="O374" s="114"/>
      <c r="P374" s="114">
        <v>0</v>
      </c>
      <c r="S374" s="119">
        <f t="shared" si="20"/>
        <v>0</v>
      </c>
      <c r="T374" s="14" t="s">
        <v>750</v>
      </c>
      <c r="U374" s="14" t="s">
        <v>751</v>
      </c>
      <c r="V374" s="14">
        <v>488</v>
      </c>
      <c r="W374" s="14">
        <v>279868.69</v>
      </c>
      <c r="X374" s="14">
        <v>0</v>
      </c>
      <c r="Y374" s="14">
        <v>0</v>
      </c>
      <c r="Z374" s="14">
        <v>1034.83</v>
      </c>
      <c r="AA374" s="14">
        <v>0</v>
      </c>
      <c r="AB374" s="14">
        <v>0</v>
      </c>
      <c r="AC374" s="14">
        <v>0</v>
      </c>
      <c r="AD374" s="14">
        <v>278833.86</v>
      </c>
      <c r="AE374" s="14">
        <v>571.38086065573771</v>
      </c>
      <c r="AF374" s="14">
        <v>0</v>
      </c>
      <c r="AG374" s="14">
        <v>0</v>
      </c>
      <c r="AH374" s="14">
        <v>0</v>
      </c>
      <c r="AI374" s="14">
        <v>0</v>
      </c>
      <c r="AJ374" s="133"/>
      <c r="AL374" s="133"/>
      <c r="AM374" s="114">
        <f t="shared" si="19"/>
        <v>0</v>
      </c>
    </row>
    <row r="375" spans="1:39" ht="15.5" hidden="1" x14ac:dyDescent="0.35">
      <c r="A375" s="155">
        <v>5817</v>
      </c>
      <c r="B375" s="114" t="s">
        <v>753</v>
      </c>
      <c r="C375" s="114">
        <v>470</v>
      </c>
      <c r="D375" s="114">
        <v>170553.41</v>
      </c>
      <c r="E375" s="114">
        <v>0</v>
      </c>
      <c r="F375" s="114">
        <v>0</v>
      </c>
      <c r="G375" s="114">
        <v>0</v>
      </c>
      <c r="H375" s="114">
        <v>0</v>
      </c>
      <c r="I375" s="114">
        <v>0</v>
      </c>
      <c r="J375" s="114">
        <v>0</v>
      </c>
      <c r="K375" s="114">
        <v>170553.41</v>
      </c>
      <c r="L375" s="114">
        <v>362.88</v>
      </c>
      <c r="M375" s="114">
        <v>0</v>
      </c>
      <c r="N375" s="114">
        <v>0</v>
      </c>
      <c r="O375" s="114"/>
      <c r="P375" s="114">
        <v>0</v>
      </c>
      <c r="S375" s="119">
        <f t="shared" si="20"/>
        <v>0</v>
      </c>
      <c r="T375" s="14" t="s">
        <v>752</v>
      </c>
      <c r="U375" s="14" t="s">
        <v>753</v>
      </c>
      <c r="V375" s="14">
        <v>465</v>
      </c>
      <c r="W375" s="14">
        <v>164953.94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164953.94</v>
      </c>
      <c r="AE375" s="14">
        <v>354.73965591397848</v>
      </c>
      <c r="AF375" s="14">
        <v>0</v>
      </c>
      <c r="AG375" s="14">
        <v>0</v>
      </c>
      <c r="AH375" s="14">
        <v>0</v>
      </c>
      <c r="AI375" s="14">
        <v>0</v>
      </c>
      <c r="AJ375" s="133"/>
      <c r="AL375" s="133"/>
      <c r="AM375" s="114">
        <f t="shared" si="19"/>
        <v>0</v>
      </c>
    </row>
    <row r="376" spans="1:39" ht="15.5" hidden="1" x14ac:dyDescent="0.35">
      <c r="A376" s="155">
        <v>5824</v>
      </c>
      <c r="B376" s="114" t="s">
        <v>755</v>
      </c>
      <c r="C376" s="114">
        <v>1792</v>
      </c>
      <c r="D376" s="114">
        <v>733736.5</v>
      </c>
      <c r="E376" s="114">
        <v>0</v>
      </c>
      <c r="F376" s="114">
        <v>717.34</v>
      </c>
      <c r="G376" s="114">
        <v>0</v>
      </c>
      <c r="H376" s="114">
        <v>0</v>
      </c>
      <c r="I376" s="114">
        <v>0</v>
      </c>
      <c r="J376" s="114">
        <v>0</v>
      </c>
      <c r="K376" s="114">
        <v>733019.16</v>
      </c>
      <c r="L376" s="114">
        <v>409.05</v>
      </c>
      <c r="M376" s="114">
        <v>0</v>
      </c>
      <c r="N376" s="114">
        <v>0</v>
      </c>
      <c r="O376" s="114"/>
      <c r="P376" s="114">
        <v>0</v>
      </c>
      <c r="S376" s="119">
        <f t="shared" si="20"/>
        <v>0</v>
      </c>
      <c r="T376" s="14" t="s">
        <v>754</v>
      </c>
      <c r="U376" s="14" t="s">
        <v>755</v>
      </c>
      <c r="V376" s="14">
        <v>1811</v>
      </c>
      <c r="W376" s="14">
        <v>730616.87</v>
      </c>
      <c r="X376" s="14">
        <v>0</v>
      </c>
      <c r="Y376" s="14">
        <v>111.42</v>
      </c>
      <c r="Z376" s="14">
        <v>0</v>
      </c>
      <c r="AA376" s="14">
        <v>0</v>
      </c>
      <c r="AB376" s="14">
        <v>0</v>
      </c>
      <c r="AC376" s="14">
        <v>0</v>
      </c>
      <c r="AD376" s="14">
        <v>730505.45</v>
      </c>
      <c r="AE376" s="14">
        <v>403.37131419105464</v>
      </c>
      <c r="AF376" s="14">
        <v>0</v>
      </c>
      <c r="AG376" s="14">
        <v>0</v>
      </c>
      <c r="AH376" s="14">
        <v>0</v>
      </c>
      <c r="AI376" s="14">
        <v>0</v>
      </c>
      <c r="AJ376" s="133"/>
      <c r="AL376" s="133"/>
      <c r="AM376" s="114">
        <f t="shared" si="19"/>
        <v>0</v>
      </c>
    </row>
    <row r="377" spans="1:39" ht="15.5" hidden="1" x14ac:dyDescent="0.35">
      <c r="A377" s="155">
        <v>5859</v>
      </c>
      <c r="B377" s="114" t="s">
        <v>759</v>
      </c>
      <c r="C377" s="114">
        <v>639</v>
      </c>
      <c r="D377" s="114">
        <v>147817.73000000001</v>
      </c>
      <c r="E377" s="114">
        <v>0</v>
      </c>
      <c r="F377" s="114">
        <v>0</v>
      </c>
      <c r="G377" s="114">
        <v>0</v>
      </c>
      <c r="H377" s="114">
        <v>0</v>
      </c>
      <c r="I377" s="114">
        <v>0</v>
      </c>
      <c r="J377" s="114">
        <v>0</v>
      </c>
      <c r="K377" s="114">
        <v>147817.73000000001</v>
      </c>
      <c r="L377" s="114">
        <v>231.33</v>
      </c>
      <c r="M377" s="114">
        <v>0</v>
      </c>
      <c r="N377" s="114">
        <v>0</v>
      </c>
      <c r="O377" s="114"/>
      <c r="P377" s="114">
        <v>0</v>
      </c>
      <c r="S377" s="119">
        <f t="shared" si="20"/>
        <v>0</v>
      </c>
      <c r="T377" s="14" t="s">
        <v>758</v>
      </c>
      <c r="U377" s="14" t="s">
        <v>759</v>
      </c>
      <c r="V377" s="14">
        <v>620</v>
      </c>
      <c r="W377" s="14">
        <v>151942.71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151942.71</v>
      </c>
      <c r="AE377" s="14">
        <v>245.06888709677418</v>
      </c>
      <c r="AF377" s="14">
        <v>0</v>
      </c>
      <c r="AG377" s="14">
        <v>0</v>
      </c>
      <c r="AH377" s="14">
        <v>0</v>
      </c>
      <c r="AI377" s="14">
        <v>0</v>
      </c>
      <c r="AJ377" s="133"/>
      <c r="AL377" s="133"/>
      <c r="AM377" s="114">
        <f t="shared" si="19"/>
        <v>0</v>
      </c>
    </row>
    <row r="378" spans="1:39" ht="15.5" hidden="1" x14ac:dyDescent="0.35">
      <c r="A378" s="155">
        <v>5852</v>
      </c>
      <c r="B378" s="114" t="s">
        <v>757</v>
      </c>
      <c r="C378" s="114">
        <v>739</v>
      </c>
      <c r="D378" s="114">
        <v>369731.66</v>
      </c>
      <c r="E378" s="114">
        <v>2235</v>
      </c>
      <c r="F378" s="114">
        <v>0</v>
      </c>
      <c r="G378" s="114">
        <v>0</v>
      </c>
      <c r="H378" s="114">
        <v>0</v>
      </c>
      <c r="I378" s="114">
        <v>0</v>
      </c>
      <c r="J378" s="114">
        <v>0</v>
      </c>
      <c r="K378" s="114">
        <v>367496.66</v>
      </c>
      <c r="L378" s="114">
        <v>497.29</v>
      </c>
      <c r="M378" s="114">
        <v>0</v>
      </c>
      <c r="N378" s="114">
        <v>0</v>
      </c>
      <c r="O378" s="114"/>
      <c r="P378" s="114">
        <v>0</v>
      </c>
      <c r="S378" s="119">
        <f t="shared" si="20"/>
        <v>0</v>
      </c>
      <c r="T378" s="14" t="s">
        <v>756</v>
      </c>
      <c r="U378" s="14" t="s">
        <v>757</v>
      </c>
      <c r="V378" s="14">
        <v>709</v>
      </c>
      <c r="W378" s="14">
        <v>380375.68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380375.68</v>
      </c>
      <c r="AE378" s="14">
        <v>536.49602256699575</v>
      </c>
      <c r="AF378" s="14">
        <v>0</v>
      </c>
      <c r="AG378" s="14">
        <v>0</v>
      </c>
      <c r="AH378" s="14">
        <v>0</v>
      </c>
      <c r="AI378" s="14">
        <v>0</v>
      </c>
      <c r="AJ378" s="133"/>
      <c r="AL378" s="133"/>
      <c r="AM378" s="114">
        <f t="shared" si="19"/>
        <v>0</v>
      </c>
    </row>
    <row r="379" spans="1:39" ht="15.5" hidden="1" x14ac:dyDescent="0.35">
      <c r="A379" s="155">
        <v>238</v>
      </c>
      <c r="B379" s="114" t="s">
        <v>60</v>
      </c>
      <c r="C379" s="114">
        <v>1082</v>
      </c>
      <c r="D379" s="114">
        <v>789153.05</v>
      </c>
      <c r="E379" s="114">
        <v>0</v>
      </c>
      <c r="F379" s="114">
        <v>0</v>
      </c>
      <c r="G379" s="114">
        <v>9668.9699999999993</v>
      </c>
      <c r="H379" s="114">
        <v>0</v>
      </c>
      <c r="I379" s="114">
        <v>0</v>
      </c>
      <c r="J379" s="114">
        <v>0</v>
      </c>
      <c r="K379" s="114">
        <v>779484.08000000007</v>
      </c>
      <c r="L379" s="114">
        <v>720.41</v>
      </c>
      <c r="M379" s="114">
        <v>97.11</v>
      </c>
      <c r="N379" s="114">
        <v>105073.02</v>
      </c>
      <c r="O379" s="114">
        <v>5.9795945516861772E-3</v>
      </c>
      <c r="P379" s="114">
        <v>74744.929999999993</v>
      </c>
      <c r="S379" s="119">
        <f t="shared" si="20"/>
        <v>0</v>
      </c>
      <c r="T379" s="14" t="s">
        <v>59</v>
      </c>
      <c r="U379" s="14" t="s">
        <v>60</v>
      </c>
      <c r="V379" s="14">
        <v>1090</v>
      </c>
      <c r="W379" s="14">
        <v>894732.34</v>
      </c>
      <c r="X379" s="14">
        <v>0</v>
      </c>
      <c r="Y379" s="14">
        <v>1403.84</v>
      </c>
      <c r="Z379" s="14">
        <v>2651.26</v>
      </c>
      <c r="AA379" s="14">
        <v>0</v>
      </c>
      <c r="AB379" s="14">
        <v>0</v>
      </c>
      <c r="AC379" s="14">
        <v>0</v>
      </c>
      <c r="AD379" s="14">
        <v>890677.24</v>
      </c>
      <c r="AE379" s="14">
        <v>817.13508256880732</v>
      </c>
      <c r="AF379" s="14">
        <v>178.02</v>
      </c>
      <c r="AG379" s="14">
        <v>194041.8</v>
      </c>
      <c r="AH379" s="14">
        <v>1.1087919640358717E-2</v>
      </c>
      <c r="AI379" s="14">
        <v>147469.32999999999</v>
      </c>
      <c r="AJ379" s="133"/>
      <c r="AL379" s="133"/>
      <c r="AM379" s="114">
        <f t="shared" si="19"/>
        <v>0</v>
      </c>
    </row>
    <row r="380" spans="1:39" ht="15.5" hidden="1" x14ac:dyDescent="0.35">
      <c r="A380" s="155">
        <v>5866</v>
      </c>
      <c r="B380" s="114" t="s">
        <v>761</v>
      </c>
      <c r="C380" s="114">
        <v>985</v>
      </c>
      <c r="D380" s="114">
        <v>779625.37</v>
      </c>
      <c r="E380" s="114">
        <v>0</v>
      </c>
      <c r="F380" s="114">
        <v>0</v>
      </c>
      <c r="G380" s="114">
        <v>0</v>
      </c>
      <c r="H380" s="114">
        <v>0</v>
      </c>
      <c r="I380" s="114">
        <v>0</v>
      </c>
      <c r="J380" s="114">
        <v>0</v>
      </c>
      <c r="K380" s="114">
        <v>779625.37</v>
      </c>
      <c r="L380" s="114">
        <v>791.5</v>
      </c>
      <c r="M380" s="114">
        <v>168.2</v>
      </c>
      <c r="N380" s="114">
        <v>165677</v>
      </c>
      <c r="O380" s="114">
        <v>9.4285030214198724E-3</v>
      </c>
      <c r="P380" s="114">
        <v>117856.29</v>
      </c>
      <c r="S380" s="119">
        <f t="shared" si="20"/>
        <v>0</v>
      </c>
      <c r="T380" s="14" t="s">
        <v>760</v>
      </c>
      <c r="U380" s="14" t="s">
        <v>761</v>
      </c>
      <c r="V380" s="14">
        <v>957</v>
      </c>
      <c r="W380" s="14">
        <v>743211.27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743211.27</v>
      </c>
      <c r="AE380" s="14">
        <v>776.60529780564264</v>
      </c>
      <c r="AF380" s="14">
        <v>137.49</v>
      </c>
      <c r="AG380" s="14">
        <v>131577.93</v>
      </c>
      <c r="AH380" s="14">
        <v>7.5186146195548821E-3</v>
      </c>
      <c r="AI380" s="14">
        <v>99997.57</v>
      </c>
      <c r="AJ380" s="133"/>
      <c r="AL380" s="133"/>
      <c r="AM380" s="114">
        <f t="shared" si="19"/>
        <v>0</v>
      </c>
    </row>
    <row r="381" spans="1:39" ht="15.5" hidden="1" x14ac:dyDescent="0.35">
      <c r="A381" s="155">
        <v>5901</v>
      </c>
      <c r="B381" s="114" t="s">
        <v>763</v>
      </c>
      <c r="C381" s="114">
        <v>5457</v>
      </c>
      <c r="D381" s="114">
        <v>1931888.99</v>
      </c>
      <c r="E381" s="114">
        <v>0</v>
      </c>
      <c r="F381" s="114">
        <v>0</v>
      </c>
      <c r="G381" s="114">
        <v>0</v>
      </c>
      <c r="H381" s="114">
        <v>0</v>
      </c>
      <c r="I381" s="114">
        <v>0</v>
      </c>
      <c r="J381" s="114">
        <v>0</v>
      </c>
      <c r="K381" s="114">
        <v>1931888.99</v>
      </c>
      <c r="L381" s="114">
        <v>354.02</v>
      </c>
      <c r="M381" s="114">
        <v>0</v>
      </c>
      <c r="N381" s="114">
        <v>0</v>
      </c>
      <c r="O381" s="114"/>
      <c r="P381" s="114">
        <v>0</v>
      </c>
      <c r="S381" s="119">
        <f t="shared" si="20"/>
        <v>0</v>
      </c>
      <c r="T381" s="14" t="s">
        <v>762</v>
      </c>
      <c r="U381" s="14" t="s">
        <v>763</v>
      </c>
      <c r="V381" s="14">
        <v>5567</v>
      </c>
      <c r="W381" s="14">
        <v>2210327.27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2210327.27</v>
      </c>
      <c r="AE381" s="14">
        <v>397.04100413148916</v>
      </c>
      <c r="AF381" s="14">
        <v>0</v>
      </c>
      <c r="AG381" s="14">
        <v>0</v>
      </c>
      <c r="AH381" s="14">
        <v>0</v>
      </c>
      <c r="AI381" s="14">
        <v>0</v>
      </c>
      <c r="AJ381" s="133"/>
      <c r="AL381" s="133"/>
      <c r="AM381" s="114">
        <f t="shared" si="19"/>
        <v>0</v>
      </c>
    </row>
    <row r="382" spans="1:39" ht="15.5" hidden="1" x14ac:dyDescent="0.35">
      <c r="A382" s="155">
        <v>5985</v>
      </c>
      <c r="B382" s="114" t="s">
        <v>767</v>
      </c>
      <c r="C382" s="114">
        <v>1177</v>
      </c>
      <c r="D382" s="114">
        <v>504637.24</v>
      </c>
      <c r="E382" s="114">
        <v>0</v>
      </c>
      <c r="F382" s="114">
        <v>3384.69</v>
      </c>
      <c r="G382" s="114">
        <v>0</v>
      </c>
      <c r="H382" s="114">
        <v>0</v>
      </c>
      <c r="I382" s="114">
        <v>0</v>
      </c>
      <c r="J382" s="114">
        <v>0</v>
      </c>
      <c r="K382" s="114">
        <v>501252.55</v>
      </c>
      <c r="L382" s="114">
        <v>425.87</v>
      </c>
      <c r="M382" s="114">
        <v>0</v>
      </c>
      <c r="N382" s="114">
        <v>0</v>
      </c>
      <c r="O382" s="114"/>
      <c r="P382" s="114">
        <v>0</v>
      </c>
      <c r="S382" s="119">
        <f t="shared" si="20"/>
        <v>0</v>
      </c>
      <c r="T382" s="14" t="s">
        <v>766</v>
      </c>
      <c r="U382" s="14" t="s">
        <v>767</v>
      </c>
      <c r="V382" s="14">
        <v>1129</v>
      </c>
      <c r="W382" s="14">
        <v>634160.86</v>
      </c>
      <c r="X382" s="14">
        <v>0</v>
      </c>
      <c r="Y382" s="14">
        <v>3154.13</v>
      </c>
      <c r="Z382" s="14">
        <v>0</v>
      </c>
      <c r="AA382" s="14">
        <v>0</v>
      </c>
      <c r="AB382" s="14">
        <v>0</v>
      </c>
      <c r="AC382" s="14">
        <v>0</v>
      </c>
      <c r="AD382" s="14">
        <v>631006.73</v>
      </c>
      <c r="AE382" s="14">
        <v>558.90764393268375</v>
      </c>
      <c r="AF382" s="14">
        <v>0</v>
      </c>
      <c r="AG382" s="14">
        <v>0</v>
      </c>
      <c r="AH382" s="14">
        <v>0</v>
      </c>
      <c r="AI382" s="14">
        <v>0</v>
      </c>
      <c r="AJ382" s="133"/>
      <c r="AL382" s="133"/>
      <c r="AM382" s="114">
        <f t="shared" si="19"/>
        <v>0</v>
      </c>
    </row>
    <row r="383" spans="1:39" ht="15.5" hidden="1" x14ac:dyDescent="0.35">
      <c r="A383" s="155">
        <v>5992</v>
      </c>
      <c r="B383" s="114" t="s">
        <v>769</v>
      </c>
      <c r="C383" s="114">
        <v>409</v>
      </c>
      <c r="D383" s="114">
        <v>315163.58</v>
      </c>
      <c r="E383" s="114">
        <v>0</v>
      </c>
      <c r="F383" s="114">
        <v>0</v>
      </c>
      <c r="G383" s="114">
        <v>0</v>
      </c>
      <c r="H383" s="114">
        <v>0</v>
      </c>
      <c r="I383" s="114">
        <v>0</v>
      </c>
      <c r="J383" s="114">
        <v>0</v>
      </c>
      <c r="K383" s="114">
        <v>315163.58</v>
      </c>
      <c r="L383" s="114">
        <v>770.57</v>
      </c>
      <c r="M383" s="114">
        <v>147.27000000000001</v>
      </c>
      <c r="N383" s="114">
        <v>60233.430000000008</v>
      </c>
      <c r="O383" s="114">
        <v>3.4278208607439928E-3</v>
      </c>
      <c r="P383" s="114">
        <v>42847.76</v>
      </c>
      <c r="S383" s="119">
        <f t="shared" si="20"/>
        <v>0</v>
      </c>
      <c r="T383" s="14" t="s">
        <v>768</v>
      </c>
      <c r="U383" s="14" t="s">
        <v>769</v>
      </c>
      <c r="V383" s="14">
        <v>402</v>
      </c>
      <c r="W383" s="14">
        <v>260262.23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260262.23</v>
      </c>
      <c r="AE383" s="14">
        <v>647.41848258706466</v>
      </c>
      <c r="AF383" s="14">
        <v>8.3000000000000007</v>
      </c>
      <c r="AG383" s="14">
        <v>3336.6</v>
      </c>
      <c r="AH383" s="14">
        <v>1.9065970668186391E-4</v>
      </c>
      <c r="AI383" s="14">
        <v>2535.77</v>
      </c>
      <c r="AJ383" s="133"/>
      <c r="AL383" s="133"/>
      <c r="AM383" s="114">
        <f t="shared" si="19"/>
        <v>0</v>
      </c>
    </row>
    <row r="384" spans="1:39" ht="15.5" hidden="1" x14ac:dyDescent="0.35">
      <c r="A384" s="155">
        <v>6022</v>
      </c>
      <c r="B384" s="114" t="s">
        <v>773</v>
      </c>
      <c r="C384" s="114">
        <v>531</v>
      </c>
      <c r="D384" s="114">
        <v>198060.62</v>
      </c>
      <c r="E384" s="114">
        <v>0</v>
      </c>
      <c r="F384" s="114">
        <v>0</v>
      </c>
      <c r="G384" s="114">
        <v>0</v>
      </c>
      <c r="H384" s="114">
        <v>0</v>
      </c>
      <c r="I384" s="114">
        <v>0</v>
      </c>
      <c r="J384" s="114">
        <v>0</v>
      </c>
      <c r="K384" s="114">
        <v>198060.62</v>
      </c>
      <c r="L384" s="114">
        <v>373</v>
      </c>
      <c r="M384" s="114">
        <v>0</v>
      </c>
      <c r="N384" s="114">
        <v>0</v>
      </c>
      <c r="O384" s="114"/>
      <c r="P384" s="114">
        <v>0</v>
      </c>
      <c r="S384" s="119">
        <f t="shared" ref="S384:S415" si="21">A384-T384</f>
        <v>0</v>
      </c>
      <c r="T384" s="14" t="s">
        <v>772</v>
      </c>
      <c r="U384" s="14" t="s">
        <v>773</v>
      </c>
      <c r="V384" s="14">
        <v>459</v>
      </c>
      <c r="W384" s="14">
        <v>153691.85999999999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153691.85999999999</v>
      </c>
      <c r="AE384" s="14">
        <v>334.8406535947712</v>
      </c>
      <c r="AF384" s="14">
        <v>0</v>
      </c>
      <c r="AG384" s="14">
        <v>0</v>
      </c>
      <c r="AH384" s="14">
        <v>0</v>
      </c>
      <c r="AI384" s="14">
        <v>0</v>
      </c>
      <c r="AJ384" s="133"/>
      <c r="AL384" s="133"/>
      <c r="AM384" s="114">
        <f t="shared" si="19"/>
        <v>0</v>
      </c>
    </row>
    <row r="385" spans="1:39" ht="15.5" hidden="1" x14ac:dyDescent="0.35">
      <c r="A385" s="155">
        <v>6027</v>
      </c>
      <c r="B385" s="114" t="s">
        <v>775</v>
      </c>
      <c r="C385" s="114">
        <v>490</v>
      </c>
      <c r="D385" s="114">
        <v>352131.12</v>
      </c>
      <c r="E385" s="114">
        <v>733.18</v>
      </c>
      <c r="F385" s="114">
        <v>0</v>
      </c>
      <c r="G385" s="114">
        <v>0</v>
      </c>
      <c r="H385" s="114">
        <v>0</v>
      </c>
      <c r="I385" s="114">
        <v>0</v>
      </c>
      <c r="J385" s="114">
        <v>0</v>
      </c>
      <c r="K385" s="114">
        <v>351397.94</v>
      </c>
      <c r="L385" s="114">
        <v>717.14</v>
      </c>
      <c r="M385" s="114">
        <v>93.84</v>
      </c>
      <c r="N385" s="114">
        <v>45981.599999999999</v>
      </c>
      <c r="O385" s="114">
        <v>2.6167642734339709E-3</v>
      </c>
      <c r="P385" s="114">
        <v>32709.55</v>
      </c>
      <c r="S385" s="119">
        <f t="shared" si="21"/>
        <v>0</v>
      </c>
      <c r="T385" s="14" t="s">
        <v>774</v>
      </c>
      <c r="U385" s="14" t="s">
        <v>775</v>
      </c>
      <c r="V385" s="14">
        <v>488</v>
      </c>
      <c r="W385" s="14">
        <v>390435.74</v>
      </c>
      <c r="X385" s="14">
        <v>100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390335.74</v>
      </c>
      <c r="AE385" s="14">
        <v>799.86831967213118</v>
      </c>
      <c r="AF385" s="14">
        <v>160.75</v>
      </c>
      <c r="AG385" s="14">
        <v>78446</v>
      </c>
      <c r="AH385" s="14">
        <v>4.4825545016979849E-3</v>
      </c>
      <c r="AI385" s="14">
        <v>59617.97</v>
      </c>
      <c r="AJ385" s="133"/>
      <c r="AL385" s="133"/>
      <c r="AM385" s="114">
        <f t="shared" si="19"/>
        <v>0</v>
      </c>
    </row>
    <row r="386" spans="1:39" ht="15.5" hidden="1" x14ac:dyDescent="0.35">
      <c r="A386" s="155">
        <v>6069</v>
      </c>
      <c r="B386" s="114" t="s">
        <v>777</v>
      </c>
      <c r="C386" s="114">
        <v>72</v>
      </c>
      <c r="D386" s="114">
        <v>21658.71</v>
      </c>
      <c r="E386" s="114">
        <v>0</v>
      </c>
      <c r="F386" s="114">
        <v>0</v>
      </c>
      <c r="G386" s="114">
        <v>0</v>
      </c>
      <c r="H386" s="114">
        <v>0</v>
      </c>
      <c r="I386" s="114">
        <v>0</v>
      </c>
      <c r="J386" s="114">
        <v>0</v>
      </c>
      <c r="K386" s="114">
        <v>21658.71</v>
      </c>
      <c r="L386" s="114">
        <v>300.82</v>
      </c>
      <c r="M386" s="114">
        <v>0</v>
      </c>
      <c r="N386" s="114">
        <v>0</v>
      </c>
      <c r="O386" s="114"/>
      <c r="P386" s="114">
        <v>0</v>
      </c>
      <c r="S386" s="119">
        <f t="shared" si="21"/>
        <v>0</v>
      </c>
      <c r="T386" s="14" t="s">
        <v>776</v>
      </c>
      <c r="U386" s="14" t="s">
        <v>777</v>
      </c>
      <c r="V386" s="14">
        <v>74</v>
      </c>
      <c r="W386" s="14">
        <v>34830.15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34830.15</v>
      </c>
      <c r="AE386" s="14">
        <v>470.67770270270273</v>
      </c>
      <c r="AF386" s="14">
        <v>0</v>
      </c>
      <c r="AG386" s="14">
        <v>0</v>
      </c>
      <c r="AH386" s="14">
        <v>0</v>
      </c>
      <c r="AI386" s="14">
        <v>0</v>
      </c>
      <c r="AJ386" s="133"/>
      <c r="AL386" s="133"/>
      <c r="AM386" s="114">
        <f t="shared" si="19"/>
        <v>0</v>
      </c>
    </row>
    <row r="387" spans="1:39" ht="15.5" hidden="1" x14ac:dyDescent="0.35">
      <c r="A387" s="155">
        <v>6104</v>
      </c>
      <c r="B387" s="114" t="s">
        <v>781</v>
      </c>
      <c r="C387" s="114">
        <v>157</v>
      </c>
      <c r="D387" s="114">
        <v>101284.42</v>
      </c>
      <c r="E387" s="114">
        <v>0</v>
      </c>
      <c r="F387" s="114">
        <v>0</v>
      </c>
      <c r="G387" s="114">
        <v>0</v>
      </c>
      <c r="H387" s="114">
        <v>0</v>
      </c>
      <c r="I387" s="114">
        <v>0</v>
      </c>
      <c r="J387" s="114">
        <v>0</v>
      </c>
      <c r="K387" s="114">
        <v>101284.42</v>
      </c>
      <c r="L387" s="114">
        <v>645.12</v>
      </c>
      <c r="M387" s="114">
        <v>21.82</v>
      </c>
      <c r="N387" s="114">
        <v>3425.7400000000002</v>
      </c>
      <c r="O387" s="114">
        <v>1.9495524388176341E-4</v>
      </c>
      <c r="P387" s="114">
        <v>2436.94</v>
      </c>
      <c r="S387" s="119">
        <f t="shared" si="21"/>
        <v>0</v>
      </c>
      <c r="T387" s="14" t="s">
        <v>780</v>
      </c>
      <c r="U387" s="14" t="s">
        <v>781</v>
      </c>
      <c r="V387" s="14">
        <v>157</v>
      </c>
      <c r="W387" s="14">
        <v>105155.02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105155.02</v>
      </c>
      <c r="AE387" s="14">
        <v>669.7771974522293</v>
      </c>
      <c r="AF387" s="14">
        <v>30.66</v>
      </c>
      <c r="AG387" s="14">
        <v>4813.62</v>
      </c>
      <c r="AH387" s="14">
        <v>2.7505945491756691E-4</v>
      </c>
      <c r="AI387" s="14">
        <v>3658.29</v>
      </c>
      <c r="AJ387" s="133"/>
      <c r="AL387" s="133"/>
      <c r="AM387" s="114">
        <f t="shared" si="19"/>
        <v>0</v>
      </c>
    </row>
    <row r="388" spans="1:39" ht="15.5" hidden="1" x14ac:dyDescent="0.35">
      <c r="A388" s="155">
        <v>6113</v>
      </c>
      <c r="B388" s="114" t="s">
        <v>783</v>
      </c>
      <c r="C388" s="114">
        <v>1389</v>
      </c>
      <c r="D388" s="114">
        <v>557650.22</v>
      </c>
      <c r="E388" s="114">
        <v>14591.33</v>
      </c>
      <c r="F388" s="114">
        <v>0</v>
      </c>
      <c r="G388" s="114">
        <v>0</v>
      </c>
      <c r="H388" s="114">
        <v>0</v>
      </c>
      <c r="I388" s="114">
        <v>0</v>
      </c>
      <c r="J388" s="114">
        <v>0</v>
      </c>
      <c r="K388" s="114">
        <v>543058.89</v>
      </c>
      <c r="L388" s="114">
        <v>390.97</v>
      </c>
      <c r="M388" s="114">
        <v>0</v>
      </c>
      <c r="N388" s="114">
        <v>0</v>
      </c>
      <c r="O388" s="114"/>
      <c r="P388" s="114">
        <v>0</v>
      </c>
      <c r="S388" s="119">
        <f t="shared" si="21"/>
        <v>0</v>
      </c>
      <c r="T388" s="14" t="s">
        <v>782</v>
      </c>
      <c r="U388" s="14" t="s">
        <v>783</v>
      </c>
      <c r="V388" s="14">
        <v>1417</v>
      </c>
      <c r="W388" s="14">
        <v>583256.43000000005</v>
      </c>
      <c r="X388" s="14">
        <v>15905.24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567351.19000000006</v>
      </c>
      <c r="AE388" s="14">
        <v>400.38898376852512</v>
      </c>
      <c r="AF388" s="14">
        <v>0</v>
      </c>
      <c r="AG388" s="14">
        <v>0</v>
      </c>
      <c r="AH388" s="14">
        <v>0</v>
      </c>
      <c r="AI388" s="14">
        <v>0</v>
      </c>
      <c r="AJ388" s="133"/>
      <c r="AL388" s="133"/>
      <c r="AM388" s="114">
        <f t="shared" si="19"/>
        <v>0</v>
      </c>
    </row>
    <row r="389" spans="1:39" ht="15.5" hidden="1" x14ac:dyDescent="0.35">
      <c r="A389" s="155">
        <v>6083</v>
      </c>
      <c r="B389" s="114" t="s">
        <v>779</v>
      </c>
      <c r="C389" s="114">
        <v>1130</v>
      </c>
      <c r="D389" s="114">
        <v>325821.46000000002</v>
      </c>
      <c r="E389" s="114">
        <v>0</v>
      </c>
      <c r="F389" s="114">
        <v>0</v>
      </c>
      <c r="G389" s="114">
        <v>248.71</v>
      </c>
      <c r="H389" s="114">
        <v>0</v>
      </c>
      <c r="I389" s="114">
        <v>0</v>
      </c>
      <c r="J389" s="114">
        <v>0</v>
      </c>
      <c r="K389" s="114">
        <v>325572.75</v>
      </c>
      <c r="L389" s="114">
        <v>288.12</v>
      </c>
      <c r="M389" s="114">
        <v>0</v>
      </c>
      <c r="N389" s="114">
        <v>0</v>
      </c>
      <c r="O389" s="114"/>
      <c r="P389" s="114">
        <v>0</v>
      </c>
      <c r="S389" s="119">
        <f t="shared" si="21"/>
        <v>0</v>
      </c>
      <c r="T389" s="14" t="s">
        <v>778</v>
      </c>
      <c r="U389" s="14" t="s">
        <v>779</v>
      </c>
      <c r="V389" s="14">
        <v>1073</v>
      </c>
      <c r="W389" s="14">
        <v>343425.43</v>
      </c>
      <c r="X389" s="14">
        <v>0</v>
      </c>
      <c r="Y389" s="14">
        <v>0</v>
      </c>
      <c r="Z389" s="14">
        <v>239.76</v>
      </c>
      <c r="AA389" s="14">
        <v>0</v>
      </c>
      <c r="AB389" s="14">
        <v>0</v>
      </c>
      <c r="AC389" s="14">
        <v>0</v>
      </c>
      <c r="AD389" s="14">
        <v>343185.67</v>
      </c>
      <c r="AE389" s="14">
        <v>319.83753028890959</v>
      </c>
      <c r="AF389" s="14">
        <v>0</v>
      </c>
      <c r="AG389" s="14">
        <v>0</v>
      </c>
      <c r="AH389" s="14">
        <v>0</v>
      </c>
      <c r="AI389" s="14">
        <v>0</v>
      </c>
      <c r="AJ389" s="133"/>
      <c r="AL389" s="133"/>
      <c r="AM389" s="114">
        <f t="shared" si="19"/>
        <v>0</v>
      </c>
    </row>
    <row r="390" spans="1:39" ht="15.5" hidden="1" x14ac:dyDescent="0.35">
      <c r="A390" s="155">
        <v>6118</v>
      </c>
      <c r="B390" s="114" t="s">
        <v>785</v>
      </c>
      <c r="C390" s="114">
        <v>854</v>
      </c>
      <c r="D390" s="114">
        <v>360462.63</v>
      </c>
      <c r="E390" s="114">
        <v>0</v>
      </c>
      <c r="F390" s="114">
        <v>0</v>
      </c>
      <c r="G390" s="114">
        <v>0</v>
      </c>
      <c r="H390" s="114">
        <v>0</v>
      </c>
      <c r="I390" s="114">
        <v>0</v>
      </c>
      <c r="J390" s="114">
        <v>0</v>
      </c>
      <c r="K390" s="114">
        <v>360462.63</v>
      </c>
      <c r="L390" s="114">
        <v>422.09</v>
      </c>
      <c r="M390" s="114">
        <v>0</v>
      </c>
      <c r="N390" s="114">
        <v>0</v>
      </c>
      <c r="O390" s="114"/>
      <c r="P390" s="114">
        <v>0</v>
      </c>
      <c r="S390" s="119">
        <f t="shared" si="21"/>
        <v>0</v>
      </c>
      <c r="T390" s="14" t="s">
        <v>784</v>
      </c>
      <c r="U390" s="14" t="s">
        <v>785</v>
      </c>
      <c r="V390" s="14">
        <v>857</v>
      </c>
      <c r="W390" s="14">
        <v>361225.43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361225.43</v>
      </c>
      <c r="AE390" s="14">
        <v>421.49991831971994</v>
      </c>
      <c r="AF390" s="14">
        <v>0</v>
      </c>
      <c r="AG390" s="14">
        <v>0</v>
      </c>
      <c r="AH390" s="14">
        <v>0</v>
      </c>
      <c r="AI390" s="14">
        <v>0</v>
      </c>
      <c r="AJ390" s="133"/>
      <c r="AL390" s="133"/>
      <c r="AM390" s="114">
        <f t="shared" si="19"/>
        <v>0</v>
      </c>
    </row>
    <row r="391" spans="1:39" ht="15.5" hidden="1" x14ac:dyDescent="0.35">
      <c r="A391" s="155">
        <v>6125</v>
      </c>
      <c r="B391" s="114" t="s">
        <v>787</v>
      </c>
      <c r="C391" s="114">
        <v>3948</v>
      </c>
      <c r="D391" s="114">
        <v>866920.85</v>
      </c>
      <c r="E391" s="114">
        <v>0</v>
      </c>
      <c r="F391" s="114">
        <v>0</v>
      </c>
      <c r="G391" s="114">
        <v>0</v>
      </c>
      <c r="H391" s="114">
        <v>0</v>
      </c>
      <c r="I391" s="114">
        <v>0</v>
      </c>
      <c r="J391" s="114">
        <v>0</v>
      </c>
      <c r="K391" s="114">
        <v>866920.85</v>
      </c>
      <c r="L391" s="114">
        <v>219.58</v>
      </c>
      <c r="M391" s="114">
        <v>0</v>
      </c>
      <c r="N391" s="114">
        <v>0</v>
      </c>
      <c r="O391" s="114"/>
      <c r="P391" s="114">
        <v>0</v>
      </c>
      <c r="S391" s="119">
        <f t="shared" si="21"/>
        <v>0</v>
      </c>
      <c r="T391" s="14" t="s">
        <v>786</v>
      </c>
      <c r="U391" s="14" t="s">
        <v>787</v>
      </c>
      <c r="V391" s="14">
        <v>3957</v>
      </c>
      <c r="W391" s="14">
        <v>861191.31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861191.31</v>
      </c>
      <c r="AE391" s="14">
        <v>217.63742987111451</v>
      </c>
      <c r="AF391" s="14">
        <v>0</v>
      </c>
      <c r="AG391" s="14">
        <v>0</v>
      </c>
      <c r="AH391" s="14">
        <v>0</v>
      </c>
      <c r="AI391" s="14">
        <v>0</v>
      </c>
      <c r="AJ391" s="133"/>
      <c r="AL391" s="133"/>
      <c r="AM391" s="114">
        <f t="shared" si="19"/>
        <v>0</v>
      </c>
    </row>
    <row r="392" spans="1:39" ht="15.5" hidden="1" x14ac:dyDescent="0.35">
      <c r="A392" s="155">
        <v>6174</v>
      </c>
      <c r="B392" s="114" t="s">
        <v>789</v>
      </c>
      <c r="C392" s="114">
        <v>12822</v>
      </c>
      <c r="D392" s="114">
        <v>4161089.12</v>
      </c>
      <c r="E392" s="114">
        <v>42851.360000000001</v>
      </c>
      <c r="F392" s="114">
        <v>0</v>
      </c>
      <c r="G392" s="114">
        <v>0</v>
      </c>
      <c r="H392" s="114">
        <v>0</v>
      </c>
      <c r="I392" s="114">
        <v>0</v>
      </c>
      <c r="J392" s="114">
        <v>0</v>
      </c>
      <c r="K392" s="114">
        <v>4118237.7600000002</v>
      </c>
      <c r="L392" s="114">
        <v>321.19</v>
      </c>
      <c r="M392" s="114">
        <v>0</v>
      </c>
      <c r="N392" s="114">
        <v>0</v>
      </c>
      <c r="O392" s="114"/>
      <c r="P392" s="114">
        <v>0</v>
      </c>
      <c r="S392" s="119">
        <f t="shared" si="21"/>
        <v>0</v>
      </c>
      <c r="T392" s="14" t="s">
        <v>788</v>
      </c>
      <c r="U392" s="14" t="s">
        <v>789</v>
      </c>
      <c r="V392" s="14">
        <v>12848</v>
      </c>
      <c r="W392" s="14">
        <v>4100434.43</v>
      </c>
      <c r="X392" s="14">
        <v>39988.04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4060446.39</v>
      </c>
      <c r="AE392" s="14">
        <v>316.03723458904113</v>
      </c>
      <c r="AF392" s="14">
        <v>0</v>
      </c>
      <c r="AG392" s="14">
        <v>0</v>
      </c>
      <c r="AH392" s="14">
        <v>0</v>
      </c>
      <c r="AI392" s="14">
        <v>0</v>
      </c>
      <c r="AJ392" s="133"/>
      <c r="AL392" s="133"/>
      <c r="AM392" s="114">
        <f t="shared" si="19"/>
        <v>0</v>
      </c>
    </row>
    <row r="393" spans="1:39" ht="15.5" hidden="1" x14ac:dyDescent="0.35">
      <c r="A393" s="155">
        <v>6181</v>
      </c>
      <c r="B393" s="114" t="s">
        <v>791</v>
      </c>
      <c r="C393" s="114">
        <v>4195</v>
      </c>
      <c r="D393" s="114">
        <v>1449761.37</v>
      </c>
      <c r="E393" s="114">
        <v>0</v>
      </c>
      <c r="F393" s="114">
        <v>0</v>
      </c>
      <c r="G393" s="114">
        <v>21492.080000000002</v>
      </c>
      <c r="H393" s="114">
        <v>0</v>
      </c>
      <c r="I393" s="114">
        <v>0</v>
      </c>
      <c r="J393" s="114">
        <v>0</v>
      </c>
      <c r="K393" s="114">
        <v>1428269.29</v>
      </c>
      <c r="L393" s="114">
        <v>340.47</v>
      </c>
      <c r="M393" s="114">
        <v>0</v>
      </c>
      <c r="N393" s="114">
        <v>0</v>
      </c>
      <c r="O393" s="114"/>
      <c r="P393" s="114">
        <v>0</v>
      </c>
      <c r="S393" s="119">
        <f t="shared" si="21"/>
        <v>0</v>
      </c>
      <c r="T393" s="14" t="s">
        <v>790</v>
      </c>
      <c r="U393" s="14" t="s">
        <v>791</v>
      </c>
      <c r="V393" s="14">
        <v>4255</v>
      </c>
      <c r="W393" s="14">
        <v>1787571.4</v>
      </c>
      <c r="X393" s="14">
        <v>0</v>
      </c>
      <c r="Y393" s="14">
        <v>0</v>
      </c>
      <c r="Z393" s="14">
        <v>15681</v>
      </c>
      <c r="AA393" s="14">
        <v>0</v>
      </c>
      <c r="AB393" s="14">
        <v>0</v>
      </c>
      <c r="AC393" s="14">
        <v>0</v>
      </c>
      <c r="AD393" s="14">
        <v>1771890.4</v>
      </c>
      <c r="AE393" s="14">
        <v>416.42547591069331</v>
      </c>
      <c r="AF393" s="14">
        <v>0</v>
      </c>
      <c r="AG393" s="14">
        <v>0</v>
      </c>
      <c r="AH393" s="14">
        <v>0</v>
      </c>
      <c r="AI393" s="14">
        <v>0</v>
      </c>
      <c r="AJ393" s="133"/>
      <c r="AL393" s="133"/>
      <c r="AM393" s="114">
        <f t="shared" si="19"/>
        <v>0</v>
      </c>
    </row>
    <row r="394" spans="1:39" ht="15.5" hidden="1" x14ac:dyDescent="0.35">
      <c r="A394" s="155">
        <v>6195</v>
      </c>
      <c r="B394" s="114" t="s">
        <v>793</v>
      </c>
      <c r="C394" s="114">
        <v>2144</v>
      </c>
      <c r="D394" s="114">
        <v>842400.67</v>
      </c>
      <c r="E394" s="114">
        <v>0</v>
      </c>
      <c r="F394" s="114">
        <v>13205.2</v>
      </c>
      <c r="G394" s="114">
        <v>0</v>
      </c>
      <c r="H394" s="114">
        <v>0</v>
      </c>
      <c r="I394" s="114">
        <v>0</v>
      </c>
      <c r="J394" s="114">
        <v>0</v>
      </c>
      <c r="K394" s="114">
        <v>829195.47000000009</v>
      </c>
      <c r="L394" s="114">
        <v>386.75</v>
      </c>
      <c r="M394" s="114">
        <v>0</v>
      </c>
      <c r="N394" s="114">
        <v>0</v>
      </c>
      <c r="O394" s="114"/>
      <c r="P394" s="114">
        <v>0</v>
      </c>
      <c r="S394" s="119">
        <f t="shared" si="21"/>
        <v>0</v>
      </c>
      <c r="T394" s="14" t="s">
        <v>792</v>
      </c>
      <c r="U394" s="14" t="s">
        <v>793</v>
      </c>
      <c r="V394" s="14">
        <v>2174</v>
      </c>
      <c r="W394" s="14">
        <v>1500139.88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1500139.88</v>
      </c>
      <c r="AE394" s="14">
        <v>690.03674333026675</v>
      </c>
      <c r="AF394" s="14">
        <v>50.92</v>
      </c>
      <c r="AG394" s="14">
        <v>110700.08</v>
      </c>
      <c r="AH394" s="14">
        <v>6.3256143326916236E-3</v>
      </c>
      <c r="AI394" s="14">
        <v>84130.67</v>
      </c>
      <c r="AJ394" s="133"/>
      <c r="AL394" s="133"/>
      <c r="AM394" s="114">
        <f t="shared" si="19"/>
        <v>0</v>
      </c>
    </row>
    <row r="395" spans="1:39" ht="15.5" hidden="1" x14ac:dyDescent="0.35">
      <c r="A395" s="155">
        <v>6216</v>
      </c>
      <c r="B395" s="114" t="s">
        <v>795</v>
      </c>
      <c r="C395" s="114">
        <v>2098</v>
      </c>
      <c r="D395" s="114">
        <v>856833.02</v>
      </c>
      <c r="E395" s="114">
        <v>0</v>
      </c>
      <c r="F395" s="114">
        <v>0</v>
      </c>
      <c r="G395" s="114">
        <v>0</v>
      </c>
      <c r="H395" s="114">
        <v>0</v>
      </c>
      <c r="I395" s="114">
        <v>0</v>
      </c>
      <c r="J395" s="114">
        <v>0</v>
      </c>
      <c r="K395" s="114">
        <v>856833.02</v>
      </c>
      <c r="L395" s="114">
        <v>408.4</v>
      </c>
      <c r="M395" s="114">
        <v>0</v>
      </c>
      <c r="N395" s="114">
        <v>0</v>
      </c>
      <c r="O395" s="114"/>
      <c r="P395" s="114">
        <v>0</v>
      </c>
      <c r="S395" s="119">
        <f t="shared" si="21"/>
        <v>0</v>
      </c>
      <c r="T395" s="14" t="s">
        <v>794</v>
      </c>
      <c r="U395" s="14" t="s">
        <v>795</v>
      </c>
      <c r="V395" s="14">
        <v>2141</v>
      </c>
      <c r="W395" s="14">
        <v>832606.67</v>
      </c>
      <c r="X395" s="14">
        <v>0</v>
      </c>
      <c r="Y395" s="14">
        <v>0</v>
      </c>
      <c r="Z395" s="14">
        <v>382.93</v>
      </c>
      <c r="AA395" s="14">
        <v>0</v>
      </c>
      <c r="AB395" s="14">
        <v>0</v>
      </c>
      <c r="AC395" s="14">
        <v>0</v>
      </c>
      <c r="AD395" s="14">
        <v>832223.74</v>
      </c>
      <c r="AE395" s="14">
        <v>388.70795889771136</v>
      </c>
      <c r="AF395" s="14">
        <v>0</v>
      </c>
      <c r="AG395" s="14">
        <v>0</v>
      </c>
      <c r="AH395" s="14">
        <v>0</v>
      </c>
      <c r="AI395" s="14">
        <v>0</v>
      </c>
      <c r="AJ395" s="133"/>
      <c r="AL395" s="133"/>
      <c r="AM395" s="114">
        <f t="shared" si="19"/>
        <v>0</v>
      </c>
    </row>
    <row r="396" spans="1:39" ht="15.5" hidden="1" x14ac:dyDescent="0.35">
      <c r="A396" s="155">
        <v>6223</v>
      </c>
      <c r="B396" s="114" t="s">
        <v>797</v>
      </c>
      <c r="C396" s="114">
        <v>8657</v>
      </c>
      <c r="D396" s="114">
        <v>2609376.02</v>
      </c>
      <c r="E396" s="114">
        <v>0</v>
      </c>
      <c r="F396" s="114">
        <v>33344.85</v>
      </c>
      <c r="G396" s="114">
        <v>0</v>
      </c>
      <c r="H396" s="114">
        <v>0</v>
      </c>
      <c r="I396" s="114">
        <v>0</v>
      </c>
      <c r="J396" s="114">
        <v>0</v>
      </c>
      <c r="K396" s="114">
        <v>2576031.17</v>
      </c>
      <c r="L396" s="114">
        <v>297.57</v>
      </c>
      <c r="M396" s="114">
        <v>0</v>
      </c>
      <c r="N396" s="114">
        <v>0</v>
      </c>
      <c r="O396" s="114"/>
      <c r="P396" s="114">
        <v>0</v>
      </c>
      <c r="S396" s="119">
        <f t="shared" si="21"/>
        <v>0</v>
      </c>
      <c r="T396" s="14" t="s">
        <v>796</v>
      </c>
      <c r="U396" s="14" t="s">
        <v>797</v>
      </c>
      <c r="V396" s="14">
        <v>8646</v>
      </c>
      <c r="W396" s="14">
        <v>2590579.34</v>
      </c>
      <c r="X396" s="14">
        <v>0</v>
      </c>
      <c r="Y396" s="14">
        <v>29459.51</v>
      </c>
      <c r="Z396" s="14">
        <v>0</v>
      </c>
      <c r="AA396" s="14">
        <v>0</v>
      </c>
      <c r="AB396" s="14">
        <v>0</v>
      </c>
      <c r="AC396" s="14">
        <v>0</v>
      </c>
      <c r="AD396" s="14">
        <v>2561119.83</v>
      </c>
      <c r="AE396" s="14">
        <v>296.2201977793199</v>
      </c>
      <c r="AF396" s="14">
        <v>0</v>
      </c>
      <c r="AG396" s="14">
        <v>0</v>
      </c>
      <c r="AH396" s="14">
        <v>0</v>
      </c>
      <c r="AI396" s="14">
        <v>0</v>
      </c>
      <c r="AJ396" s="133"/>
      <c r="AL396" s="133"/>
      <c r="AM396" s="114">
        <f t="shared" si="19"/>
        <v>0</v>
      </c>
    </row>
    <row r="397" spans="1:39" ht="15.5" hidden="1" x14ac:dyDescent="0.35">
      <c r="A397" s="155">
        <v>6230</v>
      </c>
      <c r="B397" s="114" t="s">
        <v>799</v>
      </c>
      <c r="C397" s="114">
        <v>471</v>
      </c>
      <c r="D397" s="114">
        <v>429463.38</v>
      </c>
      <c r="E397" s="114">
        <v>0</v>
      </c>
      <c r="F397" s="114">
        <v>0</v>
      </c>
      <c r="G397" s="114">
        <v>0</v>
      </c>
      <c r="H397" s="114">
        <v>0</v>
      </c>
      <c r="I397" s="114">
        <v>0</v>
      </c>
      <c r="J397" s="114">
        <v>0</v>
      </c>
      <c r="K397" s="114">
        <v>429463.38</v>
      </c>
      <c r="L397" s="114">
        <v>911.81</v>
      </c>
      <c r="M397" s="114">
        <v>288.51</v>
      </c>
      <c r="N397" s="114">
        <v>135888.21</v>
      </c>
      <c r="O397" s="114">
        <v>7.7332544563236787E-3</v>
      </c>
      <c r="P397" s="114">
        <v>96665.68</v>
      </c>
      <c r="S397" s="119">
        <f t="shared" si="21"/>
        <v>0</v>
      </c>
      <c r="T397" s="14" t="s">
        <v>798</v>
      </c>
      <c r="U397" s="14" t="s">
        <v>799</v>
      </c>
      <c r="V397" s="14">
        <v>445</v>
      </c>
      <c r="W397" s="14">
        <v>438016.33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438016.33</v>
      </c>
      <c r="AE397" s="14">
        <v>984.30635955056187</v>
      </c>
      <c r="AF397" s="14">
        <v>345.19</v>
      </c>
      <c r="AG397" s="14">
        <v>153609.54999999999</v>
      </c>
      <c r="AH397" s="14">
        <v>8.7775435312992586E-3</v>
      </c>
      <c r="AI397" s="14">
        <v>116741.33</v>
      </c>
      <c r="AJ397" s="133"/>
      <c r="AL397" s="133"/>
      <c r="AM397" s="114">
        <f t="shared" si="19"/>
        <v>0</v>
      </c>
    </row>
    <row r="398" spans="1:39" ht="15.5" hidden="1" x14ac:dyDescent="0.35">
      <c r="A398" s="155">
        <v>6237</v>
      </c>
      <c r="B398" s="114" t="s">
        <v>801</v>
      </c>
      <c r="C398" s="114">
        <v>1405</v>
      </c>
      <c r="D398" s="114">
        <v>518609.86</v>
      </c>
      <c r="E398" s="114">
        <v>0</v>
      </c>
      <c r="F398" s="114">
        <v>0</v>
      </c>
      <c r="G398" s="114">
        <v>0</v>
      </c>
      <c r="H398" s="114">
        <v>0</v>
      </c>
      <c r="I398" s="114">
        <v>0</v>
      </c>
      <c r="J398" s="114">
        <v>0</v>
      </c>
      <c r="K398" s="114">
        <v>518609.86</v>
      </c>
      <c r="L398" s="114">
        <v>369.12</v>
      </c>
      <c r="M398" s="114">
        <v>0</v>
      </c>
      <c r="N398" s="114">
        <v>0</v>
      </c>
      <c r="O398" s="114"/>
      <c r="P398" s="114">
        <v>0</v>
      </c>
      <c r="S398" s="119">
        <f t="shared" si="21"/>
        <v>0</v>
      </c>
      <c r="T398" s="14" t="s">
        <v>800</v>
      </c>
      <c r="U398" s="14" t="s">
        <v>801</v>
      </c>
      <c r="V398" s="14">
        <v>1401</v>
      </c>
      <c r="W398" s="14">
        <v>580372.76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580372.76</v>
      </c>
      <c r="AE398" s="14">
        <v>414.25607423269093</v>
      </c>
      <c r="AF398" s="14">
        <v>0</v>
      </c>
      <c r="AG398" s="14">
        <v>0</v>
      </c>
      <c r="AH398" s="14">
        <v>0</v>
      </c>
      <c r="AI398" s="14">
        <v>0</v>
      </c>
      <c r="AJ398" s="133"/>
      <c r="AL398" s="133"/>
      <c r="AM398" s="114">
        <f t="shared" si="19"/>
        <v>0</v>
      </c>
    </row>
    <row r="399" spans="1:39" ht="15.5" hidden="1" x14ac:dyDescent="0.35">
      <c r="A399" s="155">
        <v>6244</v>
      </c>
      <c r="B399" s="114" t="s">
        <v>803</v>
      </c>
      <c r="C399" s="114">
        <v>6253</v>
      </c>
      <c r="D399" s="114">
        <v>173488.88</v>
      </c>
      <c r="E399" s="114">
        <v>0</v>
      </c>
      <c r="F399" s="114">
        <v>0</v>
      </c>
      <c r="G399" s="114">
        <v>0</v>
      </c>
      <c r="H399" s="114">
        <v>0</v>
      </c>
      <c r="I399" s="114">
        <v>0</v>
      </c>
      <c r="J399" s="114">
        <v>0</v>
      </c>
      <c r="K399" s="114">
        <v>173488.88</v>
      </c>
      <c r="L399" s="114">
        <v>27.74</v>
      </c>
      <c r="M399" s="114">
        <v>0</v>
      </c>
      <c r="N399" s="114">
        <v>0</v>
      </c>
      <c r="O399" s="114"/>
      <c r="P399" s="114">
        <v>0</v>
      </c>
      <c r="S399" s="119">
        <f t="shared" si="21"/>
        <v>0</v>
      </c>
      <c r="T399" s="14" t="s">
        <v>802</v>
      </c>
      <c r="U399" s="14" t="s">
        <v>803</v>
      </c>
      <c r="V399" s="14">
        <v>6262</v>
      </c>
      <c r="W399" s="14">
        <v>197863.88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197863.88</v>
      </c>
      <c r="AE399" s="14">
        <v>31.597553497285212</v>
      </c>
      <c r="AF399" s="14">
        <v>0</v>
      </c>
      <c r="AG399" s="14">
        <v>0</v>
      </c>
      <c r="AH399" s="14">
        <v>0</v>
      </c>
      <c r="AI399" s="14">
        <v>0</v>
      </c>
      <c r="AJ399" s="133"/>
      <c r="AL399" s="133"/>
      <c r="AM399" s="114">
        <f t="shared" si="19"/>
        <v>0</v>
      </c>
    </row>
    <row r="400" spans="1:39" ht="15.5" hidden="1" x14ac:dyDescent="0.35">
      <c r="A400" s="155">
        <v>6251</v>
      </c>
      <c r="B400" s="114" t="s">
        <v>805</v>
      </c>
      <c r="C400" s="114">
        <v>292</v>
      </c>
      <c r="D400" s="114">
        <v>327403.61</v>
      </c>
      <c r="E400" s="114">
        <v>0</v>
      </c>
      <c r="F400" s="114">
        <v>0</v>
      </c>
      <c r="G400" s="114">
        <v>0</v>
      </c>
      <c r="H400" s="114">
        <v>0</v>
      </c>
      <c r="I400" s="114">
        <v>0</v>
      </c>
      <c r="J400" s="114">
        <v>0</v>
      </c>
      <c r="K400" s="114">
        <v>327403.61</v>
      </c>
      <c r="L400" s="114">
        <v>1121.25</v>
      </c>
      <c r="M400" s="114">
        <v>497.95</v>
      </c>
      <c r="N400" s="114">
        <v>145401.4</v>
      </c>
      <c r="O400" s="114">
        <v>8.2746400479166045E-3</v>
      </c>
      <c r="P400" s="114">
        <v>103433</v>
      </c>
      <c r="S400" s="119">
        <f t="shared" si="21"/>
        <v>0</v>
      </c>
      <c r="T400" s="14" t="s">
        <v>804</v>
      </c>
      <c r="U400" s="14" t="s">
        <v>805</v>
      </c>
      <c r="V400" s="14">
        <v>282</v>
      </c>
      <c r="W400" s="14">
        <v>252174.06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252174.06</v>
      </c>
      <c r="AE400" s="14">
        <v>894.23425531914893</v>
      </c>
      <c r="AF400" s="14">
        <v>255.12</v>
      </c>
      <c r="AG400" s="14">
        <v>71943.839999999997</v>
      </c>
      <c r="AH400" s="14">
        <v>4.1110086411217852E-3</v>
      </c>
      <c r="AI400" s="14">
        <v>54676.41</v>
      </c>
      <c r="AJ400" s="133"/>
      <c r="AL400" s="133"/>
      <c r="AM400" s="114">
        <f t="shared" si="19"/>
        <v>0</v>
      </c>
    </row>
    <row r="401" spans="1:39" ht="15.5" hidden="1" x14ac:dyDescent="0.35">
      <c r="A401" s="155">
        <v>6293</v>
      </c>
      <c r="B401" s="114" t="s">
        <v>807</v>
      </c>
      <c r="C401" s="114">
        <v>660</v>
      </c>
      <c r="D401" s="114">
        <v>443703.37</v>
      </c>
      <c r="E401" s="114">
        <v>0</v>
      </c>
      <c r="F401" s="114">
        <v>0</v>
      </c>
      <c r="G401" s="114">
        <v>0</v>
      </c>
      <c r="H401" s="114">
        <v>0</v>
      </c>
      <c r="I401" s="114">
        <v>0</v>
      </c>
      <c r="J401" s="114">
        <v>0</v>
      </c>
      <c r="K401" s="114">
        <v>443703.37</v>
      </c>
      <c r="L401" s="114">
        <v>672.28</v>
      </c>
      <c r="M401" s="114">
        <v>48.98</v>
      </c>
      <c r="N401" s="114">
        <v>32326.799999999999</v>
      </c>
      <c r="O401" s="114">
        <v>1.8396840326227295E-3</v>
      </c>
      <c r="P401" s="114">
        <v>22996.05</v>
      </c>
      <c r="S401" s="119">
        <f t="shared" si="21"/>
        <v>0</v>
      </c>
      <c r="T401" s="14" t="s">
        <v>806</v>
      </c>
      <c r="U401" s="14" t="s">
        <v>807</v>
      </c>
      <c r="V401" s="14">
        <v>658</v>
      </c>
      <c r="W401" s="14">
        <v>546060.62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546060.62</v>
      </c>
      <c r="AE401" s="14">
        <v>829.87936170212765</v>
      </c>
      <c r="AF401" s="14">
        <v>190.76</v>
      </c>
      <c r="AG401" s="14">
        <v>125520.08</v>
      </c>
      <c r="AH401" s="14">
        <v>7.1724574823125616E-3</v>
      </c>
      <c r="AI401" s="14">
        <v>95393.68</v>
      </c>
      <c r="AJ401" s="133"/>
      <c r="AL401" s="133"/>
      <c r="AM401" s="114">
        <f t="shared" si="19"/>
        <v>0</v>
      </c>
    </row>
    <row r="402" spans="1:39" ht="15.5" hidden="1" x14ac:dyDescent="0.35">
      <c r="A402" s="155">
        <v>6300</v>
      </c>
      <c r="B402" s="114" t="s">
        <v>809</v>
      </c>
      <c r="C402" s="114">
        <v>8537</v>
      </c>
      <c r="D402" s="114">
        <v>1450307.44</v>
      </c>
      <c r="E402" s="114">
        <v>1065</v>
      </c>
      <c r="F402" s="114">
        <v>0</v>
      </c>
      <c r="G402" s="114">
        <v>0</v>
      </c>
      <c r="H402" s="114">
        <v>0</v>
      </c>
      <c r="I402" s="114">
        <v>0</v>
      </c>
      <c r="J402" s="114">
        <v>0</v>
      </c>
      <c r="K402" s="114">
        <v>1449242.44</v>
      </c>
      <c r="L402" s="114">
        <v>169.76</v>
      </c>
      <c r="M402" s="114">
        <v>0</v>
      </c>
      <c r="N402" s="114">
        <v>0</v>
      </c>
      <c r="O402" s="114"/>
      <c r="P402" s="114">
        <v>0</v>
      </c>
      <c r="S402" s="119">
        <f t="shared" si="21"/>
        <v>0</v>
      </c>
      <c r="T402" s="14" t="s">
        <v>808</v>
      </c>
      <c r="U402" s="14" t="s">
        <v>809</v>
      </c>
      <c r="V402" s="14">
        <v>8501</v>
      </c>
      <c r="W402" s="14">
        <v>1464849.01</v>
      </c>
      <c r="X402" s="14">
        <v>2119.25</v>
      </c>
      <c r="Y402" s="14">
        <v>0</v>
      </c>
      <c r="Z402" s="14">
        <v>107120.72</v>
      </c>
      <c r="AA402" s="14">
        <v>0</v>
      </c>
      <c r="AB402" s="14">
        <v>0</v>
      </c>
      <c r="AC402" s="14">
        <v>0</v>
      </c>
      <c r="AD402" s="14">
        <v>1355609.04</v>
      </c>
      <c r="AE402" s="14">
        <v>159.46465592283261</v>
      </c>
      <c r="AF402" s="14">
        <v>0</v>
      </c>
      <c r="AG402" s="14">
        <v>0</v>
      </c>
      <c r="AH402" s="14">
        <v>0</v>
      </c>
      <c r="AI402" s="14">
        <v>0</v>
      </c>
      <c r="AJ402" s="133"/>
      <c r="AL402" s="133"/>
      <c r="AM402" s="114">
        <f t="shared" si="19"/>
        <v>0</v>
      </c>
    </row>
    <row r="403" spans="1:39" ht="15.5" hidden="1" x14ac:dyDescent="0.35">
      <c r="A403" s="155">
        <v>6307</v>
      </c>
      <c r="B403" s="114" t="s">
        <v>811</v>
      </c>
      <c r="C403" s="114">
        <v>6923</v>
      </c>
      <c r="D403" s="114">
        <v>2062740.51</v>
      </c>
      <c r="E403" s="114">
        <v>0</v>
      </c>
      <c r="F403" s="114">
        <v>0</v>
      </c>
      <c r="G403" s="114">
        <v>0</v>
      </c>
      <c r="H403" s="114">
        <v>0</v>
      </c>
      <c r="I403" s="114">
        <v>0</v>
      </c>
      <c r="J403" s="114">
        <v>0</v>
      </c>
      <c r="K403" s="114">
        <v>2062740.51</v>
      </c>
      <c r="L403" s="114">
        <v>297.95</v>
      </c>
      <c r="M403" s="114">
        <v>0</v>
      </c>
      <c r="N403" s="114">
        <v>0</v>
      </c>
      <c r="O403" s="114"/>
      <c r="P403" s="114">
        <v>0</v>
      </c>
      <c r="S403" s="119">
        <f t="shared" si="21"/>
        <v>0</v>
      </c>
      <c r="T403" s="14" t="s">
        <v>810</v>
      </c>
      <c r="U403" s="14" t="s">
        <v>811</v>
      </c>
      <c r="V403" s="14">
        <v>6867</v>
      </c>
      <c r="W403" s="14">
        <v>2055274.15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2055274.15</v>
      </c>
      <c r="AE403" s="14">
        <v>299.29724042522207</v>
      </c>
      <c r="AF403" s="14">
        <v>0</v>
      </c>
      <c r="AG403" s="14">
        <v>0</v>
      </c>
      <c r="AH403" s="14">
        <v>0</v>
      </c>
      <c r="AI403" s="14">
        <v>0</v>
      </c>
      <c r="AJ403" s="133"/>
      <c r="AL403" s="133"/>
      <c r="AM403" s="114">
        <f t="shared" si="19"/>
        <v>0</v>
      </c>
    </row>
    <row r="404" spans="1:39" ht="15.5" hidden="1" x14ac:dyDescent="0.35">
      <c r="A404" s="155">
        <v>6328</v>
      </c>
      <c r="B404" s="114" t="s">
        <v>815</v>
      </c>
      <c r="C404" s="114">
        <v>3728</v>
      </c>
      <c r="D404" s="114">
        <v>1542320.96</v>
      </c>
      <c r="E404" s="114">
        <v>0</v>
      </c>
      <c r="F404" s="114">
        <v>0</v>
      </c>
      <c r="G404" s="114">
        <v>0</v>
      </c>
      <c r="H404" s="114">
        <v>0</v>
      </c>
      <c r="I404" s="114">
        <v>0</v>
      </c>
      <c r="J404" s="114">
        <v>0</v>
      </c>
      <c r="K404" s="114">
        <v>1542320.96</v>
      </c>
      <c r="L404" s="114">
        <v>413.71</v>
      </c>
      <c r="M404" s="114">
        <v>0</v>
      </c>
      <c r="N404" s="114">
        <v>0</v>
      </c>
      <c r="O404" s="114"/>
      <c r="P404" s="114">
        <v>0</v>
      </c>
      <c r="S404" s="119">
        <f t="shared" si="21"/>
        <v>0</v>
      </c>
      <c r="T404" s="14" t="s">
        <v>814</v>
      </c>
      <c r="U404" s="14" t="s">
        <v>815</v>
      </c>
      <c r="V404" s="14">
        <v>3800</v>
      </c>
      <c r="W404" s="14">
        <v>1592589.42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1592589.42</v>
      </c>
      <c r="AE404" s="14">
        <v>419.10247894736841</v>
      </c>
      <c r="AF404" s="14">
        <v>0</v>
      </c>
      <c r="AG404" s="14">
        <v>0</v>
      </c>
      <c r="AH404" s="14">
        <v>0</v>
      </c>
      <c r="AI404" s="14">
        <v>0</v>
      </c>
      <c r="AJ404" s="133"/>
      <c r="AL404" s="133"/>
      <c r="AM404" s="114">
        <f t="shared" si="19"/>
        <v>0</v>
      </c>
    </row>
    <row r="405" spans="1:39" ht="15.5" hidden="1" x14ac:dyDescent="0.35">
      <c r="A405" s="155">
        <v>6370</v>
      </c>
      <c r="B405" s="114" t="s">
        <v>821</v>
      </c>
      <c r="C405" s="114">
        <v>1766</v>
      </c>
      <c r="D405" s="114">
        <v>837137</v>
      </c>
      <c r="E405" s="114">
        <v>0</v>
      </c>
      <c r="F405" s="114">
        <v>6752.23</v>
      </c>
      <c r="G405" s="114">
        <v>0</v>
      </c>
      <c r="H405" s="114">
        <v>0</v>
      </c>
      <c r="I405" s="114">
        <v>0</v>
      </c>
      <c r="J405" s="114">
        <v>0</v>
      </c>
      <c r="K405" s="114">
        <v>830384.77</v>
      </c>
      <c r="L405" s="114">
        <v>470.21</v>
      </c>
      <c r="M405" s="114">
        <v>0</v>
      </c>
      <c r="N405" s="114">
        <v>0</v>
      </c>
      <c r="O405" s="114"/>
      <c r="P405" s="114">
        <v>0</v>
      </c>
      <c r="S405" s="119">
        <f t="shared" si="21"/>
        <v>0</v>
      </c>
      <c r="T405" s="14" t="s">
        <v>820</v>
      </c>
      <c r="U405" s="14" t="s">
        <v>821</v>
      </c>
      <c r="V405" s="14">
        <v>1759</v>
      </c>
      <c r="W405" s="14">
        <v>625581.12</v>
      </c>
      <c r="X405" s="14">
        <v>0</v>
      </c>
      <c r="Y405" s="14">
        <v>344.61</v>
      </c>
      <c r="Z405" s="14">
        <v>0</v>
      </c>
      <c r="AA405" s="14">
        <v>0</v>
      </c>
      <c r="AB405" s="14">
        <v>0</v>
      </c>
      <c r="AC405" s="14">
        <v>0</v>
      </c>
      <c r="AD405" s="14">
        <v>625236.51</v>
      </c>
      <c r="AE405" s="14">
        <v>355.4499772598067</v>
      </c>
      <c r="AF405" s="14">
        <v>0</v>
      </c>
      <c r="AG405" s="14">
        <v>0</v>
      </c>
      <c r="AH405" s="14">
        <v>0</v>
      </c>
      <c r="AI405" s="14">
        <v>0</v>
      </c>
      <c r="AJ405" s="133"/>
      <c r="AL405" s="133"/>
      <c r="AM405" s="114">
        <f t="shared" si="19"/>
        <v>0</v>
      </c>
    </row>
    <row r="406" spans="1:39" ht="15.5" hidden="1" x14ac:dyDescent="0.35">
      <c r="A406" s="155">
        <v>6321</v>
      </c>
      <c r="B406" s="114" t="s">
        <v>813</v>
      </c>
      <c r="C406" s="114">
        <v>1192</v>
      </c>
      <c r="D406" s="114">
        <v>587666.61</v>
      </c>
      <c r="E406" s="114">
        <v>337.92</v>
      </c>
      <c r="F406" s="114">
        <v>0</v>
      </c>
      <c r="G406" s="114">
        <v>0</v>
      </c>
      <c r="H406" s="114">
        <v>0</v>
      </c>
      <c r="I406" s="114">
        <v>0</v>
      </c>
      <c r="J406" s="114">
        <v>0</v>
      </c>
      <c r="K406" s="114">
        <v>587328.68999999994</v>
      </c>
      <c r="L406" s="114">
        <v>492.73</v>
      </c>
      <c r="M406" s="114">
        <v>0</v>
      </c>
      <c r="N406" s="114">
        <v>0</v>
      </c>
      <c r="O406" s="114"/>
      <c r="P406" s="114">
        <v>0</v>
      </c>
      <c r="S406" s="119">
        <f t="shared" si="21"/>
        <v>0</v>
      </c>
      <c r="T406" s="14" t="s">
        <v>812</v>
      </c>
      <c r="U406" s="14" t="s">
        <v>813</v>
      </c>
      <c r="V406" s="14">
        <v>1207</v>
      </c>
      <c r="W406" s="14">
        <v>779551.91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779551.91</v>
      </c>
      <c r="AE406" s="14">
        <v>645.8590803645402</v>
      </c>
      <c r="AF406" s="14">
        <v>6.74</v>
      </c>
      <c r="AG406" s="14">
        <v>8135.18</v>
      </c>
      <c r="AH406" s="14">
        <v>4.6485974722896531E-4</v>
      </c>
      <c r="AI406" s="14">
        <v>6182.63</v>
      </c>
      <c r="AJ406" s="133"/>
      <c r="AL406" s="133"/>
      <c r="AM406" s="114">
        <f t="shared" si="19"/>
        <v>0</v>
      </c>
    </row>
    <row r="407" spans="1:39" ht="15.5" hidden="1" x14ac:dyDescent="0.35">
      <c r="A407" s="155">
        <v>6335</v>
      </c>
      <c r="B407" s="114" t="s">
        <v>817</v>
      </c>
      <c r="C407" s="114">
        <v>1180</v>
      </c>
      <c r="D407" s="114">
        <v>638792.99</v>
      </c>
      <c r="E407" s="114">
        <v>0</v>
      </c>
      <c r="F407" s="114">
        <v>0</v>
      </c>
      <c r="G407" s="114">
        <v>0</v>
      </c>
      <c r="H407" s="114">
        <v>0</v>
      </c>
      <c r="I407" s="114">
        <v>0</v>
      </c>
      <c r="J407" s="114">
        <v>0</v>
      </c>
      <c r="K407" s="114">
        <v>638792.99</v>
      </c>
      <c r="L407" s="114">
        <v>541.35</v>
      </c>
      <c r="M407" s="114">
        <v>0</v>
      </c>
      <c r="N407" s="114">
        <v>0</v>
      </c>
      <c r="O407" s="114"/>
      <c r="P407" s="114">
        <v>0</v>
      </c>
      <c r="S407" s="119">
        <f t="shared" si="21"/>
        <v>0</v>
      </c>
      <c r="T407" s="14" t="s">
        <v>816</v>
      </c>
      <c r="U407" s="14" t="s">
        <v>817</v>
      </c>
      <c r="V407" s="14">
        <v>1164</v>
      </c>
      <c r="W407" s="14">
        <v>528341.55000000005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528341.55000000005</v>
      </c>
      <c r="AE407" s="14">
        <v>453.90167525773199</v>
      </c>
      <c r="AF407" s="14">
        <v>0</v>
      </c>
      <c r="AG407" s="14">
        <v>0</v>
      </c>
      <c r="AH407" s="14">
        <v>0</v>
      </c>
      <c r="AI407" s="14">
        <v>0</v>
      </c>
      <c r="AJ407" s="133"/>
      <c r="AL407" s="133"/>
      <c r="AM407" s="114">
        <f t="shared" si="19"/>
        <v>0</v>
      </c>
    </row>
    <row r="408" spans="1:39" ht="15.5" hidden="1" x14ac:dyDescent="0.35">
      <c r="A408" s="155">
        <v>6354</v>
      </c>
      <c r="B408" s="114" t="s">
        <v>819</v>
      </c>
      <c r="C408" s="114">
        <v>284</v>
      </c>
      <c r="D408" s="114">
        <v>279187.83</v>
      </c>
      <c r="E408" s="114">
        <v>0</v>
      </c>
      <c r="F408" s="114">
        <v>0</v>
      </c>
      <c r="G408" s="114">
        <v>0</v>
      </c>
      <c r="H408" s="114">
        <v>0</v>
      </c>
      <c r="I408" s="114">
        <v>0</v>
      </c>
      <c r="J408" s="114">
        <v>0</v>
      </c>
      <c r="K408" s="114">
        <v>279187.83</v>
      </c>
      <c r="L408" s="114">
        <v>983.06</v>
      </c>
      <c r="M408" s="114">
        <v>359.76</v>
      </c>
      <c r="N408" s="114">
        <v>102171.84</v>
      </c>
      <c r="O408" s="114">
        <v>5.8144914631724845E-3</v>
      </c>
      <c r="P408" s="114">
        <v>72681.14</v>
      </c>
      <c r="S408" s="119">
        <f t="shared" si="21"/>
        <v>0</v>
      </c>
      <c r="T408" s="14" t="s">
        <v>818</v>
      </c>
      <c r="U408" s="14" t="s">
        <v>819</v>
      </c>
      <c r="V408" s="14">
        <v>288</v>
      </c>
      <c r="W408" s="14">
        <v>315498.05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315498.05</v>
      </c>
      <c r="AE408" s="14">
        <v>1095.4793402777777</v>
      </c>
      <c r="AF408" s="14">
        <v>456.36</v>
      </c>
      <c r="AG408" s="14">
        <v>131431.67999999999</v>
      </c>
      <c r="AH408" s="14">
        <v>7.5102576147888867E-3</v>
      </c>
      <c r="AI408" s="14">
        <v>99886.43</v>
      </c>
      <c r="AJ408" s="133"/>
      <c r="AL408" s="133"/>
      <c r="AM408" s="114">
        <f t="shared" si="19"/>
        <v>0</v>
      </c>
    </row>
    <row r="409" spans="1:39" ht="15.5" hidden="1" x14ac:dyDescent="0.35">
      <c r="A409" s="155">
        <v>6384</v>
      </c>
      <c r="B409" s="114" t="s">
        <v>823</v>
      </c>
      <c r="C409" s="114">
        <v>834</v>
      </c>
      <c r="D409" s="114">
        <v>400398.02</v>
      </c>
      <c r="E409" s="114">
        <v>0</v>
      </c>
      <c r="F409" s="114">
        <v>1974.25</v>
      </c>
      <c r="G409" s="114">
        <v>0</v>
      </c>
      <c r="H409" s="114">
        <v>0</v>
      </c>
      <c r="I409" s="114">
        <v>0</v>
      </c>
      <c r="J409" s="114">
        <v>0</v>
      </c>
      <c r="K409" s="114">
        <v>398423.77</v>
      </c>
      <c r="L409" s="114">
        <v>477.73</v>
      </c>
      <c r="M409" s="114">
        <v>0</v>
      </c>
      <c r="N409" s="114">
        <v>0</v>
      </c>
      <c r="O409" s="114"/>
      <c r="P409" s="114">
        <v>0</v>
      </c>
      <c r="S409" s="119">
        <f t="shared" si="21"/>
        <v>0</v>
      </c>
      <c r="T409" s="14" t="s">
        <v>822</v>
      </c>
      <c r="U409" s="14" t="s">
        <v>823</v>
      </c>
      <c r="V409" s="14">
        <v>868</v>
      </c>
      <c r="W409" s="14">
        <v>446036.96</v>
      </c>
      <c r="X409" s="14">
        <v>0</v>
      </c>
      <c r="Y409" s="14">
        <v>1291.7</v>
      </c>
      <c r="Z409" s="14">
        <v>0</v>
      </c>
      <c r="AA409" s="14">
        <v>0</v>
      </c>
      <c r="AB409" s="14">
        <v>0</v>
      </c>
      <c r="AC409" s="14">
        <v>0</v>
      </c>
      <c r="AD409" s="14">
        <v>444745.26</v>
      </c>
      <c r="AE409" s="14">
        <v>512.37933179723507</v>
      </c>
      <c r="AF409" s="14">
        <v>0</v>
      </c>
      <c r="AG409" s="14">
        <v>0</v>
      </c>
      <c r="AH409" s="14">
        <v>0</v>
      </c>
      <c r="AI409" s="14">
        <v>0</v>
      </c>
      <c r="AJ409" s="133"/>
      <c r="AL409" s="133"/>
      <c r="AM409" s="114">
        <f t="shared" ref="AM409:AM427" si="22">ROUND(AK409*AM$4,2)</f>
        <v>0</v>
      </c>
    </row>
    <row r="410" spans="1:39" ht="15.5" hidden="1" x14ac:dyDescent="0.35">
      <c r="A410" s="155">
        <v>6412</v>
      </c>
      <c r="B410" s="114" t="s">
        <v>825</v>
      </c>
      <c r="C410" s="114">
        <v>430</v>
      </c>
      <c r="D410" s="114">
        <v>160323.59</v>
      </c>
      <c r="E410" s="114">
        <v>1497.75</v>
      </c>
      <c r="F410" s="114">
        <v>0</v>
      </c>
      <c r="G410" s="114">
        <v>1972</v>
      </c>
      <c r="H410" s="114">
        <v>0</v>
      </c>
      <c r="I410" s="114">
        <v>0</v>
      </c>
      <c r="J410" s="114">
        <v>0</v>
      </c>
      <c r="K410" s="114">
        <v>156853.84</v>
      </c>
      <c r="L410" s="114">
        <v>364.78</v>
      </c>
      <c r="M410" s="114">
        <v>0</v>
      </c>
      <c r="N410" s="114">
        <v>0</v>
      </c>
      <c r="O410" s="114"/>
      <c r="P410" s="114">
        <v>0</v>
      </c>
      <c r="S410" s="119">
        <f t="shared" si="21"/>
        <v>0</v>
      </c>
      <c r="T410" s="14" t="s">
        <v>824</v>
      </c>
      <c r="U410" s="14" t="s">
        <v>825</v>
      </c>
      <c r="V410" s="14">
        <v>453</v>
      </c>
      <c r="W410" s="14">
        <v>417644.05</v>
      </c>
      <c r="X410" s="14">
        <v>0</v>
      </c>
      <c r="Y410" s="14">
        <v>0</v>
      </c>
      <c r="Z410" s="14">
        <v>2089.3200000000002</v>
      </c>
      <c r="AA410" s="14">
        <v>0</v>
      </c>
      <c r="AB410" s="14">
        <v>0</v>
      </c>
      <c r="AC410" s="14">
        <v>0</v>
      </c>
      <c r="AD410" s="14">
        <v>415554.73</v>
      </c>
      <c r="AE410" s="14">
        <v>917.33935982339949</v>
      </c>
      <c r="AF410" s="14">
        <v>278.22000000000003</v>
      </c>
      <c r="AG410" s="14">
        <v>126033.66</v>
      </c>
      <c r="AH410" s="14">
        <v>7.2018044259550933E-3</v>
      </c>
      <c r="AI410" s="14">
        <v>95784</v>
      </c>
      <c r="AJ410" s="133"/>
      <c r="AL410" s="133"/>
      <c r="AM410" s="114">
        <f t="shared" si="22"/>
        <v>0</v>
      </c>
    </row>
    <row r="411" spans="1:39" ht="15.5" hidden="1" x14ac:dyDescent="0.35">
      <c r="A411" s="155">
        <v>6440</v>
      </c>
      <c r="B411" s="114" t="s">
        <v>831</v>
      </c>
      <c r="C411" s="114">
        <v>162</v>
      </c>
      <c r="D411" s="114">
        <v>137845.64000000001</v>
      </c>
      <c r="E411" s="114">
        <v>0</v>
      </c>
      <c r="F411" s="114">
        <v>0</v>
      </c>
      <c r="G411" s="114">
        <v>0</v>
      </c>
      <c r="H411" s="114">
        <v>0</v>
      </c>
      <c r="I411" s="114">
        <v>0</v>
      </c>
      <c r="J411" s="114">
        <v>0</v>
      </c>
      <c r="K411" s="114">
        <v>137845.64000000001</v>
      </c>
      <c r="L411" s="114">
        <v>850.9</v>
      </c>
      <c r="M411" s="114">
        <v>227.6</v>
      </c>
      <c r="N411" s="114">
        <v>36871.199999999997</v>
      </c>
      <c r="O411" s="114">
        <v>2.0983010351670805E-3</v>
      </c>
      <c r="P411" s="114">
        <v>26228.76</v>
      </c>
      <c r="S411" s="119">
        <f t="shared" si="21"/>
        <v>0</v>
      </c>
      <c r="T411" s="14" t="s">
        <v>830</v>
      </c>
      <c r="U411" s="14" t="s">
        <v>831</v>
      </c>
      <c r="V411" s="14">
        <v>146</v>
      </c>
      <c r="W411" s="14">
        <v>174905.66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174905.66</v>
      </c>
      <c r="AE411" s="14">
        <v>1197.9839726027396</v>
      </c>
      <c r="AF411" s="14">
        <v>558.87</v>
      </c>
      <c r="AG411" s="14">
        <v>81595.02</v>
      </c>
      <c r="AH411" s="14">
        <v>4.6624955283524607E-3</v>
      </c>
      <c r="AI411" s="14">
        <v>62011.19</v>
      </c>
      <c r="AJ411" s="133"/>
      <c r="AL411" s="133"/>
      <c r="AM411" s="114">
        <f t="shared" si="22"/>
        <v>0</v>
      </c>
    </row>
    <row r="412" spans="1:39" ht="15.5" hidden="1" x14ac:dyDescent="0.35">
      <c r="A412" s="155">
        <v>6419</v>
      </c>
      <c r="B412" s="114" t="s">
        <v>827</v>
      </c>
      <c r="C412" s="114">
        <v>2830</v>
      </c>
      <c r="D412" s="114">
        <v>95266.61</v>
      </c>
      <c r="E412" s="114">
        <v>0</v>
      </c>
      <c r="F412" s="114">
        <v>0</v>
      </c>
      <c r="G412" s="114">
        <v>0</v>
      </c>
      <c r="H412" s="114">
        <v>0</v>
      </c>
      <c r="I412" s="114">
        <v>0</v>
      </c>
      <c r="J412" s="114">
        <v>0</v>
      </c>
      <c r="K412" s="114">
        <v>95266.61</v>
      </c>
      <c r="L412" s="114">
        <v>33.659999999999997</v>
      </c>
      <c r="M412" s="114">
        <v>0</v>
      </c>
      <c r="N412" s="114">
        <v>0</v>
      </c>
      <c r="O412" s="114"/>
      <c r="P412" s="114">
        <v>0</v>
      </c>
      <c r="S412" s="119">
        <f t="shared" si="21"/>
        <v>0</v>
      </c>
      <c r="T412" s="14" t="s">
        <v>826</v>
      </c>
      <c r="U412" s="14" t="s">
        <v>827</v>
      </c>
      <c r="V412" s="14">
        <v>2814</v>
      </c>
      <c r="W412" s="14">
        <v>99178.45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99178.45</v>
      </c>
      <c r="AE412" s="14">
        <v>35.244651741293531</v>
      </c>
      <c r="AF412" s="14">
        <v>0</v>
      </c>
      <c r="AG412" s="14">
        <v>0</v>
      </c>
      <c r="AH412" s="14">
        <v>0</v>
      </c>
      <c r="AI412" s="14">
        <v>0</v>
      </c>
      <c r="AJ412" s="133"/>
      <c r="AL412" s="133"/>
      <c r="AM412" s="114">
        <f t="shared" si="22"/>
        <v>0</v>
      </c>
    </row>
    <row r="413" spans="1:39" ht="15.5" hidden="1" x14ac:dyDescent="0.35">
      <c r="A413" s="155">
        <v>6461</v>
      </c>
      <c r="B413" s="114" t="s">
        <v>833</v>
      </c>
      <c r="C413" s="114">
        <v>1977</v>
      </c>
      <c r="D413" s="114">
        <v>1072400.3</v>
      </c>
      <c r="E413" s="114">
        <v>0</v>
      </c>
      <c r="F413" s="114">
        <v>0</v>
      </c>
      <c r="G413" s="114">
        <v>0</v>
      </c>
      <c r="H413" s="114">
        <v>0</v>
      </c>
      <c r="I413" s="114">
        <v>0</v>
      </c>
      <c r="J413" s="114">
        <v>0</v>
      </c>
      <c r="K413" s="114">
        <v>1072400.3</v>
      </c>
      <c r="L413" s="114">
        <v>542.44000000000005</v>
      </c>
      <c r="M413" s="114">
        <v>0</v>
      </c>
      <c r="N413" s="114">
        <v>0</v>
      </c>
      <c r="O413" s="114"/>
      <c r="P413" s="114">
        <v>0</v>
      </c>
      <c r="S413" s="119">
        <f t="shared" si="21"/>
        <v>0</v>
      </c>
      <c r="T413" s="14" t="s">
        <v>832</v>
      </c>
      <c r="U413" s="14" t="s">
        <v>833</v>
      </c>
      <c r="V413" s="14">
        <v>2020</v>
      </c>
      <c r="W413" s="14">
        <v>1173599.8600000001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>
        <v>1173599.8600000001</v>
      </c>
      <c r="AE413" s="14">
        <v>580.99002970297033</v>
      </c>
      <c r="AF413" s="14">
        <v>0</v>
      </c>
      <c r="AG413" s="14">
        <v>0</v>
      </c>
      <c r="AH413" s="14">
        <v>0</v>
      </c>
      <c r="AI413" s="14">
        <v>0</v>
      </c>
      <c r="AJ413" s="133"/>
      <c r="AL413" s="133"/>
      <c r="AM413" s="114">
        <f t="shared" si="22"/>
        <v>0</v>
      </c>
    </row>
    <row r="414" spans="1:39" ht="15.5" hidden="1" x14ac:dyDescent="0.35">
      <c r="A414" s="155">
        <v>6470</v>
      </c>
      <c r="B414" s="114" t="s">
        <v>835</v>
      </c>
      <c r="C414" s="114">
        <v>2148</v>
      </c>
      <c r="D414" s="114">
        <v>642820.05000000005</v>
      </c>
      <c r="E414" s="114">
        <v>5722.68</v>
      </c>
      <c r="F414" s="114">
        <v>0</v>
      </c>
      <c r="G414" s="114">
        <v>0</v>
      </c>
      <c r="H414" s="114">
        <v>0</v>
      </c>
      <c r="I414" s="114">
        <v>0</v>
      </c>
      <c r="J414" s="114">
        <v>0</v>
      </c>
      <c r="K414" s="114">
        <v>637097.37</v>
      </c>
      <c r="L414" s="114">
        <v>296.60000000000002</v>
      </c>
      <c r="M414" s="114">
        <v>0</v>
      </c>
      <c r="N414" s="114">
        <v>0</v>
      </c>
      <c r="O414" s="114"/>
      <c r="P414" s="114">
        <v>0</v>
      </c>
      <c r="S414" s="119">
        <f t="shared" si="21"/>
        <v>0</v>
      </c>
      <c r="T414" s="14" t="s">
        <v>834</v>
      </c>
      <c r="U414" s="14" t="s">
        <v>835</v>
      </c>
      <c r="V414" s="14">
        <v>2216</v>
      </c>
      <c r="W414" s="14">
        <v>676909.91</v>
      </c>
      <c r="X414" s="14">
        <v>3170.75</v>
      </c>
      <c r="Y414" s="14">
        <v>0</v>
      </c>
      <c r="Z414" s="14">
        <v>1675.31</v>
      </c>
      <c r="AA414" s="14">
        <v>0</v>
      </c>
      <c r="AB414" s="14">
        <v>0</v>
      </c>
      <c r="AC414" s="14">
        <v>0</v>
      </c>
      <c r="AD414" s="14">
        <v>672063.85</v>
      </c>
      <c r="AE414" s="14">
        <v>303.27791064981949</v>
      </c>
      <c r="AF414" s="14">
        <v>0</v>
      </c>
      <c r="AG414" s="14">
        <v>0</v>
      </c>
      <c r="AH414" s="14">
        <v>0</v>
      </c>
      <c r="AI414" s="14">
        <v>0</v>
      </c>
      <c r="AJ414" s="133"/>
      <c r="AL414" s="133"/>
      <c r="AM414" s="114">
        <f t="shared" si="22"/>
        <v>0</v>
      </c>
    </row>
    <row r="415" spans="1:39" ht="15.5" hidden="1" x14ac:dyDescent="0.35">
      <c r="A415" s="155">
        <v>6475</v>
      </c>
      <c r="B415" s="114" t="s">
        <v>837</v>
      </c>
      <c r="C415" s="114">
        <v>557</v>
      </c>
      <c r="D415" s="114">
        <v>323807.51</v>
      </c>
      <c r="E415" s="114">
        <v>0</v>
      </c>
      <c r="F415" s="114">
        <v>0</v>
      </c>
      <c r="G415" s="114">
        <v>0</v>
      </c>
      <c r="H415" s="114">
        <v>0</v>
      </c>
      <c r="I415" s="114">
        <v>0</v>
      </c>
      <c r="J415" s="114">
        <v>0</v>
      </c>
      <c r="K415" s="114">
        <v>323807.51</v>
      </c>
      <c r="L415" s="114">
        <v>581.34</v>
      </c>
      <c r="M415" s="114">
        <v>0</v>
      </c>
      <c r="N415" s="114">
        <v>0</v>
      </c>
      <c r="O415" s="114"/>
      <c r="P415" s="114">
        <v>0</v>
      </c>
      <c r="S415" s="119">
        <f t="shared" si="21"/>
        <v>0</v>
      </c>
      <c r="T415" s="14" t="s">
        <v>836</v>
      </c>
      <c r="U415" s="14" t="s">
        <v>837</v>
      </c>
      <c r="V415" s="14">
        <v>562</v>
      </c>
      <c r="W415" s="14">
        <v>413312.85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413312.85</v>
      </c>
      <c r="AE415" s="14">
        <v>735.43211743772235</v>
      </c>
      <c r="AF415" s="14">
        <v>96.32</v>
      </c>
      <c r="AG415" s="14">
        <v>54131.839999999997</v>
      </c>
      <c r="AH415" s="14">
        <v>3.0931968880146218E-3</v>
      </c>
      <c r="AI415" s="14">
        <v>41139.519999999997</v>
      </c>
      <c r="AJ415" s="133"/>
      <c r="AL415" s="133"/>
      <c r="AM415" s="114">
        <f t="shared" si="22"/>
        <v>0</v>
      </c>
    </row>
    <row r="416" spans="1:39" ht="15.5" hidden="1" x14ac:dyDescent="0.35">
      <c r="A416" s="155">
        <v>6482</v>
      </c>
      <c r="B416" s="114" t="s">
        <v>839</v>
      </c>
      <c r="C416" s="114">
        <v>582</v>
      </c>
      <c r="D416" s="114">
        <v>142987.78</v>
      </c>
      <c r="E416" s="114">
        <v>0</v>
      </c>
      <c r="F416" s="114">
        <v>0</v>
      </c>
      <c r="G416" s="114">
        <v>0</v>
      </c>
      <c r="H416" s="114">
        <v>0</v>
      </c>
      <c r="I416" s="114">
        <v>0</v>
      </c>
      <c r="J416" s="114">
        <v>0</v>
      </c>
      <c r="K416" s="114">
        <v>142987.78</v>
      </c>
      <c r="L416" s="114">
        <v>245.68</v>
      </c>
      <c r="M416" s="114">
        <v>0</v>
      </c>
      <c r="N416" s="114">
        <v>0</v>
      </c>
      <c r="O416" s="114"/>
      <c r="P416" s="114">
        <v>0</v>
      </c>
      <c r="S416" s="119">
        <f t="shared" ref="S416:S427" si="23">A416-T416</f>
        <v>0</v>
      </c>
      <c r="T416" s="14" t="s">
        <v>838</v>
      </c>
      <c r="U416" s="14" t="s">
        <v>839</v>
      </c>
      <c r="V416" s="14">
        <v>594</v>
      </c>
      <c r="W416" s="14">
        <v>142191.25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142191.25</v>
      </c>
      <c r="AE416" s="14">
        <v>239.37920875420875</v>
      </c>
      <c r="AF416" s="14">
        <v>0</v>
      </c>
      <c r="AG416" s="14">
        <v>0</v>
      </c>
      <c r="AH416" s="14">
        <v>0</v>
      </c>
      <c r="AI416" s="14">
        <v>0</v>
      </c>
      <c r="AJ416" s="133"/>
      <c r="AL416" s="133"/>
      <c r="AM416" s="114">
        <f t="shared" si="22"/>
        <v>0</v>
      </c>
    </row>
    <row r="417" spans="1:39" ht="15.5" hidden="1" x14ac:dyDescent="0.35">
      <c r="A417" s="155">
        <v>6545</v>
      </c>
      <c r="B417" s="114" t="s">
        <v>841</v>
      </c>
      <c r="C417" s="114">
        <v>1072</v>
      </c>
      <c r="D417" s="114">
        <v>460030.97</v>
      </c>
      <c r="E417" s="114">
        <v>0</v>
      </c>
      <c r="F417" s="114">
        <v>540</v>
      </c>
      <c r="G417" s="114">
        <v>0</v>
      </c>
      <c r="H417" s="114">
        <v>0</v>
      </c>
      <c r="I417" s="114">
        <v>0</v>
      </c>
      <c r="J417" s="114">
        <v>0</v>
      </c>
      <c r="K417" s="114">
        <v>459490.97</v>
      </c>
      <c r="L417" s="114">
        <v>428.63</v>
      </c>
      <c r="M417" s="114">
        <v>0</v>
      </c>
      <c r="N417" s="114">
        <v>0</v>
      </c>
      <c r="O417" s="114"/>
      <c r="P417" s="114">
        <v>0</v>
      </c>
      <c r="S417" s="119">
        <f t="shared" si="23"/>
        <v>0</v>
      </c>
      <c r="T417" s="14" t="s">
        <v>840</v>
      </c>
      <c r="U417" s="14" t="s">
        <v>841</v>
      </c>
      <c r="V417" s="14">
        <v>1048</v>
      </c>
      <c r="W417" s="14">
        <v>497073.76</v>
      </c>
      <c r="X417" s="14">
        <v>0</v>
      </c>
      <c r="Y417" s="14">
        <v>700</v>
      </c>
      <c r="Z417" s="14">
        <v>0</v>
      </c>
      <c r="AA417" s="14">
        <v>0</v>
      </c>
      <c r="AB417" s="14">
        <v>0</v>
      </c>
      <c r="AC417" s="14">
        <v>0</v>
      </c>
      <c r="AD417" s="14">
        <v>496373.76000000001</v>
      </c>
      <c r="AE417" s="14">
        <v>473.63908396946567</v>
      </c>
      <c r="AF417" s="14">
        <v>0</v>
      </c>
      <c r="AG417" s="14">
        <v>0</v>
      </c>
      <c r="AH417" s="14">
        <v>0</v>
      </c>
      <c r="AI417" s="14">
        <v>0</v>
      </c>
      <c r="AJ417" s="133"/>
      <c r="AL417" s="133"/>
      <c r="AM417" s="114">
        <f t="shared" si="22"/>
        <v>0</v>
      </c>
    </row>
    <row r="418" spans="1:39" ht="15.5" hidden="1" x14ac:dyDescent="0.35">
      <c r="A418" s="155">
        <v>6608</v>
      </c>
      <c r="B418" s="114" t="s">
        <v>843</v>
      </c>
      <c r="C418" s="114">
        <v>1544</v>
      </c>
      <c r="D418" s="114">
        <v>835017.71</v>
      </c>
      <c r="E418" s="114">
        <v>975</v>
      </c>
      <c r="F418" s="114">
        <v>2344.71</v>
      </c>
      <c r="G418" s="114">
        <v>0</v>
      </c>
      <c r="H418" s="114">
        <v>0</v>
      </c>
      <c r="I418" s="114">
        <v>0</v>
      </c>
      <c r="J418" s="114">
        <v>0</v>
      </c>
      <c r="K418" s="114">
        <v>831698</v>
      </c>
      <c r="L418" s="114">
        <v>538.66</v>
      </c>
      <c r="M418" s="114">
        <v>0</v>
      </c>
      <c r="N418" s="114">
        <v>0</v>
      </c>
      <c r="O418" s="114"/>
      <c r="P418" s="114">
        <v>0</v>
      </c>
      <c r="S418" s="119">
        <f t="shared" si="23"/>
        <v>0</v>
      </c>
      <c r="T418" s="14" t="s">
        <v>842</v>
      </c>
      <c r="U418" s="14" t="s">
        <v>843</v>
      </c>
      <c r="V418" s="14">
        <v>1559</v>
      </c>
      <c r="W418" s="14">
        <v>897521.45</v>
      </c>
      <c r="X418" s="14">
        <v>1611.5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895909.95</v>
      </c>
      <c r="AE418" s="14">
        <v>574.66962796664529</v>
      </c>
      <c r="AF418" s="14">
        <v>0</v>
      </c>
      <c r="AG418" s="14">
        <v>0</v>
      </c>
      <c r="AH418" s="14">
        <v>0</v>
      </c>
      <c r="AI418" s="14">
        <v>0</v>
      </c>
      <c r="AJ418" s="133"/>
      <c r="AL418" s="133"/>
      <c r="AM418" s="114">
        <f t="shared" si="22"/>
        <v>0</v>
      </c>
    </row>
    <row r="419" spans="1:39" ht="15.5" hidden="1" x14ac:dyDescent="0.35">
      <c r="A419" s="155">
        <v>6615</v>
      </c>
      <c r="B419" s="114" t="s">
        <v>845</v>
      </c>
      <c r="C419" s="114">
        <v>288</v>
      </c>
      <c r="D419" s="114">
        <v>386739.53</v>
      </c>
      <c r="E419" s="114">
        <v>0</v>
      </c>
      <c r="F419" s="114">
        <v>0</v>
      </c>
      <c r="G419" s="114">
        <v>0</v>
      </c>
      <c r="H419" s="114">
        <v>0</v>
      </c>
      <c r="I419" s="114">
        <v>0</v>
      </c>
      <c r="J419" s="114">
        <v>0</v>
      </c>
      <c r="K419" s="114">
        <v>386739.53</v>
      </c>
      <c r="L419" s="114">
        <v>1342.85</v>
      </c>
      <c r="M419" s="114">
        <v>719.55</v>
      </c>
      <c r="N419" s="114">
        <v>207230.4</v>
      </c>
      <c r="O419" s="114">
        <v>1.1793263111536596E-2</v>
      </c>
      <c r="P419" s="114">
        <v>147415.79</v>
      </c>
      <c r="S419" s="119">
        <f t="shared" si="23"/>
        <v>0</v>
      </c>
      <c r="T419" s="14" t="s">
        <v>844</v>
      </c>
      <c r="U419" s="14" t="s">
        <v>845</v>
      </c>
      <c r="V419" s="14">
        <v>281</v>
      </c>
      <c r="W419" s="14">
        <v>230485.59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230485.59</v>
      </c>
      <c r="AE419" s="14">
        <v>820.23341637010674</v>
      </c>
      <c r="AF419" s="14">
        <v>181.12</v>
      </c>
      <c r="AG419" s="14">
        <v>50894.720000000001</v>
      </c>
      <c r="AH419" s="14">
        <v>2.9082216588310235E-3</v>
      </c>
      <c r="AI419" s="14">
        <v>38679.35</v>
      </c>
      <c r="AJ419" s="133"/>
      <c r="AL419" s="133"/>
      <c r="AM419" s="114">
        <f t="shared" si="22"/>
        <v>0</v>
      </c>
    </row>
    <row r="420" spans="1:39" ht="15.5" hidden="1" x14ac:dyDescent="0.35">
      <c r="A420" s="155">
        <v>6678</v>
      </c>
      <c r="B420" s="114" t="s">
        <v>847</v>
      </c>
      <c r="C420" s="114">
        <v>1765</v>
      </c>
      <c r="D420" s="114">
        <v>815169.35</v>
      </c>
      <c r="E420" s="114">
        <v>0</v>
      </c>
      <c r="F420" s="114">
        <v>0</v>
      </c>
      <c r="G420" s="114">
        <v>0</v>
      </c>
      <c r="H420" s="114">
        <v>0</v>
      </c>
      <c r="I420" s="114">
        <v>0</v>
      </c>
      <c r="J420" s="114">
        <v>0</v>
      </c>
      <c r="K420" s="114">
        <v>815169.35</v>
      </c>
      <c r="L420" s="114">
        <v>461.85</v>
      </c>
      <c r="M420" s="114">
        <v>0</v>
      </c>
      <c r="N420" s="114">
        <v>0</v>
      </c>
      <c r="O420" s="114"/>
      <c r="P420" s="114">
        <v>0</v>
      </c>
      <c r="S420" s="119">
        <f t="shared" si="23"/>
        <v>0</v>
      </c>
      <c r="T420" s="14" t="s">
        <v>846</v>
      </c>
      <c r="U420" s="14" t="s">
        <v>847</v>
      </c>
      <c r="V420" s="14">
        <v>1829</v>
      </c>
      <c r="W420" s="14">
        <v>991489.64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991489.64</v>
      </c>
      <c r="AE420" s="14">
        <v>542.09384363039908</v>
      </c>
      <c r="AF420" s="14">
        <v>0</v>
      </c>
      <c r="AG420" s="14">
        <v>0</v>
      </c>
      <c r="AH420" s="14">
        <v>0</v>
      </c>
      <c r="AI420" s="14">
        <v>0</v>
      </c>
      <c r="AJ420" s="133"/>
      <c r="AL420" s="133"/>
      <c r="AM420" s="114">
        <f t="shared" si="22"/>
        <v>0</v>
      </c>
    </row>
    <row r="421" spans="1:39" ht="15.5" hidden="1" x14ac:dyDescent="0.35">
      <c r="A421" s="155">
        <v>469</v>
      </c>
      <c r="B421" s="114" t="s">
        <v>89</v>
      </c>
      <c r="C421" s="114">
        <v>799</v>
      </c>
      <c r="D421" s="114">
        <v>588855.35</v>
      </c>
      <c r="E421" s="114">
        <v>0</v>
      </c>
      <c r="F421" s="114">
        <v>0</v>
      </c>
      <c r="G421" s="114">
        <v>0</v>
      </c>
      <c r="H421" s="114">
        <v>0</v>
      </c>
      <c r="I421" s="114">
        <v>0</v>
      </c>
      <c r="J421" s="114">
        <v>0</v>
      </c>
      <c r="K421" s="114">
        <v>588855.35</v>
      </c>
      <c r="L421" s="114">
        <v>736.99</v>
      </c>
      <c r="M421" s="114">
        <v>113.69</v>
      </c>
      <c r="N421" s="114">
        <v>90838.31</v>
      </c>
      <c r="O421" s="114">
        <v>5.1695122454877562E-3</v>
      </c>
      <c r="P421" s="114">
        <v>64618.9</v>
      </c>
      <c r="S421" s="119">
        <f t="shared" si="23"/>
        <v>0</v>
      </c>
      <c r="T421" s="14" t="s">
        <v>88</v>
      </c>
      <c r="U421" s="14" t="s">
        <v>89</v>
      </c>
      <c r="V421" s="14">
        <v>785</v>
      </c>
      <c r="W421" s="14">
        <v>588688.13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588688.13</v>
      </c>
      <c r="AE421" s="14">
        <v>749.92118471337585</v>
      </c>
      <c r="AF421" s="14">
        <v>110.8</v>
      </c>
      <c r="AG421" s="14">
        <v>86978</v>
      </c>
      <c r="AH421" s="14">
        <v>4.9700893028157885E-3</v>
      </c>
      <c r="AI421" s="14">
        <v>66102.19</v>
      </c>
      <c r="AJ421" s="133"/>
      <c r="AL421" s="133"/>
      <c r="AM421" s="114">
        <f t="shared" si="22"/>
        <v>0</v>
      </c>
    </row>
    <row r="422" spans="1:39" ht="15.5" hidden="1" x14ac:dyDescent="0.35">
      <c r="A422" s="155">
        <v>6685</v>
      </c>
      <c r="B422" s="114" t="s">
        <v>849</v>
      </c>
      <c r="C422" s="114">
        <v>5049</v>
      </c>
      <c r="D422" s="114">
        <v>2688753.23</v>
      </c>
      <c r="E422" s="114">
        <v>0</v>
      </c>
      <c r="F422" s="114">
        <v>25359.15</v>
      </c>
      <c r="G422" s="114">
        <v>0</v>
      </c>
      <c r="H422" s="114">
        <v>0</v>
      </c>
      <c r="I422" s="114">
        <v>0</v>
      </c>
      <c r="J422" s="114">
        <v>0</v>
      </c>
      <c r="K422" s="114">
        <v>2663394.08</v>
      </c>
      <c r="L422" s="114">
        <v>527.51</v>
      </c>
      <c r="M422" s="114">
        <v>0</v>
      </c>
      <c r="N422" s="114">
        <v>0</v>
      </c>
      <c r="O422" s="114"/>
      <c r="P422" s="114">
        <v>0</v>
      </c>
      <c r="S422" s="119">
        <f t="shared" si="23"/>
        <v>0</v>
      </c>
      <c r="T422" s="14" t="s">
        <v>848</v>
      </c>
      <c r="U422" s="14" t="s">
        <v>849</v>
      </c>
      <c r="V422" s="14">
        <v>5136</v>
      </c>
      <c r="W422" s="14">
        <v>2799169.63</v>
      </c>
      <c r="X422" s="14">
        <v>0</v>
      </c>
      <c r="Y422" s="14">
        <v>20485.04</v>
      </c>
      <c r="Z422" s="14">
        <v>0</v>
      </c>
      <c r="AA422" s="14">
        <v>0</v>
      </c>
      <c r="AB422" s="14">
        <v>0</v>
      </c>
      <c r="AC422" s="14">
        <v>0</v>
      </c>
      <c r="AD422" s="14">
        <v>2778684.59</v>
      </c>
      <c r="AE422" s="14">
        <v>541.02114291277258</v>
      </c>
      <c r="AF422" s="14">
        <v>0</v>
      </c>
      <c r="AG422" s="14">
        <v>0</v>
      </c>
      <c r="AH422" s="14">
        <v>0</v>
      </c>
      <c r="AI422" s="14">
        <v>0</v>
      </c>
      <c r="AJ422" s="133"/>
      <c r="AL422" s="133"/>
      <c r="AM422" s="114">
        <f t="shared" si="22"/>
        <v>0</v>
      </c>
    </row>
    <row r="423" spans="1:39" ht="15.5" hidden="1" x14ac:dyDescent="0.35">
      <c r="A423" s="155">
        <v>6692</v>
      </c>
      <c r="B423" s="114" t="s">
        <v>851</v>
      </c>
      <c r="C423" s="114">
        <v>1151</v>
      </c>
      <c r="D423" s="114">
        <v>571391.54</v>
      </c>
      <c r="E423" s="114">
        <v>0</v>
      </c>
      <c r="F423" s="114">
        <v>387.15</v>
      </c>
      <c r="G423" s="114">
        <v>0</v>
      </c>
      <c r="H423" s="114">
        <v>0</v>
      </c>
      <c r="I423" s="114">
        <v>0</v>
      </c>
      <c r="J423" s="114">
        <v>0</v>
      </c>
      <c r="K423" s="114">
        <v>571004.39</v>
      </c>
      <c r="L423" s="114">
        <v>496.09</v>
      </c>
      <c r="M423" s="114">
        <v>0</v>
      </c>
      <c r="N423" s="114">
        <v>0</v>
      </c>
      <c r="O423" s="114"/>
      <c r="P423" s="114">
        <v>0</v>
      </c>
      <c r="S423" s="119">
        <f t="shared" si="23"/>
        <v>0</v>
      </c>
      <c r="T423" s="14" t="s">
        <v>850</v>
      </c>
      <c r="U423" s="14" t="s">
        <v>851</v>
      </c>
      <c r="V423" s="14">
        <v>1154</v>
      </c>
      <c r="W423" s="14">
        <v>636163.93999999994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636163.93999999994</v>
      </c>
      <c r="AE423" s="14">
        <v>551.26857885615243</v>
      </c>
      <c r="AF423" s="14">
        <v>0</v>
      </c>
      <c r="AG423" s="14">
        <v>0</v>
      </c>
      <c r="AH423" s="14">
        <v>0</v>
      </c>
      <c r="AI423" s="14">
        <v>0</v>
      </c>
      <c r="AJ423" s="133"/>
      <c r="AL423" s="133"/>
      <c r="AM423" s="114">
        <f t="shared" si="22"/>
        <v>0</v>
      </c>
    </row>
    <row r="424" spans="1:39" ht="15.5" hidden="1" x14ac:dyDescent="0.35">
      <c r="A424" s="155">
        <v>6713</v>
      </c>
      <c r="B424" s="114" t="s">
        <v>853</v>
      </c>
      <c r="C424" s="114">
        <v>385</v>
      </c>
      <c r="D424" s="114">
        <v>292141.44</v>
      </c>
      <c r="E424" s="114">
        <v>0</v>
      </c>
      <c r="F424" s="114">
        <v>9780</v>
      </c>
      <c r="G424" s="114">
        <v>0</v>
      </c>
      <c r="H424" s="114">
        <v>0</v>
      </c>
      <c r="I424" s="114">
        <v>0</v>
      </c>
      <c r="J424" s="114">
        <v>0</v>
      </c>
      <c r="K424" s="114">
        <v>282361.44</v>
      </c>
      <c r="L424" s="114">
        <v>733.41</v>
      </c>
      <c r="M424" s="114">
        <v>110.11</v>
      </c>
      <c r="N424" s="114">
        <v>42392.35</v>
      </c>
      <c r="O424" s="114">
        <v>2.4125038482112103E-3</v>
      </c>
      <c r="P424" s="114">
        <v>30156.3</v>
      </c>
      <c r="S424" s="119">
        <f t="shared" si="23"/>
        <v>0</v>
      </c>
      <c r="T424" s="14" t="s">
        <v>852</v>
      </c>
      <c r="U424" s="14" t="s">
        <v>853</v>
      </c>
      <c r="V424" s="14">
        <v>398</v>
      </c>
      <c r="W424" s="14">
        <v>335538.25</v>
      </c>
      <c r="X424" s="14">
        <v>0</v>
      </c>
      <c r="Y424" s="14">
        <v>208.8</v>
      </c>
      <c r="Z424" s="14">
        <v>0</v>
      </c>
      <c r="AA424" s="14">
        <v>0</v>
      </c>
      <c r="AB424" s="14">
        <v>0</v>
      </c>
      <c r="AC424" s="14">
        <v>0</v>
      </c>
      <c r="AD424" s="14">
        <v>335329.45</v>
      </c>
      <c r="AE424" s="14">
        <v>842.53630653266339</v>
      </c>
      <c r="AF424" s="14">
        <v>203.42</v>
      </c>
      <c r="AG424" s="14">
        <v>80961.16</v>
      </c>
      <c r="AH424" s="14">
        <v>4.6262755554227217E-3</v>
      </c>
      <c r="AI424" s="14">
        <v>61529.46</v>
      </c>
      <c r="AJ424" s="133"/>
      <c r="AL424" s="133"/>
      <c r="AM424" s="114">
        <f t="shared" si="22"/>
        <v>0</v>
      </c>
    </row>
    <row r="425" spans="1:39" ht="15.5" hidden="1" x14ac:dyDescent="0.35">
      <c r="A425" s="155">
        <v>6720</v>
      </c>
      <c r="B425" s="114" t="s">
        <v>855</v>
      </c>
      <c r="C425" s="114">
        <v>453</v>
      </c>
      <c r="D425" s="114">
        <v>389965.63</v>
      </c>
      <c r="E425" s="114">
        <v>0</v>
      </c>
      <c r="F425" s="114">
        <v>0</v>
      </c>
      <c r="G425" s="114">
        <v>0</v>
      </c>
      <c r="H425" s="114">
        <v>0</v>
      </c>
      <c r="I425" s="114">
        <v>0</v>
      </c>
      <c r="J425" s="114">
        <v>0</v>
      </c>
      <c r="K425" s="114">
        <v>389965.63</v>
      </c>
      <c r="L425" s="114">
        <v>860.85</v>
      </c>
      <c r="M425" s="114">
        <v>237.55</v>
      </c>
      <c r="N425" s="114">
        <v>107610.15000000001</v>
      </c>
      <c r="O425" s="114">
        <v>6.1239799393424908E-3</v>
      </c>
      <c r="P425" s="114">
        <v>76549.75</v>
      </c>
      <c r="S425" s="119">
        <f t="shared" si="23"/>
        <v>0</v>
      </c>
      <c r="T425" s="14" t="s">
        <v>854</v>
      </c>
      <c r="U425" s="14" t="s">
        <v>855</v>
      </c>
      <c r="V425" s="14">
        <v>448</v>
      </c>
      <c r="W425" s="14">
        <v>404356.98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404356.98</v>
      </c>
      <c r="AE425" s="14">
        <v>902.5825446428571</v>
      </c>
      <c r="AF425" s="14">
        <v>263.47000000000003</v>
      </c>
      <c r="AG425" s="14">
        <v>118034.56</v>
      </c>
      <c r="AH425" s="14">
        <v>6.7447205502376272E-3</v>
      </c>
      <c r="AI425" s="14">
        <v>89704.78</v>
      </c>
      <c r="AJ425" s="133"/>
      <c r="AL425" s="133"/>
      <c r="AM425" s="114">
        <f t="shared" si="22"/>
        <v>0</v>
      </c>
    </row>
    <row r="426" spans="1:39" ht="15.5" hidden="1" x14ac:dyDescent="0.35">
      <c r="A426" s="155">
        <v>6734</v>
      </c>
      <c r="B426" s="114" t="s">
        <v>857</v>
      </c>
      <c r="C426" s="114">
        <v>1325</v>
      </c>
      <c r="D426" s="114">
        <v>549396.25</v>
      </c>
      <c r="E426" s="114">
        <v>0</v>
      </c>
      <c r="F426" s="114">
        <v>0</v>
      </c>
      <c r="G426" s="114">
        <v>0</v>
      </c>
      <c r="H426" s="114">
        <v>0</v>
      </c>
      <c r="I426" s="114">
        <v>0</v>
      </c>
      <c r="J426" s="114">
        <v>0</v>
      </c>
      <c r="K426" s="114">
        <v>549396.25</v>
      </c>
      <c r="L426" s="114">
        <v>414.64</v>
      </c>
      <c r="M426" s="114">
        <v>0</v>
      </c>
      <c r="N426" s="114">
        <v>0</v>
      </c>
      <c r="O426" s="114"/>
      <c r="P426" s="114">
        <v>0</v>
      </c>
      <c r="S426" s="119">
        <f t="shared" si="23"/>
        <v>0</v>
      </c>
      <c r="T426" s="14" t="s">
        <v>856</v>
      </c>
      <c r="U426" s="14" t="s">
        <v>857</v>
      </c>
      <c r="V426" s="14">
        <v>1352</v>
      </c>
      <c r="W426" s="14">
        <v>561298.07999999996</v>
      </c>
      <c r="X426" s="14">
        <v>0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561298.07999999996</v>
      </c>
      <c r="AE426" s="14">
        <v>415.16130177514788</v>
      </c>
      <c r="AF426" s="14">
        <v>0</v>
      </c>
      <c r="AG426" s="14">
        <v>0</v>
      </c>
      <c r="AH426" s="14">
        <v>0</v>
      </c>
      <c r="AI426" s="14">
        <v>0</v>
      </c>
      <c r="AJ426" s="133"/>
      <c r="AL426" s="133"/>
      <c r="AM426" s="114">
        <f t="shared" si="22"/>
        <v>0</v>
      </c>
    </row>
    <row r="427" spans="1:39" ht="15.5" hidden="1" x14ac:dyDescent="0.35">
      <c r="A427" s="155">
        <v>6748</v>
      </c>
      <c r="B427" s="114" t="s">
        <v>859</v>
      </c>
      <c r="C427" s="114">
        <v>346</v>
      </c>
      <c r="D427" s="114">
        <v>242142.09</v>
      </c>
      <c r="E427" s="114">
        <v>0</v>
      </c>
      <c r="F427" s="114">
        <v>0</v>
      </c>
      <c r="G427" s="114">
        <v>0</v>
      </c>
      <c r="H427" s="114">
        <v>0</v>
      </c>
      <c r="I427" s="114">
        <v>0</v>
      </c>
      <c r="J427" s="114">
        <v>0</v>
      </c>
      <c r="K427" s="114">
        <v>242142.09</v>
      </c>
      <c r="L427" s="114">
        <v>699.83</v>
      </c>
      <c r="M427" s="114">
        <v>76.53</v>
      </c>
      <c r="N427" s="114">
        <v>26479.38</v>
      </c>
      <c r="O427" s="114">
        <v>1.5069135386041814E-3</v>
      </c>
      <c r="P427" s="114">
        <v>18836.419999999998</v>
      </c>
      <c r="S427" s="119">
        <f t="shared" si="23"/>
        <v>0</v>
      </c>
      <c r="T427" s="14" t="s">
        <v>858</v>
      </c>
      <c r="U427" s="14" t="s">
        <v>859</v>
      </c>
      <c r="V427" s="14">
        <v>333</v>
      </c>
      <c r="W427" s="14">
        <v>242580.31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242580.31</v>
      </c>
      <c r="AE427" s="14">
        <v>728.46939939939944</v>
      </c>
      <c r="AF427" s="14">
        <v>89.35</v>
      </c>
      <c r="AG427" s="14">
        <v>29753.55</v>
      </c>
      <c r="AH427" s="14">
        <v>1.7001747634550657E-3</v>
      </c>
      <c r="AI427" s="14">
        <v>22612.32</v>
      </c>
      <c r="AJ427" s="133"/>
      <c r="AL427" s="133"/>
      <c r="AM427" s="114">
        <f t="shared" si="22"/>
        <v>0</v>
      </c>
    </row>
    <row r="428" spans="1:39" ht="15.5" hidden="1" x14ac:dyDescent="0.35"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 t="s">
        <v>870</v>
      </c>
      <c r="M428" s="113"/>
      <c r="N428" s="113"/>
      <c r="O428" s="113"/>
      <c r="P428" s="113">
        <f>SUM(P5:P427)</f>
        <v>12500000</v>
      </c>
      <c r="Q428" t="s">
        <v>870</v>
      </c>
      <c r="R428" s="122" t="s">
        <v>870</v>
      </c>
      <c r="S428" s="119">
        <f t="shared" ref="S428" si="24">A428-T428</f>
        <v>0</v>
      </c>
      <c r="U428" s="6" t="s">
        <v>860</v>
      </c>
      <c r="V428" s="6">
        <v>855385</v>
      </c>
      <c r="W428" s="6">
        <v>382172670.68999982</v>
      </c>
      <c r="X428" s="6">
        <v>1472909.7</v>
      </c>
      <c r="Y428" s="6">
        <v>2338060.7999999993</v>
      </c>
      <c r="Z428" s="6">
        <v>1333219.24</v>
      </c>
      <c r="AA428" s="6">
        <v>203.2</v>
      </c>
      <c r="AB428" s="6">
        <v>0</v>
      </c>
      <c r="AC428" s="6">
        <v>200</v>
      </c>
      <c r="AD428" s="6">
        <v>377028077.74999982</v>
      </c>
      <c r="AE428" s="6">
        <v>440.77003659170998</v>
      </c>
      <c r="AF428" s="6">
        <v>0</v>
      </c>
      <c r="AG428" s="6">
        <v>17500289.170000002</v>
      </c>
      <c r="AH428" s="6">
        <v>1</v>
      </c>
      <c r="AI428" s="6">
        <v>13300000</v>
      </c>
      <c r="AJ428" s="133"/>
      <c r="AL428" s="133"/>
      <c r="AM428" s="114">
        <f t="shared" ref="AM428:AM430" si="25">ROUND(AK428*AM$4,2)</f>
        <v>0</v>
      </c>
    </row>
    <row r="429" spans="1:39" ht="15.5" x14ac:dyDescent="0.35">
      <c r="C429" s="112">
        <v>855804</v>
      </c>
      <c r="D429" s="112">
        <v>372852298.33999985</v>
      </c>
      <c r="E429" s="112">
        <v>1431415.2199999997</v>
      </c>
      <c r="F429" s="112">
        <v>2224534.3899999997</v>
      </c>
      <c r="G429" s="112">
        <v>1316403.7899999998</v>
      </c>
      <c r="H429" s="112">
        <v>1885.89</v>
      </c>
      <c r="I429" s="112">
        <v>125.19</v>
      </c>
      <c r="J429" s="112">
        <v>287.72000000000003</v>
      </c>
      <c r="K429" s="112">
        <v>367877646.13999981</v>
      </c>
      <c r="L429" s="112">
        <v>429.86</v>
      </c>
      <c r="M429" s="112">
        <v>623.29700000000003</v>
      </c>
      <c r="N429" s="112">
        <v>17571930.519999992</v>
      </c>
      <c r="O429" s="112">
        <v>1</v>
      </c>
      <c r="P429" s="112" t="s">
        <v>870</v>
      </c>
      <c r="Q429" t="s">
        <v>870</v>
      </c>
      <c r="R429" s="122" t="s">
        <v>870</v>
      </c>
      <c r="AD429" s="6">
        <v>377028077.74999982</v>
      </c>
      <c r="AH429" s="6">
        <v>0.99999999999999956</v>
      </c>
      <c r="AJ429" s="133"/>
      <c r="AL429" s="133"/>
      <c r="AM429" s="248">
        <f>SUM(AM5:AM427)</f>
        <v>200000</v>
      </c>
    </row>
    <row r="430" spans="1:39" s="167" customFormat="1" ht="15.5" x14ac:dyDescent="0.35">
      <c r="A430" s="158"/>
      <c r="B430" s="13" t="s">
        <v>925</v>
      </c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61">
        <f>SUM(P5:P26)</f>
        <v>1097025.27</v>
      </c>
      <c r="R430" s="122"/>
      <c r="T430" s="168"/>
      <c r="U430" s="168"/>
      <c r="V430" s="168"/>
      <c r="W430" s="168"/>
      <c r="X430" s="168"/>
      <c r="Y430" s="168"/>
      <c r="Z430" s="168"/>
      <c r="AA430" s="168"/>
      <c r="AB430" s="168"/>
      <c r="AC430" s="168"/>
      <c r="AD430" s="168"/>
      <c r="AE430" s="168"/>
      <c r="AF430" s="168"/>
      <c r="AG430" s="168"/>
      <c r="AH430" s="168"/>
      <c r="AI430" s="168"/>
      <c r="AJ430" s="169"/>
      <c r="AK430" s="170">
        <f>SUM(AK5:AK429)</f>
        <v>548512.68000000005</v>
      </c>
      <c r="AL430" s="169"/>
      <c r="AM430" s="61">
        <f t="shared" si="25"/>
        <v>200000</v>
      </c>
    </row>
    <row r="431" spans="1:39" ht="15.5" hidden="1" x14ac:dyDescent="0.35">
      <c r="P431" s="136">
        <f>P5+P6+P7+P8+P9+P10+P11+P12+P13+P14+P15+P16+P17+P18+P19+P20+P21+P22+P23+P24</f>
        <v>1015122.3200000001</v>
      </c>
      <c r="R431" s="122"/>
      <c r="AJ431" s="133"/>
      <c r="AK431" s="137">
        <f>P430*0.5</f>
        <v>548512.63500000001</v>
      </c>
      <c r="AL431" s="133"/>
    </row>
    <row r="432" spans="1:39" ht="15.5" thickBot="1" x14ac:dyDescent="0.4"/>
    <row r="433" spans="2:39" ht="16" thickBot="1" x14ac:dyDescent="0.4">
      <c r="B433" s="139" t="s">
        <v>926</v>
      </c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1"/>
      <c r="O433" s="140"/>
      <c r="P433" s="159"/>
      <c r="Q433" s="143"/>
      <c r="R433" s="144"/>
      <c r="S433" s="140"/>
      <c r="T433" s="145"/>
      <c r="U433" s="146"/>
      <c r="V433" s="146"/>
      <c r="W433" s="146"/>
      <c r="X433" s="146"/>
      <c r="Y433" s="146"/>
      <c r="Z433" s="146"/>
      <c r="AA433" s="146"/>
      <c r="AB433" s="140"/>
      <c r="AC433" s="140"/>
      <c r="AD433" s="140"/>
      <c r="AE433" s="140"/>
      <c r="AF433" s="140"/>
      <c r="AG433" s="140"/>
      <c r="AH433" s="147"/>
      <c r="AI433" s="143"/>
      <c r="AK433" s="148">
        <v>200000</v>
      </c>
      <c r="AM433" s="149"/>
    </row>
    <row r="434" spans="2:39" ht="28.5" thickBot="1" x14ac:dyDescent="0.4">
      <c r="B434" s="150" t="s">
        <v>928</v>
      </c>
      <c r="C434" s="140"/>
      <c r="D434" s="140"/>
      <c r="E434" s="140"/>
      <c r="F434" s="140"/>
      <c r="G434" s="140"/>
      <c r="H434" s="140"/>
      <c r="I434" s="140"/>
      <c r="J434" s="140"/>
      <c r="K434" s="140"/>
      <c r="L434" s="140"/>
      <c r="M434" s="140"/>
      <c r="N434" s="141"/>
      <c r="O434" s="140"/>
      <c r="P434" s="142"/>
      <c r="Q434" s="143"/>
      <c r="R434" s="144"/>
      <c r="S434" s="140"/>
      <c r="T434" s="145"/>
      <c r="U434" s="146"/>
      <c r="V434" s="146"/>
      <c r="W434" s="146"/>
      <c r="X434" s="146"/>
      <c r="Y434" s="146"/>
      <c r="Z434" s="146"/>
      <c r="AA434" s="146"/>
      <c r="AB434" s="140"/>
      <c r="AC434" s="140"/>
      <c r="AD434" s="140"/>
      <c r="AE434" s="140"/>
      <c r="AF434" s="140"/>
      <c r="AG434" s="140"/>
      <c r="AH434" s="147"/>
      <c r="AI434" s="143"/>
      <c r="AK434" s="151">
        <f>AK433/AK430</f>
        <v>0.36462238211156756</v>
      </c>
      <c r="AM434" s="149"/>
    </row>
    <row r="435" spans="2:39" x14ac:dyDescent="0.35">
      <c r="B435" s="249" t="s">
        <v>927</v>
      </c>
      <c r="C435" s="250"/>
      <c r="D435" s="250"/>
      <c r="E435" s="250"/>
      <c r="F435" s="250"/>
      <c r="G435" s="250"/>
      <c r="H435" s="250"/>
      <c r="I435" s="250"/>
      <c r="J435" s="250"/>
      <c r="K435" s="250"/>
      <c r="L435" s="250"/>
      <c r="M435" s="250"/>
      <c r="N435" s="250"/>
      <c r="O435" s="250"/>
      <c r="P435" s="250"/>
      <c r="Q435" s="250"/>
      <c r="R435" s="250"/>
      <c r="S435" s="250"/>
      <c r="T435" s="250"/>
      <c r="U435" s="250"/>
      <c r="V435" s="250"/>
      <c r="W435" s="250"/>
      <c r="X435" s="250"/>
      <c r="Y435" s="250"/>
      <c r="Z435" s="250"/>
      <c r="AA435" s="250"/>
      <c r="AB435" s="250"/>
      <c r="AC435" s="250"/>
      <c r="AD435" s="250"/>
      <c r="AE435" s="250"/>
      <c r="AF435" s="250"/>
      <c r="AG435" s="250"/>
      <c r="AH435" s="250"/>
      <c r="AI435" s="250"/>
      <c r="AJ435" s="250"/>
      <c r="AK435" s="250"/>
      <c r="AL435" s="250"/>
      <c r="AM435" s="251"/>
    </row>
    <row r="436" spans="2:39" ht="15.5" thickBot="1" x14ac:dyDescent="0.4">
      <c r="B436" s="252"/>
      <c r="C436" s="253"/>
      <c r="D436" s="253"/>
      <c r="E436" s="253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  <c r="T436" s="253"/>
      <c r="U436" s="253"/>
      <c r="V436" s="253"/>
      <c r="W436" s="253"/>
      <c r="X436" s="253"/>
      <c r="Y436" s="253"/>
      <c r="Z436" s="253"/>
      <c r="AA436" s="253"/>
      <c r="AB436" s="253"/>
      <c r="AC436" s="253"/>
      <c r="AD436" s="253"/>
      <c r="AE436" s="253"/>
      <c r="AF436" s="253"/>
      <c r="AG436" s="253"/>
      <c r="AH436" s="253"/>
      <c r="AI436" s="253"/>
      <c r="AJ436" s="253"/>
      <c r="AK436" s="253"/>
      <c r="AL436" s="253"/>
      <c r="AM436" s="254"/>
    </row>
    <row r="437" spans="2:39" ht="15.5" thickBot="1" x14ac:dyDescent="0.4"/>
    <row r="438" spans="2:39" ht="15.5" thickBot="1" x14ac:dyDescent="0.4">
      <c r="B438" s="171" t="str">
        <f>'FY20 HCT Aid Calc.'!B3</f>
        <v>As of 9:15 AM on 05-27-2020</v>
      </c>
    </row>
  </sheetData>
  <sortState ref="A5:AM26">
    <sortCondition ref="B5:B26"/>
  </sortState>
  <mergeCells count="1">
    <mergeCell ref="B435:AM43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A3" sqref="A3"/>
    </sheetView>
  </sheetViews>
  <sheetFormatPr defaultRowHeight="14.5" x14ac:dyDescent="0.35"/>
  <sheetData>
    <row r="1" spans="1:10" x14ac:dyDescent="0.3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opLeftCell="A8" workbookViewId="0">
      <selection activeCell="A8" sqref="A8"/>
    </sheetView>
  </sheetViews>
  <sheetFormatPr defaultRowHeight="14.5" x14ac:dyDescent="0.35"/>
  <cols>
    <col min="1" max="1" width="170.453125" customWidth="1"/>
  </cols>
  <sheetData>
    <row r="1" spans="1:1" ht="237.75" customHeight="1" x14ac:dyDescent="0.35">
      <c r="A1" s="1" t="s">
        <v>17</v>
      </c>
    </row>
    <row r="2" spans="1:1" ht="228.25" customHeight="1" x14ac:dyDescent="0.35">
      <c r="A2" s="1" t="s">
        <v>10</v>
      </c>
    </row>
    <row r="3" spans="1:1" ht="239.25" customHeight="1" x14ac:dyDescent="0.35">
      <c r="A3" s="1" t="s">
        <v>15</v>
      </c>
    </row>
    <row r="4" spans="1:1" ht="228.75" customHeight="1" x14ac:dyDescent="0.35">
      <c r="A4" s="1" t="s">
        <v>11</v>
      </c>
    </row>
    <row r="5" spans="1:1" ht="237.25" customHeight="1" x14ac:dyDescent="0.35">
      <c r="A5" s="1" t="s">
        <v>12</v>
      </c>
    </row>
    <row r="6" spans="1:1" ht="234.75" customHeight="1" x14ac:dyDescent="0.35">
      <c r="A6" s="1" t="s">
        <v>16</v>
      </c>
    </row>
    <row r="7" spans="1:1" ht="231" customHeight="1" x14ac:dyDescent="0.35">
      <c r="A7" s="1" t="s">
        <v>13</v>
      </c>
    </row>
    <row r="8" spans="1:1" ht="231.75" customHeight="1" x14ac:dyDescent="0.35">
      <c r="A8" s="1" t="s">
        <v>14</v>
      </c>
    </row>
    <row r="9" spans="1:1" ht="15.75" customHeigh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FY20 HCT Aid Calc.</vt:lpstr>
      <vt:lpstr>FY19 Stop Gap Calc.</vt:lpstr>
      <vt:lpstr>Headers</vt:lpstr>
      <vt:lpstr>SQL</vt:lpstr>
      <vt:lpstr>'FY20 HCT Aid Calc.'!area_calc_may2018_2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William A.   DPI</dc:creator>
  <cp:lastModifiedBy>Anderson, Bruce W.   DPI</cp:lastModifiedBy>
  <dcterms:created xsi:type="dcterms:W3CDTF">2019-05-01T19:08:25Z</dcterms:created>
  <dcterms:modified xsi:type="dcterms:W3CDTF">2020-05-29T14:25:31Z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