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dpiprd-my.sharepoint.com/personal/scott_huelsman_dpi_wi_gov/Documents/Content/Documents/Web/Transportation Aid/"/>
    </mc:Choice>
  </mc:AlternateContent>
  <xr:revisionPtr revIDLastSave="5" documentId="13_ncr:1_{F5DD7201-AD93-4AAD-A63C-B9865418BE97}" xr6:coauthVersionLast="47" xr6:coauthVersionMax="47" xr10:uidLastSave="{F804E2FD-3B0D-4F57-B826-CFCC163E7119}"/>
  <bookViews>
    <workbookView xWindow="-120" yWindow="-120" windowWidth="29040" windowHeight="15840" xr2:uid="{00000000-000D-0000-FFFF-FFFF00000000}"/>
  </bookViews>
  <sheets>
    <sheet name="Calculation" sheetId="1" r:id="rId1"/>
    <sheet name="SQL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59" i="1" l="1"/>
  <c r="AB259" i="1" s="1"/>
  <c r="AC428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5" i="1"/>
  <c r="Z428" i="1"/>
  <c r="Z266" i="1"/>
  <c r="AA428" i="1" l="1"/>
  <c r="AB2" i="1"/>
  <c r="AA106" i="1" l="1"/>
  <c r="AA191" i="1"/>
  <c r="AA68" i="1"/>
  <c r="AA16" i="1"/>
  <c r="AA56" i="1"/>
  <c r="AA109" i="1"/>
  <c r="AA96" i="1"/>
  <c r="AA36" i="1"/>
  <c r="AA10" i="1"/>
  <c r="AA117" i="1"/>
  <c r="AA110" i="1"/>
  <c r="AA127" i="1"/>
  <c r="AA184" i="1"/>
  <c r="AA147" i="1"/>
  <c r="AA7" i="1"/>
  <c r="AA60" i="1"/>
  <c r="AA164" i="1"/>
  <c r="AA42" i="1"/>
  <c r="AA47" i="1"/>
  <c r="AA89" i="1"/>
  <c r="AA62" i="1"/>
  <c r="AA179" i="1"/>
  <c r="AA186" i="1"/>
  <c r="AA116" i="1"/>
  <c r="AA39" i="1"/>
  <c r="AA174" i="1"/>
  <c r="AA93" i="1"/>
  <c r="AA31" i="1"/>
  <c r="AA133" i="1"/>
  <c r="AA189" i="1"/>
  <c r="AA176" i="1"/>
  <c r="AA40" i="1"/>
  <c r="AA128" i="1"/>
  <c r="AA100" i="1"/>
  <c r="AA177" i="1"/>
  <c r="AA105" i="1"/>
  <c r="AA139" i="1"/>
  <c r="AA63" i="1"/>
  <c r="AA125" i="1"/>
  <c r="AA44" i="1"/>
  <c r="AA168" i="1"/>
  <c r="AA11" i="1"/>
  <c r="AA45" i="1"/>
  <c r="AA35" i="1"/>
  <c r="AA64" i="1"/>
  <c r="AA27" i="1"/>
  <c r="AA136" i="1"/>
  <c r="AA181" i="1"/>
  <c r="AA75" i="1"/>
  <c r="AA53" i="1"/>
  <c r="AA83" i="1"/>
  <c r="AA107" i="1"/>
  <c r="AA23" i="1"/>
  <c r="AA120" i="1"/>
  <c r="AA169" i="1"/>
  <c r="AA82" i="1"/>
  <c r="AA137" i="1"/>
  <c r="AA190" i="1"/>
  <c r="AA61" i="1"/>
  <c r="AA113" i="1"/>
  <c r="AA19" i="1"/>
  <c r="AA99" i="1"/>
  <c r="AA67" i="1"/>
  <c r="AA86" i="1"/>
  <c r="AA38" i="1"/>
  <c r="AA80" i="1"/>
  <c r="AA188" i="1"/>
  <c r="AA115" i="1"/>
  <c r="AA103" i="1"/>
  <c r="AA58" i="1"/>
  <c r="AA30" i="1"/>
  <c r="AA118" i="1"/>
  <c r="AA131" i="1"/>
  <c r="AA29" i="1"/>
  <c r="AA129" i="1"/>
  <c r="AA57" i="1"/>
  <c r="AA114" i="1"/>
  <c r="AA146" i="1"/>
  <c r="AA97" i="1"/>
  <c r="AA9" i="1"/>
  <c r="AA134" i="1"/>
  <c r="AA182" i="1"/>
  <c r="AA17" i="1"/>
  <c r="AA155" i="1"/>
  <c r="AA153" i="1"/>
  <c r="AA152" i="1"/>
  <c r="AA145" i="1"/>
  <c r="AA18" i="1"/>
  <c r="AA51" i="1"/>
  <c r="AA159" i="1"/>
  <c r="AA162" i="1"/>
  <c r="AA149" i="1"/>
  <c r="AA126" i="1"/>
  <c r="AA13" i="1"/>
  <c r="AA25" i="1"/>
  <c r="AA185" i="1"/>
  <c r="AA22" i="1"/>
  <c r="AA78" i="1"/>
  <c r="AA200" i="1"/>
  <c r="AA165" i="1"/>
  <c r="AA88" i="1"/>
  <c r="AA12" i="1"/>
  <c r="AA6" i="1"/>
  <c r="AA175" i="1"/>
  <c r="AA170" i="1"/>
  <c r="AA122" i="1"/>
  <c r="AA144" i="1"/>
  <c r="AA187" i="1"/>
  <c r="AA90" i="1"/>
  <c r="AA41" i="1"/>
  <c r="AA104" i="1"/>
  <c r="AA98" i="1"/>
  <c r="AA91" i="1"/>
  <c r="AA160" i="1"/>
  <c r="AA130" i="1"/>
  <c r="AA167" i="1"/>
  <c r="AA70" i="1"/>
  <c r="AA65" i="1"/>
  <c r="AA201" i="1"/>
  <c r="AA77" i="1"/>
  <c r="AA135" i="1"/>
  <c r="AA48" i="1"/>
  <c r="AA21" i="1"/>
  <c r="AA95" i="1"/>
  <c r="AA66" i="1"/>
  <c r="AA142" i="1"/>
  <c r="AA8" i="1"/>
  <c r="AA94" i="1"/>
  <c r="AA87" i="1"/>
  <c r="AA183" i="1"/>
  <c r="AA141" i="1"/>
  <c r="AA73" i="1"/>
  <c r="AA119" i="1"/>
  <c r="AA111" i="1"/>
  <c r="AA172" i="1"/>
  <c r="AA180" i="1"/>
  <c r="AA28" i="1"/>
  <c r="AA161" i="1"/>
  <c r="AA140" i="1"/>
  <c r="AA37" i="1"/>
  <c r="AA173" i="1"/>
  <c r="AA163" i="1"/>
  <c r="AA112" i="1"/>
  <c r="AA178" i="1"/>
  <c r="AA151" i="1"/>
  <c r="AA69" i="1"/>
  <c r="AA24" i="1"/>
  <c r="AA143" i="1"/>
  <c r="AA157" i="1"/>
  <c r="AA71" i="1"/>
  <c r="AA102" i="1"/>
  <c r="AA59" i="1"/>
  <c r="AA14" i="1"/>
  <c r="AA156" i="1"/>
  <c r="AA52" i="1"/>
  <c r="AA199" i="1"/>
  <c r="AA26" i="1"/>
  <c r="AA92" i="1"/>
  <c r="AA20" i="1"/>
  <c r="AA72" i="1"/>
  <c r="AA108" i="1"/>
  <c r="AA81" i="1"/>
  <c r="AA132" i="1"/>
  <c r="AA166" i="1"/>
  <c r="AA148" i="1"/>
  <c r="AA76" i="1"/>
  <c r="AA54" i="1"/>
  <c r="AA74" i="1"/>
  <c r="AA158" i="1"/>
  <c r="AA171" i="1"/>
  <c r="AA121" i="1"/>
  <c r="AA123" i="1"/>
  <c r="AA192" i="1"/>
  <c r="AA50" i="1"/>
  <c r="AA150" i="1"/>
  <c r="AA15" i="1"/>
  <c r="AA84" i="1"/>
  <c r="AA49" i="1"/>
  <c r="AA43" i="1"/>
  <c r="AA34" i="1"/>
  <c r="AA124" i="1"/>
  <c r="AA46" i="1"/>
  <c r="AA154" i="1"/>
  <c r="AA85" i="1"/>
  <c r="AA138" i="1"/>
  <c r="AA32" i="1"/>
  <c r="AA79" i="1"/>
  <c r="AA33" i="1"/>
  <c r="AA101" i="1"/>
  <c r="Z221" i="1"/>
  <c r="Z399" i="1"/>
  <c r="Z324" i="1"/>
  <c r="Z321" i="1"/>
  <c r="Z202" i="1"/>
  <c r="Z370" i="1"/>
  <c r="Z208" i="1"/>
  <c r="Z259" i="1"/>
  <c r="Z214" i="1"/>
  <c r="Z233" i="1"/>
  <c r="Y427" i="1"/>
  <c r="Z431" i="1" l="1"/>
  <c r="D428" i="1"/>
  <c r="E428" i="1"/>
  <c r="F428" i="1"/>
  <c r="G428" i="1"/>
  <c r="H428" i="1"/>
  <c r="I428" i="1"/>
  <c r="J428" i="1"/>
  <c r="P198" i="1"/>
  <c r="R198" i="1" s="1"/>
  <c r="P196" i="1"/>
  <c r="R196" i="1" s="1"/>
  <c r="P376" i="1"/>
  <c r="R376" i="1" s="1"/>
  <c r="P55" i="1"/>
  <c r="R55" i="1" s="1"/>
  <c r="P233" i="1"/>
  <c r="R233" i="1" s="1"/>
  <c r="P106" i="1"/>
  <c r="R106" i="1" s="1"/>
  <c r="P273" i="1"/>
  <c r="R273" i="1" s="1"/>
  <c r="P316" i="1"/>
  <c r="R316" i="1" s="1"/>
  <c r="P191" i="1"/>
  <c r="R191" i="1" s="1"/>
  <c r="P235" i="1"/>
  <c r="R235" i="1" s="1"/>
  <c r="P406" i="1"/>
  <c r="R406" i="1" s="1"/>
  <c r="P318" i="1"/>
  <c r="R318" i="1" s="1"/>
  <c r="P68" i="1"/>
  <c r="R68" i="1" s="1"/>
  <c r="P214" i="1"/>
  <c r="R214" i="1" s="1"/>
  <c r="P277" i="1"/>
  <c r="R277" i="1" s="1"/>
  <c r="P16" i="1"/>
  <c r="R16" i="1" s="1"/>
  <c r="P56" i="1"/>
  <c r="R56" i="1" s="1"/>
  <c r="P109" i="1"/>
  <c r="R109" i="1" s="1"/>
  <c r="P243" i="1"/>
  <c r="R243" i="1" s="1"/>
  <c r="P96" i="1"/>
  <c r="R96" i="1" s="1"/>
  <c r="P252" i="1"/>
  <c r="R252" i="1" s="1"/>
  <c r="P364" i="1"/>
  <c r="R364" i="1" s="1"/>
  <c r="P395" i="1"/>
  <c r="R395" i="1" s="1"/>
  <c r="P259" i="1"/>
  <c r="R259" i="1" s="1"/>
  <c r="P36" i="1"/>
  <c r="R36" i="1" s="1"/>
  <c r="P384" i="1"/>
  <c r="R384" i="1" s="1"/>
  <c r="P396" i="1"/>
  <c r="R396" i="1" s="1"/>
  <c r="P307" i="1"/>
  <c r="R307" i="1" s="1"/>
  <c r="P409" i="1"/>
  <c r="R409" i="1" s="1"/>
  <c r="P255" i="1"/>
  <c r="R255" i="1" s="1"/>
  <c r="P256" i="1"/>
  <c r="R256" i="1" s="1"/>
  <c r="P246" i="1"/>
  <c r="R246" i="1" s="1"/>
  <c r="P10" i="1"/>
  <c r="R10" i="1" s="1"/>
  <c r="P117" i="1"/>
  <c r="R117" i="1" s="1"/>
  <c r="P292" i="1"/>
  <c r="R292" i="1" s="1"/>
  <c r="P110" i="1"/>
  <c r="R110" i="1" s="1"/>
  <c r="P127" i="1"/>
  <c r="R127" i="1" s="1"/>
  <c r="P184" i="1"/>
  <c r="R184" i="1" s="1"/>
  <c r="P147" i="1"/>
  <c r="R147" i="1" s="1"/>
  <c r="P265" i="1"/>
  <c r="R265" i="1" s="1"/>
  <c r="P7" i="1"/>
  <c r="R7" i="1" s="1"/>
  <c r="P60" i="1"/>
  <c r="R60" i="1" s="1"/>
  <c r="P164" i="1"/>
  <c r="R164" i="1" s="1"/>
  <c r="P42" i="1"/>
  <c r="R42" i="1" s="1"/>
  <c r="P329" i="1"/>
  <c r="R329" i="1" s="1"/>
  <c r="P284" i="1"/>
  <c r="R284" i="1" s="1"/>
  <c r="P278" i="1"/>
  <c r="R278" i="1" s="1"/>
  <c r="P211" i="1"/>
  <c r="R211" i="1" s="1"/>
  <c r="P389" i="1"/>
  <c r="R389" i="1" s="1"/>
  <c r="P47" i="1"/>
  <c r="R47" i="1" s="1"/>
  <c r="P240" i="1"/>
  <c r="R240" i="1" s="1"/>
  <c r="P89" i="1"/>
  <c r="R89" i="1" s="1"/>
  <c r="P62" i="1"/>
  <c r="R62" i="1" s="1"/>
  <c r="P179" i="1"/>
  <c r="R179" i="1" s="1"/>
  <c r="P186" i="1"/>
  <c r="R186" i="1" s="1"/>
  <c r="P260" i="1"/>
  <c r="R260" i="1" s="1"/>
  <c r="P116" i="1"/>
  <c r="R116" i="1" s="1"/>
  <c r="P39" i="1"/>
  <c r="R39" i="1" s="1"/>
  <c r="P174" i="1"/>
  <c r="R174" i="1" s="1"/>
  <c r="P365" i="1"/>
  <c r="R365" i="1" s="1"/>
  <c r="P319" i="1"/>
  <c r="R319" i="1" s="1"/>
  <c r="P93" i="1"/>
  <c r="R93" i="1" s="1"/>
  <c r="P31" i="1"/>
  <c r="R31" i="1" s="1"/>
  <c r="P353" i="1"/>
  <c r="R353" i="1" s="1"/>
  <c r="P133" i="1"/>
  <c r="R133" i="1" s="1"/>
  <c r="P189" i="1"/>
  <c r="R189" i="1" s="1"/>
  <c r="P193" i="1"/>
  <c r="R193" i="1" s="1"/>
  <c r="P176" i="1"/>
  <c r="R176" i="1" s="1"/>
  <c r="P341" i="1"/>
  <c r="R341" i="1" s="1"/>
  <c r="P40" i="1"/>
  <c r="R40" i="1" s="1"/>
  <c r="P128" i="1"/>
  <c r="R128" i="1" s="1"/>
  <c r="P100" i="1"/>
  <c r="R100" i="1" s="1"/>
  <c r="P177" i="1"/>
  <c r="R177" i="1" s="1"/>
  <c r="P287" i="1"/>
  <c r="R287" i="1" s="1"/>
  <c r="P105" i="1"/>
  <c r="R105" i="1" s="1"/>
  <c r="P262" i="1"/>
  <c r="R262" i="1" s="1"/>
  <c r="P139" i="1"/>
  <c r="R139" i="1" s="1"/>
  <c r="P207" i="1"/>
  <c r="R207" i="1" s="1"/>
  <c r="P421" i="1"/>
  <c r="R421" i="1" s="1"/>
  <c r="P63" i="1"/>
  <c r="R63" i="1" s="1"/>
  <c r="P224" i="1"/>
  <c r="R224" i="1" s="1"/>
  <c r="P387" i="1"/>
  <c r="R387" i="1" s="1"/>
  <c r="P334" i="1"/>
  <c r="R334" i="1" s="1"/>
  <c r="P125" i="1"/>
  <c r="R125" i="1" s="1"/>
  <c r="P280" i="1"/>
  <c r="R280" i="1" s="1"/>
  <c r="P230" i="1"/>
  <c r="R230" i="1" s="1"/>
  <c r="P361" i="1"/>
  <c r="R361" i="1" s="1"/>
  <c r="P44" i="1"/>
  <c r="R44" i="1" s="1"/>
  <c r="P247" i="1"/>
  <c r="R247" i="1" s="1"/>
  <c r="P168" i="1"/>
  <c r="R168" i="1" s="1"/>
  <c r="P11" i="1"/>
  <c r="R11" i="1" s="1"/>
  <c r="P45" i="1"/>
  <c r="R45" i="1" s="1"/>
  <c r="P35" i="1"/>
  <c r="R35" i="1" s="1"/>
  <c r="P242" i="1"/>
  <c r="R242" i="1" s="1"/>
  <c r="P304" i="1"/>
  <c r="R304" i="1" s="1"/>
  <c r="P64" i="1"/>
  <c r="R64" i="1" s="1"/>
  <c r="P320" i="1"/>
  <c r="R320" i="1" s="1"/>
  <c r="P27" i="1"/>
  <c r="R27" i="1" s="1"/>
  <c r="P136" i="1"/>
  <c r="R136" i="1" s="1"/>
  <c r="P181" i="1"/>
  <c r="R181" i="1" s="1"/>
  <c r="P239" i="1"/>
  <c r="R239" i="1" s="1"/>
  <c r="P270" i="1"/>
  <c r="R270" i="1" s="1"/>
  <c r="P75" i="1"/>
  <c r="R75" i="1" s="1"/>
  <c r="P53" i="1"/>
  <c r="R53" i="1" s="1"/>
  <c r="P83" i="1"/>
  <c r="R83" i="1" s="1"/>
  <c r="P107" i="1"/>
  <c r="R107" i="1" s="1"/>
  <c r="P335" i="1"/>
  <c r="R335" i="1" s="1"/>
  <c r="P283" i="1"/>
  <c r="R283" i="1" s="1"/>
  <c r="P388" i="1"/>
  <c r="R388" i="1" s="1"/>
  <c r="P208" i="1"/>
  <c r="R208" i="1" s="1"/>
  <c r="P23" i="1"/>
  <c r="R23" i="1" s="1"/>
  <c r="P120" i="1"/>
  <c r="R120" i="1" s="1"/>
  <c r="P418" i="1"/>
  <c r="R418" i="1" s="1"/>
  <c r="P169" i="1"/>
  <c r="R169" i="1" s="1"/>
  <c r="P403" i="1"/>
  <c r="R403" i="1" s="1"/>
  <c r="P219" i="1"/>
  <c r="R219" i="1" s="1"/>
  <c r="P82" i="1"/>
  <c r="R82" i="1" s="1"/>
  <c r="P245" i="1"/>
  <c r="R245" i="1" s="1"/>
  <c r="P137" i="1"/>
  <c r="R137" i="1" s="1"/>
  <c r="P244" i="1"/>
  <c r="R244" i="1" s="1"/>
  <c r="P295" i="1"/>
  <c r="R295" i="1" s="1"/>
  <c r="P281" i="1"/>
  <c r="R281" i="1" s="1"/>
  <c r="P332" i="1"/>
  <c r="R332" i="1" s="1"/>
  <c r="P190" i="1"/>
  <c r="R190" i="1" s="1"/>
  <c r="P326" i="1"/>
  <c r="R326" i="1" s="1"/>
  <c r="P226" i="1"/>
  <c r="R226" i="1" s="1"/>
  <c r="P61" i="1"/>
  <c r="R61" i="1" s="1"/>
  <c r="P113" i="1"/>
  <c r="R113" i="1" s="1"/>
  <c r="P19" i="1"/>
  <c r="R19" i="1" s="1"/>
  <c r="P99" i="1"/>
  <c r="R99" i="1" s="1"/>
  <c r="P345" i="1"/>
  <c r="R345" i="1" s="1"/>
  <c r="P215" i="1"/>
  <c r="R215" i="1" s="1"/>
  <c r="P299" i="1"/>
  <c r="R299" i="1" s="1"/>
  <c r="P197" i="1"/>
  <c r="R197" i="1" s="1"/>
  <c r="P348" i="1"/>
  <c r="R348" i="1" s="1"/>
  <c r="P221" i="1"/>
  <c r="R221" i="1" s="1"/>
  <c r="P67" i="1"/>
  <c r="R67" i="1" s="1"/>
  <c r="P86" i="1"/>
  <c r="R86" i="1" s="1"/>
  <c r="P390" i="1"/>
  <c r="R390" i="1" s="1"/>
  <c r="P417" i="1"/>
  <c r="R417" i="1" s="1"/>
  <c r="P382" i="1"/>
  <c r="R382" i="1" s="1"/>
  <c r="P254" i="1"/>
  <c r="R254" i="1" s="1"/>
  <c r="P38" i="1"/>
  <c r="R38" i="1" s="1"/>
  <c r="P80" i="1"/>
  <c r="R80" i="1" s="1"/>
  <c r="P188" i="1"/>
  <c r="R188" i="1" s="1"/>
  <c r="P355" i="1"/>
  <c r="R355" i="1" s="1"/>
  <c r="P343" i="1"/>
  <c r="R343" i="1" s="1"/>
  <c r="P405" i="1"/>
  <c r="R405" i="1" s="1"/>
  <c r="P354" i="1"/>
  <c r="R354" i="1" s="1"/>
  <c r="P362" i="1"/>
  <c r="R362" i="1" s="1"/>
  <c r="P115" i="1"/>
  <c r="R115" i="1" s="1"/>
  <c r="P194" i="1"/>
  <c r="R194" i="1" s="1"/>
  <c r="P103" i="1"/>
  <c r="R103" i="1" s="1"/>
  <c r="P309" i="1"/>
  <c r="R309" i="1" s="1"/>
  <c r="P306" i="1"/>
  <c r="R306" i="1" s="1"/>
  <c r="P58" i="1"/>
  <c r="R58" i="1" s="1"/>
  <c r="P275" i="1"/>
  <c r="R275" i="1" s="1"/>
  <c r="P30" i="1"/>
  <c r="R30" i="1" s="1"/>
  <c r="P328" i="1"/>
  <c r="R328" i="1" s="1"/>
  <c r="P118" i="1"/>
  <c r="R118" i="1" s="1"/>
  <c r="P237" i="1"/>
  <c r="R237" i="1" s="1"/>
  <c r="P131" i="1"/>
  <c r="R131" i="1" s="1"/>
  <c r="P269" i="1"/>
  <c r="R269" i="1" s="1"/>
  <c r="P29" i="1"/>
  <c r="R29" i="1" s="1"/>
  <c r="P129" i="1"/>
  <c r="R129" i="1" s="1"/>
  <c r="P57" i="1"/>
  <c r="R57" i="1" s="1"/>
  <c r="P114" i="1"/>
  <c r="R114" i="1" s="1"/>
  <c r="P206" i="1"/>
  <c r="R206" i="1" s="1"/>
  <c r="P146" i="1"/>
  <c r="R146" i="1" s="1"/>
  <c r="P419" i="1"/>
  <c r="R419" i="1" s="1"/>
  <c r="P336" i="1"/>
  <c r="R336" i="1" s="1"/>
  <c r="P322" i="1"/>
  <c r="R322" i="1" s="1"/>
  <c r="P370" i="1"/>
  <c r="R370" i="1" s="1"/>
  <c r="P205" i="1"/>
  <c r="R205" i="1" s="1"/>
  <c r="P257" i="1"/>
  <c r="R257" i="1" s="1"/>
  <c r="P402" i="1"/>
  <c r="R402" i="1" s="1"/>
  <c r="P212" i="1"/>
  <c r="R212" i="1" s="1"/>
  <c r="P303" i="1"/>
  <c r="R303" i="1" s="1"/>
  <c r="P274" i="1"/>
  <c r="R274" i="1" s="1"/>
  <c r="P385" i="1"/>
  <c r="R385" i="1" s="1"/>
  <c r="P404" i="1"/>
  <c r="R404" i="1" s="1"/>
  <c r="P379" i="1"/>
  <c r="R379" i="1" s="1"/>
  <c r="P97" i="1"/>
  <c r="R97" i="1" s="1"/>
  <c r="P313" i="1"/>
  <c r="R313" i="1" s="1"/>
  <c r="P217" i="1"/>
  <c r="R217" i="1" s="1"/>
  <c r="P294" i="1"/>
  <c r="R294" i="1" s="1"/>
  <c r="P9" i="1"/>
  <c r="R9" i="1" s="1"/>
  <c r="P371" i="1"/>
  <c r="R371" i="1" s="1"/>
  <c r="P331" i="1"/>
  <c r="R331" i="1" s="1"/>
  <c r="P134" i="1"/>
  <c r="R134" i="1" s="1"/>
  <c r="P222" i="1"/>
  <c r="R222" i="1" s="1"/>
  <c r="P182" i="1"/>
  <c r="R182" i="1" s="1"/>
  <c r="P17" i="1"/>
  <c r="R17" i="1" s="1"/>
  <c r="P288" i="1"/>
  <c r="R288" i="1" s="1"/>
  <c r="P413" i="1"/>
  <c r="R413" i="1" s="1"/>
  <c r="P236" i="1"/>
  <c r="R236" i="1" s="1"/>
  <c r="P367" i="1"/>
  <c r="R367" i="1" s="1"/>
  <c r="P155" i="1"/>
  <c r="R155" i="1" s="1"/>
  <c r="P153" i="1"/>
  <c r="R153" i="1" s="1"/>
  <c r="P152" i="1"/>
  <c r="R152" i="1" s="1"/>
  <c r="P401" i="1"/>
  <c r="R401" i="1" s="1"/>
  <c r="P145" i="1"/>
  <c r="R145" i="1" s="1"/>
  <c r="P383" i="1"/>
  <c r="R383" i="1" s="1"/>
  <c r="P18" i="1"/>
  <c r="R18" i="1" s="1"/>
  <c r="P51" i="1"/>
  <c r="R51" i="1" s="1"/>
  <c r="P373" i="1"/>
  <c r="R373" i="1" s="1"/>
  <c r="P159" i="1"/>
  <c r="R159" i="1" s="1"/>
  <c r="P162" i="1"/>
  <c r="R162" i="1" s="1"/>
  <c r="P149" i="1"/>
  <c r="R149" i="1" s="1"/>
  <c r="P286" i="1"/>
  <c r="R286" i="1" s="1"/>
  <c r="P305" i="1"/>
  <c r="R305" i="1" s="1"/>
  <c r="P330" i="1"/>
  <c r="R330" i="1" s="1"/>
  <c r="P358" i="1"/>
  <c r="R358" i="1" s="1"/>
  <c r="P249" i="1"/>
  <c r="R249" i="1" s="1"/>
  <c r="P126" i="1"/>
  <c r="R126" i="1" s="1"/>
  <c r="P13" i="1"/>
  <c r="R13" i="1" s="1"/>
  <c r="P394" i="1"/>
  <c r="R394" i="1" s="1"/>
  <c r="P25" i="1"/>
  <c r="R25" i="1" s="1"/>
  <c r="P268" i="1"/>
  <c r="R268" i="1" s="1"/>
  <c r="P185" i="1"/>
  <c r="R185" i="1" s="1"/>
  <c r="P229" i="1"/>
  <c r="R229" i="1" s="1"/>
  <c r="P22" i="1"/>
  <c r="R22" i="1" s="1"/>
  <c r="P78" i="1"/>
  <c r="R78" i="1" s="1"/>
  <c r="P337" i="1"/>
  <c r="R337" i="1" s="1"/>
  <c r="P200" i="1"/>
  <c r="R200" i="1" s="1"/>
  <c r="P359" i="1"/>
  <c r="R359" i="1" s="1"/>
  <c r="P272" i="1"/>
  <c r="R272" i="1" s="1"/>
  <c r="P378" i="1"/>
  <c r="R378" i="1" s="1"/>
  <c r="P271" i="1"/>
  <c r="R271" i="1" s="1"/>
  <c r="P415" i="1"/>
  <c r="R415" i="1" s="1"/>
  <c r="P165" i="1"/>
  <c r="R165" i="1" s="1"/>
  <c r="P88" i="1"/>
  <c r="R88" i="1" s="1"/>
  <c r="P12" i="1"/>
  <c r="R12" i="1" s="1"/>
  <c r="P6" i="1"/>
  <c r="R6" i="1" s="1"/>
  <c r="P175" i="1"/>
  <c r="R175" i="1" s="1"/>
  <c r="P285" i="1"/>
  <c r="R285" i="1" s="1"/>
  <c r="P170" i="1"/>
  <c r="R170" i="1" s="1"/>
  <c r="P363" i="1"/>
  <c r="R363" i="1" s="1"/>
  <c r="P122" i="1"/>
  <c r="R122" i="1" s="1"/>
  <c r="P380" i="1"/>
  <c r="R380" i="1" s="1"/>
  <c r="P276" i="1"/>
  <c r="R276" i="1" s="1"/>
  <c r="P263" i="1"/>
  <c r="R263" i="1" s="1"/>
  <c r="P220" i="1"/>
  <c r="R220" i="1" s="1"/>
  <c r="P195" i="1"/>
  <c r="R195" i="1" s="1"/>
  <c r="P218" i="1"/>
  <c r="R218" i="1" s="1"/>
  <c r="P203" i="1"/>
  <c r="R203" i="1" s="1"/>
  <c r="P144" i="1"/>
  <c r="R144" i="1" s="1"/>
  <c r="P397" i="1"/>
  <c r="R397" i="1" s="1"/>
  <c r="P187" i="1"/>
  <c r="R187" i="1" s="1"/>
  <c r="P90" i="1"/>
  <c r="R90" i="1" s="1"/>
  <c r="P41" i="1"/>
  <c r="R41" i="1" s="1"/>
  <c r="P216" i="1"/>
  <c r="R216" i="1" s="1"/>
  <c r="P399" i="1"/>
  <c r="R399" i="1" s="1"/>
  <c r="P223" i="1"/>
  <c r="R223" i="1" s="1"/>
  <c r="P104" i="1"/>
  <c r="R104" i="1" s="1"/>
  <c r="P298" i="1"/>
  <c r="R298" i="1" s="1"/>
  <c r="P248" i="1"/>
  <c r="R248" i="1" s="1"/>
  <c r="P351" i="1"/>
  <c r="R351" i="1" s="1"/>
  <c r="P426" i="1"/>
  <c r="R426" i="1" s="1"/>
  <c r="P407" i="1"/>
  <c r="R407" i="1" s="1"/>
  <c r="P98" i="1"/>
  <c r="R98" i="1" s="1"/>
  <c r="P91" i="1"/>
  <c r="R91" i="1" s="1"/>
  <c r="P302" i="1"/>
  <c r="R302" i="1" s="1"/>
  <c r="P234" i="1"/>
  <c r="R234" i="1" s="1"/>
  <c r="P314" i="1"/>
  <c r="R314" i="1" s="1"/>
  <c r="P333" i="1"/>
  <c r="R333" i="1" s="1"/>
  <c r="P160" i="1"/>
  <c r="R160" i="1" s="1"/>
  <c r="P213" i="1"/>
  <c r="R213" i="1" s="1"/>
  <c r="P308" i="1"/>
  <c r="R308" i="1" s="1"/>
  <c r="P289" i="1"/>
  <c r="R289" i="1" s="1"/>
  <c r="P227" i="1"/>
  <c r="R227" i="1" s="1"/>
  <c r="P130" i="1"/>
  <c r="R130" i="1" s="1"/>
  <c r="P167" i="1"/>
  <c r="R167" i="1" s="1"/>
  <c r="P411" i="1"/>
  <c r="R411" i="1" s="1"/>
  <c r="P202" i="1"/>
  <c r="R202" i="1" s="1"/>
  <c r="P70" i="1"/>
  <c r="R70" i="1" s="1"/>
  <c r="P65" i="1"/>
  <c r="R65" i="1" s="1"/>
  <c r="P201" i="1"/>
  <c r="R201" i="1" s="1"/>
  <c r="P77" i="1"/>
  <c r="R77" i="1" s="1"/>
  <c r="P135" i="1"/>
  <c r="R135" i="1" s="1"/>
  <c r="P48" i="1"/>
  <c r="R48" i="1" s="1"/>
  <c r="P357" i="1"/>
  <c r="R357" i="1" s="1"/>
  <c r="P296" i="1"/>
  <c r="R296" i="1" s="1"/>
  <c r="P21" i="1"/>
  <c r="R21" i="1" s="1"/>
  <c r="P95" i="1"/>
  <c r="R95" i="1" s="1"/>
  <c r="P66" i="1"/>
  <c r="R66" i="1" s="1"/>
  <c r="P142" i="1"/>
  <c r="R142" i="1" s="1"/>
  <c r="P327" i="1"/>
  <c r="R327" i="1" s="1"/>
  <c r="P321" i="1"/>
  <c r="R321" i="1" s="1"/>
  <c r="P368" i="1"/>
  <c r="R368" i="1" s="1"/>
  <c r="P209" i="1"/>
  <c r="R209" i="1" s="1"/>
  <c r="P290" i="1"/>
  <c r="R290" i="1" s="1"/>
  <c r="P400" i="1"/>
  <c r="R400" i="1" s="1"/>
  <c r="P8" i="1"/>
  <c r="R8" i="1" s="1"/>
  <c r="P94" i="1"/>
  <c r="R94" i="1" s="1"/>
  <c r="P317" i="1"/>
  <c r="R317" i="1" s="1"/>
  <c r="P300" i="1"/>
  <c r="R300" i="1" s="1"/>
  <c r="P87" i="1"/>
  <c r="R87" i="1" s="1"/>
  <c r="P183" i="1"/>
  <c r="R183" i="1" s="1"/>
  <c r="P251" i="1"/>
  <c r="R251" i="1" s="1"/>
  <c r="P141" i="1"/>
  <c r="R141" i="1" s="1"/>
  <c r="P241" i="1"/>
  <c r="R241" i="1" s="1"/>
  <c r="P391" i="1"/>
  <c r="R391" i="1" s="1"/>
  <c r="P325" i="1"/>
  <c r="R325" i="1" s="1"/>
  <c r="P408" i="1"/>
  <c r="R408" i="1" s="1"/>
  <c r="P73" i="1"/>
  <c r="R73" i="1" s="1"/>
  <c r="P119" i="1"/>
  <c r="R119" i="1" s="1"/>
  <c r="P238" i="1"/>
  <c r="R238" i="1" s="1"/>
  <c r="P282" i="1"/>
  <c r="R282" i="1" s="1"/>
  <c r="P111" i="1"/>
  <c r="R111" i="1" s="1"/>
  <c r="P258" i="1"/>
  <c r="R258" i="1" s="1"/>
  <c r="P172" i="1"/>
  <c r="R172" i="1" s="1"/>
  <c r="P180" i="1"/>
  <c r="R180" i="1" s="1"/>
  <c r="P231" i="1"/>
  <c r="R231" i="1" s="1"/>
  <c r="P253" i="1"/>
  <c r="R253" i="1" s="1"/>
  <c r="P372" i="1"/>
  <c r="R372" i="1" s="1"/>
  <c r="P323" i="1"/>
  <c r="R323" i="1" s="1"/>
  <c r="P28" i="1"/>
  <c r="R28" i="1" s="1"/>
  <c r="P161" i="1"/>
  <c r="R161" i="1" s="1"/>
  <c r="P266" i="1"/>
  <c r="R266" i="1" s="1"/>
  <c r="P293" i="1"/>
  <c r="R293" i="1" s="1"/>
  <c r="P140" i="1"/>
  <c r="R140" i="1" s="1"/>
  <c r="P420" i="1"/>
  <c r="R420" i="1" s="1"/>
  <c r="P347" i="1"/>
  <c r="R347" i="1" s="1"/>
  <c r="P340" i="1"/>
  <c r="R340" i="1" s="1"/>
  <c r="P250" i="1"/>
  <c r="R250" i="1" s="1"/>
  <c r="P37" i="1"/>
  <c r="R37" i="1" s="1"/>
  <c r="P173" i="1"/>
  <c r="R173" i="1" s="1"/>
  <c r="P163" i="1"/>
  <c r="R163" i="1" s="1"/>
  <c r="P410" i="1"/>
  <c r="R410" i="1" s="1"/>
  <c r="P312" i="1"/>
  <c r="R312" i="1" s="1"/>
  <c r="P412" i="1"/>
  <c r="R412" i="1" s="1"/>
  <c r="P297" i="1"/>
  <c r="R297" i="1" s="1"/>
  <c r="P112" i="1"/>
  <c r="R112" i="1" s="1"/>
  <c r="P178" i="1"/>
  <c r="R178" i="1" s="1"/>
  <c r="P422" i="1"/>
  <c r="R422" i="1" s="1"/>
  <c r="P151" i="1"/>
  <c r="R151" i="1" s="1"/>
  <c r="P375" i="1"/>
  <c r="R375" i="1" s="1"/>
  <c r="P69" i="1"/>
  <c r="R69" i="1" s="1"/>
  <c r="P210" i="1"/>
  <c r="R210" i="1" s="1"/>
  <c r="P24" i="1"/>
  <c r="R24" i="1" s="1"/>
  <c r="P267" i="1"/>
  <c r="R267" i="1" s="1"/>
  <c r="P424" i="1"/>
  <c r="R424" i="1" s="1"/>
  <c r="P143" i="1"/>
  <c r="R143" i="1" s="1"/>
  <c r="P157" i="1"/>
  <c r="R157" i="1" s="1"/>
  <c r="P232" i="1"/>
  <c r="R232" i="1" s="1"/>
  <c r="P71" i="1"/>
  <c r="R71" i="1" s="1"/>
  <c r="P102" i="1"/>
  <c r="R102" i="1" s="1"/>
  <c r="P59" i="1"/>
  <c r="R59" i="1" s="1"/>
  <c r="P14" i="1"/>
  <c r="R14" i="1" s="1"/>
  <c r="P156" i="1"/>
  <c r="R156" i="1" s="1"/>
  <c r="P356" i="1"/>
  <c r="R356" i="1" s="1"/>
  <c r="P339" i="1"/>
  <c r="R339" i="1" s="1"/>
  <c r="P52" i="1"/>
  <c r="R52" i="1" s="1"/>
  <c r="P344" i="1"/>
  <c r="R344" i="1" s="1"/>
  <c r="P350" i="1"/>
  <c r="R350" i="1" s="1"/>
  <c r="P199" i="1"/>
  <c r="R199" i="1" s="1"/>
  <c r="P26" i="1"/>
  <c r="R26" i="1" s="1"/>
  <c r="P92" i="1"/>
  <c r="R92" i="1" s="1"/>
  <c r="P20" i="1"/>
  <c r="R20" i="1" s="1"/>
  <c r="P72" i="1"/>
  <c r="R72" i="1" s="1"/>
  <c r="P108" i="1"/>
  <c r="R108" i="1" s="1"/>
  <c r="P81" i="1"/>
  <c r="R81" i="1" s="1"/>
  <c r="P132" i="1"/>
  <c r="R132" i="1" s="1"/>
  <c r="P166" i="1"/>
  <c r="R166" i="1" s="1"/>
  <c r="P148" i="1"/>
  <c r="R148" i="1" s="1"/>
  <c r="P369" i="1"/>
  <c r="R369" i="1" s="1"/>
  <c r="P349" i="1"/>
  <c r="R349" i="1" s="1"/>
  <c r="P204" i="1"/>
  <c r="R204" i="1" s="1"/>
  <c r="P392" i="1"/>
  <c r="R392" i="1" s="1"/>
  <c r="P76" i="1"/>
  <c r="R76" i="1" s="1"/>
  <c r="P291" i="1"/>
  <c r="R291" i="1" s="1"/>
  <c r="P54" i="1"/>
  <c r="R54" i="1" s="1"/>
  <c r="P74" i="1"/>
  <c r="R74" i="1" s="1"/>
  <c r="P158" i="1"/>
  <c r="R158" i="1" s="1"/>
  <c r="P171" i="1"/>
  <c r="R171" i="1" s="1"/>
  <c r="P360" i="1"/>
  <c r="R360" i="1" s="1"/>
  <c r="P121" i="1"/>
  <c r="R121" i="1" s="1"/>
  <c r="P324" i="1"/>
  <c r="R324" i="1" s="1"/>
  <c r="P346" i="1"/>
  <c r="R346" i="1" s="1"/>
  <c r="P123" i="1"/>
  <c r="R123" i="1" s="1"/>
  <c r="P301" i="1"/>
  <c r="R301" i="1" s="1"/>
  <c r="P342" i="1"/>
  <c r="R342" i="1" s="1"/>
  <c r="P416" i="1"/>
  <c r="R416" i="1" s="1"/>
  <c r="P374" i="1"/>
  <c r="R374" i="1" s="1"/>
  <c r="P393" i="1"/>
  <c r="R393" i="1" s="1"/>
  <c r="P192" i="1"/>
  <c r="R192" i="1" s="1"/>
  <c r="P315" i="1"/>
  <c r="R315" i="1" s="1"/>
  <c r="P381" i="1"/>
  <c r="R381" i="1" s="1"/>
  <c r="P50" i="1"/>
  <c r="R50" i="1" s="1"/>
  <c r="P150" i="1"/>
  <c r="R150" i="1" s="1"/>
  <c r="P423" i="1"/>
  <c r="R423" i="1" s="1"/>
  <c r="P15" i="1"/>
  <c r="R15" i="1" s="1"/>
  <c r="P84" i="1"/>
  <c r="R84" i="1" s="1"/>
  <c r="P414" i="1"/>
  <c r="R414" i="1" s="1"/>
  <c r="P386" i="1"/>
  <c r="R386" i="1" s="1"/>
  <c r="P49" i="1"/>
  <c r="R49" i="1" s="1"/>
  <c r="P264" i="1"/>
  <c r="R264" i="1" s="1"/>
  <c r="P310" i="1"/>
  <c r="R310" i="1" s="1"/>
  <c r="P43" i="1"/>
  <c r="R43" i="1" s="1"/>
  <c r="P311" i="1"/>
  <c r="R311" i="1" s="1"/>
  <c r="P34" i="1"/>
  <c r="R34" i="1" s="1"/>
  <c r="P352" i="1"/>
  <c r="R352" i="1" s="1"/>
  <c r="P425" i="1"/>
  <c r="R425" i="1" s="1"/>
  <c r="P124" i="1"/>
  <c r="R124" i="1" s="1"/>
  <c r="P46" i="1"/>
  <c r="R46" i="1" s="1"/>
  <c r="P154" i="1"/>
  <c r="R154" i="1" s="1"/>
  <c r="P377" i="1"/>
  <c r="R377" i="1" s="1"/>
  <c r="P85" i="1"/>
  <c r="R85" i="1" s="1"/>
  <c r="P398" i="1"/>
  <c r="R398" i="1" s="1"/>
  <c r="P366" i="1"/>
  <c r="R366" i="1" s="1"/>
  <c r="P138" i="1"/>
  <c r="R138" i="1" s="1"/>
  <c r="P32" i="1"/>
  <c r="R32" i="1" s="1"/>
  <c r="P261" i="1"/>
  <c r="R261" i="1" s="1"/>
  <c r="P228" i="1"/>
  <c r="R228" i="1" s="1"/>
  <c r="P225" i="1"/>
  <c r="R225" i="1" s="1"/>
  <c r="P79" i="1"/>
  <c r="R79" i="1" s="1"/>
  <c r="P33" i="1"/>
  <c r="R33" i="1" s="1"/>
  <c r="P279" i="1"/>
  <c r="R279" i="1" s="1"/>
  <c r="P101" i="1"/>
  <c r="R101" i="1" s="1"/>
  <c r="P338" i="1"/>
  <c r="R338" i="1" s="1"/>
  <c r="N338" i="1"/>
  <c r="O338" i="1" s="1"/>
  <c r="N198" i="1"/>
  <c r="O198" i="1" s="1"/>
  <c r="N196" i="1"/>
  <c r="O196" i="1" s="1"/>
  <c r="N376" i="1"/>
  <c r="O376" i="1" s="1"/>
  <c r="N55" i="1"/>
  <c r="O55" i="1" s="1"/>
  <c r="N233" i="1"/>
  <c r="O233" i="1" s="1"/>
  <c r="N106" i="1"/>
  <c r="O106" i="1" s="1"/>
  <c r="N273" i="1"/>
  <c r="O273" i="1" s="1"/>
  <c r="N316" i="1"/>
  <c r="O316" i="1" s="1"/>
  <c r="N191" i="1"/>
  <c r="O191" i="1" s="1"/>
  <c r="N235" i="1"/>
  <c r="O235" i="1" s="1"/>
  <c r="N406" i="1"/>
  <c r="O406" i="1" s="1"/>
  <c r="N318" i="1"/>
  <c r="O318" i="1" s="1"/>
  <c r="N68" i="1"/>
  <c r="O68" i="1" s="1"/>
  <c r="N214" i="1"/>
  <c r="O214" i="1" s="1"/>
  <c r="N277" i="1"/>
  <c r="O277" i="1" s="1"/>
  <c r="N16" i="1"/>
  <c r="O16" i="1" s="1"/>
  <c r="N56" i="1"/>
  <c r="O56" i="1" s="1"/>
  <c r="N109" i="1"/>
  <c r="O109" i="1" s="1"/>
  <c r="N243" i="1"/>
  <c r="O243" i="1" s="1"/>
  <c r="N96" i="1"/>
  <c r="O96" i="1" s="1"/>
  <c r="N252" i="1"/>
  <c r="O252" i="1" s="1"/>
  <c r="N364" i="1"/>
  <c r="O364" i="1" s="1"/>
  <c r="N395" i="1"/>
  <c r="O395" i="1" s="1"/>
  <c r="N259" i="1"/>
  <c r="O259" i="1" s="1"/>
  <c r="N36" i="1"/>
  <c r="O36" i="1" s="1"/>
  <c r="N384" i="1"/>
  <c r="O384" i="1" s="1"/>
  <c r="N396" i="1"/>
  <c r="O396" i="1" s="1"/>
  <c r="N307" i="1"/>
  <c r="O307" i="1" s="1"/>
  <c r="N409" i="1"/>
  <c r="O409" i="1" s="1"/>
  <c r="N255" i="1"/>
  <c r="O255" i="1" s="1"/>
  <c r="N256" i="1"/>
  <c r="O256" i="1" s="1"/>
  <c r="N246" i="1"/>
  <c r="O246" i="1" s="1"/>
  <c r="N10" i="1"/>
  <c r="O10" i="1" s="1"/>
  <c r="N117" i="1"/>
  <c r="O117" i="1" s="1"/>
  <c r="N292" i="1"/>
  <c r="O292" i="1" s="1"/>
  <c r="N110" i="1"/>
  <c r="O110" i="1" s="1"/>
  <c r="N127" i="1"/>
  <c r="O127" i="1" s="1"/>
  <c r="N184" i="1"/>
  <c r="O184" i="1" s="1"/>
  <c r="N147" i="1"/>
  <c r="O147" i="1" s="1"/>
  <c r="N265" i="1"/>
  <c r="O265" i="1" s="1"/>
  <c r="N7" i="1"/>
  <c r="O7" i="1" s="1"/>
  <c r="N60" i="1"/>
  <c r="O60" i="1" s="1"/>
  <c r="N164" i="1"/>
  <c r="O164" i="1" s="1"/>
  <c r="N42" i="1"/>
  <c r="O42" i="1" s="1"/>
  <c r="N329" i="1"/>
  <c r="O329" i="1" s="1"/>
  <c r="N284" i="1"/>
  <c r="O284" i="1" s="1"/>
  <c r="N278" i="1"/>
  <c r="O278" i="1" s="1"/>
  <c r="N211" i="1"/>
  <c r="O211" i="1" s="1"/>
  <c r="N389" i="1"/>
  <c r="O389" i="1" s="1"/>
  <c r="N47" i="1"/>
  <c r="O47" i="1" s="1"/>
  <c r="N240" i="1"/>
  <c r="O240" i="1" s="1"/>
  <c r="N89" i="1"/>
  <c r="O89" i="1" s="1"/>
  <c r="N62" i="1"/>
  <c r="O62" i="1" s="1"/>
  <c r="N179" i="1"/>
  <c r="O179" i="1" s="1"/>
  <c r="N186" i="1"/>
  <c r="O186" i="1" s="1"/>
  <c r="N260" i="1"/>
  <c r="O260" i="1" s="1"/>
  <c r="N116" i="1"/>
  <c r="O116" i="1" s="1"/>
  <c r="N39" i="1"/>
  <c r="O39" i="1" s="1"/>
  <c r="N174" i="1"/>
  <c r="O174" i="1" s="1"/>
  <c r="N365" i="1"/>
  <c r="O365" i="1" s="1"/>
  <c r="N319" i="1"/>
  <c r="O319" i="1" s="1"/>
  <c r="N93" i="1"/>
  <c r="O93" i="1" s="1"/>
  <c r="N31" i="1"/>
  <c r="O31" i="1" s="1"/>
  <c r="N353" i="1"/>
  <c r="O353" i="1" s="1"/>
  <c r="N133" i="1"/>
  <c r="O133" i="1" s="1"/>
  <c r="N189" i="1"/>
  <c r="O189" i="1" s="1"/>
  <c r="N193" i="1"/>
  <c r="O193" i="1" s="1"/>
  <c r="N176" i="1"/>
  <c r="O176" i="1" s="1"/>
  <c r="N341" i="1"/>
  <c r="O341" i="1" s="1"/>
  <c r="N40" i="1"/>
  <c r="O40" i="1" s="1"/>
  <c r="N128" i="1"/>
  <c r="O128" i="1" s="1"/>
  <c r="N100" i="1"/>
  <c r="O100" i="1" s="1"/>
  <c r="N177" i="1"/>
  <c r="O177" i="1" s="1"/>
  <c r="N287" i="1"/>
  <c r="O287" i="1" s="1"/>
  <c r="N105" i="1"/>
  <c r="O105" i="1" s="1"/>
  <c r="N262" i="1"/>
  <c r="O262" i="1" s="1"/>
  <c r="N139" i="1"/>
  <c r="O139" i="1" s="1"/>
  <c r="N207" i="1"/>
  <c r="O207" i="1" s="1"/>
  <c r="N421" i="1"/>
  <c r="O421" i="1" s="1"/>
  <c r="N63" i="1"/>
  <c r="O63" i="1" s="1"/>
  <c r="N224" i="1"/>
  <c r="O224" i="1" s="1"/>
  <c r="N387" i="1"/>
  <c r="O387" i="1" s="1"/>
  <c r="N334" i="1"/>
  <c r="O334" i="1" s="1"/>
  <c r="N125" i="1"/>
  <c r="O125" i="1" s="1"/>
  <c r="N280" i="1"/>
  <c r="O280" i="1" s="1"/>
  <c r="N230" i="1"/>
  <c r="O230" i="1" s="1"/>
  <c r="N361" i="1"/>
  <c r="O361" i="1" s="1"/>
  <c r="N44" i="1"/>
  <c r="O44" i="1" s="1"/>
  <c r="N247" i="1"/>
  <c r="O247" i="1" s="1"/>
  <c r="N168" i="1"/>
  <c r="O168" i="1" s="1"/>
  <c r="N11" i="1"/>
  <c r="O11" i="1" s="1"/>
  <c r="N45" i="1"/>
  <c r="O45" i="1" s="1"/>
  <c r="N35" i="1"/>
  <c r="O35" i="1" s="1"/>
  <c r="N242" i="1"/>
  <c r="O242" i="1" s="1"/>
  <c r="N304" i="1"/>
  <c r="O304" i="1" s="1"/>
  <c r="N64" i="1"/>
  <c r="O64" i="1" s="1"/>
  <c r="N320" i="1"/>
  <c r="O320" i="1" s="1"/>
  <c r="N27" i="1"/>
  <c r="O27" i="1" s="1"/>
  <c r="N136" i="1"/>
  <c r="O136" i="1" s="1"/>
  <c r="N181" i="1"/>
  <c r="O181" i="1" s="1"/>
  <c r="N239" i="1"/>
  <c r="O239" i="1" s="1"/>
  <c r="N270" i="1"/>
  <c r="O270" i="1" s="1"/>
  <c r="N75" i="1"/>
  <c r="O75" i="1" s="1"/>
  <c r="N53" i="1"/>
  <c r="O53" i="1" s="1"/>
  <c r="N83" i="1"/>
  <c r="O83" i="1" s="1"/>
  <c r="N107" i="1"/>
  <c r="O107" i="1" s="1"/>
  <c r="N335" i="1"/>
  <c r="O335" i="1" s="1"/>
  <c r="N283" i="1"/>
  <c r="O283" i="1" s="1"/>
  <c r="N388" i="1"/>
  <c r="O388" i="1" s="1"/>
  <c r="N208" i="1"/>
  <c r="O208" i="1" s="1"/>
  <c r="N23" i="1"/>
  <c r="O23" i="1" s="1"/>
  <c r="N120" i="1"/>
  <c r="O120" i="1" s="1"/>
  <c r="N418" i="1"/>
  <c r="O418" i="1" s="1"/>
  <c r="N169" i="1"/>
  <c r="O169" i="1" s="1"/>
  <c r="N403" i="1"/>
  <c r="O403" i="1" s="1"/>
  <c r="N219" i="1"/>
  <c r="O219" i="1" s="1"/>
  <c r="N82" i="1"/>
  <c r="O82" i="1" s="1"/>
  <c r="N245" i="1"/>
  <c r="O245" i="1" s="1"/>
  <c r="N137" i="1"/>
  <c r="O137" i="1" s="1"/>
  <c r="N244" i="1"/>
  <c r="O244" i="1" s="1"/>
  <c r="N295" i="1"/>
  <c r="O295" i="1" s="1"/>
  <c r="N281" i="1"/>
  <c r="O281" i="1" s="1"/>
  <c r="N332" i="1"/>
  <c r="O332" i="1" s="1"/>
  <c r="N190" i="1"/>
  <c r="O190" i="1" s="1"/>
  <c r="N326" i="1"/>
  <c r="O326" i="1" s="1"/>
  <c r="N226" i="1"/>
  <c r="O226" i="1" s="1"/>
  <c r="N61" i="1"/>
  <c r="O61" i="1" s="1"/>
  <c r="N113" i="1"/>
  <c r="O113" i="1" s="1"/>
  <c r="N19" i="1"/>
  <c r="O19" i="1" s="1"/>
  <c r="N99" i="1"/>
  <c r="O99" i="1" s="1"/>
  <c r="N345" i="1"/>
  <c r="O345" i="1" s="1"/>
  <c r="N215" i="1"/>
  <c r="O215" i="1" s="1"/>
  <c r="N299" i="1"/>
  <c r="O299" i="1" s="1"/>
  <c r="N197" i="1"/>
  <c r="O197" i="1" s="1"/>
  <c r="N348" i="1"/>
  <c r="O348" i="1" s="1"/>
  <c r="N221" i="1"/>
  <c r="O221" i="1" s="1"/>
  <c r="N67" i="1"/>
  <c r="O67" i="1" s="1"/>
  <c r="N86" i="1"/>
  <c r="O86" i="1" s="1"/>
  <c r="N390" i="1"/>
  <c r="O390" i="1" s="1"/>
  <c r="N417" i="1"/>
  <c r="O417" i="1" s="1"/>
  <c r="N382" i="1"/>
  <c r="O382" i="1" s="1"/>
  <c r="N254" i="1"/>
  <c r="O254" i="1" s="1"/>
  <c r="N38" i="1"/>
  <c r="O38" i="1" s="1"/>
  <c r="N80" i="1"/>
  <c r="O80" i="1" s="1"/>
  <c r="N188" i="1"/>
  <c r="O188" i="1" s="1"/>
  <c r="N355" i="1"/>
  <c r="O355" i="1" s="1"/>
  <c r="N343" i="1"/>
  <c r="O343" i="1" s="1"/>
  <c r="N405" i="1"/>
  <c r="O405" i="1" s="1"/>
  <c r="N354" i="1"/>
  <c r="O354" i="1" s="1"/>
  <c r="N362" i="1"/>
  <c r="O362" i="1" s="1"/>
  <c r="N115" i="1"/>
  <c r="O115" i="1" s="1"/>
  <c r="N194" i="1"/>
  <c r="O194" i="1" s="1"/>
  <c r="N103" i="1"/>
  <c r="O103" i="1" s="1"/>
  <c r="N309" i="1"/>
  <c r="O309" i="1" s="1"/>
  <c r="N306" i="1"/>
  <c r="O306" i="1" s="1"/>
  <c r="N58" i="1"/>
  <c r="O58" i="1" s="1"/>
  <c r="N275" i="1"/>
  <c r="O275" i="1" s="1"/>
  <c r="N30" i="1"/>
  <c r="O30" i="1" s="1"/>
  <c r="N328" i="1"/>
  <c r="O328" i="1" s="1"/>
  <c r="N118" i="1"/>
  <c r="O118" i="1" s="1"/>
  <c r="N237" i="1"/>
  <c r="O237" i="1" s="1"/>
  <c r="N131" i="1"/>
  <c r="O131" i="1" s="1"/>
  <c r="N269" i="1"/>
  <c r="O269" i="1" s="1"/>
  <c r="N29" i="1"/>
  <c r="O29" i="1" s="1"/>
  <c r="N129" i="1"/>
  <c r="O129" i="1" s="1"/>
  <c r="N57" i="1"/>
  <c r="O57" i="1" s="1"/>
  <c r="N114" i="1"/>
  <c r="O114" i="1" s="1"/>
  <c r="N206" i="1"/>
  <c r="O206" i="1" s="1"/>
  <c r="N146" i="1"/>
  <c r="O146" i="1" s="1"/>
  <c r="N419" i="1"/>
  <c r="O419" i="1" s="1"/>
  <c r="N336" i="1"/>
  <c r="O336" i="1" s="1"/>
  <c r="N322" i="1"/>
  <c r="O322" i="1" s="1"/>
  <c r="N370" i="1"/>
  <c r="O370" i="1" s="1"/>
  <c r="N205" i="1"/>
  <c r="O205" i="1" s="1"/>
  <c r="N257" i="1"/>
  <c r="O257" i="1" s="1"/>
  <c r="N402" i="1"/>
  <c r="O402" i="1" s="1"/>
  <c r="N212" i="1"/>
  <c r="O212" i="1" s="1"/>
  <c r="N303" i="1"/>
  <c r="O303" i="1" s="1"/>
  <c r="N274" i="1"/>
  <c r="O274" i="1" s="1"/>
  <c r="N385" i="1"/>
  <c r="O385" i="1" s="1"/>
  <c r="N404" i="1"/>
  <c r="O404" i="1" s="1"/>
  <c r="N379" i="1"/>
  <c r="O379" i="1" s="1"/>
  <c r="N97" i="1"/>
  <c r="O97" i="1" s="1"/>
  <c r="N313" i="1"/>
  <c r="O313" i="1" s="1"/>
  <c r="N217" i="1"/>
  <c r="O217" i="1" s="1"/>
  <c r="N294" i="1"/>
  <c r="O294" i="1" s="1"/>
  <c r="N9" i="1"/>
  <c r="O9" i="1" s="1"/>
  <c r="N371" i="1"/>
  <c r="O371" i="1" s="1"/>
  <c r="N331" i="1"/>
  <c r="O331" i="1" s="1"/>
  <c r="N134" i="1"/>
  <c r="O134" i="1" s="1"/>
  <c r="N222" i="1"/>
  <c r="O222" i="1" s="1"/>
  <c r="N182" i="1"/>
  <c r="O182" i="1" s="1"/>
  <c r="N17" i="1"/>
  <c r="O17" i="1" s="1"/>
  <c r="N288" i="1"/>
  <c r="O288" i="1" s="1"/>
  <c r="N413" i="1"/>
  <c r="O413" i="1" s="1"/>
  <c r="N236" i="1"/>
  <c r="O236" i="1" s="1"/>
  <c r="N367" i="1"/>
  <c r="O367" i="1" s="1"/>
  <c r="N155" i="1"/>
  <c r="O155" i="1" s="1"/>
  <c r="N153" i="1"/>
  <c r="O153" i="1" s="1"/>
  <c r="N152" i="1"/>
  <c r="O152" i="1" s="1"/>
  <c r="N401" i="1"/>
  <c r="O401" i="1" s="1"/>
  <c r="N145" i="1"/>
  <c r="O145" i="1" s="1"/>
  <c r="N383" i="1"/>
  <c r="O383" i="1" s="1"/>
  <c r="N18" i="1"/>
  <c r="O18" i="1" s="1"/>
  <c r="N51" i="1"/>
  <c r="O51" i="1" s="1"/>
  <c r="N373" i="1"/>
  <c r="O373" i="1" s="1"/>
  <c r="N159" i="1"/>
  <c r="O159" i="1" s="1"/>
  <c r="N162" i="1"/>
  <c r="O162" i="1" s="1"/>
  <c r="N149" i="1"/>
  <c r="O149" i="1" s="1"/>
  <c r="N286" i="1"/>
  <c r="O286" i="1" s="1"/>
  <c r="N305" i="1"/>
  <c r="O305" i="1" s="1"/>
  <c r="N330" i="1"/>
  <c r="O330" i="1" s="1"/>
  <c r="N358" i="1"/>
  <c r="O358" i="1" s="1"/>
  <c r="N249" i="1"/>
  <c r="O249" i="1" s="1"/>
  <c r="N126" i="1"/>
  <c r="O126" i="1" s="1"/>
  <c r="N13" i="1"/>
  <c r="O13" i="1" s="1"/>
  <c r="N394" i="1"/>
  <c r="O394" i="1" s="1"/>
  <c r="N25" i="1"/>
  <c r="O25" i="1" s="1"/>
  <c r="N268" i="1"/>
  <c r="O268" i="1" s="1"/>
  <c r="N185" i="1"/>
  <c r="O185" i="1" s="1"/>
  <c r="N229" i="1"/>
  <c r="O229" i="1" s="1"/>
  <c r="N22" i="1"/>
  <c r="O22" i="1" s="1"/>
  <c r="N78" i="1"/>
  <c r="O78" i="1" s="1"/>
  <c r="N337" i="1"/>
  <c r="O337" i="1" s="1"/>
  <c r="N200" i="1"/>
  <c r="O200" i="1" s="1"/>
  <c r="N359" i="1"/>
  <c r="O359" i="1" s="1"/>
  <c r="N272" i="1"/>
  <c r="O272" i="1" s="1"/>
  <c r="N378" i="1"/>
  <c r="O378" i="1" s="1"/>
  <c r="N271" i="1"/>
  <c r="O271" i="1" s="1"/>
  <c r="N415" i="1"/>
  <c r="O415" i="1" s="1"/>
  <c r="N165" i="1"/>
  <c r="O165" i="1" s="1"/>
  <c r="N88" i="1"/>
  <c r="O88" i="1" s="1"/>
  <c r="N12" i="1"/>
  <c r="O12" i="1" s="1"/>
  <c r="N6" i="1"/>
  <c r="O6" i="1" s="1"/>
  <c r="N175" i="1"/>
  <c r="O175" i="1" s="1"/>
  <c r="N285" i="1"/>
  <c r="O285" i="1" s="1"/>
  <c r="N170" i="1"/>
  <c r="O170" i="1" s="1"/>
  <c r="N363" i="1"/>
  <c r="O363" i="1" s="1"/>
  <c r="N122" i="1"/>
  <c r="O122" i="1" s="1"/>
  <c r="N380" i="1"/>
  <c r="O380" i="1" s="1"/>
  <c r="N276" i="1"/>
  <c r="O276" i="1" s="1"/>
  <c r="N263" i="1"/>
  <c r="O263" i="1" s="1"/>
  <c r="N220" i="1"/>
  <c r="O220" i="1" s="1"/>
  <c r="N195" i="1"/>
  <c r="O195" i="1" s="1"/>
  <c r="N218" i="1"/>
  <c r="O218" i="1" s="1"/>
  <c r="N203" i="1"/>
  <c r="O203" i="1" s="1"/>
  <c r="N144" i="1"/>
  <c r="O144" i="1" s="1"/>
  <c r="N397" i="1"/>
  <c r="O397" i="1" s="1"/>
  <c r="N187" i="1"/>
  <c r="O187" i="1" s="1"/>
  <c r="N90" i="1"/>
  <c r="O90" i="1" s="1"/>
  <c r="N41" i="1"/>
  <c r="O41" i="1" s="1"/>
  <c r="N216" i="1"/>
  <c r="O216" i="1" s="1"/>
  <c r="N399" i="1"/>
  <c r="O399" i="1" s="1"/>
  <c r="N223" i="1"/>
  <c r="O223" i="1" s="1"/>
  <c r="N104" i="1"/>
  <c r="O104" i="1" s="1"/>
  <c r="N298" i="1"/>
  <c r="O298" i="1" s="1"/>
  <c r="N248" i="1"/>
  <c r="O248" i="1" s="1"/>
  <c r="N351" i="1"/>
  <c r="O351" i="1" s="1"/>
  <c r="N426" i="1"/>
  <c r="O426" i="1" s="1"/>
  <c r="N407" i="1"/>
  <c r="O407" i="1" s="1"/>
  <c r="N98" i="1"/>
  <c r="O98" i="1" s="1"/>
  <c r="N91" i="1"/>
  <c r="O91" i="1" s="1"/>
  <c r="N302" i="1"/>
  <c r="O302" i="1" s="1"/>
  <c r="N234" i="1"/>
  <c r="O234" i="1" s="1"/>
  <c r="N314" i="1"/>
  <c r="O314" i="1" s="1"/>
  <c r="N333" i="1"/>
  <c r="O333" i="1" s="1"/>
  <c r="N160" i="1"/>
  <c r="O160" i="1" s="1"/>
  <c r="N213" i="1"/>
  <c r="O213" i="1" s="1"/>
  <c r="N308" i="1"/>
  <c r="O308" i="1" s="1"/>
  <c r="N289" i="1"/>
  <c r="O289" i="1" s="1"/>
  <c r="N227" i="1"/>
  <c r="O227" i="1" s="1"/>
  <c r="N130" i="1"/>
  <c r="O130" i="1" s="1"/>
  <c r="N167" i="1"/>
  <c r="O167" i="1" s="1"/>
  <c r="N411" i="1"/>
  <c r="O411" i="1" s="1"/>
  <c r="N202" i="1"/>
  <c r="O202" i="1" s="1"/>
  <c r="N70" i="1"/>
  <c r="O70" i="1" s="1"/>
  <c r="N65" i="1"/>
  <c r="O65" i="1" s="1"/>
  <c r="N201" i="1"/>
  <c r="O201" i="1" s="1"/>
  <c r="N77" i="1"/>
  <c r="O77" i="1" s="1"/>
  <c r="N135" i="1"/>
  <c r="O135" i="1" s="1"/>
  <c r="N48" i="1"/>
  <c r="O48" i="1" s="1"/>
  <c r="N357" i="1"/>
  <c r="O357" i="1" s="1"/>
  <c r="N296" i="1"/>
  <c r="O296" i="1" s="1"/>
  <c r="N21" i="1"/>
  <c r="O21" i="1" s="1"/>
  <c r="N95" i="1"/>
  <c r="O95" i="1" s="1"/>
  <c r="N66" i="1"/>
  <c r="O66" i="1" s="1"/>
  <c r="N142" i="1"/>
  <c r="O142" i="1" s="1"/>
  <c r="N327" i="1"/>
  <c r="O327" i="1" s="1"/>
  <c r="N321" i="1"/>
  <c r="O321" i="1" s="1"/>
  <c r="N368" i="1"/>
  <c r="O368" i="1" s="1"/>
  <c r="N209" i="1"/>
  <c r="O209" i="1" s="1"/>
  <c r="N290" i="1"/>
  <c r="O290" i="1" s="1"/>
  <c r="N400" i="1"/>
  <c r="O400" i="1" s="1"/>
  <c r="N8" i="1"/>
  <c r="O8" i="1" s="1"/>
  <c r="N94" i="1"/>
  <c r="O94" i="1" s="1"/>
  <c r="N317" i="1"/>
  <c r="O317" i="1" s="1"/>
  <c r="N300" i="1"/>
  <c r="O300" i="1" s="1"/>
  <c r="N87" i="1"/>
  <c r="O87" i="1" s="1"/>
  <c r="N183" i="1"/>
  <c r="O183" i="1" s="1"/>
  <c r="N251" i="1"/>
  <c r="O251" i="1" s="1"/>
  <c r="N141" i="1"/>
  <c r="O141" i="1" s="1"/>
  <c r="N241" i="1"/>
  <c r="O241" i="1" s="1"/>
  <c r="N391" i="1"/>
  <c r="O391" i="1" s="1"/>
  <c r="N325" i="1"/>
  <c r="O325" i="1" s="1"/>
  <c r="N408" i="1"/>
  <c r="O408" i="1" s="1"/>
  <c r="N73" i="1"/>
  <c r="O73" i="1" s="1"/>
  <c r="N119" i="1"/>
  <c r="O119" i="1" s="1"/>
  <c r="N238" i="1"/>
  <c r="O238" i="1" s="1"/>
  <c r="N282" i="1"/>
  <c r="O282" i="1" s="1"/>
  <c r="N111" i="1"/>
  <c r="O111" i="1" s="1"/>
  <c r="N258" i="1"/>
  <c r="O258" i="1" s="1"/>
  <c r="N172" i="1"/>
  <c r="O172" i="1" s="1"/>
  <c r="N180" i="1"/>
  <c r="O180" i="1" s="1"/>
  <c r="N231" i="1"/>
  <c r="O231" i="1" s="1"/>
  <c r="N253" i="1"/>
  <c r="O253" i="1" s="1"/>
  <c r="N372" i="1"/>
  <c r="O372" i="1" s="1"/>
  <c r="N323" i="1"/>
  <c r="O323" i="1" s="1"/>
  <c r="N28" i="1"/>
  <c r="O28" i="1" s="1"/>
  <c r="N161" i="1"/>
  <c r="O161" i="1" s="1"/>
  <c r="N266" i="1"/>
  <c r="O266" i="1" s="1"/>
  <c r="N293" i="1"/>
  <c r="O293" i="1" s="1"/>
  <c r="N140" i="1"/>
  <c r="O140" i="1" s="1"/>
  <c r="N420" i="1"/>
  <c r="O420" i="1" s="1"/>
  <c r="N347" i="1"/>
  <c r="O347" i="1" s="1"/>
  <c r="N340" i="1"/>
  <c r="O340" i="1" s="1"/>
  <c r="N250" i="1"/>
  <c r="O250" i="1" s="1"/>
  <c r="N37" i="1"/>
  <c r="O37" i="1" s="1"/>
  <c r="N173" i="1"/>
  <c r="O173" i="1" s="1"/>
  <c r="N163" i="1"/>
  <c r="O163" i="1" s="1"/>
  <c r="N410" i="1"/>
  <c r="O410" i="1" s="1"/>
  <c r="N312" i="1"/>
  <c r="O312" i="1" s="1"/>
  <c r="N412" i="1"/>
  <c r="O412" i="1" s="1"/>
  <c r="N297" i="1"/>
  <c r="O297" i="1" s="1"/>
  <c r="N112" i="1"/>
  <c r="O112" i="1" s="1"/>
  <c r="N178" i="1"/>
  <c r="O178" i="1" s="1"/>
  <c r="N422" i="1"/>
  <c r="O422" i="1" s="1"/>
  <c r="N151" i="1"/>
  <c r="O151" i="1" s="1"/>
  <c r="N375" i="1"/>
  <c r="O375" i="1" s="1"/>
  <c r="N69" i="1"/>
  <c r="O69" i="1" s="1"/>
  <c r="N210" i="1"/>
  <c r="O210" i="1" s="1"/>
  <c r="N24" i="1"/>
  <c r="O24" i="1" s="1"/>
  <c r="N267" i="1"/>
  <c r="O267" i="1" s="1"/>
  <c r="N424" i="1"/>
  <c r="O424" i="1" s="1"/>
  <c r="N143" i="1"/>
  <c r="O143" i="1" s="1"/>
  <c r="N157" i="1"/>
  <c r="O157" i="1" s="1"/>
  <c r="N232" i="1"/>
  <c r="O232" i="1" s="1"/>
  <c r="N71" i="1"/>
  <c r="O71" i="1" s="1"/>
  <c r="N102" i="1"/>
  <c r="O102" i="1" s="1"/>
  <c r="N59" i="1"/>
  <c r="O59" i="1" s="1"/>
  <c r="N14" i="1"/>
  <c r="O14" i="1" s="1"/>
  <c r="N156" i="1"/>
  <c r="O156" i="1" s="1"/>
  <c r="N356" i="1"/>
  <c r="O356" i="1" s="1"/>
  <c r="N339" i="1"/>
  <c r="O339" i="1" s="1"/>
  <c r="N52" i="1"/>
  <c r="O52" i="1" s="1"/>
  <c r="N344" i="1"/>
  <c r="O344" i="1" s="1"/>
  <c r="N350" i="1"/>
  <c r="O350" i="1" s="1"/>
  <c r="N199" i="1"/>
  <c r="O199" i="1" s="1"/>
  <c r="N26" i="1"/>
  <c r="O26" i="1" s="1"/>
  <c r="N92" i="1"/>
  <c r="O92" i="1" s="1"/>
  <c r="N20" i="1"/>
  <c r="O20" i="1" s="1"/>
  <c r="N72" i="1"/>
  <c r="O72" i="1" s="1"/>
  <c r="N108" i="1"/>
  <c r="O108" i="1" s="1"/>
  <c r="N81" i="1"/>
  <c r="O81" i="1" s="1"/>
  <c r="N132" i="1"/>
  <c r="O132" i="1" s="1"/>
  <c r="N166" i="1"/>
  <c r="O166" i="1" s="1"/>
  <c r="N148" i="1"/>
  <c r="O148" i="1" s="1"/>
  <c r="N369" i="1"/>
  <c r="O369" i="1" s="1"/>
  <c r="N349" i="1"/>
  <c r="O349" i="1" s="1"/>
  <c r="N204" i="1"/>
  <c r="O204" i="1" s="1"/>
  <c r="N392" i="1"/>
  <c r="O392" i="1" s="1"/>
  <c r="N76" i="1"/>
  <c r="O76" i="1" s="1"/>
  <c r="N291" i="1"/>
  <c r="O291" i="1" s="1"/>
  <c r="N54" i="1"/>
  <c r="O54" i="1" s="1"/>
  <c r="N74" i="1"/>
  <c r="O74" i="1" s="1"/>
  <c r="N158" i="1"/>
  <c r="O158" i="1" s="1"/>
  <c r="N171" i="1"/>
  <c r="O171" i="1" s="1"/>
  <c r="N360" i="1"/>
  <c r="O360" i="1" s="1"/>
  <c r="N121" i="1"/>
  <c r="O121" i="1" s="1"/>
  <c r="N324" i="1"/>
  <c r="O324" i="1" s="1"/>
  <c r="N346" i="1"/>
  <c r="O346" i="1" s="1"/>
  <c r="N123" i="1"/>
  <c r="O123" i="1" s="1"/>
  <c r="N301" i="1"/>
  <c r="O301" i="1" s="1"/>
  <c r="N342" i="1"/>
  <c r="O342" i="1" s="1"/>
  <c r="N416" i="1"/>
  <c r="O416" i="1" s="1"/>
  <c r="N374" i="1"/>
  <c r="O374" i="1" s="1"/>
  <c r="N393" i="1"/>
  <c r="O393" i="1" s="1"/>
  <c r="N192" i="1"/>
  <c r="O192" i="1" s="1"/>
  <c r="N315" i="1"/>
  <c r="O315" i="1" s="1"/>
  <c r="N381" i="1"/>
  <c r="O381" i="1" s="1"/>
  <c r="N50" i="1"/>
  <c r="O50" i="1" s="1"/>
  <c r="N150" i="1"/>
  <c r="O150" i="1" s="1"/>
  <c r="N423" i="1"/>
  <c r="O423" i="1" s="1"/>
  <c r="N15" i="1"/>
  <c r="O15" i="1" s="1"/>
  <c r="N84" i="1"/>
  <c r="O84" i="1" s="1"/>
  <c r="N414" i="1"/>
  <c r="O414" i="1" s="1"/>
  <c r="N386" i="1"/>
  <c r="O386" i="1" s="1"/>
  <c r="N49" i="1"/>
  <c r="O49" i="1" s="1"/>
  <c r="N264" i="1"/>
  <c r="O264" i="1" s="1"/>
  <c r="N310" i="1"/>
  <c r="O310" i="1" s="1"/>
  <c r="N43" i="1"/>
  <c r="O43" i="1" s="1"/>
  <c r="N311" i="1"/>
  <c r="O311" i="1" s="1"/>
  <c r="N34" i="1"/>
  <c r="O34" i="1" s="1"/>
  <c r="N352" i="1"/>
  <c r="O352" i="1" s="1"/>
  <c r="N425" i="1"/>
  <c r="O425" i="1" s="1"/>
  <c r="N124" i="1"/>
  <c r="O124" i="1" s="1"/>
  <c r="N46" i="1"/>
  <c r="O46" i="1" s="1"/>
  <c r="N154" i="1"/>
  <c r="O154" i="1" s="1"/>
  <c r="N377" i="1"/>
  <c r="O377" i="1" s="1"/>
  <c r="N85" i="1"/>
  <c r="O85" i="1" s="1"/>
  <c r="N398" i="1"/>
  <c r="O398" i="1" s="1"/>
  <c r="N366" i="1"/>
  <c r="O366" i="1" s="1"/>
  <c r="N138" i="1"/>
  <c r="O138" i="1" s="1"/>
  <c r="N32" i="1"/>
  <c r="O32" i="1" s="1"/>
  <c r="N261" i="1"/>
  <c r="O261" i="1" s="1"/>
  <c r="N228" i="1"/>
  <c r="O228" i="1" s="1"/>
  <c r="N225" i="1"/>
  <c r="O225" i="1" s="1"/>
  <c r="N79" i="1"/>
  <c r="O79" i="1" s="1"/>
  <c r="N33" i="1"/>
  <c r="O33" i="1" s="1"/>
  <c r="N279" i="1"/>
  <c r="O279" i="1" s="1"/>
  <c r="N101" i="1"/>
  <c r="O101" i="1" s="1"/>
  <c r="N428" i="1" l="1"/>
  <c r="C1" i="1" l="1"/>
  <c r="C428" i="1"/>
  <c r="P428" i="1" s="1"/>
  <c r="Q428" i="1" s="1"/>
  <c r="K1" i="1"/>
  <c r="K428" i="1"/>
  <c r="H434" i="1" s="1"/>
  <c r="J434" i="1" s="1"/>
  <c r="U426" i="1" l="1"/>
  <c r="U349" i="1"/>
  <c r="U398" i="1"/>
  <c r="U204" i="1"/>
  <c r="U408" i="1"/>
  <c r="U276" i="1"/>
  <c r="U212" i="1"/>
  <c r="U418" i="1"/>
  <c r="U389" i="1"/>
  <c r="U143" i="1"/>
  <c r="U310" i="1"/>
  <c r="U178" i="1"/>
  <c r="U227" i="1"/>
  <c r="U159" i="1"/>
  <c r="V159" i="1" s="1"/>
  <c r="U38" i="1"/>
  <c r="V38" i="1" s="1"/>
  <c r="U421" i="1"/>
  <c r="U277" i="1"/>
  <c r="U260" i="1"/>
  <c r="U14" i="1"/>
  <c r="U66" i="1"/>
  <c r="U22" i="1"/>
  <c r="U30" i="1"/>
  <c r="V30" i="1" s="1"/>
  <c r="U242" i="1"/>
  <c r="U255" i="1"/>
  <c r="U152" i="1"/>
  <c r="U124" i="1"/>
  <c r="U24" i="1"/>
  <c r="U65" i="1"/>
  <c r="U358" i="1"/>
  <c r="U354" i="1"/>
  <c r="U280" i="1"/>
  <c r="U252" i="1"/>
  <c r="U44" i="1"/>
  <c r="U102" i="1"/>
  <c r="U21" i="1"/>
  <c r="U185" i="1"/>
  <c r="U58" i="1"/>
  <c r="U45" i="1"/>
  <c r="U307" i="1"/>
  <c r="U80" i="1"/>
  <c r="V80" i="1" s="1"/>
  <c r="U414" i="1"/>
  <c r="U312" i="1"/>
  <c r="U160" i="1"/>
  <c r="U413" i="1"/>
  <c r="U345" i="1"/>
  <c r="U193" i="1"/>
  <c r="U376" i="1"/>
  <c r="U338" i="1"/>
  <c r="U232" i="1"/>
  <c r="U357" i="1"/>
  <c r="U25" i="1"/>
  <c r="U309" i="1"/>
  <c r="U168" i="1"/>
  <c r="U384" i="1"/>
  <c r="U126" i="1"/>
  <c r="V126" i="1" s="1"/>
  <c r="U275" i="1"/>
  <c r="U29" i="1"/>
  <c r="U390" i="1"/>
  <c r="U359" i="1"/>
  <c r="U172" i="1"/>
  <c r="U84" i="1"/>
  <c r="U72" i="1"/>
  <c r="V72" i="1" s="1"/>
  <c r="U300" i="1"/>
  <c r="U12" i="1"/>
  <c r="V12" i="1" s="1"/>
  <c r="U146" i="1"/>
  <c r="U83" i="1"/>
  <c r="U7" i="1"/>
  <c r="U135" i="1"/>
  <c r="U150" i="1"/>
  <c r="U37" i="1"/>
  <c r="V37" i="1" s="1"/>
  <c r="U302" i="1"/>
  <c r="U153" i="1"/>
  <c r="U348" i="1"/>
  <c r="U128" i="1"/>
  <c r="U273" i="1"/>
  <c r="U259" i="1"/>
  <c r="U267" i="1"/>
  <c r="U201" i="1"/>
  <c r="U249" i="1"/>
  <c r="U362" i="1"/>
  <c r="U230" i="1"/>
  <c r="U364" i="1"/>
  <c r="U402" i="1"/>
  <c r="U49" i="1"/>
  <c r="U297" i="1"/>
  <c r="U308" i="1"/>
  <c r="U51" i="1"/>
  <c r="V51" i="1" s="1"/>
  <c r="U382" i="1"/>
  <c r="U139" i="1"/>
  <c r="U68" i="1"/>
  <c r="U316" i="1"/>
  <c r="U210" i="1"/>
  <c r="U70" i="1"/>
  <c r="U330" i="1"/>
  <c r="U405" i="1"/>
  <c r="U125" i="1"/>
  <c r="V125" i="1" s="1"/>
  <c r="U96" i="1"/>
  <c r="U63" i="1"/>
  <c r="U192" i="1"/>
  <c r="U420" i="1"/>
  <c r="U41" i="1"/>
  <c r="V41" i="1" s="1"/>
  <c r="U9" i="1"/>
  <c r="V9" i="1" s="1"/>
  <c r="U332" i="1"/>
  <c r="U174" i="1"/>
  <c r="V174" i="1" s="1"/>
  <c r="U171" i="1"/>
  <c r="U33" i="1"/>
  <c r="U375" i="1"/>
  <c r="U411" i="1"/>
  <c r="U286" i="1"/>
  <c r="U355" i="1"/>
  <c r="U387" i="1"/>
  <c r="U109" i="1"/>
  <c r="V109" i="1" s="1"/>
  <c r="U253" i="1"/>
  <c r="U403" i="1"/>
  <c r="U422" i="1"/>
  <c r="U34" i="1"/>
  <c r="U333" i="1"/>
  <c r="U86" i="1"/>
  <c r="V86" i="1" s="1"/>
  <c r="U235" i="1"/>
  <c r="U336" i="1"/>
  <c r="U393" i="1"/>
  <c r="U288" i="1"/>
  <c r="U196" i="1"/>
  <c r="U371" i="1"/>
  <c r="U183" i="1"/>
  <c r="U292" i="1"/>
  <c r="U231" i="1"/>
  <c r="U39" i="1"/>
  <c r="U180" i="1"/>
  <c r="U116" i="1"/>
  <c r="U361" i="1"/>
  <c r="U415" i="1"/>
  <c r="U184" i="1"/>
  <c r="U229" i="1"/>
  <c r="U290" i="1"/>
  <c r="U162" i="1"/>
  <c r="V162" i="1" s="1"/>
  <c r="U383" i="1"/>
  <c r="U368" i="1"/>
  <c r="U298" i="1"/>
  <c r="U79" i="1"/>
  <c r="U339" i="1"/>
  <c r="U321" i="1"/>
  <c r="U200" i="1"/>
  <c r="V200" i="1" s="1"/>
  <c r="U237" i="1"/>
  <c r="U320" i="1"/>
  <c r="U10" i="1"/>
  <c r="U88" i="1"/>
  <c r="U342" i="1"/>
  <c r="U161" i="1"/>
  <c r="U104" i="1"/>
  <c r="V104" i="1" s="1"/>
  <c r="U222" i="1"/>
  <c r="U61" i="1"/>
  <c r="U31" i="1"/>
  <c r="U423" i="1"/>
  <c r="U46" i="1"/>
  <c r="U112" i="1"/>
  <c r="U289" i="1"/>
  <c r="U373" i="1"/>
  <c r="U254" i="1"/>
  <c r="U207" i="1"/>
  <c r="U214" i="1"/>
  <c r="U244" i="1"/>
  <c r="U381" i="1"/>
  <c r="U340" i="1"/>
  <c r="U98" i="1"/>
  <c r="V98" i="1" s="1"/>
  <c r="U367" i="1"/>
  <c r="U299" i="1"/>
  <c r="U341" i="1"/>
  <c r="U233" i="1"/>
  <c r="U101" i="1"/>
  <c r="U412" i="1"/>
  <c r="U213" i="1"/>
  <c r="U18" i="1"/>
  <c r="U417" i="1"/>
  <c r="U262" i="1"/>
  <c r="U318" i="1"/>
  <c r="U138" i="1"/>
  <c r="U324" i="1"/>
  <c r="U220" i="1"/>
  <c r="U274" i="1"/>
  <c r="U240" i="1"/>
  <c r="U410" i="1"/>
  <c r="U145" i="1"/>
  <c r="V145" i="1" s="1"/>
  <c r="U287" i="1"/>
  <c r="U175" i="1"/>
  <c r="U327" i="1"/>
  <c r="U351" i="1"/>
  <c r="U189" i="1"/>
  <c r="U190" i="1"/>
  <c r="U81" i="1"/>
  <c r="V81" i="1" s="1"/>
  <c r="U136" i="1"/>
  <c r="V136" i="1" s="1"/>
  <c r="U90" i="1"/>
  <c r="V90" i="1" s="1"/>
  <c r="U182" i="1"/>
  <c r="U85" i="1"/>
  <c r="U157" i="1"/>
  <c r="U48" i="1"/>
  <c r="U394" i="1"/>
  <c r="U103" i="1"/>
  <c r="V103" i="1" s="1"/>
  <c r="U247" i="1"/>
  <c r="U36" i="1"/>
  <c r="V36" i="1" s="1"/>
  <c r="U206" i="1"/>
  <c r="U158" i="1"/>
  <c r="U258" i="1"/>
  <c r="U144" i="1"/>
  <c r="U97" i="1"/>
  <c r="U137" i="1"/>
  <c r="V137" i="1" s="1"/>
  <c r="U186" i="1"/>
  <c r="V186" i="1" s="1"/>
  <c r="U173" i="1"/>
  <c r="V173" i="1" s="1"/>
  <c r="U50" i="1"/>
  <c r="U250" i="1"/>
  <c r="U91" i="1"/>
  <c r="U155" i="1"/>
  <c r="U197" i="1"/>
  <c r="V197" i="1" s="1"/>
  <c r="U40" i="1"/>
  <c r="V40" i="1" s="1"/>
  <c r="U106" i="1"/>
  <c r="V106" i="1" s="1"/>
  <c r="U100" i="1"/>
  <c r="V100" i="1" s="1"/>
  <c r="U123" i="1"/>
  <c r="U323" i="1"/>
  <c r="U399" i="1"/>
  <c r="U331" i="1"/>
  <c r="U326" i="1"/>
  <c r="U319" i="1"/>
  <c r="U377" i="1"/>
  <c r="U425" i="1"/>
  <c r="U347" i="1"/>
  <c r="U407" i="1"/>
  <c r="U236" i="1"/>
  <c r="U215" i="1"/>
  <c r="U176" i="1"/>
  <c r="U55" i="1"/>
  <c r="V55" i="1" s="1"/>
  <c r="U386" i="1"/>
  <c r="U76" i="1"/>
  <c r="V76" i="1" s="1"/>
  <c r="U119" i="1"/>
  <c r="U335" i="1"/>
  <c r="U164" i="1"/>
  <c r="U140" i="1"/>
  <c r="U99" i="1"/>
  <c r="U365" i="1"/>
  <c r="U269" i="1"/>
  <c r="U121" i="1"/>
  <c r="V121" i="1" s="1"/>
  <c r="U294" i="1"/>
  <c r="U187" i="1"/>
  <c r="U43" i="1"/>
  <c r="U115" i="1"/>
  <c r="U8" i="1"/>
  <c r="V8" i="1" s="1"/>
  <c r="U59" i="1"/>
  <c r="V59" i="1" s="1"/>
  <c r="U409" i="1"/>
  <c r="U378" i="1"/>
  <c r="U69" i="1"/>
  <c r="U353" i="1"/>
  <c r="U117" i="1"/>
  <c r="U221" i="1"/>
  <c r="U311" i="1"/>
  <c r="U151" i="1"/>
  <c r="V151" i="1" s="1"/>
  <c r="U167" i="1"/>
  <c r="V167" i="1" s="1"/>
  <c r="U149" i="1"/>
  <c r="V149" i="1" s="1"/>
  <c r="U188" i="1"/>
  <c r="U224" i="1"/>
  <c r="U56" i="1"/>
  <c r="U53" i="1"/>
  <c r="U369" i="1"/>
  <c r="U391" i="1"/>
  <c r="U122" i="1"/>
  <c r="V122" i="1" s="1"/>
  <c r="U257" i="1"/>
  <c r="U23" i="1"/>
  <c r="U278" i="1"/>
  <c r="U130" i="1"/>
  <c r="U301" i="1"/>
  <c r="U28" i="1"/>
  <c r="U223" i="1"/>
  <c r="U134" i="1"/>
  <c r="U226" i="1"/>
  <c r="U93" i="1"/>
  <c r="U225" i="1"/>
  <c r="U265" i="1"/>
  <c r="U54" i="1"/>
  <c r="U282" i="1"/>
  <c r="U218" i="1"/>
  <c r="U404" i="1"/>
  <c r="U82" i="1"/>
  <c r="U62" i="1"/>
  <c r="U356" i="1"/>
  <c r="U315" i="1"/>
  <c r="U372" i="1"/>
  <c r="U216" i="1"/>
  <c r="U416" i="1"/>
  <c r="U291" i="1"/>
  <c r="U272" i="1"/>
  <c r="U380" i="1"/>
  <c r="U281" i="1"/>
  <c r="U217" i="1"/>
  <c r="U295" i="1"/>
  <c r="U77" i="1"/>
  <c r="U26" i="1"/>
  <c r="U32" i="1"/>
  <c r="V32" i="1" s="1"/>
  <c r="U194" i="1"/>
  <c r="V194" i="1" s="1"/>
  <c r="U352" i="1"/>
  <c r="U406" i="1"/>
  <c r="U27" i="1"/>
  <c r="U64" i="1"/>
  <c r="U15" i="1"/>
  <c r="V15" i="1" s="1"/>
  <c r="U163" i="1"/>
  <c r="V163" i="1" s="1"/>
  <c r="U314" i="1"/>
  <c r="U401" i="1"/>
  <c r="U67" i="1"/>
  <c r="U177" i="1"/>
  <c r="U191" i="1"/>
  <c r="U246" i="1"/>
  <c r="U92" i="1"/>
  <c r="U94" i="1"/>
  <c r="V94" i="1" s="1"/>
  <c r="U165" i="1"/>
  <c r="V165" i="1" s="1"/>
  <c r="U114" i="1"/>
  <c r="V114" i="1" s="1"/>
  <c r="U75" i="1"/>
  <c r="U147" i="1"/>
  <c r="U13" i="1"/>
  <c r="U74" i="1"/>
  <c r="U111" i="1"/>
  <c r="V111" i="1" s="1"/>
  <c r="U203" i="1"/>
  <c r="U379" i="1"/>
  <c r="U245" i="1"/>
  <c r="U179" i="1"/>
  <c r="U20" i="1"/>
  <c r="U261" i="1"/>
  <c r="U166" i="1"/>
  <c r="U141" i="1"/>
  <c r="U170" i="1"/>
  <c r="U370" i="1"/>
  <c r="U388" i="1"/>
  <c r="U329" i="1"/>
  <c r="U317" i="1"/>
  <c r="U346" i="1"/>
  <c r="U238" i="1"/>
  <c r="U195" i="1"/>
  <c r="V195" i="1" s="1"/>
  <c r="U385" i="1"/>
  <c r="U219" i="1"/>
  <c r="U89" i="1"/>
  <c r="V89" i="1" s="1"/>
  <c r="U266" i="1"/>
  <c r="U279" i="1"/>
  <c r="U344" i="1"/>
  <c r="U209" i="1"/>
  <c r="U268" i="1"/>
  <c r="U306" i="1"/>
  <c r="U11" i="1"/>
  <c r="V11" i="1" s="1"/>
  <c r="U396" i="1"/>
  <c r="U313" i="1"/>
  <c r="U392" i="1"/>
  <c r="U73" i="1"/>
  <c r="U263" i="1"/>
  <c r="U303" i="1"/>
  <c r="U169" i="1"/>
  <c r="U47" i="1"/>
  <c r="V47" i="1" s="1"/>
  <c r="U322" i="1"/>
  <c r="U71" i="1"/>
  <c r="U305" i="1"/>
  <c r="U334" i="1"/>
  <c r="U113" i="1"/>
  <c r="U87" i="1"/>
  <c r="V87" i="1" s="1"/>
  <c r="U419" i="1"/>
  <c r="U60" i="1"/>
  <c r="V60" i="1" s="1"/>
  <c r="U360" i="1"/>
  <c r="U424" i="1"/>
  <c r="U120" i="1"/>
  <c r="U270" i="1"/>
  <c r="U35" i="1"/>
  <c r="U181" i="1"/>
  <c r="U105" i="1"/>
  <c r="U131" i="1"/>
  <c r="V131" i="1" s="1"/>
  <c r="U211" i="1"/>
  <c r="U374" i="1"/>
  <c r="U293" i="1"/>
  <c r="U248" i="1"/>
  <c r="U17" i="1"/>
  <c r="U19" i="1"/>
  <c r="U133" i="1"/>
  <c r="U198" i="1"/>
  <c r="V198" i="1" s="1"/>
  <c r="U228" i="1"/>
  <c r="U156" i="1"/>
  <c r="U142" i="1"/>
  <c r="U78" i="1"/>
  <c r="U328" i="1"/>
  <c r="U304" i="1"/>
  <c r="U256" i="1"/>
  <c r="U118" i="1"/>
  <c r="V118" i="1" s="1"/>
  <c r="U148" i="1"/>
  <c r="V148" i="1" s="1"/>
  <c r="U241" i="1"/>
  <c r="U363" i="1"/>
  <c r="U205" i="1"/>
  <c r="U208" i="1"/>
  <c r="U284" i="1"/>
  <c r="U325" i="1"/>
  <c r="U264" i="1"/>
  <c r="U199" i="1"/>
  <c r="V199" i="1" s="1"/>
  <c r="U400" i="1"/>
  <c r="U271" i="1"/>
  <c r="U129" i="1"/>
  <c r="U239" i="1"/>
  <c r="U127" i="1"/>
  <c r="U337" i="1"/>
  <c r="U132" i="1"/>
  <c r="V132" i="1" s="1"/>
  <c r="U251" i="1"/>
  <c r="U285" i="1"/>
  <c r="U283" i="1"/>
  <c r="U42" i="1"/>
  <c r="U234" i="1"/>
  <c r="U366" i="1"/>
  <c r="U296" i="1"/>
  <c r="U343" i="1"/>
  <c r="U243" i="1"/>
  <c r="U108" i="1"/>
  <c r="U6" i="1"/>
  <c r="U107" i="1"/>
  <c r="U16" i="1"/>
  <c r="U154" i="1"/>
  <c r="V154" i="1" s="1"/>
  <c r="U395" i="1"/>
  <c r="U57" i="1"/>
  <c r="V57" i="1" s="1"/>
  <c r="U397" i="1"/>
  <c r="U95" i="1"/>
  <c r="U350" i="1"/>
  <c r="U110" i="1"/>
  <c r="U202" i="1"/>
  <c r="U52" i="1"/>
  <c r="V138" i="1"/>
  <c r="V69" i="1"/>
  <c r="Q11" i="1"/>
  <c r="S11" i="1" s="1"/>
  <c r="Q120" i="1"/>
  <c r="S120" i="1" s="1"/>
  <c r="Q52" i="1"/>
  <c r="S52" i="1" s="1"/>
  <c r="Q198" i="1"/>
  <c r="S198" i="1" s="1"/>
  <c r="Q318" i="1"/>
  <c r="S318" i="1" s="1"/>
  <c r="Q96" i="1"/>
  <c r="S96" i="1" s="1"/>
  <c r="Q86" i="1"/>
  <c r="S86" i="1" s="1"/>
  <c r="Q37" i="1"/>
  <c r="S37" i="1" s="1"/>
  <c r="Q245" i="1"/>
  <c r="S245" i="1" s="1"/>
  <c r="Q418" i="1"/>
  <c r="S418" i="1" s="1"/>
  <c r="Q395" i="1"/>
  <c r="S395" i="1" s="1"/>
  <c r="V6" i="1"/>
  <c r="Q407" i="1"/>
  <c r="S407" i="1" s="1"/>
  <c r="Q212" i="1"/>
  <c r="S212" i="1" s="1"/>
  <c r="Q373" i="1"/>
  <c r="S373" i="1" s="1"/>
  <c r="Q130" i="1"/>
  <c r="S130" i="1" s="1"/>
  <c r="Q127" i="1"/>
  <c r="S127" i="1" s="1"/>
  <c r="Q336" i="1"/>
  <c r="S336" i="1" s="1"/>
  <c r="Q276" i="1"/>
  <c r="S276" i="1" s="1"/>
  <c r="Q182" i="1"/>
  <c r="S182" i="1" s="1"/>
  <c r="Q164" i="1"/>
  <c r="S164" i="1" s="1"/>
  <c r="Q153" i="1"/>
  <c r="S153" i="1" s="1"/>
  <c r="Q72" i="1"/>
  <c r="S72" i="1" s="1"/>
  <c r="Q375" i="1"/>
  <c r="S375" i="1" s="1"/>
  <c r="Q274" i="1"/>
  <c r="S274" i="1" s="1"/>
  <c r="Q285" i="1"/>
  <c r="S285" i="1" s="1"/>
  <c r="Q344" i="1"/>
  <c r="S344" i="1" s="1"/>
  <c r="Q400" i="1"/>
  <c r="S400" i="1" s="1"/>
  <c r="Q189" i="1"/>
  <c r="S189" i="1" s="1"/>
  <c r="Q321" i="1"/>
  <c r="S321" i="1" s="1"/>
  <c r="Q222" i="1"/>
  <c r="S222" i="1" s="1"/>
  <c r="Q159" i="1"/>
  <c r="S159" i="1" s="1"/>
  <c r="Q168" i="1"/>
  <c r="S168" i="1" s="1"/>
  <c r="Q39" i="1"/>
  <c r="S39" i="1" s="1"/>
  <c r="Q379" i="1"/>
  <c r="S379" i="1" s="1"/>
  <c r="Q284" i="1"/>
  <c r="S284" i="1" s="1"/>
  <c r="Q273" i="1"/>
  <c r="S273" i="1" s="1"/>
  <c r="Q148" i="1"/>
  <c r="S148" i="1" s="1"/>
  <c r="Q92" i="1"/>
  <c r="S92" i="1" s="1"/>
  <c r="Q372" i="1"/>
  <c r="S372" i="1" s="1"/>
  <c r="Q349" i="1"/>
  <c r="S349" i="1" s="1"/>
  <c r="V150" i="1"/>
  <c r="V96" i="1"/>
  <c r="V166" i="1"/>
  <c r="V177" i="1"/>
  <c r="Q258" i="1"/>
  <c r="S258" i="1" s="1"/>
  <c r="Q308" i="1"/>
  <c r="S308" i="1" s="1"/>
  <c r="Q10" i="1"/>
  <c r="S10" i="1" s="1"/>
  <c r="Q27" i="1"/>
  <c r="S27" i="1" s="1"/>
  <c r="Q197" i="1"/>
  <c r="S197" i="1" s="1"/>
  <c r="Q333" i="1"/>
  <c r="S333" i="1" s="1"/>
  <c r="Q89" i="1"/>
  <c r="S89" i="1" s="1"/>
  <c r="Q402" i="1"/>
  <c r="S402" i="1" s="1"/>
  <c r="Q171" i="1"/>
  <c r="S171" i="1" s="1"/>
  <c r="Q361" i="1"/>
  <c r="S361" i="1" s="1"/>
  <c r="Q363" i="1"/>
  <c r="S363" i="1" s="1"/>
  <c r="V13" i="1"/>
  <c r="Q234" i="1"/>
  <c r="S234" i="1" s="1"/>
  <c r="Q229" i="1"/>
  <c r="S229" i="1" s="1"/>
  <c r="Q43" i="1"/>
  <c r="S43" i="1" s="1"/>
  <c r="Q142" i="1"/>
  <c r="S142" i="1" s="1"/>
  <c r="Q306" i="1"/>
  <c r="S306" i="1" s="1"/>
  <c r="Q122" i="1"/>
  <c r="S122" i="1" s="1"/>
  <c r="Q409" i="1"/>
  <c r="S409" i="1" s="1"/>
  <c r="Q128" i="1"/>
  <c r="S128" i="1" s="1"/>
  <c r="Q62" i="1"/>
  <c r="S62" i="1" s="1"/>
  <c r="Q391" i="1"/>
  <c r="S391" i="1" s="1"/>
  <c r="Q190" i="1"/>
  <c r="S190" i="1" s="1"/>
  <c r="Q199" i="1"/>
  <c r="S199" i="1" s="1"/>
  <c r="Q424" i="1"/>
  <c r="S424" i="1" s="1"/>
  <c r="Q251" i="1"/>
  <c r="S251" i="1" s="1"/>
  <c r="Q347" i="1"/>
  <c r="S347" i="1" s="1"/>
  <c r="Q100" i="1"/>
  <c r="S100" i="1" s="1"/>
  <c r="Q150" i="1"/>
  <c r="S150" i="1" s="1"/>
  <c r="Q338" i="1"/>
  <c r="S338" i="1" s="1"/>
  <c r="Q109" i="1"/>
  <c r="S109" i="1" s="1"/>
  <c r="Q179" i="1"/>
  <c r="S179" i="1" s="1"/>
  <c r="Q248" i="1"/>
  <c r="S248" i="1" s="1"/>
  <c r="Q312" i="1"/>
  <c r="S312" i="1" s="1"/>
  <c r="Q260" i="1"/>
  <c r="S260" i="1" s="1"/>
  <c r="Q152" i="1"/>
  <c r="S152" i="1" s="1"/>
  <c r="Q246" i="1"/>
  <c r="S246" i="1" s="1"/>
  <c r="Q204" i="1"/>
  <c r="S204" i="1" s="1"/>
  <c r="Q339" i="1"/>
  <c r="S339" i="1" s="1"/>
  <c r="V48" i="1"/>
  <c r="Q343" i="1"/>
  <c r="S343" i="1" s="1"/>
  <c r="V134" i="1"/>
  <c r="V50" i="1"/>
  <c r="V146" i="1"/>
  <c r="Q398" i="1"/>
  <c r="S398" i="1" s="1"/>
  <c r="Q20" i="1"/>
  <c r="S20" i="1" s="1"/>
  <c r="Q253" i="1"/>
  <c r="S253" i="1" s="1"/>
  <c r="Q84" i="1"/>
  <c r="S84" i="1" s="1"/>
  <c r="Q266" i="1"/>
  <c r="S266" i="1" s="1"/>
  <c r="Q296" i="1"/>
  <c r="S296" i="1" s="1"/>
  <c r="Q55" i="1"/>
  <c r="S55" i="1" s="1"/>
  <c r="Q288" i="1"/>
  <c r="S288" i="1" s="1"/>
  <c r="Q58" i="1"/>
  <c r="S58" i="1" s="1"/>
  <c r="Q38" i="1"/>
  <c r="S38" i="1" s="1"/>
  <c r="V42" i="1"/>
  <c r="Q392" i="1"/>
  <c r="S392" i="1" s="1"/>
  <c r="Q326" i="1"/>
  <c r="S326" i="1" s="1"/>
  <c r="Q311" i="1"/>
  <c r="S311" i="1" s="1"/>
  <c r="Q414" i="1"/>
  <c r="S414" i="1" s="1"/>
  <c r="Q77" i="1"/>
  <c r="S77" i="1" s="1"/>
  <c r="Q91" i="1"/>
  <c r="S91" i="1" s="1"/>
  <c r="Q278" i="1"/>
  <c r="S278" i="1" s="1"/>
  <c r="Q187" i="1"/>
  <c r="S187" i="1" s="1"/>
  <c r="Q50" i="1"/>
  <c r="S50" i="1" s="1"/>
  <c r="Q186" i="1"/>
  <c r="S186" i="1" s="1"/>
  <c r="Q24" i="1"/>
  <c r="S24" i="1" s="1"/>
  <c r="Q73" i="1"/>
  <c r="S73" i="1" s="1"/>
  <c r="Q280" i="1"/>
  <c r="S280" i="1" s="1"/>
  <c r="Q310" i="1"/>
  <c r="S310" i="1" s="1"/>
  <c r="Q185" i="1"/>
  <c r="S185" i="1" s="1"/>
  <c r="Q205" i="1"/>
  <c r="S205" i="1" s="1"/>
  <c r="Q221" i="1"/>
  <c r="S221" i="1" s="1"/>
  <c r="Q41" i="1"/>
  <c r="S41" i="1" s="1"/>
  <c r="Q66" i="1"/>
  <c r="S66" i="1" s="1"/>
  <c r="Q337" i="1"/>
  <c r="S337" i="1" s="1"/>
  <c r="Q332" i="1"/>
  <c r="S332" i="1" s="1"/>
  <c r="Q261" i="1"/>
  <c r="S261" i="1" s="1"/>
  <c r="Q107" i="1"/>
  <c r="S107" i="1" s="1"/>
  <c r="Q413" i="1"/>
  <c r="S413" i="1" s="1"/>
  <c r="Q74" i="1"/>
  <c r="S74" i="1" s="1"/>
  <c r="Q374" i="1"/>
  <c r="S374" i="1" s="1"/>
  <c r="V88" i="1"/>
  <c r="Q140" i="1"/>
  <c r="S140" i="1" s="1"/>
  <c r="V84" i="1"/>
  <c r="V43" i="1"/>
  <c r="Q378" i="1"/>
  <c r="S378" i="1" s="1"/>
  <c r="Q139" i="1"/>
  <c r="S139" i="1" s="1"/>
  <c r="Q362" i="1"/>
  <c r="S362" i="1" s="1"/>
  <c r="Q335" i="1"/>
  <c r="S335" i="1" s="1"/>
  <c r="Q230" i="1"/>
  <c r="S230" i="1" s="1"/>
  <c r="Q191" i="1"/>
  <c r="S191" i="1" s="1"/>
  <c r="Q275" i="1"/>
  <c r="S275" i="1" s="1"/>
  <c r="Q34" i="1"/>
  <c r="S34" i="1" s="1"/>
  <c r="Q23" i="1"/>
  <c r="S23" i="1" s="1"/>
  <c r="Q342" i="1"/>
  <c r="S342" i="1" s="1"/>
  <c r="V33" i="1"/>
  <c r="Q233" i="1"/>
  <c r="S233" i="1" s="1"/>
  <c r="Q9" i="1"/>
  <c r="S9" i="1" s="1"/>
  <c r="Q396" i="1"/>
  <c r="S396" i="1" s="1"/>
  <c r="Q405" i="1"/>
  <c r="S405" i="1" s="1"/>
  <c r="V128" i="1"/>
  <c r="V22" i="1"/>
  <c r="V185" i="1"/>
  <c r="V110" i="1"/>
  <c r="Q97" i="1"/>
  <c r="S97" i="1" s="1"/>
  <c r="Q6" i="1"/>
  <c r="S6" i="1" s="1"/>
  <c r="Q292" i="1"/>
  <c r="S292" i="1" s="1"/>
  <c r="Q228" i="1"/>
  <c r="S228" i="1" s="1"/>
  <c r="Q316" i="1"/>
  <c r="S316" i="1" s="1"/>
  <c r="Q244" i="1"/>
  <c r="S244" i="1" s="1"/>
  <c r="Q399" i="1"/>
  <c r="S399" i="1" s="1"/>
  <c r="Q114" i="1"/>
  <c r="S114" i="1" s="1"/>
  <c r="Q281" i="1"/>
  <c r="S281" i="1" s="1"/>
  <c r="Q359" i="1"/>
  <c r="S359" i="1" s="1"/>
  <c r="Q254" i="1"/>
  <c r="S254" i="1" s="1"/>
  <c r="Q235" i="1"/>
  <c r="S235" i="1" s="1"/>
  <c r="Q385" i="1"/>
  <c r="S385" i="1" s="1"/>
  <c r="Q291" i="1"/>
  <c r="S291" i="1" s="1"/>
  <c r="Q173" i="1"/>
  <c r="S173" i="1" s="1"/>
  <c r="Q223" i="1"/>
  <c r="S223" i="1" s="1"/>
  <c r="Q270" i="1"/>
  <c r="S270" i="1" s="1"/>
  <c r="Q71" i="1"/>
  <c r="S71" i="1" s="1"/>
  <c r="Q371" i="1"/>
  <c r="S371" i="1" s="1"/>
  <c r="Q166" i="1"/>
  <c r="S166" i="1" s="1"/>
  <c r="V143" i="1"/>
  <c r="V29" i="1"/>
  <c r="Q267" i="1"/>
  <c r="S267" i="1" s="1"/>
  <c r="Q340" i="1"/>
  <c r="S340" i="1" s="1"/>
  <c r="Q170" i="1"/>
  <c r="S170" i="1" s="1"/>
  <c r="Q314" i="1"/>
  <c r="S314" i="1" s="1"/>
  <c r="Q124" i="1"/>
  <c r="S124" i="1" s="1"/>
  <c r="Q206" i="1"/>
  <c r="S206" i="1" s="1"/>
  <c r="Q225" i="1"/>
  <c r="S225" i="1" s="1"/>
  <c r="Q360" i="1"/>
  <c r="S360" i="1" s="1"/>
  <c r="Q196" i="1"/>
  <c r="S196" i="1" s="1"/>
  <c r="Q303" i="1"/>
  <c r="S303" i="1" s="1"/>
  <c r="Q256" i="1"/>
  <c r="S256" i="1" s="1"/>
  <c r="Q213" i="1"/>
  <c r="S213" i="1" s="1"/>
  <c r="Q417" i="1"/>
  <c r="S417" i="1" s="1"/>
  <c r="Q356" i="1"/>
  <c r="S356" i="1" s="1"/>
  <c r="Q57" i="1"/>
  <c r="S57" i="1" s="1"/>
  <c r="Q144" i="1"/>
  <c r="S144" i="1" s="1"/>
  <c r="Q232" i="1"/>
  <c r="S232" i="1" s="1"/>
  <c r="V95" i="1"/>
  <c r="V74" i="1"/>
  <c r="Q94" i="1"/>
  <c r="S94" i="1" s="1"/>
  <c r="Q237" i="1"/>
  <c r="S237" i="1" s="1"/>
  <c r="Q200" i="1"/>
  <c r="S200" i="1" s="1"/>
  <c r="Q93" i="1"/>
  <c r="S93" i="1" s="1"/>
  <c r="Q208" i="1"/>
  <c r="S208" i="1" s="1"/>
  <c r="Q176" i="1"/>
  <c r="S176" i="1" s="1"/>
  <c r="Q26" i="1"/>
  <c r="S26" i="1" s="1"/>
  <c r="Q194" i="1"/>
  <c r="S194" i="1" s="1"/>
  <c r="Q108" i="1"/>
  <c r="S108" i="1" s="1"/>
  <c r="Q126" i="1"/>
  <c r="S126" i="1" s="1"/>
  <c r="Q325" i="1"/>
  <c r="S325" i="1" s="1"/>
  <c r="V108" i="1"/>
  <c r="Q382" i="1"/>
  <c r="S382" i="1" s="1"/>
  <c r="Q236" i="1"/>
  <c r="S236" i="1" s="1"/>
  <c r="Q22" i="1"/>
  <c r="S22" i="1" s="1"/>
  <c r="Q111" i="1"/>
  <c r="S111" i="1" s="1"/>
  <c r="Q320" i="1"/>
  <c r="S320" i="1" s="1"/>
  <c r="Q393" i="1"/>
  <c r="S393" i="1" s="1"/>
  <c r="Q158" i="1"/>
  <c r="S158" i="1" s="1"/>
  <c r="Q207" i="1"/>
  <c r="S207" i="1" s="1"/>
  <c r="Q157" i="1"/>
  <c r="S157" i="1" s="1"/>
  <c r="Q215" i="1"/>
  <c r="S215" i="1" s="1"/>
  <c r="Q113" i="1"/>
  <c r="S113" i="1" s="1"/>
  <c r="Q80" i="1"/>
  <c r="S80" i="1" s="1"/>
  <c r="Q110" i="1"/>
  <c r="S110" i="1" s="1"/>
  <c r="Q64" i="1"/>
  <c r="S64" i="1" s="1"/>
  <c r="Q167" i="1"/>
  <c r="S167" i="1" s="1"/>
  <c r="Q59" i="1"/>
  <c r="S59" i="1" s="1"/>
  <c r="Q334" i="1"/>
  <c r="S334" i="1" s="1"/>
  <c r="Q155" i="1"/>
  <c r="S155" i="1" s="1"/>
  <c r="Q131" i="1"/>
  <c r="S131" i="1" s="1"/>
  <c r="Q419" i="1"/>
  <c r="S419" i="1" s="1"/>
  <c r="Q31" i="1"/>
  <c r="S31" i="1" s="1"/>
  <c r="Q35" i="1"/>
  <c r="S35" i="1" s="1"/>
  <c r="Q239" i="1"/>
  <c r="S239" i="1" s="1"/>
  <c r="V65" i="1"/>
  <c r="Q138" i="1"/>
  <c r="S138" i="1" s="1"/>
  <c r="Q75" i="1"/>
  <c r="S75" i="1" s="1"/>
  <c r="Q216" i="1"/>
  <c r="S216" i="1" s="1"/>
  <c r="Q149" i="1"/>
  <c r="S149" i="1" s="1"/>
  <c r="Q307" i="1"/>
  <c r="S307" i="1" s="1"/>
  <c r="Q272" i="1"/>
  <c r="S272" i="1" s="1"/>
  <c r="Q88" i="1"/>
  <c r="S88" i="1" s="1"/>
  <c r="Q283" i="1"/>
  <c r="S283" i="1" s="1"/>
  <c r="Q95" i="1"/>
  <c r="S95" i="1" s="1"/>
  <c r="Q410" i="1"/>
  <c r="S410" i="1" s="1"/>
  <c r="Q269" i="1"/>
  <c r="S269" i="1" s="1"/>
  <c r="Q252" i="1"/>
  <c r="S252" i="1" s="1"/>
  <c r="V101" i="1"/>
  <c r="V58" i="1"/>
  <c r="Q69" i="1"/>
  <c r="S69" i="1" s="1"/>
  <c r="Q78" i="1"/>
  <c r="S78" i="1" s="1"/>
  <c r="Q17" i="1"/>
  <c r="S17" i="1" s="1"/>
  <c r="Q15" i="1"/>
  <c r="S15" i="1" s="1"/>
  <c r="Q383" i="1"/>
  <c r="S383" i="1" s="1"/>
  <c r="V115" i="1"/>
  <c r="V85" i="1"/>
  <c r="AB201" i="1"/>
  <c r="V141" i="1"/>
  <c r="Q181" i="1"/>
  <c r="S181" i="1" s="1"/>
  <c r="Q135" i="1"/>
  <c r="S135" i="1" s="1"/>
  <c r="Q412" i="1"/>
  <c r="S412" i="1" s="1"/>
  <c r="Q297" i="1"/>
  <c r="S297" i="1" s="1"/>
  <c r="Q121" i="1"/>
  <c r="S121" i="1" s="1"/>
  <c r="Q352" i="1"/>
  <c r="S352" i="1" s="1"/>
  <c r="Q323" i="1"/>
  <c r="S323" i="1" s="1"/>
  <c r="V112" i="1"/>
  <c r="V189" i="1"/>
  <c r="Q211" i="1"/>
  <c r="S211" i="1" s="1"/>
  <c r="Q106" i="1"/>
  <c r="S106" i="1" s="1"/>
  <c r="Q147" i="1"/>
  <c r="S147" i="1" s="1"/>
  <c r="Q218" i="1"/>
  <c r="S218" i="1" s="1"/>
  <c r="Q76" i="1"/>
  <c r="S76" i="1" s="1"/>
  <c r="Q105" i="1"/>
  <c r="S105" i="1" s="1"/>
  <c r="Q146" i="1"/>
  <c r="S146" i="1" s="1"/>
  <c r="Q51" i="1"/>
  <c r="S51" i="1" s="1"/>
  <c r="Q331" i="1"/>
  <c r="S331" i="1" s="1"/>
  <c r="Q357" i="1"/>
  <c r="S357" i="1" s="1"/>
  <c r="Q328" i="1"/>
  <c r="S328" i="1" s="1"/>
  <c r="Q53" i="1"/>
  <c r="S53" i="1" s="1"/>
  <c r="Q295" i="1"/>
  <c r="S295" i="1" s="1"/>
  <c r="Q416" i="1"/>
  <c r="S416" i="1" s="1"/>
  <c r="Q132" i="1"/>
  <c r="S132" i="1" s="1"/>
  <c r="Q350" i="1"/>
  <c r="S350" i="1" s="1"/>
  <c r="Q415" i="1"/>
  <c r="S415" i="1" s="1"/>
  <c r="Q324" i="1"/>
  <c r="S324" i="1" s="1"/>
  <c r="Q210" i="1"/>
  <c r="S210" i="1" s="1"/>
  <c r="Q220" i="1"/>
  <c r="S220" i="1" s="1"/>
  <c r="Q426" i="1"/>
  <c r="S426" i="1" s="1"/>
  <c r="Q241" i="1"/>
  <c r="S241" i="1" s="1"/>
  <c r="Q224" i="1"/>
  <c r="S224" i="1" s="1"/>
  <c r="Q98" i="1"/>
  <c r="S98" i="1" s="1"/>
  <c r="Q195" i="1"/>
  <c r="S195" i="1" s="1"/>
  <c r="Q358" i="1"/>
  <c r="S358" i="1" s="1"/>
  <c r="Q102" i="1"/>
  <c r="S102" i="1" s="1"/>
  <c r="V190" i="1"/>
  <c r="V34" i="1"/>
  <c r="V67" i="1"/>
  <c r="Q180" i="1"/>
  <c r="S180" i="1" s="1"/>
  <c r="Q177" i="1"/>
  <c r="S177" i="1" s="1"/>
  <c r="Q8" i="1"/>
  <c r="S8" i="1" s="1"/>
  <c r="Q219" i="1"/>
  <c r="S219" i="1" s="1"/>
  <c r="V25" i="1"/>
  <c r="Q242" i="1"/>
  <c r="S242" i="1" s="1"/>
  <c r="Q423" i="1"/>
  <c r="S423" i="1" s="1"/>
  <c r="Q293" i="1"/>
  <c r="S293" i="1" s="1"/>
  <c r="Q345" i="1"/>
  <c r="S345" i="1" s="1"/>
  <c r="Q7" i="1"/>
  <c r="S7" i="1" s="1"/>
  <c r="Q329" i="1"/>
  <c r="S329" i="1" s="1"/>
  <c r="Q30" i="1"/>
  <c r="S30" i="1" s="1"/>
  <c r="Q294" i="1"/>
  <c r="S294" i="1" s="1"/>
  <c r="Q286" i="1"/>
  <c r="S286" i="1" s="1"/>
  <c r="Q104" i="1"/>
  <c r="S104" i="1" s="1"/>
  <c r="Q351" i="1"/>
  <c r="S351" i="1" s="1"/>
  <c r="Q265" i="1"/>
  <c r="S265" i="1" s="1"/>
  <c r="V14" i="1"/>
  <c r="V147" i="1"/>
  <c r="V71" i="1"/>
  <c r="Q243" i="1"/>
  <c r="S243" i="1" s="1"/>
  <c r="Q21" i="1"/>
  <c r="S21" i="1" s="1"/>
  <c r="V75" i="1"/>
  <c r="Q299" i="1"/>
  <c r="S299" i="1" s="1"/>
  <c r="Q368" i="1"/>
  <c r="S368" i="1" s="1"/>
  <c r="Q290" i="1"/>
  <c r="S290" i="1" s="1"/>
  <c r="Q365" i="1"/>
  <c r="S365" i="1" s="1"/>
  <c r="Q44" i="1"/>
  <c r="S44" i="1" s="1"/>
  <c r="Q161" i="1"/>
  <c r="S161" i="1" s="1"/>
  <c r="Q54" i="1"/>
  <c r="S54" i="1" s="1"/>
  <c r="Q56" i="1"/>
  <c r="S56" i="1" s="1"/>
  <c r="Q68" i="1"/>
  <c r="S68" i="1" s="1"/>
  <c r="Q99" i="1"/>
  <c r="S99" i="1" s="1"/>
  <c r="Q14" i="1"/>
  <c r="S14" i="1" s="1"/>
  <c r="Q401" i="1"/>
  <c r="S401" i="1" s="1"/>
  <c r="Q169" i="1"/>
  <c r="S169" i="1" s="1"/>
  <c r="Q257" i="1"/>
  <c r="S257" i="1" s="1"/>
  <c r="Q381" i="1"/>
  <c r="S381" i="1" s="1"/>
  <c r="Q29" i="1"/>
  <c r="S29" i="1" s="1"/>
  <c r="Q300" i="1"/>
  <c r="S300" i="1" s="1"/>
  <c r="Q165" i="1"/>
  <c r="S165" i="1" s="1"/>
  <c r="Q47" i="1"/>
  <c r="S47" i="1" s="1"/>
  <c r="Q238" i="1"/>
  <c r="S238" i="1" s="1"/>
  <c r="Q13" i="1"/>
  <c r="S13" i="1" s="1"/>
  <c r="Q287" i="1"/>
  <c r="S287" i="1" s="1"/>
  <c r="Q203" i="1"/>
  <c r="S203" i="1" s="1"/>
  <c r="V31" i="1"/>
  <c r="V64" i="1"/>
  <c r="Q123" i="1"/>
  <c r="S123" i="1" s="1"/>
  <c r="Q227" i="1"/>
  <c r="S227" i="1" s="1"/>
  <c r="Q19" i="1"/>
  <c r="S19" i="1" s="1"/>
  <c r="Q67" i="1"/>
  <c r="S67" i="1" s="1"/>
  <c r="Q45" i="1"/>
  <c r="S45" i="1" s="1"/>
  <c r="Q18" i="1"/>
  <c r="S18" i="1" s="1"/>
  <c r="Q408" i="1"/>
  <c r="S408" i="1" s="1"/>
  <c r="Q282" i="1"/>
  <c r="S282" i="1" s="1"/>
  <c r="Q134" i="1"/>
  <c r="S134" i="1" s="1"/>
  <c r="Q302" i="1"/>
  <c r="S302" i="1" s="1"/>
  <c r="V169" i="1"/>
  <c r="V21" i="1"/>
  <c r="V179" i="1"/>
  <c r="V26" i="1"/>
  <c r="V153" i="1"/>
  <c r="Q60" i="1"/>
  <c r="S60" i="1" s="1"/>
  <c r="Q322" i="1"/>
  <c r="S322" i="1" s="1"/>
  <c r="Q85" i="1"/>
  <c r="S85" i="1" s="1"/>
  <c r="Q249" i="1"/>
  <c r="S249" i="1" s="1"/>
  <c r="Q421" i="1"/>
  <c r="S421" i="1" s="1"/>
  <c r="Q354" i="1"/>
  <c r="S354" i="1" s="1"/>
  <c r="Q226" i="1"/>
  <c r="S226" i="1" s="1"/>
  <c r="V124" i="1"/>
  <c r="V129" i="1"/>
  <c r="V16" i="1"/>
  <c r="V157" i="1"/>
  <c r="Q304" i="1"/>
  <c r="S304" i="1" s="1"/>
  <c r="Q118" i="1"/>
  <c r="S118" i="1" s="1"/>
  <c r="Q315" i="1"/>
  <c r="S315" i="1" s="1"/>
  <c r="Q353" i="1"/>
  <c r="S353" i="1" s="1"/>
  <c r="Q305" i="1"/>
  <c r="S305" i="1" s="1"/>
  <c r="Q25" i="1"/>
  <c r="S25" i="1" s="1"/>
  <c r="Q403" i="1"/>
  <c r="S403" i="1" s="1"/>
  <c r="V63" i="1"/>
  <c r="Q125" i="1"/>
  <c r="S125" i="1" s="1"/>
  <c r="Q16" i="1"/>
  <c r="S16" i="1" s="1"/>
  <c r="Q201" i="1"/>
  <c r="S201" i="1" s="1"/>
  <c r="Q116" i="1"/>
  <c r="S116" i="1" s="1"/>
  <c r="Q298" i="1"/>
  <c r="S298" i="1" s="1"/>
  <c r="Q79" i="1"/>
  <c r="S79" i="1" s="1"/>
  <c r="Q255" i="1"/>
  <c r="S255" i="1" s="1"/>
  <c r="Q154" i="1"/>
  <c r="S154" i="1" s="1"/>
  <c r="Q377" i="1"/>
  <c r="S377" i="1" s="1"/>
  <c r="Q411" i="1"/>
  <c r="S411" i="1" s="1"/>
  <c r="Q264" i="1"/>
  <c r="S264" i="1" s="1"/>
  <c r="Q217" i="1"/>
  <c r="S217" i="1" s="1"/>
  <c r="Q49" i="1"/>
  <c r="S49" i="1" s="1"/>
  <c r="Q162" i="1"/>
  <c r="S162" i="1" s="1"/>
  <c r="Q420" i="1"/>
  <c r="S420" i="1" s="1"/>
  <c r="V44" i="1"/>
  <c r="Q289" i="1"/>
  <c r="S289" i="1" s="1"/>
  <c r="Q394" i="1"/>
  <c r="S394" i="1" s="1"/>
  <c r="Q259" i="1"/>
  <c r="S259" i="1" s="1"/>
  <c r="Q46" i="1"/>
  <c r="S46" i="1" s="1"/>
  <c r="Q115" i="1"/>
  <c r="S115" i="1" s="1"/>
  <c r="Q70" i="1"/>
  <c r="S70" i="1" s="1"/>
  <c r="Q387" i="1"/>
  <c r="S387" i="1" s="1"/>
  <c r="Q117" i="1"/>
  <c r="S117" i="1" s="1"/>
  <c r="Q209" i="1"/>
  <c r="S209" i="1" s="1"/>
  <c r="Q406" i="1"/>
  <c r="S406" i="1" s="1"/>
  <c r="Q369" i="1"/>
  <c r="S369" i="1" s="1"/>
  <c r="V120" i="1"/>
  <c r="V152" i="1"/>
  <c r="V70" i="1"/>
  <c r="V133" i="1"/>
  <c r="V39" i="1"/>
  <c r="V54" i="1"/>
  <c r="V68" i="1"/>
  <c r="Q175" i="1"/>
  <c r="S175" i="1" s="1"/>
  <c r="Q63" i="1"/>
  <c r="S63" i="1" s="1"/>
  <c r="Q183" i="1"/>
  <c r="S183" i="1" s="1"/>
  <c r="Q367" i="1"/>
  <c r="S367" i="1" s="1"/>
  <c r="Q355" i="1"/>
  <c r="S355" i="1" s="1"/>
  <c r="Q32" i="1"/>
  <c r="S32" i="1" s="1"/>
  <c r="Q12" i="1"/>
  <c r="S12" i="1" s="1"/>
  <c r="Q36" i="1"/>
  <c r="S36" i="1" s="1"/>
  <c r="Q192" i="1"/>
  <c r="S192" i="1" s="1"/>
  <c r="Q425" i="1"/>
  <c r="S425" i="1" s="1"/>
  <c r="Q263" i="1"/>
  <c r="S263" i="1" s="1"/>
  <c r="Q103" i="1"/>
  <c r="S103" i="1" s="1"/>
  <c r="Q83" i="1"/>
  <c r="S83" i="1" s="1"/>
  <c r="Q271" i="1"/>
  <c r="S271" i="1" s="1"/>
  <c r="V73" i="1"/>
  <c r="V7" i="1"/>
  <c r="V117" i="1"/>
  <c r="V107" i="1"/>
  <c r="Q301" i="1"/>
  <c r="S301" i="1" s="1"/>
  <c r="V191" i="1"/>
  <c r="V91" i="1"/>
  <c r="Q279" i="1"/>
  <c r="S279" i="1" s="1"/>
  <c r="Q133" i="1"/>
  <c r="S133" i="1" s="1"/>
  <c r="V52" i="1"/>
  <c r="V116" i="1"/>
  <c r="V178" i="1"/>
  <c r="V161" i="1"/>
  <c r="V175" i="1"/>
  <c r="V156" i="1"/>
  <c r="V183" i="1"/>
  <c r="V18" i="1"/>
  <c r="V180" i="1"/>
  <c r="Q247" i="1"/>
  <c r="S247" i="1" s="1"/>
  <c r="Q129" i="1"/>
  <c r="S129" i="1" s="1"/>
  <c r="Q193" i="1"/>
  <c r="S193" i="1" s="1"/>
  <c r="Q174" i="1"/>
  <c r="S174" i="1" s="1"/>
  <c r="Q376" i="1"/>
  <c r="S376" i="1" s="1"/>
  <c r="Q90" i="1"/>
  <c r="S90" i="1" s="1"/>
  <c r="Q28" i="1"/>
  <c r="S28" i="1" s="1"/>
  <c r="V24" i="1"/>
  <c r="Q137" i="1"/>
  <c r="S137" i="1" s="1"/>
  <c r="Q145" i="1"/>
  <c r="S145" i="1" s="1"/>
  <c r="Q389" i="1"/>
  <c r="S389" i="1" s="1"/>
  <c r="Q388" i="1"/>
  <c r="S388" i="1" s="1"/>
  <c r="Q231" i="1"/>
  <c r="S231" i="1" s="1"/>
  <c r="Q61" i="1"/>
  <c r="S61" i="1" s="1"/>
  <c r="Q277" i="1"/>
  <c r="S277" i="1" s="1"/>
  <c r="Q309" i="1"/>
  <c r="S309" i="1" s="1"/>
  <c r="Q40" i="1"/>
  <c r="S40" i="1" s="1"/>
  <c r="V53" i="1"/>
  <c r="V164" i="1"/>
  <c r="Q341" i="1"/>
  <c r="S341" i="1" s="1"/>
  <c r="Q119" i="1"/>
  <c r="S119" i="1" s="1"/>
  <c r="Q202" i="1"/>
  <c r="S202" i="1" s="1"/>
  <c r="V19" i="1"/>
  <c r="V102" i="1"/>
  <c r="V140" i="1"/>
  <c r="V171" i="1"/>
  <c r="V45" i="1"/>
  <c r="V35" i="1"/>
  <c r="V176" i="1"/>
  <c r="V78" i="1"/>
  <c r="Q184" i="1"/>
  <c r="S184" i="1" s="1"/>
  <c r="Q33" i="1"/>
  <c r="S33" i="1" s="1"/>
  <c r="Q313" i="1"/>
  <c r="S313" i="1" s="1"/>
  <c r="Q386" i="1"/>
  <c r="S386" i="1" s="1"/>
  <c r="Q156" i="1"/>
  <c r="S156" i="1" s="1"/>
  <c r="Q327" i="1"/>
  <c r="S327" i="1" s="1"/>
  <c r="Q319" i="1"/>
  <c r="S319" i="1" s="1"/>
  <c r="Q346" i="1"/>
  <c r="S346" i="1" s="1"/>
  <c r="Q81" i="1"/>
  <c r="S81" i="1" s="1"/>
  <c r="V196" i="1"/>
  <c r="V66" i="1"/>
  <c r="V97" i="1"/>
  <c r="Q141" i="1"/>
  <c r="S141" i="1" s="1"/>
  <c r="V79" i="1"/>
  <c r="V160" i="1"/>
  <c r="Q250" i="1"/>
  <c r="S250" i="1" s="1"/>
  <c r="Q366" i="1"/>
  <c r="S366" i="1" s="1"/>
  <c r="V99" i="1"/>
  <c r="V142" i="1"/>
  <c r="V123" i="1"/>
  <c r="V130" i="1"/>
  <c r="V92" i="1"/>
  <c r="V158" i="1"/>
  <c r="V10" i="1"/>
  <c r="V93" i="1"/>
  <c r="V139" i="1"/>
  <c r="Q390" i="1"/>
  <c r="S390" i="1" s="1"/>
  <c r="Q380" i="1"/>
  <c r="S380" i="1" s="1"/>
  <c r="Q397" i="1"/>
  <c r="S397" i="1" s="1"/>
  <c r="Q136" i="1"/>
  <c r="S136" i="1" s="1"/>
  <c r="Q404" i="1"/>
  <c r="S404" i="1" s="1"/>
  <c r="Q48" i="1"/>
  <c r="S48" i="1" s="1"/>
  <c r="Q348" i="1"/>
  <c r="S348" i="1" s="1"/>
  <c r="Q317" i="1"/>
  <c r="S317" i="1" s="1"/>
  <c r="Q330" i="1"/>
  <c r="S330" i="1" s="1"/>
  <c r="V20" i="1"/>
  <c r="V77" i="1"/>
  <c r="V187" i="1"/>
  <c r="Q364" i="1"/>
  <c r="S364" i="1" s="1"/>
  <c r="Q422" i="1"/>
  <c r="S422" i="1" s="1"/>
  <c r="V119" i="1"/>
  <c r="V46" i="1"/>
  <c r="V182" i="1"/>
  <c r="Q163" i="1"/>
  <c r="S163" i="1" s="1"/>
  <c r="Q143" i="1"/>
  <c r="S143" i="1" s="1"/>
  <c r="Q151" i="1"/>
  <c r="S151" i="1" s="1"/>
  <c r="V27" i="1"/>
  <c r="Q370" i="1"/>
  <c r="S370" i="1" s="1"/>
  <c r="Q384" i="1"/>
  <c r="S384" i="1" s="1"/>
  <c r="Q87" i="1"/>
  <c r="S87" i="1" s="1"/>
  <c r="Q188" i="1"/>
  <c r="S188" i="1" s="1"/>
  <c r="V172" i="1"/>
  <c r="Q160" i="1"/>
  <c r="S160" i="1" s="1"/>
  <c r="Q82" i="1"/>
  <c r="S82" i="1" s="1"/>
  <c r="Q262" i="1"/>
  <c r="S262" i="1" s="1"/>
  <c r="V62" i="1"/>
  <c r="V127" i="1"/>
  <c r="V168" i="1"/>
  <c r="V155" i="1"/>
  <c r="V144" i="1"/>
  <c r="Q172" i="1"/>
  <c r="S172" i="1" s="1"/>
  <c r="V192" i="1"/>
  <c r="V17" i="1"/>
  <c r="Q42" i="1"/>
  <c r="S42" i="1" s="1"/>
  <c r="Q240" i="1"/>
  <c r="S240" i="1" s="1"/>
  <c r="V83" i="1"/>
  <c r="Q178" i="1"/>
  <c r="S178" i="1" s="1"/>
  <c r="Q214" i="1"/>
  <c r="S214" i="1" s="1"/>
  <c r="Q101" i="1"/>
  <c r="S101" i="1" s="1"/>
  <c r="Q65" i="1"/>
  <c r="S65" i="1" s="1"/>
  <c r="V113" i="1"/>
  <c r="V61" i="1"/>
  <c r="V23" i="1"/>
  <c r="Q268" i="1"/>
  <c r="S268" i="1" s="1"/>
  <c r="Q112" i="1"/>
  <c r="S112" i="1" s="1"/>
  <c r="V28" i="1"/>
  <c r="V184" i="1"/>
  <c r="V105" i="1"/>
  <c r="V56" i="1"/>
  <c r="V135" i="1"/>
  <c r="V181" i="1"/>
  <c r="V193" i="1"/>
  <c r="V49" i="1"/>
  <c r="V428" i="1" l="1"/>
  <c r="W152" i="1" l="1"/>
  <c r="X152" i="1" s="1"/>
  <c r="Y5" i="1"/>
  <c r="W34" i="1"/>
  <c r="X34" i="1" s="1"/>
  <c r="W25" i="1"/>
  <c r="X25" i="1" s="1"/>
  <c r="W135" i="1"/>
  <c r="X135" i="1" s="1"/>
  <c r="W91" i="1"/>
  <c r="X91" i="1" s="1"/>
  <c r="W108" i="1"/>
  <c r="X108" i="1" s="1"/>
  <c r="X430" i="1"/>
  <c r="W22" i="1"/>
  <c r="X22" i="1" s="1"/>
  <c r="W150" i="1"/>
  <c r="X150" i="1" s="1"/>
  <c r="W87" i="1"/>
  <c r="X87" i="1" s="1"/>
  <c r="W139" i="1"/>
  <c r="X139" i="1" s="1"/>
  <c r="W16" i="1"/>
  <c r="X16" i="1" s="1"/>
  <c r="W165" i="1"/>
  <c r="X165" i="1" s="1"/>
  <c r="W127" i="1"/>
  <c r="X127" i="1" s="1"/>
  <c r="W63" i="1"/>
  <c r="X63" i="1" s="1"/>
  <c r="W149" i="1"/>
  <c r="X149" i="1" s="1"/>
  <c r="W171" i="1"/>
  <c r="X171" i="1" s="1"/>
  <c r="W180" i="1"/>
  <c r="X180" i="1" s="1"/>
  <c r="W134" i="1"/>
  <c r="X134" i="1" s="1"/>
  <c r="W189" i="1"/>
  <c r="X189" i="1" s="1"/>
  <c r="W68" i="1"/>
  <c r="X68" i="1" s="1"/>
  <c r="W186" i="1"/>
  <c r="X186" i="1" s="1"/>
  <c r="W187" i="1"/>
  <c r="X187" i="1" s="1"/>
  <c r="W51" i="1"/>
  <c r="X51" i="1" s="1"/>
  <c r="W47" i="1"/>
  <c r="X47" i="1" s="1"/>
  <c r="W27" i="1"/>
  <c r="X27" i="1" s="1"/>
  <c r="W103" i="1"/>
  <c r="X103" i="1" s="1"/>
  <c r="W184" i="1"/>
  <c r="X184" i="1" s="1"/>
  <c r="W13" i="1"/>
  <c r="X13" i="1" s="1"/>
  <c r="W126" i="1"/>
  <c r="X126" i="1" s="1"/>
  <c r="W107" i="1"/>
  <c r="X107" i="1" s="1"/>
  <c r="W60" i="1"/>
  <c r="X60" i="1" s="1"/>
  <c r="W158" i="1"/>
  <c r="X158" i="1" s="1"/>
  <c r="W50" i="1"/>
  <c r="X50" i="1" s="1"/>
  <c r="W125" i="1"/>
  <c r="X125" i="1" s="1"/>
  <c r="W105" i="1"/>
  <c r="X105" i="1" s="1"/>
  <c r="W146" i="1"/>
  <c r="X146" i="1" s="1"/>
  <c r="W136" i="1"/>
  <c r="X136" i="1" s="1"/>
  <c r="W183" i="1"/>
  <c r="X183" i="1" s="1"/>
  <c r="W142" i="1"/>
  <c r="X142" i="1" s="1"/>
  <c r="W11" i="1"/>
  <c r="X11" i="1" s="1"/>
  <c r="W175" i="1"/>
  <c r="X175" i="1" s="1"/>
  <c r="W82" i="1"/>
  <c r="X82" i="1" s="1"/>
  <c r="W170" i="1"/>
  <c r="X170" i="1" s="1"/>
  <c r="W188" i="1"/>
  <c r="X188" i="1" s="1"/>
  <c r="W159" i="1"/>
  <c r="X159" i="1" s="1"/>
  <c r="W71" i="1"/>
  <c r="X71" i="1" s="1"/>
  <c r="W24" i="1"/>
  <c r="X24" i="1" s="1"/>
  <c r="W35" i="1"/>
  <c r="X35" i="1" s="1"/>
  <c r="W162" i="1"/>
  <c r="X162" i="1" s="1"/>
  <c r="W10" i="1"/>
  <c r="X10" i="1" s="1"/>
  <c r="W160" i="1"/>
  <c r="X160" i="1" s="1"/>
  <c r="W168" i="1"/>
  <c r="X168" i="1" s="1"/>
  <c r="W166" i="1"/>
  <c r="X166" i="1" s="1"/>
  <c r="W78" i="1"/>
  <c r="X78" i="1" s="1"/>
  <c r="W33" i="1"/>
  <c r="X33" i="1" s="1"/>
  <c r="W163" i="1"/>
  <c r="X163" i="1" s="1"/>
  <c r="W194" i="1"/>
  <c r="X194" i="1" s="1"/>
  <c r="W66" i="1"/>
  <c r="X66" i="1" s="1"/>
  <c r="W46" i="1"/>
  <c r="X46" i="1" s="1"/>
  <c r="W129" i="1"/>
  <c r="X129" i="1" s="1"/>
  <c r="W114" i="1"/>
  <c r="X114" i="1" s="1"/>
  <c r="W12" i="1"/>
  <c r="X12" i="1" s="1"/>
  <c r="W154" i="1"/>
  <c r="X154" i="1" s="1"/>
  <c r="W124" i="1"/>
  <c r="X124" i="1" s="1"/>
  <c r="W53" i="1"/>
  <c r="X53" i="1" s="1"/>
  <c r="W172" i="1"/>
  <c r="X172" i="1" s="1"/>
  <c r="W113" i="1"/>
  <c r="X113" i="1" s="1"/>
  <c r="W100" i="1"/>
  <c r="X100" i="1" s="1"/>
  <c r="W101" i="1"/>
  <c r="X101" i="1" s="1"/>
  <c r="W179" i="1"/>
  <c r="X179" i="1" s="1"/>
  <c r="W15" i="1"/>
  <c r="X15" i="1" s="1"/>
  <c r="W42" i="1"/>
  <c r="X42" i="1" s="1"/>
  <c r="W74" i="1"/>
  <c r="X74" i="1" s="1"/>
  <c r="W147" i="1"/>
  <c r="X147" i="1" s="1"/>
  <c r="W44" i="1"/>
  <c r="X44" i="1" s="1"/>
  <c r="W116" i="1"/>
  <c r="X116" i="1" s="1"/>
  <c r="W97" i="1"/>
  <c r="X97" i="1" s="1"/>
  <c r="W132" i="1"/>
  <c r="X132" i="1" s="1"/>
  <c r="W73" i="1"/>
  <c r="X73" i="1" s="1"/>
  <c r="W90" i="1"/>
  <c r="X90" i="1" s="1"/>
  <c r="W200" i="1"/>
  <c r="X200" i="1" s="1"/>
  <c r="W115" i="1"/>
  <c r="X115" i="1" s="1"/>
  <c r="W169" i="1"/>
  <c r="X169" i="1" s="1"/>
  <c r="W30" i="1"/>
  <c r="X30" i="1" s="1"/>
  <c r="W140" i="1"/>
  <c r="X140" i="1" s="1"/>
  <c r="W77" i="1"/>
  <c r="X77" i="1" s="1"/>
  <c r="W197" i="1"/>
  <c r="X197" i="1" s="1"/>
  <c r="W123" i="1"/>
  <c r="X123" i="1" s="1"/>
  <c r="W23" i="1"/>
  <c r="X23" i="1" s="1"/>
  <c r="W110" i="1"/>
  <c r="X110" i="1" s="1"/>
  <c r="W31" i="1"/>
  <c r="X31" i="1" s="1"/>
  <c r="W173" i="1"/>
  <c r="X173" i="1" s="1"/>
  <c r="W196" i="1"/>
  <c r="X196" i="1" s="1"/>
  <c r="W145" i="1"/>
  <c r="X145" i="1" s="1"/>
  <c r="W185" i="1"/>
  <c r="X185" i="1" s="1"/>
  <c r="W21" i="1"/>
  <c r="X21" i="1" s="1"/>
  <c r="W164" i="1"/>
  <c r="X164" i="1" s="1"/>
  <c r="W99" i="1"/>
  <c r="X99" i="1" s="1"/>
  <c r="W14" i="1"/>
  <c r="X14" i="1" s="1"/>
  <c r="W61" i="1"/>
  <c r="X61" i="1" s="1"/>
  <c r="W6" i="1"/>
  <c r="X6" i="1" s="1"/>
  <c r="W86" i="1"/>
  <c r="X86" i="1" s="1"/>
  <c r="W17" i="1"/>
  <c r="X17" i="1" s="1"/>
  <c r="W195" i="1"/>
  <c r="X195" i="1" s="1"/>
  <c r="W174" i="1"/>
  <c r="X174" i="1" s="1"/>
  <c r="W128" i="1"/>
  <c r="X128" i="1" s="1"/>
  <c r="W8" i="1"/>
  <c r="X8" i="1" s="1"/>
  <c r="W161" i="1"/>
  <c r="X161" i="1" s="1"/>
  <c r="W94" i="1"/>
  <c r="X94" i="1" s="1"/>
  <c r="W59" i="1"/>
  <c r="X59" i="1" s="1"/>
  <c r="W106" i="1"/>
  <c r="X106" i="1" s="1"/>
  <c r="W39" i="1"/>
  <c r="X39" i="1" s="1"/>
  <c r="W32" i="1"/>
  <c r="X32" i="1" s="1"/>
  <c r="W98" i="1"/>
  <c r="X98" i="1" s="1"/>
  <c r="W151" i="1"/>
  <c r="X151" i="1" s="1"/>
  <c r="W121" i="1"/>
  <c r="X121" i="1" s="1"/>
  <c r="W62" i="1"/>
  <c r="X62" i="1" s="1"/>
  <c r="W28" i="1"/>
  <c r="X28" i="1" s="1"/>
  <c r="W48" i="1"/>
  <c r="X48" i="1" s="1"/>
  <c r="W57" i="1"/>
  <c r="X57" i="1" s="1"/>
  <c r="W88" i="1"/>
  <c r="X88" i="1" s="1"/>
  <c r="W176" i="1"/>
  <c r="X176" i="1" s="1"/>
  <c r="W138" i="1"/>
  <c r="X138" i="1" s="1"/>
  <c r="W84" i="1"/>
  <c r="X84" i="1" s="1"/>
  <c r="W58" i="1"/>
  <c r="X58" i="1" s="1"/>
  <c r="W64" i="1"/>
  <c r="X64" i="1" s="1"/>
  <c r="W104" i="1"/>
  <c r="X104" i="1" s="1"/>
  <c r="W38" i="1"/>
  <c r="X38" i="1" s="1"/>
  <c r="W130" i="1"/>
  <c r="X130" i="1" s="1"/>
  <c r="W56" i="1"/>
  <c r="X56" i="1" s="1"/>
  <c r="W20" i="1"/>
  <c r="X20" i="1" s="1"/>
  <c r="W193" i="1"/>
  <c r="X193" i="1" s="1"/>
  <c r="W41" i="1"/>
  <c r="X41" i="1" s="1"/>
  <c r="W112" i="1"/>
  <c r="X112" i="1" s="1"/>
  <c r="W80" i="1"/>
  <c r="X80" i="1" s="1"/>
  <c r="W54" i="1"/>
  <c r="X54" i="1" s="1"/>
  <c r="W45" i="1"/>
  <c r="X45" i="1" s="1"/>
  <c r="W119" i="1"/>
  <c r="X119" i="1" s="1"/>
  <c r="W131" i="1"/>
  <c r="X131" i="1" s="1"/>
  <c r="W182" i="1"/>
  <c r="X182" i="1" s="1"/>
  <c r="W137" i="1"/>
  <c r="X137" i="1" s="1"/>
  <c r="W96" i="1"/>
  <c r="X96" i="1" s="1"/>
  <c r="W143" i="1"/>
  <c r="X143" i="1" s="1"/>
  <c r="W55" i="1"/>
  <c r="X55" i="1" s="1"/>
  <c r="W178" i="1"/>
  <c r="X178" i="1" s="1"/>
  <c r="W40" i="1"/>
  <c r="X40" i="1" s="1"/>
  <c r="W65" i="1"/>
  <c r="X65" i="1" s="1"/>
  <c r="W111" i="1"/>
  <c r="X111" i="1" s="1"/>
  <c r="W19" i="1"/>
  <c r="X19" i="1" s="1"/>
  <c r="W118" i="1"/>
  <c r="X118" i="1" s="1"/>
  <c r="W153" i="1"/>
  <c r="X153" i="1" s="1"/>
  <c r="W148" i="1"/>
  <c r="X148" i="1" s="1"/>
  <c r="W92" i="1"/>
  <c r="X92" i="1" s="1"/>
  <c r="W83" i="1"/>
  <c r="X83" i="1" s="1"/>
  <c r="W133" i="1"/>
  <c r="X133" i="1" s="1"/>
  <c r="W122" i="1"/>
  <c r="X122" i="1" s="1"/>
  <c r="W190" i="1"/>
  <c r="X190" i="1" s="1"/>
  <c r="W26" i="1"/>
  <c r="X26" i="1" s="1"/>
  <c r="W109" i="1"/>
  <c r="X109" i="1" s="1"/>
  <c r="W89" i="1"/>
  <c r="X89" i="1" s="1"/>
  <c r="W155" i="1"/>
  <c r="X155" i="1" s="1"/>
  <c r="W191" i="1"/>
  <c r="X191" i="1" s="1"/>
  <c r="W156" i="1"/>
  <c r="X156" i="1" s="1"/>
  <c r="W9" i="1"/>
  <c r="X9" i="1" s="1"/>
  <c r="W29" i="1"/>
  <c r="X29" i="1" s="1"/>
  <c r="W52" i="1"/>
  <c r="X52" i="1" s="1"/>
  <c r="W79" i="1"/>
  <c r="X79" i="1" s="1"/>
  <c r="W144" i="1"/>
  <c r="X144" i="1" s="1"/>
  <c r="W75" i="1"/>
  <c r="X75" i="1" s="1"/>
  <c r="W95" i="1"/>
  <c r="X95" i="1" s="1"/>
  <c r="W18" i="1"/>
  <c r="X18" i="1" s="1"/>
  <c r="W167" i="1"/>
  <c r="X167" i="1" s="1"/>
  <c r="W177" i="1"/>
  <c r="X177" i="1" s="1"/>
  <c r="W72" i="1"/>
  <c r="X72" i="1" s="1"/>
  <c r="W141" i="1"/>
  <c r="X141" i="1" s="1"/>
  <c r="W76" i="1"/>
  <c r="X76" i="1" s="1"/>
  <c r="W7" i="1"/>
  <c r="X7" i="1" s="1"/>
  <c r="W102" i="1"/>
  <c r="X102" i="1" s="1"/>
  <c r="W93" i="1"/>
  <c r="X93" i="1" s="1"/>
  <c r="W49" i="1"/>
  <c r="X49" i="1" s="1"/>
  <c r="W181" i="1"/>
  <c r="X181" i="1" s="1"/>
  <c r="W69" i="1"/>
  <c r="X69" i="1" s="1"/>
  <c r="W43" i="1"/>
  <c r="X43" i="1" s="1"/>
  <c r="W67" i="1"/>
  <c r="X67" i="1" s="1"/>
  <c r="W157" i="1"/>
  <c r="X157" i="1" s="1"/>
  <c r="W117" i="1"/>
  <c r="X117" i="1" s="1"/>
  <c r="W199" i="1"/>
  <c r="X199" i="1" s="1"/>
  <c r="W192" i="1"/>
  <c r="X192" i="1" s="1"/>
  <c r="W85" i="1"/>
  <c r="X85" i="1" s="1"/>
  <c r="W120" i="1"/>
  <c r="X120" i="1" s="1"/>
  <c r="W198" i="1"/>
  <c r="X198" i="1" s="1"/>
  <c r="W81" i="1"/>
  <c r="X81" i="1" s="1"/>
  <c r="W37" i="1"/>
  <c r="X37" i="1" s="1"/>
  <c r="W70" i="1"/>
  <c r="X70" i="1" s="1"/>
  <c r="W36" i="1"/>
  <c r="X36" i="1" s="1"/>
  <c r="Y188" i="1" l="1"/>
  <c r="Y170" i="1"/>
  <c r="Y82" i="1"/>
  <c r="Y132" i="1"/>
  <c r="Y114" i="1"/>
  <c r="Y90" i="1"/>
  <c r="Y154" i="1"/>
  <c r="Y41" i="1"/>
  <c r="Y144" i="1"/>
  <c r="Y119" i="1"/>
  <c r="Y151" i="1"/>
  <c r="Y7" i="1"/>
  <c r="Y31" i="1"/>
  <c r="Y113" i="1"/>
  <c r="Y53" i="1"/>
  <c r="Y95" i="1"/>
  <c r="Y137" i="1"/>
  <c r="Y52" i="1"/>
  <c r="Y123" i="1"/>
  <c r="Y9" i="1"/>
  <c r="Y102" i="1"/>
  <c r="Y56" i="1"/>
  <c r="Y152" i="1"/>
  <c r="Y184" i="1"/>
  <c r="Y171" i="1"/>
  <c r="Y46" i="1"/>
  <c r="Y117" i="1"/>
  <c r="Y33" i="1"/>
  <c r="Y173" i="1"/>
  <c r="Y192" i="1"/>
  <c r="Y81" i="1"/>
  <c r="Y105" i="1"/>
  <c r="Y126" i="1"/>
  <c r="Y160" i="1"/>
  <c r="Y32" i="1"/>
  <c r="Y194" i="1"/>
  <c r="Y162" i="1"/>
  <c r="Y87" i="1"/>
  <c r="Y131" i="1"/>
  <c r="Y92" i="1"/>
  <c r="Y77" i="1"/>
  <c r="Y26" i="1"/>
  <c r="Y120" i="1"/>
  <c r="Y74" i="1"/>
  <c r="Y59" i="1"/>
  <c r="Y161" i="1"/>
  <c r="Y166" i="1"/>
  <c r="Y155" i="1"/>
  <c r="Y141" i="1"/>
  <c r="Y178" i="1"/>
  <c r="Y61" i="1"/>
  <c r="Y167" i="1"/>
  <c r="Y142" i="1"/>
  <c r="Y16" i="1"/>
  <c r="Y172" i="1"/>
  <c r="Y156" i="1"/>
  <c r="Y158" i="1"/>
  <c r="Y104" i="1"/>
  <c r="Y80" i="1"/>
  <c r="Y101" i="1"/>
  <c r="Y72" i="1"/>
  <c r="Y98" i="1"/>
  <c r="Y73" i="1"/>
  <c r="Y198" i="1"/>
  <c r="Y108" i="1"/>
  <c r="Y122" i="1"/>
  <c r="Y149" i="1"/>
  <c r="Y109" i="1"/>
  <c r="Y195" i="1"/>
  <c r="Y145" i="1"/>
  <c r="Y129" i="1"/>
  <c r="Y139" i="1"/>
  <c r="Y163" i="1"/>
  <c r="Y88" i="1"/>
  <c r="Y84" i="1"/>
  <c r="Y159" i="1"/>
  <c r="Y107" i="1"/>
  <c r="Y181" i="1"/>
  <c r="Y187" i="1"/>
  <c r="Y22" i="1"/>
  <c r="Y68" i="1"/>
  <c r="Y116" i="1"/>
  <c r="Y106" i="1"/>
  <c r="Y79" i="1"/>
  <c r="Y64" i="1"/>
  <c r="Y45" i="1"/>
  <c r="Y133" i="1"/>
  <c r="Y94" i="1"/>
  <c r="Y44" i="1"/>
  <c r="Y28" i="1"/>
  <c r="Y186" i="1"/>
  <c r="Y121" i="1"/>
  <c r="Y174" i="1"/>
  <c r="Y111" i="1"/>
  <c r="Y57" i="1"/>
  <c r="Y65" i="1"/>
  <c r="Y97" i="1"/>
  <c r="Y189" i="1"/>
  <c r="Y11" i="1"/>
  <c r="Y42" i="1"/>
  <c r="Y200" i="1"/>
  <c r="Y70" i="1"/>
  <c r="Y62" i="1"/>
  <c r="Y18" i="1"/>
  <c r="Y135" i="1"/>
  <c r="Y157" i="1"/>
  <c r="Y179" i="1"/>
  <c r="Y190" i="1"/>
  <c r="Y66" i="1"/>
  <c r="Y147" i="1"/>
  <c r="Y39" i="1"/>
  <c r="Y40" i="1"/>
  <c r="Y196" i="1"/>
  <c r="Y63" i="1"/>
  <c r="Y199" i="1"/>
  <c r="Y8" i="1"/>
  <c r="Y69" i="1"/>
  <c r="Y43" i="1"/>
  <c r="Y124" i="1"/>
  <c r="Y58" i="1"/>
  <c r="Y140" i="1"/>
  <c r="Y182" i="1"/>
  <c r="Y37" i="1"/>
  <c r="Y24" i="1"/>
  <c r="Y110" i="1"/>
  <c r="Y19" i="1"/>
  <c r="Y148" i="1"/>
  <c r="Y17" i="1"/>
  <c r="Y177" i="1"/>
  <c r="Y143" i="1"/>
  <c r="Y83" i="1"/>
  <c r="Y85" i="1"/>
  <c r="Y146" i="1"/>
  <c r="Y96" i="1"/>
  <c r="Y89" i="1"/>
  <c r="Y138" i="1"/>
  <c r="Y153" i="1"/>
  <c r="Y136" i="1"/>
  <c r="Y76" i="1"/>
  <c r="Y125" i="1"/>
  <c r="Y15" i="1"/>
  <c r="Y47" i="1"/>
  <c r="Y150" i="1"/>
  <c r="Y78" i="1"/>
  <c r="Y115" i="1"/>
  <c r="Y118" i="1"/>
  <c r="Y91" i="1"/>
  <c r="Y112" i="1"/>
  <c r="Y21" i="1"/>
  <c r="Y86" i="1"/>
  <c r="Y185" i="1"/>
  <c r="Y127" i="1"/>
  <c r="Y169" i="1"/>
  <c r="Y14" i="1"/>
  <c r="Y93" i="1"/>
  <c r="Y176" i="1"/>
  <c r="Y34" i="1"/>
  <c r="Y75" i="1"/>
  <c r="Y48" i="1"/>
  <c r="Y35" i="1"/>
  <c r="Y128" i="1"/>
  <c r="Y100" i="1"/>
  <c r="Y12" i="1"/>
  <c r="Y51" i="1"/>
  <c r="Y175" i="1"/>
  <c r="Y25" i="1"/>
  <c r="Y71" i="1"/>
  <c r="Y134" i="1"/>
  <c r="Y67" i="1"/>
  <c r="Y183" i="1"/>
  <c r="Y29" i="1"/>
  <c r="Y193" i="1"/>
  <c r="Y197" i="1"/>
  <c r="Y60" i="1"/>
  <c r="Y191" i="1"/>
  <c r="Y103" i="1"/>
  <c r="Y38" i="1"/>
  <c r="Y20" i="1"/>
  <c r="Y54" i="1"/>
  <c r="Y164" i="1"/>
  <c r="Y36" i="1"/>
  <c r="Y55" i="1"/>
  <c r="Y165" i="1"/>
  <c r="Y168" i="1"/>
  <c r="Y27" i="1"/>
  <c r="Y180" i="1"/>
  <c r="Y130" i="1"/>
  <c r="Y23" i="1"/>
  <c r="Y10" i="1"/>
  <c r="Y30" i="1"/>
  <c r="Y50" i="1"/>
  <c r="Y6" i="1"/>
  <c r="Y13" i="1"/>
  <c r="Y99" i="1"/>
  <c r="Y49" i="1"/>
  <c r="X428" i="1"/>
  <c r="W428" i="1"/>
  <c r="Y428" i="1" l="1"/>
  <c r="AB428" i="1"/>
</calcChain>
</file>

<file path=xl/sharedStrings.xml><?xml version="1.0" encoding="utf-8"?>
<sst xmlns="http://schemas.openxmlformats.org/spreadsheetml/2006/main" count="1307" uniqueCount="881">
  <si>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</si>
  <si>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</si>
  <si>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</si>
  <si>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</si>
  <si>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</si>
  <si>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</si>
  <si>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</si>
  <si>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</si>
  <si>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</si>
  <si>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</si>
  <si>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</si>
  <si>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</si>
  <si>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</si>
  <si>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</si>
  <si>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</si>
  <si>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</si>
  <si>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</si>
  <si>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</si>
  <si>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0126</t>
  </si>
  <si>
    <t>Tomorrow River</t>
  </si>
  <si>
    <t>0140</t>
  </si>
  <si>
    <t>Antigo</t>
  </si>
  <si>
    <t>0147</t>
  </si>
  <si>
    <t>Appleton Area</t>
  </si>
  <si>
    <t>0154</t>
  </si>
  <si>
    <t>Arcadia</t>
  </si>
  <si>
    <t>0161</t>
  </si>
  <si>
    <t>Argyle</t>
  </si>
  <si>
    <t>0170</t>
  </si>
  <si>
    <t>Ashland</t>
  </si>
  <si>
    <t>2212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</si>
  <si>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</si>
  <si>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</si>
  <si>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</si>
  <si>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</si>
  <si>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</si>
  <si>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</si>
  <si>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</si>
  <si>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</si>
  <si>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</si>
  <si>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</si>
  <si>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0238</t>
  </si>
  <si>
    <t>Unity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</si>
  <si>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</si>
  <si>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</si>
  <si>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</si>
  <si>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</si>
  <si>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</si>
  <si>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</si>
  <si>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</si>
  <si>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</si>
  <si>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</si>
  <si>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</si>
  <si>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</si>
  <si>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</si>
  <si>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</si>
  <si>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</si>
  <si>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</si>
  <si>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</si>
  <si>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</si>
  <si>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</si>
  <si>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</si>
  <si>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</si>
  <si>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</si>
  <si>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</si>
  <si>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</si>
  <si>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</si>
  <si>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1631</t>
  </si>
  <si>
    <t>0441</t>
  </si>
  <si>
    <t>Birchwood</t>
  </si>
  <si>
    <t>0469</t>
  </si>
  <si>
    <t>Wisconsin Heights</t>
  </si>
  <si>
    <t>0476</t>
  </si>
  <si>
    <t>Black River Falls</t>
  </si>
  <si>
    <t>0485</t>
  </si>
  <si>
    <t>Blair-Taylor</t>
  </si>
  <si>
    <t>0490</t>
  </si>
  <si>
    <t>Pecatonica Area</t>
  </si>
  <si>
    <t>0497</t>
  </si>
  <si>
    <t>Bloomer</t>
  </si>
  <si>
    <t>0602</t>
  </si>
  <si>
    <t>Bonduel</t>
  </si>
  <si>
    <t>0609</t>
  </si>
  <si>
    <t>Boscobel</t>
  </si>
  <si>
    <t>0616</t>
  </si>
  <si>
    <t>North Lakeland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</si>
  <si>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</si>
  <si>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</si>
  <si>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</si>
  <si>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</si>
  <si>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</si>
  <si>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</si>
  <si>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</si>
  <si>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</si>
  <si>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</si>
  <si>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</si>
  <si>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</si>
  <si>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</si>
  <si>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0714</t>
  </si>
  <si>
    <t>Elmbrook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</si>
  <si>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</si>
  <si>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</si>
  <si>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</si>
  <si>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</si>
  <si>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</si>
  <si>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</si>
  <si>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</si>
  <si>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</si>
  <si>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</si>
  <si>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</si>
  <si>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</si>
  <si>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</si>
  <si>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</si>
  <si>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</si>
  <si>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</si>
  <si>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</si>
  <si>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</si>
  <si>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</si>
  <si>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</si>
  <si>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</si>
  <si>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</si>
  <si>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</si>
  <si>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1015</t>
  </si>
  <si>
    <t>Cedarburg</t>
  </si>
  <si>
    <t>1029</t>
  </si>
  <si>
    <t>Cedar Grove-Belgium Area</t>
  </si>
  <si>
    <t>1071</t>
  </si>
  <si>
    <t>Chequamegon</t>
  </si>
  <si>
    <t>1080</t>
  </si>
  <si>
    <t>Chetek-Weyerhaeuser</t>
  </si>
  <si>
    <t>1085</t>
  </si>
  <si>
    <t>Chilton</t>
  </si>
  <si>
    <t>1092</t>
  </si>
  <si>
    <t>Chippewa Falls Area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</si>
  <si>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</si>
  <si>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</si>
  <si>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</si>
  <si>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</si>
  <si>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</si>
  <si>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</si>
  <si>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</si>
  <si>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</si>
  <si>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</si>
  <si>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</si>
  <si>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</si>
  <si>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</si>
  <si>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</si>
  <si>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</si>
  <si>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</si>
  <si>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</si>
  <si>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</si>
  <si>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</si>
  <si>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</si>
  <si>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</si>
  <si>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</si>
  <si>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</si>
  <si>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</si>
  <si>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</si>
  <si>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</si>
  <si>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</si>
  <si>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</si>
  <si>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</si>
  <si>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</si>
  <si>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</si>
  <si>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1295</t>
  </si>
  <si>
    <t>Darlington Community</t>
  </si>
  <si>
    <t>1309</t>
  </si>
  <si>
    <t>Deerfield Community</t>
  </si>
  <si>
    <t>1316</t>
  </si>
  <si>
    <t>Deforest Area</t>
  </si>
  <si>
    <t>1376</t>
  </si>
  <si>
    <t>Kettle Moraine</t>
  </si>
  <si>
    <t>1380</t>
  </si>
  <si>
    <t>Delavan-Darien</t>
  </si>
  <si>
    <t>1407</t>
  </si>
  <si>
    <t>Denmark</t>
  </si>
  <si>
    <t>1414</t>
  </si>
  <si>
    <t>Depere</t>
  </si>
  <si>
    <t>1421</t>
  </si>
  <si>
    <t>De Soto Area</t>
  </si>
  <si>
    <t>1428</t>
  </si>
  <si>
    <t>Dodgeville</t>
  </si>
  <si>
    <t>1449</t>
  </si>
  <si>
    <t>Dover #1</t>
  </si>
  <si>
    <t>1491</t>
  </si>
  <si>
    <t>Drummond</t>
  </si>
  <si>
    <t>1499</t>
  </si>
  <si>
    <t>Durand-Arkansaw</t>
  </si>
  <si>
    <t>1526</t>
  </si>
  <si>
    <t>Northland Pines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</si>
  <si>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</si>
  <si>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</si>
  <si>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</si>
  <si>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</si>
  <si>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</si>
  <si>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</si>
  <si>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</si>
  <si>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</si>
  <si>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</si>
  <si>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</si>
  <si>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</si>
  <si>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</si>
  <si>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Elkhart Lake-Glenbeulah</t>
  </si>
  <si>
    <t>1638</t>
  </si>
  <si>
    <t>Elkhorn Area</t>
  </si>
  <si>
    <t>1645</t>
  </si>
  <si>
    <t>Elk Mound Area</t>
  </si>
  <si>
    <t>1659</t>
  </si>
  <si>
    <t>Ellsworth Community</t>
  </si>
  <si>
    <t>1666</t>
  </si>
  <si>
    <t>Elmwood</t>
  </si>
  <si>
    <t>1673</t>
  </si>
  <si>
    <t>Royall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</si>
  <si>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</si>
  <si>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</si>
  <si>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</si>
  <si>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</si>
  <si>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</si>
  <si>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</si>
  <si>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</si>
  <si>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</si>
  <si>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</si>
  <si>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</si>
  <si>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1848</t>
  </si>
  <si>
    <t>Lac Du Flambeau #1</t>
  </si>
  <si>
    <t>1855</t>
  </si>
  <si>
    <t>Florence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</si>
  <si>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</si>
  <si>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</si>
  <si>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</si>
  <si>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</si>
  <si>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</si>
  <si>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</si>
  <si>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</si>
  <si>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</si>
  <si>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1897</t>
  </si>
  <si>
    <t>Maple Dale-Indian Hill</t>
  </si>
  <si>
    <t>1900</t>
  </si>
  <si>
    <t>Franklin Public</t>
  </si>
  <si>
    <t>1939</t>
  </si>
  <si>
    <t>Frederic</t>
  </si>
  <si>
    <t>1945</t>
  </si>
  <si>
    <t>Northern Ozaukee</t>
  </si>
  <si>
    <t>1953</t>
  </si>
  <si>
    <t>Freedom Area</t>
  </si>
  <si>
    <t>2009</t>
  </si>
  <si>
    <t>Gale-Ettrick-Trempealeau</t>
  </si>
  <si>
    <t>2016</t>
  </si>
  <si>
    <t>North Crawford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</si>
  <si>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</si>
  <si>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</si>
  <si>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</si>
  <si>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</si>
  <si>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</si>
  <si>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</si>
  <si>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</si>
  <si>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</si>
  <si>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</si>
  <si>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</si>
  <si>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</si>
  <si>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</si>
  <si>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</si>
  <si>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</si>
  <si>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2177</t>
  </si>
  <si>
    <t>Nicolet UHS</t>
  </si>
  <si>
    <t>2184</t>
  </si>
  <si>
    <t>Glendale-River Hills</t>
  </si>
  <si>
    <t>2198</t>
  </si>
  <si>
    <t>Glenwood City</t>
  </si>
  <si>
    <t>Goodman-Armstrong</t>
  </si>
  <si>
    <t>2217</t>
  </si>
  <si>
    <t>Grafton</t>
  </si>
  <si>
    <t>2226</t>
  </si>
  <si>
    <t>Granton Area</t>
  </si>
  <si>
    <t>2233</t>
  </si>
  <si>
    <t>Grantsburg</t>
  </si>
  <si>
    <t>2240</t>
  </si>
  <si>
    <t>Black Hawk</t>
  </si>
  <si>
    <t>2289</t>
  </si>
  <si>
    <t>Green Bay Area</t>
  </si>
  <si>
    <t>2296</t>
  </si>
  <si>
    <t>Greendale</t>
  </si>
  <si>
    <t>3850</t>
  </si>
  <si>
    <t>2303</t>
  </si>
  <si>
    <t>Greenfield</t>
  </si>
  <si>
    <t>2310</t>
  </si>
  <si>
    <t>Green Lake</t>
  </si>
  <si>
    <t>2394</t>
  </si>
  <si>
    <t>Greenwood</t>
  </si>
  <si>
    <t>2415</t>
  </si>
  <si>
    <t>Gresham</t>
  </si>
  <si>
    <t>2420</t>
  </si>
  <si>
    <t>Hamilton</t>
  </si>
  <si>
    <t>2422</t>
  </si>
  <si>
    <t>Saint Croix Central</t>
  </si>
  <si>
    <t>2436</t>
  </si>
  <si>
    <t>Hartford UHS</t>
  </si>
  <si>
    <t>2443</t>
  </si>
  <si>
    <t>Hartford J1</t>
  </si>
  <si>
    <t>2450</t>
  </si>
  <si>
    <t>Arrowhead UHS</t>
  </si>
  <si>
    <t>2460</t>
  </si>
  <si>
    <t>Hartland-Lakeside J3</t>
  </si>
  <si>
    <t>2478</t>
  </si>
  <si>
    <t>Hayward Community</t>
  </si>
  <si>
    <t>2485</t>
  </si>
  <si>
    <t>Southwestern Wisconsin</t>
  </si>
  <si>
    <t>2525</t>
  </si>
  <si>
    <t>Herman-Neosho-Rubicon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</si>
  <si>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</si>
  <si>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</si>
  <si>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</si>
  <si>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</si>
  <si>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</si>
  <si>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</si>
  <si>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</si>
  <si>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</si>
  <si>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4165</t>
  </si>
  <si>
    <t>2570</t>
  </si>
  <si>
    <t>Holy Hill Area</t>
  </si>
  <si>
    <t>2576</t>
  </si>
  <si>
    <t>Horicon</t>
  </si>
  <si>
    <t>2583</t>
  </si>
  <si>
    <t>Hortonville</t>
  </si>
  <si>
    <t>2604</t>
  </si>
  <si>
    <t>Howard-Suamico</t>
  </si>
  <si>
    <t>2605</t>
  </si>
  <si>
    <t>Howards Grove</t>
  </si>
  <si>
    <t>2611</t>
  </si>
  <si>
    <t>Hudson</t>
  </si>
  <si>
    <t>5642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</si>
  <si>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</si>
  <si>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</si>
  <si>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</si>
  <si>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</si>
  <si>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</si>
  <si>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</si>
  <si>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</si>
  <si>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</si>
  <si>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</si>
  <si>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</si>
  <si>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</si>
  <si>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</si>
  <si>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</si>
  <si>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</si>
  <si>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</si>
  <si>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</si>
  <si>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</si>
  <si>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</si>
  <si>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</si>
  <si>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</si>
  <si>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2744</t>
  </si>
  <si>
    <t>Dodgeland</t>
  </si>
  <si>
    <t>2758</t>
  </si>
  <si>
    <t>Kaukauna Area</t>
  </si>
  <si>
    <t>2793</t>
  </si>
  <si>
    <t>Kenosha</t>
  </si>
  <si>
    <t>2800</t>
  </si>
  <si>
    <t>Kewaskum</t>
  </si>
  <si>
    <t>2814</t>
  </si>
  <si>
    <t>Kewaunee</t>
  </si>
  <si>
    <t>2828</t>
  </si>
  <si>
    <t>Kiel Area</t>
  </si>
  <si>
    <t>2835</t>
  </si>
  <si>
    <t>Kimberly Area</t>
  </si>
  <si>
    <t>2842</t>
  </si>
  <si>
    <t>Kohler</t>
  </si>
  <si>
    <t>2849</t>
  </si>
  <si>
    <t>La Crosse</t>
  </si>
  <si>
    <t>2856</t>
  </si>
  <si>
    <t>Ladysmith</t>
  </si>
  <si>
    <t>2863</t>
  </si>
  <si>
    <t>Lafarge</t>
  </si>
  <si>
    <t>2884</t>
  </si>
  <si>
    <t>Lake Geneva-Genoa UHS</t>
  </si>
  <si>
    <t>2885</t>
  </si>
  <si>
    <t>Lake Geneva J1</t>
  </si>
  <si>
    <t>2891</t>
  </si>
  <si>
    <t>Lake Holcombe</t>
  </si>
  <si>
    <t>2898</t>
  </si>
  <si>
    <t>Lake Mills Area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</si>
  <si>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</si>
  <si>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</si>
  <si>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</si>
  <si>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</si>
  <si>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</si>
  <si>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</si>
  <si>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</si>
  <si>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</si>
  <si>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</si>
  <si>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</si>
  <si>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3122</t>
  </si>
  <si>
    <t>Richmond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</si>
  <si>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</si>
  <si>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</si>
  <si>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</si>
  <si>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</si>
  <si>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</si>
  <si>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</si>
  <si>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</si>
  <si>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</si>
  <si>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</si>
  <si>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</si>
  <si>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</si>
  <si>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</si>
  <si>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</si>
  <si>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</si>
  <si>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</si>
  <si>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</si>
  <si>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</si>
  <si>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</si>
  <si>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</si>
  <si>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</si>
  <si>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</si>
  <si>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</si>
  <si>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</si>
  <si>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</si>
  <si>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</si>
  <si>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</si>
  <si>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</si>
  <si>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</si>
  <si>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</si>
  <si>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</si>
  <si>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</si>
  <si>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</t>
  </si>
  <si>
    <t>3360</t>
  </si>
  <si>
    <t>Mauston</t>
  </si>
  <si>
    <t>3367</t>
  </si>
  <si>
    <t>Mayville</t>
  </si>
  <si>
    <t>3381</t>
  </si>
  <si>
    <t>McFarland</t>
  </si>
  <si>
    <t>3409</t>
  </si>
  <si>
    <t>Medford Area</t>
  </si>
  <si>
    <t>3427</t>
  </si>
  <si>
    <t>Mellen</t>
  </si>
  <si>
    <t>3428</t>
  </si>
  <si>
    <t>Melrose-Mindoro</t>
  </si>
  <si>
    <t>3430</t>
  </si>
  <si>
    <t>Menasha</t>
  </si>
  <si>
    <t>3794</t>
  </si>
  <si>
    <t>3434</t>
  </si>
  <si>
    <t>Menominee Indian</t>
  </si>
  <si>
    <t>3437</t>
  </si>
  <si>
    <t>Menomonee Falls</t>
  </si>
  <si>
    <t>3871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</si>
  <si>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</si>
  <si>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</si>
  <si>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</si>
  <si>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</si>
  <si>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</si>
  <si>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</si>
  <si>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</si>
  <si>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</si>
  <si>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3510</t>
  </si>
  <si>
    <t>Swallow</t>
  </si>
  <si>
    <t>3514</t>
  </si>
  <si>
    <t>North Lake</t>
  </si>
  <si>
    <t>3528</t>
  </si>
  <si>
    <t>Merton Community</t>
  </si>
  <si>
    <t>3542</t>
  </si>
  <si>
    <t>Stone Bank School District</t>
  </si>
  <si>
    <t>3549</t>
  </si>
  <si>
    <t>Middleton-Cross Plains</t>
  </si>
  <si>
    <t>3612</t>
  </si>
  <si>
    <t>Milton</t>
  </si>
  <si>
    <t>3619</t>
  </si>
  <si>
    <t>Milwaukee</t>
  </si>
  <si>
    <t>3633</t>
  </si>
  <si>
    <t>Mineral Point</t>
  </si>
  <si>
    <t>3640</t>
  </si>
  <si>
    <t>Minocqua J1</t>
  </si>
  <si>
    <t>3647</t>
  </si>
  <si>
    <t>Lakeland UHS</t>
  </si>
  <si>
    <t>3654</t>
  </si>
  <si>
    <t>Northwood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</si>
  <si>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</si>
  <si>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</si>
  <si>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</si>
  <si>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</si>
  <si>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</si>
  <si>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</si>
  <si>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</si>
  <si>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</si>
  <si>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</si>
  <si>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</si>
  <si>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</si>
  <si>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</si>
  <si>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</si>
  <si>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</si>
  <si>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Mount Horeb Area</t>
  </si>
  <si>
    <t>3822</t>
  </si>
  <si>
    <t>Mukwonago</t>
  </si>
  <si>
    <t>Riverdale</t>
  </si>
  <si>
    <t>3857</t>
  </si>
  <si>
    <t>Muskego-Norway</t>
  </si>
  <si>
    <t>3862</t>
  </si>
  <si>
    <t>Lake Country</t>
  </si>
  <si>
    <t>Necedah Area</t>
  </si>
  <si>
    <t>3892</t>
  </si>
  <si>
    <t>Neenah</t>
  </si>
  <si>
    <t>3899</t>
  </si>
  <si>
    <t>Neillsville</t>
  </si>
  <si>
    <t>3906</t>
  </si>
  <si>
    <t>Nekoosa</t>
  </si>
  <si>
    <t>3920</t>
  </si>
  <si>
    <t>New Auburn</t>
  </si>
  <si>
    <t>3925</t>
  </si>
  <si>
    <t>New Berlin</t>
  </si>
  <si>
    <t>4536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</si>
  <si>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</si>
  <si>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</si>
  <si>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</si>
  <si>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</si>
  <si>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</si>
  <si>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</si>
  <si>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</si>
  <si>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</si>
  <si>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</si>
  <si>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</si>
  <si>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</si>
  <si>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</si>
  <si>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3976</t>
  </si>
  <si>
    <t>Norris</t>
  </si>
  <si>
    <t>3983</t>
  </si>
  <si>
    <t>North Fond Du Lac</t>
  </si>
  <si>
    <t>3990</t>
  </si>
  <si>
    <t>Norwalk-Ontario-Wilton</t>
  </si>
  <si>
    <t>4011</t>
  </si>
  <si>
    <t>Norway J7</t>
  </si>
  <si>
    <t>4018</t>
  </si>
  <si>
    <t>Oak Creek-Franklin</t>
  </si>
  <si>
    <t>4025</t>
  </si>
  <si>
    <t>Oakfield</t>
  </si>
  <si>
    <t>4060</t>
  </si>
  <si>
    <t>Oconomowoc Area</t>
  </si>
  <si>
    <t>4067</t>
  </si>
  <si>
    <t>Oconto</t>
  </si>
  <si>
    <t>4074</t>
  </si>
  <si>
    <t>Oconto Falls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</si>
  <si>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</si>
  <si>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</si>
  <si>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</si>
  <si>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</si>
  <si>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</si>
  <si>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</si>
  <si>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</si>
  <si>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</si>
  <si>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4151</t>
  </si>
  <si>
    <t>Parkview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</si>
  <si>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</si>
  <si>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</si>
  <si>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</si>
  <si>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</si>
  <si>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</si>
  <si>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</si>
  <si>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</si>
  <si>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</si>
  <si>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</si>
  <si>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</si>
  <si>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</si>
  <si>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</si>
  <si>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</si>
  <si>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4263</t>
  </si>
  <si>
    <t>Beecher-Dunbar-Pembine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</si>
  <si>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</si>
  <si>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</si>
  <si>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</si>
  <si>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</si>
  <si>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</si>
  <si>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</si>
  <si>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</si>
  <si>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</si>
  <si>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</si>
  <si>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</si>
  <si>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</si>
  <si>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</si>
  <si>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4375</t>
  </si>
  <si>
    <t>Tri-County Area</t>
  </si>
  <si>
    <t>4389</t>
  </si>
  <si>
    <t>Platteville</t>
  </si>
  <si>
    <t>4459</t>
  </si>
  <si>
    <t>Plum City</t>
  </si>
  <si>
    <t>4473</t>
  </si>
  <si>
    <t>Plymouth</t>
  </si>
  <si>
    <t>4501</t>
  </si>
  <si>
    <t>Portage Community</t>
  </si>
  <si>
    <t>4508</t>
  </si>
  <si>
    <t>Port Edwards</t>
  </si>
  <si>
    <t>4515</t>
  </si>
  <si>
    <t>Port Washington-Saukville</t>
  </si>
  <si>
    <t>4522</t>
  </si>
  <si>
    <t>South Shore</t>
  </si>
  <si>
    <t>4529</t>
  </si>
  <si>
    <t>Potosi</t>
  </si>
  <si>
    <t>Poynette</t>
  </si>
  <si>
    <t>4543</t>
  </si>
  <si>
    <t>Prairie Du Chien Area</t>
  </si>
  <si>
    <t>4557</t>
  </si>
  <si>
    <t>Prairie Farm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</si>
  <si>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</si>
  <si>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</si>
  <si>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</si>
  <si>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</si>
  <si>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</si>
  <si>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</si>
  <si>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</si>
  <si>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</si>
  <si>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</si>
  <si>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</si>
  <si>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</si>
  <si>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</si>
  <si>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</si>
  <si>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</si>
  <si>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</si>
  <si>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</si>
  <si>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</si>
  <si>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</si>
  <si>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4690</t>
  </si>
  <si>
    <t>North Cape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</si>
  <si>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</si>
  <si>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</si>
  <si>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</si>
  <si>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</si>
  <si>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</si>
  <si>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</si>
  <si>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</si>
  <si>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</si>
  <si>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</si>
  <si>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</si>
  <si>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4851</t>
  </si>
  <si>
    <t>Richland</t>
  </si>
  <si>
    <t>4865</t>
  </si>
  <si>
    <t>Rio Community</t>
  </si>
  <si>
    <t>4872</t>
  </si>
  <si>
    <t>Ripon Area</t>
  </si>
  <si>
    <t>4893</t>
  </si>
  <si>
    <t>River Falls</t>
  </si>
  <si>
    <t>4904</t>
  </si>
  <si>
    <t>River Ridge</t>
  </si>
  <si>
    <t>4956</t>
  </si>
  <si>
    <t>Rosendale-Brandon</t>
  </si>
  <si>
    <t>4963</t>
  </si>
  <si>
    <t>Rosholt</t>
  </si>
  <si>
    <t>4970</t>
  </si>
  <si>
    <t>D C Everest Area</t>
  </si>
  <si>
    <t>5019</t>
  </si>
  <si>
    <t>Saint Croix Falls</t>
  </si>
  <si>
    <t>5026</t>
  </si>
  <si>
    <t>Saint Francis</t>
  </si>
  <si>
    <t>5054</t>
  </si>
  <si>
    <t>Central/Westosha UHS</t>
  </si>
  <si>
    <t>5068</t>
  </si>
  <si>
    <t>Salem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</si>
  <si>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</si>
  <si>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</si>
  <si>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</si>
  <si>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</si>
  <si>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</si>
  <si>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</si>
  <si>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</si>
  <si>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</si>
  <si>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</si>
  <si>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</si>
  <si>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</si>
  <si>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</si>
  <si>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</si>
  <si>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</si>
  <si>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</si>
  <si>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</si>
  <si>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</si>
  <si>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</si>
  <si>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</si>
  <si>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</si>
  <si>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</si>
  <si>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</si>
  <si>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</si>
  <si>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</si>
  <si>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</si>
  <si>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</si>
  <si>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</si>
  <si>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</si>
  <si>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</si>
  <si>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</si>
  <si>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</si>
  <si>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</si>
  <si>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</si>
  <si>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</si>
  <si>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</si>
  <si>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</si>
  <si>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5457</t>
  </si>
  <si>
    <t>Southern Door County</t>
  </si>
  <si>
    <t>5460</t>
  </si>
  <si>
    <t>Sparta Area</t>
  </si>
  <si>
    <t>5467</t>
  </si>
  <si>
    <t>Spencer</t>
  </si>
  <si>
    <t>5474</t>
  </si>
  <si>
    <t>Spooner</t>
  </si>
  <si>
    <t>5523</t>
  </si>
  <si>
    <t>River Valley</t>
  </si>
  <si>
    <t>5586</t>
  </si>
  <si>
    <t>Spring Valley</t>
  </si>
  <si>
    <t>5593</t>
  </si>
  <si>
    <t>Stanley-Boyd Area</t>
  </si>
  <si>
    <t>5607</t>
  </si>
  <si>
    <t>Stevens Point Area</t>
  </si>
  <si>
    <t>5614</t>
  </si>
  <si>
    <t>Stockbridge</t>
  </si>
  <si>
    <t>5621</t>
  </si>
  <si>
    <t>Stoughton Area</t>
  </si>
  <si>
    <t>5628</t>
  </si>
  <si>
    <t>Stratford</t>
  </si>
  <si>
    <t>Sturgeon Bay</t>
  </si>
  <si>
    <t>5656</t>
  </si>
  <si>
    <t>Sun Prairie Area</t>
  </si>
  <si>
    <t>5663</t>
  </si>
  <si>
    <t>Superior</t>
  </si>
  <si>
    <t>5670</t>
  </si>
  <si>
    <t>Suring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</si>
  <si>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</si>
  <si>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</si>
  <si>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</si>
  <si>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</si>
  <si>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</si>
  <si>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</si>
  <si>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</si>
  <si>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</si>
  <si>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</si>
  <si>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</si>
  <si>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5757</t>
  </si>
  <si>
    <t>Flambeau</t>
  </si>
  <si>
    <t>5780</t>
  </si>
  <si>
    <t>Trevor-Wilmot Consolidated</t>
  </si>
  <si>
    <t>5810</t>
  </si>
  <si>
    <t>Turtle Lake</t>
  </si>
  <si>
    <t>5817</t>
  </si>
  <si>
    <t>Twin Lakes #4</t>
  </si>
  <si>
    <t>5824</t>
  </si>
  <si>
    <t>Two Rivers</t>
  </si>
  <si>
    <t>5852</t>
  </si>
  <si>
    <t>Union Grove UHS</t>
  </si>
  <si>
    <t>5859</t>
  </si>
  <si>
    <t>Union Grove J1</t>
  </si>
  <si>
    <t>5866</t>
  </si>
  <si>
    <t>Valders Area</t>
  </si>
  <si>
    <t>5901</t>
  </si>
  <si>
    <t>Verona Area</t>
  </si>
  <si>
    <t>5960</t>
  </si>
  <si>
    <t>Kickapoo Area</t>
  </si>
  <si>
    <t>5985</t>
  </si>
  <si>
    <t>Viroqua Area</t>
  </si>
  <si>
    <t>5992</t>
  </si>
  <si>
    <t>Wabeno Area</t>
  </si>
  <si>
    <t>6013</t>
  </si>
  <si>
    <t>Big Foot UHS</t>
  </si>
  <si>
    <t>6022</t>
  </si>
  <si>
    <t>Walworth J1</t>
  </si>
  <si>
    <t>6027</t>
  </si>
  <si>
    <t>Washburn</t>
  </si>
  <si>
    <t>6069</t>
  </si>
  <si>
    <t>Washington</t>
  </si>
  <si>
    <t>6083</t>
  </si>
  <si>
    <t>Waterford UHS</t>
  </si>
  <si>
    <t>6104</t>
  </si>
  <si>
    <t>Washington-Caldwell</t>
  </si>
  <si>
    <t>6113</t>
  </si>
  <si>
    <t>Waterford Graded</t>
  </si>
  <si>
    <t>6118</t>
  </si>
  <si>
    <t>Waterloo</t>
  </si>
  <si>
    <t>6125</t>
  </si>
  <si>
    <t>Watertown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</si>
  <si>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</si>
  <si>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</si>
  <si>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</si>
  <si>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</si>
  <si>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</si>
  <si>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</si>
  <si>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</si>
  <si>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</si>
  <si>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</si>
  <si>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</si>
  <si>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</si>
  <si>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</si>
  <si>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</si>
  <si>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</si>
  <si>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</si>
  <si>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</si>
  <si>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</si>
  <si>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</si>
  <si>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</si>
  <si>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</si>
  <si>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</si>
  <si>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</t>
  </si>
  <si>
    <t>6307</t>
  </si>
  <si>
    <t>West Bend</t>
  </si>
  <si>
    <t>6321</t>
  </si>
  <si>
    <t>Westby Area</t>
  </si>
  <si>
    <t>6328</t>
  </si>
  <si>
    <t>West Depere</t>
  </si>
  <si>
    <t>6335</t>
  </si>
  <si>
    <t>Westfield</t>
  </si>
  <si>
    <t>6354</t>
  </si>
  <si>
    <t>Weston</t>
  </si>
  <si>
    <t>6370</t>
  </si>
  <si>
    <t>West Salem</t>
  </si>
  <si>
    <t>6384</t>
  </si>
  <si>
    <t>Weyauwega-Fremont</t>
  </si>
  <si>
    <t>6412</t>
  </si>
  <si>
    <t>Wheatland J1</t>
  </si>
  <si>
    <t>6419</t>
  </si>
  <si>
    <t>Whitefish Bay</t>
  </si>
  <si>
    <t>6426</t>
  </si>
  <si>
    <t>Whitehall</t>
  </si>
  <si>
    <t>6440</t>
  </si>
  <si>
    <t>White Lake</t>
  </si>
  <si>
    <t>6461</t>
  </si>
  <si>
    <t>Whitewater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</si>
  <si>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</si>
  <si>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</si>
  <si>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</si>
  <si>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</si>
  <si>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</si>
  <si>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</si>
  <si>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</si>
  <si>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</si>
  <si>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</si>
  <si>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</si>
  <si>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</si>
  <si>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</si>
  <si>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</si>
  <si>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</si>
  <si>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</si>
  <si>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</si>
  <si>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</si>
  <si>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</si>
  <si>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</si>
  <si>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</si>
  <si>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</si>
  <si>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</si>
  <si>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</si>
  <si>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</si>
  <si>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</si>
  <si>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</si>
  <si>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 xml:space="preserve">
-- Run this first:
--  Exec Staidsx.pa_sf_dpi_data_refreshAllDtFns.sp_RefreshAllData_ALLDIST('2021', 'A');
select A1.district_nmbr, A1.district_name , A.membership, b.amount, c1.amount, c.amount, d.amount, e.amount, f.amount, g.amount 
 from 
 STAIDSX.SA_DISTRICT A1,
   (SELECT M.DISTRICT_NMBR, m.fiscal_year, 
            (ROUND(         NVL(AVERAGE, 0) + (NVL(SUMMER, 0) + NVL(CHAPTER220_SUMMER, 0) + NVL(MPS_SUMMER_REDUCTION, 0)) +
                            NVL(FOSTER, 0) + NVL(STATEWIDE_CHOICE_PUPILS, 0) +
                            NVL(PART_TIME_NON_RES_TOT,0) +
                            NVL(TOT_PT,0) +
                            NVL(SNSP, 0) +
                            NVL(NEW_AUTHORIZERS, 0)
                , 0)) AS MEMBERSHIP
  FROM STAIDSX.SA_AID_RUN_MEMBERSHIP M
 WHERE VERSION_NUMBER = 83
 order by  m.DISTRICT_NMBR
  ) A,
 (
 SELECT D.DISTRICT_NMBR, SUM(NVL(ALLD.AMOUNT, 0)) AS AMOUNT, d.fiscal_year 
   FROM STAIDSX.SA_DISTRICT D
   LEFT OUTER JOIN STAIDSX.SF_ALLDISTDATAREPORTED ALLD ON ALLD.DIST_NMBR = D.DISTRICT_NMBR 
                                                      AND ALLD.COA_FUND = '10'
                                                      AND ALLD.COA_TYPE = 'E'
                                                      AND ALLD.COA_FUNCTION = '256'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'2021'
   AND D.KIND IN ('1', '3', '5', '2')
   AND TO_NUMBER(D.DISTRICT_NMBR) &lt; 9000
 GROUP BY D.DISTRICT_NMBR, d.fiscal_year 
 ) B,
   (SELECT D.DISTRICT_NMBR, sum( NVL(ALLD.AMOUNT, 0)) AS AMOUNT,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'2021'
    AND D.KIND IN ('1', '3', '5', '2')
    AND TO_NUMBER(D.DISTRICT_NMBR) &lt; 9000
     GROUP BY D.DISTRICT_NMBR, d.fiscal_year 
 ) C1,
  (SELECT D.DISTRICT_NMBR, sum( NVL(ALLD.AMOUNT, 0)) AS AMOUNT,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'249'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'2021'
    AND D.KIND IN ('1', '3', '5', '2')
    AND TO_NUMBER(D.DISTRICT_NMBR) &lt; 9000
     GROUP BY D.DISTRICT_NMBR, d.fiscal_year 
 ) C,
 (
 SELECT D.DISTRICT_NMBR, sum(NVL(ALLD.AMOUNT, 0)) AS AMOUNT,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'348'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'2021'
    AND D.KIND IN ('1', '3', '5', '2')
    AND TO_NUMBER(D.DISTRICT_NMBR) &lt; 9000
     GROUP BY D.DISTRICT_NMBR, d.fiscal_year 
 ) D,
 (
  SELECT D.DISTRICT_NMBR, sum( NVL(ALLD.AMOUNT, 0)) AS AMOUNT,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'448'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'2021'
    AND D.KIND IN ('1', '3', '5', '2')
    AND TO_NUMBER(D.DISTRICT_NMBR) &lt; 9000
     GROUP BY D.DISTRICT_NMBR, d.fiscal_year 
 ) E,
 (
  SELECT D.DISTRICT_NMBR, sum( NVL(ALLD.AMOUNT, 0)) AS AMOUNT,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'538'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'2021'
    AND D.KIND IN ('1', '3', '5', '2')
    AND TO_NUMBER(D.DISTRICT_NMBR) &lt; 9000
     GROUP BY D.DISTRICT_NMBR, d.fiscal_year 
  ) F,
   ( SELECT D.DISTRICT_NMBR, sum( NVL(ALLD.AMOUNT, 0)) AS AMOUNT,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'2021'
    AND D.KIND IN ('1', '3', '5', '2')
    AND TO_NUMBER(D.DISTRICT_NMBR) &lt; 9000
     GROUP BY D.DISTRICT_NMBR, d.fiscal_year 
) G
 where A1.DISTRICT_NMBR = A.DISTRICT_NMBR  and  A1.FISCAL_YEAR  = 2021 
 and A1.DISTRICT_NMBR = B.DISTRICT_NMBR  and  '2021' = b.fiscal_year 
 and A1.district_nmbr = C.district_nmbr  and a1.fiscal_year = c.fiscal_year 
  and A1.district_nmbr = C1.district_nmbr  and a1.fiscal_year = c1.fiscal_year 
 and A1.district_nmbr = D.district_nmbr  and a1.fiscal_year = d.fiscal_year 
  and A1.district_nmbr = E.district_nmbr  and a1.fiscal_year = e.fiscal_year  
 and A1.district_nmbr = F.district_nmbr  and a1.fiscal_year = f.fiscal_year  
 and A1.district_nmbr = G.district_nmbr  and a1.fiscal_year = g.fiscal_year 
 order by a1.district_nmbr;
</t>
  </si>
  <si>
    <t>District</t>
  </si>
  <si>
    <t>District Name</t>
  </si>
  <si>
    <t>Membership</t>
  </si>
  <si>
    <t>Net Fund 10 Transportation Cost</t>
  </si>
  <si>
    <t>District Code</t>
  </si>
  <si>
    <t>2021 Area</t>
  </si>
  <si>
    <t>Less Than 50/SM</t>
  </si>
  <si>
    <t>State Avg. Cost per Member:</t>
  </si>
  <si>
    <t>145%:</t>
  </si>
  <si>
    <t>Member/Area  (SM)</t>
  </si>
  <si>
    <t>2020-21 HCT AID (excluding stop gap)</t>
  </si>
  <si>
    <t>2021-22 Prorated "Stopgap"</t>
  </si>
  <si>
    <t>Totals</t>
  </si>
  <si>
    <t>Prorated Eligibiltiy</t>
  </si>
  <si>
    <t>Cost/member ($367.92)</t>
  </si>
  <si>
    <t>Chapter 20.255(2)(cq) Num 211</t>
  </si>
  <si>
    <t>Cost&gt;$140% ($515.08)</t>
  </si>
  <si>
    <t>Amount&gt;140% cost/member</t>
  </si>
  <si>
    <t>2021-22 "Stopgap" Eligibility is 50% of  Prior year</t>
  </si>
  <si>
    <t>High Cost Eligible if Eqaul to 2</t>
  </si>
  <si>
    <t>0 = No</t>
  </si>
  <si>
    <t>1 = Yes</t>
  </si>
  <si>
    <t>Remove $200,000 Stopgap</t>
  </si>
  <si>
    <t xml:space="preserve">121.59(2)(e) </t>
  </si>
  <si>
    <t>2021-2022 HCT Prorated Eligibility</t>
  </si>
  <si>
    <t>2021-2022 HCT Eligibility</t>
  </si>
  <si>
    <t>121.59(2)(a)</t>
  </si>
  <si>
    <t>"by 1.4"</t>
  </si>
  <si>
    <t>and (b)</t>
  </si>
  <si>
    <t>121.59(2)(c)</t>
  </si>
  <si>
    <t>121.59(2)(d)</t>
  </si>
  <si>
    <t>121.59(2)(f)</t>
  </si>
  <si>
    <t>Alternate Calculation</t>
  </si>
  <si>
    <t>121.59(2m)(a)2.</t>
  </si>
  <si>
    <t>121.59(2m)(a)1.</t>
  </si>
  <si>
    <t>FINAL - 2021-22</t>
  </si>
  <si>
    <t>121.59(2m)(b)</t>
  </si>
  <si>
    <t>Total HCT Payment June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</si>
</sst>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000"/>
    <numFmt numFmtId="165" formatCode="#,##0.00000000_);\(#,##0.00000000\)"/>
    <numFmt numFmtId="166" formatCode="&quot;$&quot;#,##0.00"/>
    <numFmt numFmtId="167" formatCode="#,##0.0000000"/>
    <numFmt numFmtId="168" formatCode="#,##0.0000_);\(#,##0.0000\)"/>
    <numFmt numFmtId="169" formatCode="#,##0.000000_);\(#,##0.000000\)"/>
  </numFmts>
  <fonts count="19" x14ac:knownFonts="1"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Lato"/>
      <family val="2"/>
    </font>
    <font>
      <sz val="10"/>
      <color theme="1"/>
      <name val="Lato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i/>
      <sz val="11"/>
      <color rgb="FF000000"/>
      <name val="Calibri"/>
      <family val="2"/>
      <scheme val="minor"/>
    </font>
    <font>
      <b/>
      <sz val="10"/>
      <color theme="1"/>
      <name val="Lato"/>
      <family val="2"/>
    </font>
    <font>
      <b/>
      <sz val="11"/>
      <name val="Calibri"/>
      <family val="2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49" fontId="1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0" fillId="0" borderId="0" xfId="0" applyNumberFormat="1"/>
    <xf numFmtId="2" fontId="8" fillId="0" borderId="0" xfId="0" applyNumberFormat="1" applyFont="1"/>
    <xf numFmtId="0" fontId="9" fillId="0" borderId="0" xfId="0" applyFont="1" applyAlignment="1">
      <alignment horizontal="center" vertical="center"/>
    </xf>
    <xf numFmtId="0" fontId="0" fillId="0" borderId="0" xfId="0" applyNumberFormat="1"/>
    <xf numFmtId="43" fontId="0" fillId="0" borderId="0" xfId="2" applyFont="1"/>
    <xf numFmtId="0" fontId="0" fillId="0" borderId="0" xfId="2" applyNumberFormat="1" applyFont="1" applyAlignment="1">
      <alignment horizontal="right"/>
    </xf>
    <xf numFmtId="49" fontId="0" fillId="2" borderId="0" xfId="2" applyNumberFormat="1" applyFont="1" applyFill="1" applyAlignment="1">
      <alignment horizontal="right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NumberFormat="1" applyFill="1"/>
    <xf numFmtId="2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4" fontId="0" fillId="3" borderId="0" xfId="0" applyNumberFormat="1" applyFill="1"/>
    <xf numFmtId="2" fontId="0" fillId="3" borderId="0" xfId="0" applyNumberFormat="1" applyFill="1"/>
    <xf numFmtId="0" fontId="11" fillId="0" borderId="0" xfId="2" applyNumberFormat="1" applyFont="1" applyAlignment="1">
      <alignment horizontal="center" wrapText="1"/>
    </xf>
    <xf numFmtId="43" fontId="0" fillId="0" borderId="0" xfId="0" applyNumberFormat="1"/>
    <xf numFmtId="0" fontId="7" fillId="4" borderId="0" xfId="0" applyFont="1" applyFill="1" applyAlignment="1">
      <alignment horizontal="center" vertical="center"/>
    </xf>
    <xf numFmtId="2" fontId="12" fillId="0" borderId="0" xfId="0" applyNumberFormat="1" applyFont="1" applyAlignment="1">
      <alignment wrapText="1"/>
    </xf>
    <xf numFmtId="43" fontId="14" fillId="0" borderId="0" xfId="0" applyNumberFormat="1" applyFont="1"/>
    <xf numFmtId="43" fontId="0" fillId="3" borderId="0" xfId="0" applyNumberFormat="1" applyFill="1"/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4" fillId="3" borderId="0" xfId="1" applyFont="1" applyFill="1"/>
    <xf numFmtId="4" fontId="10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vertical="center"/>
    </xf>
    <xf numFmtId="49" fontId="6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wrapText="1"/>
    </xf>
    <xf numFmtId="0" fontId="15" fillId="0" borderId="0" xfId="2" applyNumberFormat="1" applyFont="1" applyAlignment="1">
      <alignment horizontal="center" wrapText="1"/>
    </xf>
    <xf numFmtId="0" fontId="8" fillId="0" borderId="0" xfId="0" applyFont="1"/>
    <xf numFmtId="166" fontId="2" fillId="3" borderId="0" xfId="0" applyNumberFormat="1" applyFont="1" applyFill="1" applyAlignment="1">
      <alignment horizontal="center" wrapText="1"/>
    </xf>
    <xf numFmtId="166" fontId="0" fillId="0" borderId="0" xfId="0" applyNumberFormat="1"/>
    <xf numFmtId="166" fontId="0" fillId="3" borderId="0" xfId="0" applyNumberFormat="1" applyFill="1"/>
    <xf numFmtId="166" fontId="15" fillId="0" borderId="0" xfId="2" applyNumberFormat="1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4" fontId="8" fillId="0" borderId="0" xfId="0" applyNumberFormat="1" applyFont="1"/>
    <xf numFmtId="166" fontId="8" fillId="0" borderId="0" xfId="0" applyNumberFormat="1" applyFont="1"/>
    <xf numFmtId="0" fontId="16" fillId="0" borderId="0" xfId="0" applyFont="1" applyAlignment="1">
      <alignment horizontal="center" vertical="center"/>
    </xf>
    <xf numFmtId="43" fontId="8" fillId="0" borderId="0" xfId="0" applyNumberFormat="1" applyFont="1"/>
    <xf numFmtId="2" fontId="16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2" fontId="8" fillId="3" borderId="0" xfId="0" applyNumberFormat="1" applyFont="1" applyFill="1" applyAlignment="1">
      <alignment horizontal="center" wrapText="1"/>
    </xf>
    <xf numFmtId="166" fontId="0" fillId="2" borderId="0" xfId="0" applyNumberFormat="1" applyFill="1"/>
    <xf numFmtId="4" fontId="13" fillId="0" borderId="0" xfId="0" applyNumberFormat="1" applyFont="1"/>
    <xf numFmtId="0" fontId="15" fillId="0" borderId="0" xfId="2" applyNumberFormat="1" applyFont="1" applyFill="1" applyAlignment="1">
      <alignment horizontal="center" wrapText="1"/>
    </xf>
    <xf numFmtId="168" fontId="0" fillId="0" borderId="0" xfId="0" applyNumberFormat="1"/>
    <xf numFmtId="167" fontId="8" fillId="0" borderId="0" xfId="0" applyNumberFormat="1" applyFont="1" applyFill="1"/>
    <xf numFmtId="0" fontId="13" fillId="0" borderId="0" xfId="0" applyFont="1" applyFill="1"/>
    <xf numFmtId="169" fontId="0" fillId="0" borderId="0" xfId="0" applyNumberFormat="1"/>
    <xf numFmtId="43" fontId="14" fillId="3" borderId="0" xfId="0" applyNumberFormat="1" applyFont="1" applyFill="1"/>
    <xf numFmtId="0" fontId="14" fillId="0" borderId="0" xfId="0" applyFont="1"/>
    <xf numFmtId="0" fontId="14" fillId="3" borderId="0" xfId="0" applyFont="1" applyFill="1"/>
    <xf numFmtId="0" fontId="14" fillId="2" borderId="0" xfId="0" applyFont="1" applyFill="1"/>
    <xf numFmtId="0" fontId="17" fillId="0" borderId="0" xfId="0" applyFont="1"/>
    <xf numFmtId="0" fontId="18" fillId="0" borderId="0" xfId="2" applyNumberFormat="1" applyFont="1" applyAlignment="1">
      <alignment horizontal="center" wrapText="1"/>
    </xf>
    <xf numFmtId="10" fontId="14" fillId="5" borderId="0" xfId="0" applyNumberFormat="1" applyFont="1" applyFill="1"/>
    <xf numFmtId="4" fontId="17" fillId="0" borderId="0" xfId="0" applyNumberFormat="1" applyFont="1"/>
    <xf numFmtId="2" fontId="8" fillId="3" borderId="0" xfId="0" applyNumberFormat="1" applyFont="1" applyFill="1"/>
    <xf numFmtId="2" fontId="8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3">
    <cellStyle name="Comma" xfId="2" builtinId="3"/>
    <cellStyle name="Normal" xfId="0" builtinId="0"/>
    <cellStyle name="Normal 2" xfId="1" xr:uid="{D8A5FB35-EC32-4E99-8176-BBD71900EA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4"/>
  <sheetViews>
    <sheetView tabSelected="1" zoomScale="85" zoomScaleNormal="85" workbookViewId="0">
      <pane xSplit="2" ySplit="4" topLeftCell="R5" activePane="bottomRight" state="frozen"/>
      <selection pane="topRight" activeCell="C1" sqref="C1"/>
      <selection pane="bottomLeft" activeCell="A4" sqref="A4"/>
      <selection pane="bottomRight" activeCell="AB4" sqref="AB4"/>
    </sheetView>
  </sheetViews>
  <sheetFormatPr defaultRowHeight="15" x14ac:dyDescent="0.25"/>
  <cols>
    <col min="1" max="1" width="15" customWidth="1"/>
    <col min="2" max="2" width="26" customWidth="1"/>
    <col min="3" max="3" width="13" customWidth="1"/>
    <col min="4" max="4" width="16.7109375" style="11" hidden="1" customWidth="1"/>
    <col min="5" max="5" width="17" hidden="1" customWidth="1"/>
    <col min="6" max="6" width="16.85546875" hidden="1" customWidth="1"/>
    <col min="7" max="7" width="17.140625" hidden="1" customWidth="1"/>
    <col min="8" max="8" width="15.5703125" hidden="1" customWidth="1"/>
    <col min="9" max="9" width="14.85546875" hidden="1" customWidth="1"/>
    <col min="10" max="10" width="17.42578125" hidden="1" customWidth="1"/>
    <col min="11" max="11" width="10.5703125" bestFit="1" customWidth="1"/>
    <col min="12" max="12" width="14.140625" style="3" bestFit="1" customWidth="1"/>
    <col min="13" max="13" width="17.42578125" style="2" hidden="1" customWidth="1"/>
    <col min="14" max="14" width="17.42578125" style="38" customWidth="1"/>
    <col min="15" max="15" width="13.140625" customWidth="1"/>
    <col min="16" max="16" width="16.28515625" style="4" customWidth="1"/>
    <col min="17" max="17" width="15.140625" style="13" customWidth="1"/>
    <col min="18" max="18" width="15.5703125" style="2" customWidth="1"/>
    <col min="19" max="19" width="10.85546875" style="2" customWidth="1"/>
    <col min="20" max="20" width="16.42578125" customWidth="1"/>
    <col min="21" max="21" width="14.5703125" customWidth="1"/>
    <col min="22" max="22" width="17.140625" customWidth="1"/>
    <col min="23" max="23" width="13.28515625" customWidth="1"/>
    <col min="24" max="24" width="17.140625" customWidth="1"/>
    <col min="25" max="25" width="21.42578125" customWidth="1"/>
    <col min="26" max="26" width="15.140625" style="58" customWidth="1"/>
    <col min="27" max="27" width="14.85546875" style="58" customWidth="1"/>
    <col min="28" max="28" width="24.5703125" style="38" customWidth="1"/>
    <col min="29" max="29" width="22.42578125" style="38" customWidth="1"/>
  </cols>
  <sheetData>
    <row r="1" spans="1:29" x14ac:dyDescent="0.25">
      <c r="C1">
        <f>SUM(C6:C426)</f>
        <v>855385</v>
      </c>
      <c r="K1">
        <f>SUM(K6:K426)</f>
        <v>855385</v>
      </c>
      <c r="O1" t="s">
        <v>869</v>
      </c>
      <c r="Q1" s="13" t="s">
        <v>863</v>
      </c>
      <c r="R1" s="13" t="s">
        <v>863</v>
      </c>
      <c r="T1" s="36" t="s">
        <v>877</v>
      </c>
      <c r="U1" t="s">
        <v>872</v>
      </c>
      <c r="V1" t="s">
        <v>873</v>
      </c>
      <c r="W1" s="52" t="s">
        <v>866</v>
      </c>
      <c r="X1" t="s">
        <v>874</v>
      </c>
      <c r="Z1" s="60" t="s">
        <v>858</v>
      </c>
      <c r="AA1" s="60"/>
      <c r="AB1" s="50">
        <v>19856200</v>
      </c>
    </row>
    <row r="2" spans="1:29" x14ac:dyDescent="0.25">
      <c r="O2" t="s">
        <v>871</v>
      </c>
      <c r="Q2" s="13" t="s">
        <v>864</v>
      </c>
      <c r="R2" s="13" t="s">
        <v>864</v>
      </c>
      <c r="V2" s="55"/>
      <c r="W2" s="55"/>
      <c r="X2" s="55"/>
      <c r="Y2" t="s">
        <v>875</v>
      </c>
      <c r="Z2" s="60" t="s">
        <v>865</v>
      </c>
      <c r="AA2" s="60"/>
      <c r="AB2" s="50">
        <f>+AB1-200000</f>
        <v>19656200</v>
      </c>
    </row>
    <row r="3" spans="1:29" x14ac:dyDescent="0.25">
      <c r="R3" s="13"/>
      <c r="V3" s="55"/>
      <c r="W3" s="55"/>
      <c r="X3" s="55"/>
      <c r="Z3" s="61" t="s">
        <v>876</v>
      </c>
      <c r="AA3" s="61" t="s">
        <v>879</v>
      </c>
    </row>
    <row r="4" spans="1:29" ht="59.45" customHeight="1" x14ac:dyDescent="0.25">
      <c r="A4" s="26" t="s">
        <v>843</v>
      </c>
      <c r="B4" s="27" t="s">
        <v>844</v>
      </c>
      <c r="C4" s="28" t="s">
        <v>845</v>
      </c>
      <c r="D4" s="18"/>
      <c r="E4" s="14"/>
      <c r="F4" s="14"/>
      <c r="G4" s="14"/>
      <c r="H4" s="14"/>
      <c r="I4" s="14"/>
      <c r="J4" s="14"/>
      <c r="K4" s="14"/>
      <c r="L4" s="31" t="s">
        <v>848</v>
      </c>
      <c r="M4" s="32" t="s">
        <v>847</v>
      </c>
      <c r="N4" s="37" t="s">
        <v>846</v>
      </c>
      <c r="O4" s="49" t="s">
        <v>857</v>
      </c>
      <c r="P4" s="34" t="s">
        <v>852</v>
      </c>
      <c r="Q4" s="12" t="s">
        <v>859</v>
      </c>
      <c r="R4" s="33" t="s">
        <v>849</v>
      </c>
      <c r="S4" s="33" t="s">
        <v>862</v>
      </c>
      <c r="T4" s="52" t="s">
        <v>853</v>
      </c>
      <c r="U4" s="41" t="s">
        <v>860</v>
      </c>
      <c r="V4" s="52" t="s">
        <v>868</v>
      </c>
      <c r="W4" s="52" t="s">
        <v>866</v>
      </c>
      <c r="X4" s="36" t="s">
        <v>874</v>
      </c>
      <c r="Y4" s="35" t="s">
        <v>867</v>
      </c>
      <c r="Z4" s="62" t="s">
        <v>861</v>
      </c>
      <c r="AA4" s="62" t="s">
        <v>854</v>
      </c>
      <c r="AB4" s="40" t="s">
        <v>880</v>
      </c>
      <c r="AC4" s="40" t="s">
        <v>878</v>
      </c>
    </row>
    <row r="5" spans="1:29" x14ac:dyDescent="0.25">
      <c r="A5" s="26"/>
      <c r="B5" s="27"/>
      <c r="C5" s="28"/>
      <c r="D5" s="29"/>
      <c r="E5" s="30"/>
      <c r="F5" s="30"/>
      <c r="G5" s="30"/>
      <c r="H5" s="30"/>
      <c r="I5" s="30"/>
      <c r="J5" s="30"/>
      <c r="K5" s="28"/>
      <c r="L5" s="31"/>
      <c r="M5" s="32"/>
      <c r="N5" s="37"/>
      <c r="O5" s="5"/>
      <c r="P5" s="23"/>
      <c r="Q5" s="12"/>
      <c r="R5" s="6"/>
      <c r="S5" s="6"/>
      <c r="T5" s="20"/>
      <c r="V5" s="20"/>
      <c r="W5" s="20"/>
      <c r="X5" s="20"/>
      <c r="Y5" s="56">
        <f>+$AB$2/$V$428</f>
        <v>0.66781987571227386</v>
      </c>
      <c r="AA5" s="63">
        <f>+$Z$431</f>
        <v>0.52832620973493871</v>
      </c>
    </row>
    <row r="6" spans="1:29" x14ac:dyDescent="0.25">
      <c r="A6" t="s">
        <v>473</v>
      </c>
      <c r="B6" t="s">
        <v>474</v>
      </c>
      <c r="C6">
        <v>329</v>
      </c>
      <c r="D6">
        <v>1000746.93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s="7">
        <v>329</v>
      </c>
      <c r="L6" s="3">
        <v>418.36039704339777</v>
      </c>
      <c r="M6" s="22" t="s">
        <v>473</v>
      </c>
      <c r="N6" s="39">
        <f t="shared" ref="N6:N69" si="0">D6-SUM(E6:J6)</f>
        <v>1000746.93</v>
      </c>
      <c r="O6" s="19">
        <f t="shared" ref="O6:O69" si="1">N6/K6</f>
        <v>3041.7839817629183</v>
      </c>
      <c r="P6" s="19">
        <f t="shared" ref="P6:P69" si="2">K6/L6</f>
        <v>0.78640330759097121</v>
      </c>
      <c r="Q6" s="13">
        <f t="shared" ref="Q6:Q69" si="3">IF(+O6&gt;$Q$428,1,0)</f>
        <v>1</v>
      </c>
      <c r="R6" s="13">
        <f t="shared" ref="R6:R69" si="4">IF(+P6&lt;50,1,0)</f>
        <v>1</v>
      </c>
      <c r="S6" s="13">
        <f t="shared" ref="S6:S69" si="5">+Q6+R6</f>
        <v>2</v>
      </c>
      <c r="T6" s="25">
        <v>35254</v>
      </c>
      <c r="U6" s="21">
        <f>ROUND(+O6-$Q$428,2)</f>
        <v>2526.6999999999998</v>
      </c>
      <c r="V6" s="21">
        <f t="shared" ref="V6:V37" si="6">U6*C6</f>
        <v>831284.29999999993</v>
      </c>
      <c r="W6" s="21">
        <f>+V6/$V$428</f>
        <v>2.8242904422399271E-2</v>
      </c>
      <c r="X6" s="21">
        <f>ROUND(W6*$AB$2,2)</f>
        <v>555148.18000000005</v>
      </c>
      <c r="Y6" s="21">
        <f>ROUND(V6*$Y$5,2)</f>
        <v>555148.18000000005</v>
      </c>
      <c r="AA6" s="24">
        <f t="shared" ref="AA6:AA37" si="7">Z6*0.537240144</f>
        <v>0</v>
      </c>
      <c r="AB6" s="38">
        <f>+X6</f>
        <v>555148.18000000005</v>
      </c>
      <c r="AC6" s="38">
        <v>555148.18000000005</v>
      </c>
    </row>
    <row r="7" spans="1:29" x14ac:dyDescent="0.25">
      <c r="A7" t="s">
        <v>84</v>
      </c>
      <c r="B7" t="s">
        <v>85</v>
      </c>
      <c r="C7">
        <v>131</v>
      </c>
      <c r="D7">
        <v>250079.62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s="7">
        <v>131</v>
      </c>
      <c r="L7" s="3">
        <v>267.07053562157569</v>
      </c>
      <c r="M7" s="22" t="s">
        <v>84</v>
      </c>
      <c r="N7" s="39">
        <f t="shared" si="0"/>
        <v>250079.62</v>
      </c>
      <c r="O7" s="19">
        <f t="shared" si="1"/>
        <v>1909.0047328244275</v>
      </c>
      <c r="P7" s="19">
        <f t="shared" si="2"/>
        <v>0.49050712275359276</v>
      </c>
      <c r="Q7" s="13">
        <f t="shared" si="3"/>
        <v>1</v>
      </c>
      <c r="R7" s="13">
        <f t="shared" si="4"/>
        <v>1</v>
      </c>
      <c r="S7" s="13">
        <f t="shared" si="5"/>
        <v>2</v>
      </c>
      <c r="T7" s="25">
        <v>136230</v>
      </c>
      <c r="U7" s="21">
        <f t="shared" ref="U7:U70" si="8">ROUND(+O7-$Q$428,2)</f>
        <v>1393.92</v>
      </c>
      <c r="V7" s="21">
        <f t="shared" si="6"/>
        <v>182603.52000000002</v>
      </c>
      <c r="W7" s="21">
        <f t="shared" ref="W7:W70" si="9">+V7/$V$428</f>
        <v>6.2039590577539772E-3</v>
      </c>
      <c r="X7" s="21">
        <f t="shared" ref="X7:X70" si="10">ROUND(W7*$AB$2,2)</f>
        <v>121946.26</v>
      </c>
      <c r="Y7" s="21">
        <f t="shared" ref="Y7:Y70" si="11">ROUND(V7*$Y$5,2)</f>
        <v>121946.26</v>
      </c>
      <c r="AA7" s="24">
        <f t="shared" si="7"/>
        <v>0</v>
      </c>
      <c r="AB7" s="38">
        <f t="shared" ref="AB7:AB70" si="12">+X7</f>
        <v>121946.26</v>
      </c>
      <c r="AC7" s="38">
        <v>121946.26</v>
      </c>
    </row>
    <row r="8" spans="1:29" x14ac:dyDescent="0.25">
      <c r="A8" t="s">
        <v>590</v>
      </c>
      <c r="B8" t="s">
        <v>591</v>
      </c>
      <c r="C8">
        <v>210</v>
      </c>
      <c r="D8">
        <v>366498.18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 s="7">
        <v>210</v>
      </c>
      <c r="L8" s="3">
        <v>290.83813123721399</v>
      </c>
      <c r="M8" s="22" t="s">
        <v>590</v>
      </c>
      <c r="N8" s="39">
        <f t="shared" si="0"/>
        <v>366498.18</v>
      </c>
      <c r="O8" s="19">
        <f t="shared" si="1"/>
        <v>1745.2294285714286</v>
      </c>
      <c r="P8" s="19">
        <f t="shared" si="2"/>
        <v>0.72205112550637096</v>
      </c>
      <c r="Q8" s="13">
        <f t="shared" si="3"/>
        <v>1</v>
      </c>
      <c r="R8" s="13">
        <f t="shared" si="4"/>
        <v>1</v>
      </c>
      <c r="S8" s="13">
        <f t="shared" si="5"/>
        <v>2</v>
      </c>
      <c r="T8" s="25">
        <v>154891</v>
      </c>
      <c r="U8" s="21">
        <f t="shared" si="8"/>
        <v>1230.1500000000001</v>
      </c>
      <c r="V8" s="21">
        <f t="shared" si="6"/>
        <v>258331.50000000003</v>
      </c>
      <c r="W8" s="21">
        <f t="shared" si="9"/>
        <v>8.7768190302584068E-3</v>
      </c>
      <c r="X8" s="21">
        <f t="shared" si="10"/>
        <v>172518.91</v>
      </c>
      <c r="Y8" s="21">
        <f t="shared" si="11"/>
        <v>172518.91</v>
      </c>
      <c r="AA8" s="24">
        <f t="shared" si="7"/>
        <v>0</v>
      </c>
      <c r="AB8" s="38">
        <f t="shared" si="12"/>
        <v>172518.91</v>
      </c>
      <c r="AC8" s="38">
        <v>172518.91</v>
      </c>
    </row>
    <row r="9" spans="1:29" x14ac:dyDescent="0.25">
      <c r="A9" t="s">
        <v>377</v>
      </c>
      <c r="B9" t="s">
        <v>378</v>
      </c>
      <c r="C9">
        <v>311</v>
      </c>
      <c r="D9">
        <v>445389.55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s="7">
        <v>311</v>
      </c>
      <c r="L9" s="3">
        <v>181.2994174189993</v>
      </c>
      <c r="M9" s="22" t="s">
        <v>377</v>
      </c>
      <c r="N9" s="39">
        <f t="shared" si="0"/>
        <v>445389.55</v>
      </c>
      <c r="O9" s="19">
        <f t="shared" si="1"/>
        <v>1432.1207395498393</v>
      </c>
      <c r="P9" s="19">
        <f t="shared" si="2"/>
        <v>1.7153943704146106</v>
      </c>
      <c r="Q9" s="13">
        <f t="shared" si="3"/>
        <v>1</v>
      </c>
      <c r="R9" s="13">
        <f t="shared" si="4"/>
        <v>1</v>
      </c>
      <c r="S9" s="13">
        <f t="shared" si="5"/>
        <v>2</v>
      </c>
      <c r="T9" s="25">
        <v>211388</v>
      </c>
      <c r="U9" s="21">
        <f t="shared" si="8"/>
        <v>917.04</v>
      </c>
      <c r="V9" s="21">
        <f t="shared" si="6"/>
        <v>285199.44</v>
      </c>
      <c r="W9" s="21">
        <f t="shared" si="9"/>
        <v>9.6896579488410829E-3</v>
      </c>
      <c r="X9" s="21">
        <f t="shared" si="10"/>
        <v>190461.85</v>
      </c>
      <c r="Y9" s="21">
        <f t="shared" si="11"/>
        <v>190461.85</v>
      </c>
      <c r="AA9" s="24">
        <f t="shared" si="7"/>
        <v>0</v>
      </c>
      <c r="AB9" s="38">
        <f t="shared" si="12"/>
        <v>190461.85</v>
      </c>
      <c r="AC9" s="38">
        <v>190461.85</v>
      </c>
    </row>
    <row r="10" spans="1:29" x14ac:dyDescent="0.25">
      <c r="A10" t="s">
        <v>68</v>
      </c>
      <c r="B10" t="s">
        <v>69</v>
      </c>
      <c r="C10">
        <v>206</v>
      </c>
      <c r="D10">
        <v>294632.77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s="7">
        <v>206</v>
      </c>
      <c r="L10" s="3">
        <v>231.54983089191853</v>
      </c>
      <c r="M10" s="22" t="s">
        <v>68</v>
      </c>
      <c r="N10" s="39">
        <f t="shared" si="0"/>
        <v>294632.77</v>
      </c>
      <c r="O10" s="19">
        <f t="shared" si="1"/>
        <v>1430.2561650485438</v>
      </c>
      <c r="P10" s="19">
        <f t="shared" si="2"/>
        <v>0.88965731137223536</v>
      </c>
      <c r="Q10" s="13">
        <f t="shared" si="3"/>
        <v>1</v>
      </c>
      <c r="R10" s="13">
        <f t="shared" si="4"/>
        <v>1</v>
      </c>
      <c r="S10" s="13">
        <f t="shared" si="5"/>
        <v>2</v>
      </c>
      <c r="T10" s="25">
        <v>74366</v>
      </c>
      <c r="U10" s="21">
        <f t="shared" si="8"/>
        <v>915.18</v>
      </c>
      <c r="V10" s="21">
        <f t="shared" si="6"/>
        <v>188527.08</v>
      </c>
      <c r="W10" s="21">
        <f t="shared" si="9"/>
        <v>6.405212153620634E-3</v>
      </c>
      <c r="X10" s="21">
        <f t="shared" si="10"/>
        <v>125902.13</v>
      </c>
      <c r="Y10" s="21">
        <f t="shared" si="11"/>
        <v>125902.13</v>
      </c>
      <c r="AA10" s="24">
        <f t="shared" si="7"/>
        <v>0</v>
      </c>
      <c r="AB10" s="38">
        <f t="shared" si="12"/>
        <v>125902.13</v>
      </c>
      <c r="AC10" s="38">
        <v>125902.13</v>
      </c>
    </row>
    <row r="11" spans="1:29" x14ac:dyDescent="0.25">
      <c r="A11" t="s">
        <v>184</v>
      </c>
      <c r="B11" t="s">
        <v>185</v>
      </c>
      <c r="C11">
        <v>387</v>
      </c>
      <c r="D11">
        <v>541193.31000000006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 s="7">
        <v>387</v>
      </c>
      <c r="L11" s="3">
        <v>675.39767249153465</v>
      </c>
      <c r="M11" s="22" t="s">
        <v>184</v>
      </c>
      <c r="N11" s="39">
        <f t="shared" si="0"/>
        <v>541193.31000000006</v>
      </c>
      <c r="O11" s="19">
        <f t="shared" si="1"/>
        <v>1398.4323255813954</v>
      </c>
      <c r="P11" s="19">
        <f t="shared" si="2"/>
        <v>0.57299575607413811</v>
      </c>
      <c r="Q11" s="13">
        <f t="shared" si="3"/>
        <v>1</v>
      </c>
      <c r="R11" s="13">
        <f t="shared" si="4"/>
        <v>1</v>
      </c>
      <c r="S11" s="13">
        <f t="shared" si="5"/>
        <v>2</v>
      </c>
      <c r="T11" s="25">
        <v>262715</v>
      </c>
      <c r="U11" s="21">
        <f t="shared" si="8"/>
        <v>883.35</v>
      </c>
      <c r="V11" s="21">
        <f t="shared" si="6"/>
        <v>341856.45</v>
      </c>
      <c r="W11" s="21">
        <f t="shared" si="9"/>
        <v>1.1614581249195632E-2</v>
      </c>
      <c r="X11" s="21">
        <f t="shared" si="10"/>
        <v>228298.53</v>
      </c>
      <c r="Y11" s="21">
        <f t="shared" si="11"/>
        <v>228298.53</v>
      </c>
      <c r="AA11" s="24">
        <f t="shared" si="7"/>
        <v>0</v>
      </c>
      <c r="AB11" s="38">
        <f t="shared" si="12"/>
        <v>228298.53</v>
      </c>
      <c r="AC11" s="38">
        <v>228298.53</v>
      </c>
    </row>
    <row r="12" spans="1:29" x14ac:dyDescent="0.25">
      <c r="A12" t="s">
        <v>471</v>
      </c>
      <c r="B12" t="s">
        <v>472</v>
      </c>
      <c r="C12">
        <v>706</v>
      </c>
      <c r="D12">
        <v>1049497.77</v>
      </c>
      <c r="E12">
        <v>0</v>
      </c>
      <c r="F12">
        <v>67710.25</v>
      </c>
      <c r="G12">
        <v>0</v>
      </c>
      <c r="H12">
        <v>0</v>
      </c>
      <c r="I12">
        <v>0</v>
      </c>
      <c r="J12">
        <v>0</v>
      </c>
      <c r="K12" s="7">
        <v>706</v>
      </c>
      <c r="L12" s="3">
        <v>751.47182175320211</v>
      </c>
      <c r="M12" s="22" t="s">
        <v>471</v>
      </c>
      <c r="N12" s="39">
        <f t="shared" si="0"/>
        <v>981787.52</v>
      </c>
      <c r="O12" s="19">
        <f t="shared" si="1"/>
        <v>1390.6338810198301</v>
      </c>
      <c r="P12" s="19">
        <f t="shared" si="2"/>
        <v>0.9394896515918385</v>
      </c>
      <c r="Q12" s="13">
        <f t="shared" si="3"/>
        <v>1</v>
      </c>
      <c r="R12" s="13">
        <f t="shared" si="4"/>
        <v>1</v>
      </c>
      <c r="S12" s="13">
        <f t="shared" si="5"/>
        <v>2</v>
      </c>
      <c r="T12" s="25">
        <v>322014</v>
      </c>
      <c r="U12" s="21">
        <f t="shared" si="8"/>
        <v>875.55</v>
      </c>
      <c r="V12" s="21">
        <f t="shared" si="6"/>
        <v>618138.29999999993</v>
      </c>
      <c r="W12" s="21">
        <f t="shared" si="9"/>
        <v>2.100126385969802E-2</v>
      </c>
      <c r="X12" s="21">
        <f t="shared" si="10"/>
        <v>412805.04</v>
      </c>
      <c r="Y12" s="21">
        <f t="shared" si="11"/>
        <v>412805.04</v>
      </c>
      <c r="AA12" s="24">
        <f t="shared" si="7"/>
        <v>0</v>
      </c>
      <c r="AB12" s="38">
        <f t="shared" si="12"/>
        <v>412805.04</v>
      </c>
      <c r="AC12" s="38">
        <v>412805.04</v>
      </c>
    </row>
    <row r="13" spans="1:29" x14ac:dyDescent="0.25">
      <c r="A13" t="s">
        <v>435</v>
      </c>
      <c r="B13" t="s">
        <v>436</v>
      </c>
      <c r="C13">
        <v>789</v>
      </c>
      <c r="D13">
        <v>952109.54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7">
        <v>789</v>
      </c>
      <c r="L13" s="3">
        <v>190.19265282702875</v>
      </c>
      <c r="M13" s="22" t="s">
        <v>435</v>
      </c>
      <c r="N13" s="39">
        <f t="shared" si="0"/>
        <v>952109.54</v>
      </c>
      <c r="O13" s="19">
        <f t="shared" si="1"/>
        <v>1206.7294550063373</v>
      </c>
      <c r="P13" s="19">
        <f t="shared" si="2"/>
        <v>4.1484252323750814</v>
      </c>
      <c r="Q13" s="13">
        <f t="shared" si="3"/>
        <v>1</v>
      </c>
      <c r="R13" s="13">
        <f t="shared" si="4"/>
        <v>1</v>
      </c>
      <c r="S13" s="13">
        <f t="shared" si="5"/>
        <v>2</v>
      </c>
      <c r="T13" s="25">
        <v>100740</v>
      </c>
      <c r="U13" s="21">
        <f t="shared" si="8"/>
        <v>691.65</v>
      </c>
      <c r="V13" s="21">
        <f t="shared" si="6"/>
        <v>545711.85</v>
      </c>
      <c r="W13" s="21">
        <f t="shared" si="9"/>
        <v>1.8540573449685849E-2</v>
      </c>
      <c r="X13" s="21">
        <f t="shared" si="10"/>
        <v>364437.22</v>
      </c>
      <c r="Y13" s="21">
        <f t="shared" si="11"/>
        <v>364437.22</v>
      </c>
      <c r="AA13" s="24">
        <f t="shared" si="7"/>
        <v>0</v>
      </c>
      <c r="AB13" s="38">
        <f t="shared" si="12"/>
        <v>364437.22</v>
      </c>
      <c r="AC13" s="38">
        <v>364437.22</v>
      </c>
    </row>
    <row r="14" spans="1:29" x14ac:dyDescent="0.25">
      <c r="A14" t="s">
        <v>701</v>
      </c>
      <c r="B14" t="s">
        <v>702</v>
      </c>
      <c r="C14">
        <v>1119</v>
      </c>
      <c r="D14">
        <v>1315599.9099999999</v>
      </c>
      <c r="E14">
        <v>0</v>
      </c>
      <c r="F14">
        <v>1084.6199999999999</v>
      </c>
      <c r="G14">
        <v>0</v>
      </c>
      <c r="H14">
        <v>0</v>
      </c>
      <c r="I14">
        <v>0</v>
      </c>
      <c r="J14">
        <v>0</v>
      </c>
      <c r="K14" s="7">
        <v>1119</v>
      </c>
      <c r="L14" s="3">
        <v>186.81307862226598</v>
      </c>
      <c r="M14" s="22" t="s">
        <v>701</v>
      </c>
      <c r="N14" s="39">
        <f t="shared" si="0"/>
        <v>1314515.2899999998</v>
      </c>
      <c r="O14" s="19">
        <f t="shared" si="1"/>
        <v>1174.7232260947274</v>
      </c>
      <c r="P14" s="19">
        <f t="shared" si="2"/>
        <v>5.9899446454849441</v>
      </c>
      <c r="Q14" s="13">
        <f t="shared" si="3"/>
        <v>1</v>
      </c>
      <c r="R14" s="13">
        <f t="shared" si="4"/>
        <v>1</v>
      </c>
      <c r="S14" s="13">
        <f t="shared" si="5"/>
        <v>2</v>
      </c>
      <c r="T14" s="25">
        <v>615388</v>
      </c>
      <c r="U14" s="21">
        <f t="shared" si="8"/>
        <v>659.64</v>
      </c>
      <c r="V14" s="21">
        <f t="shared" si="6"/>
        <v>738137.16</v>
      </c>
      <c r="W14" s="21">
        <f t="shared" si="9"/>
        <v>2.5078228062891648E-2</v>
      </c>
      <c r="X14" s="21">
        <f t="shared" si="10"/>
        <v>492942.67</v>
      </c>
      <c r="Y14" s="21">
        <f t="shared" si="11"/>
        <v>492942.67</v>
      </c>
      <c r="AA14" s="24">
        <f t="shared" si="7"/>
        <v>0</v>
      </c>
      <c r="AB14" s="38">
        <f t="shared" si="12"/>
        <v>492942.67</v>
      </c>
      <c r="AC14" s="38">
        <v>492942.67</v>
      </c>
    </row>
    <row r="15" spans="1:29" x14ac:dyDescent="0.25">
      <c r="A15" t="s">
        <v>786</v>
      </c>
      <c r="B15" t="s">
        <v>787</v>
      </c>
      <c r="C15">
        <v>282</v>
      </c>
      <c r="D15">
        <v>328556.48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s="7">
        <v>282</v>
      </c>
      <c r="L15" s="3">
        <v>94.792322347951185</v>
      </c>
      <c r="M15" s="22" t="s">
        <v>786</v>
      </c>
      <c r="N15" s="39">
        <f t="shared" si="0"/>
        <v>328556.48</v>
      </c>
      <c r="O15" s="19">
        <f t="shared" si="1"/>
        <v>1165.0939007092197</v>
      </c>
      <c r="P15" s="19">
        <f t="shared" si="2"/>
        <v>2.974924477162523</v>
      </c>
      <c r="Q15" s="13">
        <f t="shared" si="3"/>
        <v>1</v>
      </c>
      <c r="R15" s="13">
        <f t="shared" si="4"/>
        <v>1</v>
      </c>
      <c r="S15" s="13">
        <f t="shared" si="5"/>
        <v>2</v>
      </c>
      <c r="T15" s="25">
        <v>42122</v>
      </c>
      <c r="U15" s="21">
        <f t="shared" si="8"/>
        <v>650.01</v>
      </c>
      <c r="V15" s="21">
        <f t="shared" si="6"/>
        <v>183302.82</v>
      </c>
      <c r="W15" s="21">
        <f t="shared" si="9"/>
        <v>6.227717792356066E-3</v>
      </c>
      <c r="X15" s="21">
        <f t="shared" si="10"/>
        <v>122413.27</v>
      </c>
      <c r="Y15" s="21">
        <f t="shared" si="11"/>
        <v>122413.27</v>
      </c>
      <c r="AA15" s="24">
        <f t="shared" si="7"/>
        <v>0</v>
      </c>
      <c r="AB15" s="38">
        <f t="shared" si="12"/>
        <v>122413.27</v>
      </c>
      <c r="AC15" s="38">
        <v>122413.27</v>
      </c>
    </row>
    <row r="16" spans="1:29" x14ac:dyDescent="0.25">
      <c r="A16" t="s">
        <v>33</v>
      </c>
      <c r="B16" t="s">
        <v>34</v>
      </c>
      <c r="C16">
        <v>428</v>
      </c>
      <c r="D16">
        <v>497345.04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7">
        <v>428</v>
      </c>
      <c r="L16" s="3">
        <v>156.28999280997047</v>
      </c>
      <c r="M16" s="22" t="s">
        <v>33</v>
      </c>
      <c r="N16" s="39">
        <f t="shared" si="0"/>
        <v>497345.04</v>
      </c>
      <c r="O16" s="19">
        <f t="shared" si="1"/>
        <v>1162.021121495327</v>
      </c>
      <c r="P16" s="19">
        <f t="shared" si="2"/>
        <v>2.7384990702533059</v>
      </c>
      <c r="Q16" s="13">
        <f t="shared" si="3"/>
        <v>1</v>
      </c>
      <c r="R16" s="13">
        <f t="shared" si="4"/>
        <v>1</v>
      </c>
      <c r="S16" s="13">
        <f t="shared" si="5"/>
        <v>2</v>
      </c>
      <c r="T16" s="25">
        <v>125668</v>
      </c>
      <c r="U16" s="21">
        <f t="shared" si="8"/>
        <v>646.94000000000005</v>
      </c>
      <c r="V16" s="21">
        <f t="shared" si="6"/>
        <v>276890.32</v>
      </c>
      <c r="W16" s="21">
        <f t="shared" si="9"/>
        <v>9.4073553936331409E-3</v>
      </c>
      <c r="X16" s="21">
        <f t="shared" si="10"/>
        <v>184912.86</v>
      </c>
      <c r="Y16" s="21">
        <f t="shared" si="11"/>
        <v>184912.86</v>
      </c>
      <c r="AA16" s="24">
        <f t="shared" si="7"/>
        <v>0</v>
      </c>
      <c r="AB16" s="38">
        <f t="shared" si="12"/>
        <v>184912.86</v>
      </c>
      <c r="AC16" s="38">
        <v>184912.86</v>
      </c>
    </row>
    <row r="17" spans="1:29" x14ac:dyDescent="0.25">
      <c r="A17" t="s">
        <v>389</v>
      </c>
      <c r="B17" t="s">
        <v>390</v>
      </c>
      <c r="C17">
        <v>82</v>
      </c>
      <c r="D17">
        <v>94033.86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 s="7">
        <v>82</v>
      </c>
      <c r="L17" s="3">
        <v>16.897637423943856</v>
      </c>
      <c r="M17" s="22" t="s">
        <v>389</v>
      </c>
      <c r="N17" s="39">
        <f t="shared" si="0"/>
        <v>94033.86</v>
      </c>
      <c r="O17" s="19">
        <f t="shared" si="1"/>
        <v>1146.7543902439024</v>
      </c>
      <c r="P17" s="19">
        <f t="shared" si="2"/>
        <v>4.8527494076660957</v>
      </c>
      <c r="Q17" s="13">
        <f t="shared" si="3"/>
        <v>1</v>
      </c>
      <c r="R17" s="13">
        <f t="shared" si="4"/>
        <v>1</v>
      </c>
      <c r="S17" s="13">
        <f t="shared" si="5"/>
        <v>2</v>
      </c>
      <c r="T17" s="25">
        <v>26166</v>
      </c>
      <c r="U17" s="21">
        <f t="shared" si="8"/>
        <v>631.66999999999996</v>
      </c>
      <c r="V17" s="21">
        <f t="shared" si="6"/>
        <v>51796.939999999995</v>
      </c>
      <c r="W17" s="21">
        <f t="shared" si="9"/>
        <v>1.7598023032466144E-3</v>
      </c>
      <c r="X17" s="21">
        <f t="shared" si="10"/>
        <v>34591.03</v>
      </c>
      <c r="Y17" s="21">
        <f t="shared" si="11"/>
        <v>34591.03</v>
      </c>
      <c r="AA17" s="24">
        <f t="shared" si="7"/>
        <v>0</v>
      </c>
      <c r="AB17" s="38">
        <f t="shared" si="12"/>
        <v>34591.03</v>
      </c>
      <c r="AC17" s="38">
        <v>34591.03</v>
      </c>
    </row>
    <row r="18" spans="1:29" x14ac:dyDescent="0.25">
      <c r="A18" t="s">
        <v>411</v>
      </c>
      <c r="B18" t="s">
        <v>412</v>
      </c>
      <c r="C18">
        <v>1262</v>
      </c>
      <c r="D18">
        <v>1436904.68</v>
      </c>
      <c r="E18">
        <v>0</v>
      </c>
      <c r="F18">
        <v>5613.66</v>
      </c>
      <c r="G18">
        <v>0</v>
      </c>
      <c r="H18">
        <v>0</v>
      </c>
      <c r="I18">
        <v>0</v>
      </c>
      <c r="J18">
        <v>0</v>
      </c>
      <c r="K18" s="7">
        <v>1262</v>
      </c>
      <c r="L18" s="3">
        <v>446.22582605728735</v>
      </c>
      <c r="M18" s="22" t="s">
        <v>411</v>
      </c>
      <c r="N18" s="39">
        <f t="shared" si="0"/>
        <v>1431291.02</v>
      </c>
      <c r="O18" s="19">
        <f t="shared" si="1"/>
        <v>1134.1450237717909</v>
      </c>
      <c r="P18" s="19">
        <f t="shared" si="2"/>
        <v>2.828164409825042</v>
      </c>
      <c r="Q18" s="13">
        <f t="shared" si="3"/>
        <v>1</v>
      </c>
      <c r="R18" s="13">
        <f t="shared" si="4"/>
        <v>1</v>
      </c>
      <c r="S18" s="13">
        <f t="shared" si="5"/>
        <v>2</v>
      </c>
      <c r="T18" s="25">
        <v>672484</v>
      </c>
      <c r="U18" s="21">
        <f t="shared" si="8"/>
        <v>619.07000000000005</v>
      </c>
      <c r="V18" s="21">
        <f t="shared" si="6"/>
        <v>781266.34000000008</v>
      </c>
      <c r="W18" s="21">
        <f t="shared" si="9"/>
        <v>2.6543543008159417E-2</v>
      </c>
      <c r="X18" s="21">
        <f t="shared" si="10"/>
        <v>521745.19</v>
      </c>
      <c r="Y18" s="21">
        <f t="shared" si="11"/>
        <v>521745.19</v>
      </c>
      <c r="AA18" s="24">
        <f t="shared" si="7"/>
        <v>0</v>
      </c>
      <c r="AB18" s="38">
        <f t="shared" si="12"/>
        <v>521745.19</v>
      </c>
      <c r="AC18" s="38">
        <v>521745.19</v>
      </c>
    </row>
    <row r="19" spans="1:29" x14ac:dyDescent="0.25">
      <c r="A19" t="s">
        <v>259</v>
      </c>
      <c r="B19" t="s">
        <v>260</v>
      </c>
      <c r="C19">
        <v>386</v>
      </c>
      <c r="D19">
        <v>437230.54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 s="7">
        <v>386</v>
      </c>
      <c r="L19" s="3">
        <v>333.96512519359061</v>
      </c>
      <c r="M19" s="22" t="s">
        <v>259</v>
      </c>
      <c r="N19" s="39">
        <f t="shared" si="0"/>
        <v>437230.54</v>
      </c>
      <c r="O19" s="19">
        <f t="shared" si="1"/>
        <v>1132.7216062176165</v>
      </c>
      <c r="P19" s="19">
        <f t="shared" si="2"/>
        <v>1.1558093072629849</v>
      </c>
      <c r="Q19" s="13">
        <f t="shared" si="3"/>
        <v>1</v>
      </c>
      <c r="R19" s="13">
        <f t="shared" si="4"/>
        <v>1</v>
      </c>
      <c r="S19" s="13">
        <f t="shared" si="5"/>
        <v>2</v>
      </c>
      <c r="T19" s="25">
        <v>171189</v>
      </c>
      <c r="U19" s="21">
        <f t="shared" si="8"/>
        <v>617.64</v>
      </c>
      <c r="V19" s="21">
        <f t="shared" si="6"/>
        <v>238409.04</v>
      </c>
      <c r="W19" s="21">
        <f t="shared" si="9"/>
        <v>8.0999529645344737E-3</v>
      </c>
      <c r="X19" s="21">
        <f t="shared" si="10"/>
        <v>159214.29999999999</v>
      </c>
      <c r="Y19" s="21">
        <f t="shared" si="11"/>
        <v>159214.29999999999</v>
      </c>
      <c r="AA19" s="24">
        <f t="shared" si="7"/>
        <v>0</v>
      </c>
      <c r="AB19" s="38">
        <f t="shared" si="12"/>
        <v>159214.29999999999</v>
      </c>
      <c r="AC19" s="38">
        <v>159214.29999999999</v>
      </c>
    </row>
    <row r="20" spans="1:29" x14ac:dyDescent="0.25">
      <c r="A20" t="s">
        <v>720</v>
      </c>
      <c r="B20" t="s">
        <v>721</v>
      </c>
      <c r="C20">
        <v>510</v>
      </c>
      <c r="D20">
        <v>571719.6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s="7">
        <v>510</v>
      </c>
      <c r="L20" s="3">
        <v>303.8620172951637</v>
      </c>
      <c r="M20" s="22" t="s">
        <v>720</v>
      </c>
      <c r="N20" s="39">
        <f t="shared" si="0"/>
        <v>571719.6</v>
      </c>
      <c r="O20" s="19">
        <f t="shared" si="1"/>
        <v>1121.0188235294117</v>
      </c>
      <c r="P20" s="19">
        <f t="shared" si="2"/>
        <v>1.6783933857208591</v>
      </c>
      <c r="Q20" s="13">
        <f t="shared" si="3"/>
        <v>1</v>
      </c>
      <c r="R20" s="13">
        <f t="shared" si="4"/>
        <v>1</v>
      </c>
      <c r="S20" s="13">
        <f t="shared" si="5"/>
        <v>2</v>
      </c>
      <c r="T20" s="25">
        <v>245050</v>
      </c>
      <c r="U20" s="21">
        <f t="shared" si="8"/>
        <v>605.94000000000005</v>
      </c>
      <c r="V20" s="21">
        <f t="shared" si="6"/>
        <v>309029.40000000002</v>
      </c>
      <c r="W20" s="21">
        <f t="shared" si="9"/>
        <v>1.0499281422626884E-2</v>
      </c>
      <c r="X20" s="21">
        <f t="shared" si="10"/>
        <v>206375.98</v>
      </c>
      <c r="Y20" s="21">
        <f t="shared" si="11"/>
        <v>206375.98</v>
      </c>
      <c r="AA20" s="24">
        <f t="shared" si="7"/>
        <v>0</v>
      </c>
      <c r="AB20" s="38">
        <f t="shared" si="12"/>
        <v>206375.98</v>
      </c>
      <c r="AC20" s="38">
        <v>206375.98</v>
      </c>
    </row>
    <row r="21" spans="1:29" x14ac:dyDescent="0.25">
      <c r="A21" t="s">
        <v>570</v>
      </c>
      <c r="B21" t="s">
        <v>571</v>
      </c>
      <c r="C21">
        <v>137</v>
      </c>
      <c r="D21">
        <v>151511.62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s="7">
        <v>137</v>
      </c>
      <c r="L21" s="3">
        <v>108.28333490689204</v>
      </c>
      <c r="M21" s="22" t="s">
        <v>570</v>
      </c>
      <c r="N21" s="39">
        <f t="shared" si="0"/>
        <v>151511.62</v>
      </c>
      <c r="O21" s="19">
        <f t="shared" si="1"/>
        <v>1105.9242335766423</v>
      </c>
      <c r="P21" s="19">
        <f t="shared" si="2"/>
        <v>1.2651993043786482</v>
      </c>
      <c r="Q21" s="13">
        <f t="shared" si="3"/>
        <v>1</v>
      </c>
      <c r="R21" s="13">
        <f t="shared" si="4"/>
        <v>1</v>
      </c>
      <c r="S21" s="13">
        <f t="shared" si="5"/>
        <v>2</v>
      </c>
      <c r="T21" s="25">
        <v>25817</v>
      </c>
      <c r="U21" s="21">
        <f t="shared" si="8"/>
        <v>590.84</v>
      </c>
      <c r="V21" s="21">
        <f t="shared" si="6"/>
        <v>80945.08</v>
      </c>
      <c r="W21" s="21">
        <f t="shared" si="9"/>
        <v>2.7501110725938922E-3</v>
      </c>
      <c r="X21" s="21">
        <f t="shared" si="10"/>
        <v>54056.73</v>
      </c>
      <c r="Y21" s="21">
        <f t="shared" si="11"/>
        <v>54056.73</v>
      </c>
      <c r="AA21" s="24">
        <f t="shared" si="7"/>
        <v>0</v>
      </c>
      <c r="AB21" s="38">
        <f t="shared" si="12"/>
        <v>54056.73</v>
      </c>
      <c r="AC21" s="38">
        <v>54056.73</v>
      </c>
    </row>
    <row r="22" spans="1:29" x14ac:dyDescent="0.25">
      <c r="A22" t="s">
        <v>449</v>
      </c>
      <c r="B22" t="s">
        <v>450</v>
      </c>
      <c r="C22">
        <v>150</v>
      </c>
      <c r="D22">
        <v>165773.35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s="7">
        <v>150</v>
      </c>
      <c r="L22" s="3">
        <v>184.68269592044362</v>
      </c>
      <c r="M22" s="22" t="s">
        <v>449</v>
      </c>
      <c r="N22" s="39">
        <f t="shared" si="0"/>
        <v>165773.35</v>
      </c>
      <c r="O22" s="19">
        <f t="shared" si="1"/>
        <v>1105.1556666666668</v>
      </c>
      <c r="P22" s="19">
        <f t="shared" si="2"/>
        <v>0.81220386811234335</v>
      </c>
      <c r="Q22" s="13">
        <f t="shared" si="3"/>
        <v>1</v>
      </c>
      <c r="R22" s="13">
        <f t="shared" si="4"/>
        <v>1</v>
      </c>
      <c r="S22" s="13">
        <f t="shared" si="5"/>
        <v>2</v>
      </c>
      <c r="T22" s="25">
        <v>65595</v>
      </c>
      <c r="U22" s="21">
        <f t="shared" si="8"/>
        <v>590.08000000000004</v>
      </c>
      <c r="V22" s="21">
        <f t="shared" si="6"/>
        <v>88512</v>
      </c>
      <c r="W22" s="21">
        <f t="shared" si="9"/>
        <v>3.0071973646505828E-3</v>
      </c>
      <c r="X22" s="21">
        <f t="shared" si="10"/>
        <v>59110.07</v>
      </c>
      <c r="Y22" s="21">
        <f t="shared" si="11"/>
        <v>59110.07</v>
      </c>
      <c r="AA22" s="24">
        <f t="shared" si="7"/>
        <v>0</v>
      </c>
      <c r="AB22" s="38">
        <f t="shared" si="12"/>
        <v>59110.07</v>
      </c>
      <c r="AC22" s="38">
        <v>59110.07</v>
      </c>
    </row>
    <row r="23" spans="1:29" x14ac:dyDescent="0.25">
      <c r="A23" t="s">
        <v>223</v>
      </c>
      <c r="B23" t="s">
        <v>224</v>
      </c>
      <c r="C23">
        <v>555</v>
      </c>
      <c r="D23">
        <v>605813.97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7">
        <v>555</v>
      </c>
      <c r="L23" s="3">
        <v>127.73500234026893</v>
      </c>
      <c r="M23" s="22" t="s">
        <v>223</v>
      </c>
      <c r="N23" s="39">
        <f t="shared" si="0"/>
        <v>605813.97</v>
      </c>
      <c r="O23" s="19">
        <f t="shared" si="1"/>
        <v>1091.5567027027028</v>
      </c>
      <c r="P23" s="19">
        <f t="shared" si="2"/>
        <v>4.3449327892252612</v>
      </c>
      <c r="Q23" s="13">
        <f t="shared" si="3"/>
        <v>1</v>
      </c>
      <c r="R23" s="13">
        <f t="shared" si="4"/>
        <v>1</v>
      </c>
      <c r="S23" s="13">
        <f t="shared" si="5"/>
        <v>2</v>
      </c>
      <c r="T23" s="25">
        <v>128417</v>
      </c>
      <c r="U23" s="21">
        <f t="shared" si="8"/>
        <v>576.48</v>
      </c>
      <c r="V23" s="21">
        <f t="shared" si="6"/>
        <v>319946.40000000002</v>
      </c>
      <c r="W23" s="21">
        <f t="shared" si="9"/>
        <v>1.0870186764613174E-2</v>
      </c>
      <c r="X23" s="21">
        <f t="shared" si="10"/>
        <v>213666.57</v>
      </c>
      <c r="Y23" s="21">
        <f t="shared" si="11"/>
        <v>213666.57</v>
      </c>
      <c r="AA23" s="24">
        <f t="shared" si="7"/>
        <v>0</v>
      </c>
      <c r="AB23" s="38">
        <f t="shared" si="12"/>
        <v>213666.57</v>
      </c>
      <c r="AC23" s="38">
        <v>213666.57</v>
      </c>
    </row>
    <row r="24" spans="1:29" x14ac:dyDescent="0.25">
      <c r="A24" t="s">
        <v>683</v>
      </c>
      <c r="B24" t="s">
        <v>684</v>
      </c>
      <c r="C24">
        <v>317</v>
      </c>
      <c r="D24">
        <v>345004.16</v>
      </c>
      <c r="E24">
        <v>200</v>
      </c>
      <c r="F24">
        <v>0</v>
      </c>
      <c r="G24">
        <v>0</v>
      </c>
      <c r="H24">
        <v>0</v>
      </c>
      <c r="I24">
        <v>0</v>
      </c>
      <c r="J24">
        <v>0</v>
      </c>
      <c r="K24" s="7">
        <v>317</v>
      </c>
      <c r="L24" s="3">
        <v>159.00260253701188</v>
      </c>
      <c r="M24" s="22" t="s">
        <v>683</v>
      </c>
      <c r="N24" s="39">
        <f t="shared" si="0"/>
        <v>344804.16</v>
      </c>
      <c r="O24" s="19">
        <f t="shared" si="1"/>
        <v>1087.7102839116719</v>
      </c>
      <c r="P24" s="19">
        <f t="shared" si="2"/>
        <v>1.9936780589878096</v>
      </c>
      <c r="Q24" s="13">
        <f t="shared" si="3"/>
        <v>1</v>
      </c>
      <c r="R24" s="13">
        <f t="shared" si="4"/>
        <v>1</v>
      </c>
      <c r="S24" s="13">
        <f t="shared" si="5"/>
        <v>2</v>
      </c>
      <c r="T24" s="25">
        <v>4405</v>
      </c>
      <c r="U24" s="21">
        <f t="shared" si="8"/>
        <v>572.63</v>
      </c>
      <c r="V24" s="21">
        <f t="shared" si="6"/>
        <v>181523.71</v>
      </c>
      <c r="W24" s="21">
        <f t="shared" si="9"/>
        <v>6.1672724865961294E-3</v>
      </c>
      <c r="X24" s="21">
        <f t="shared" si="10"/>
        <v>121225.14</v>
      </c>
      <c r="Y24" s="21">
        <f t="shared" si="11"/>
        <v>121225.14</v>
      </c>
      <c r="AA24" s="24">
        <f t="shared" si="7"/>
        <v>0</v>
      </c>
      <c r="AB24" s="38">
        <f t="shared" si="12"/>
        <v>121225.14</v>
      </c>
      <c r="AC24" s="38">
        <v>121225.14</v>
      </c>
    </row>
    <row r="25" spans="1:29" x14ac:dyDescent="0.25">
      <c r="A25" t="s">
        <v>440</v>
      </c>
      <c r="B25" t="s">
        <v>441</v>
      </c>
      <c r="C25">
        <v>951</v>
      </c>
      <c r="D25">
        <v>1033188.94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7">
        <v>951</v>
      </c>
      <c r="L25" s="3">
        <v>367.2954661643376</v>
      </c>
      <c r="M25" s="22" t="s">
        <v>440</v>
      </c>
      <c r="N25" s="39">
        <f t="shared" si="0"/>
        <v>1033188.94</v>
      </c>
      <c r="O25" s="19">
        <f t="shared" si="1"/>
        <v>1086.423701366982</v>
      </c>
      <c r="P25" s="19">
        <f t="shared" si="2"/>
        <v>2.5891961311999907</v>
      </c>
      <c r="Q25" s="13">
        <f t="shared" si="3"/>
        <v>1</v>
      </c>
      <c r="R25" s="13">
        <f t="shared" si="4"/>
        <v>1</v>
      </c>
      <c r="S25" s="13">
        <f t="shared" si="5"/>
        <v>2</v>
      </c>
      <c r="T25" s="57">
        <v>473603</v>
      </c>
      <c r="U25" s="21">
        <f t="shared" si="8"/>
        <v>571.34</v>
      </c>
      <c r="V25" s="21">
        <f t="shared" si="6"/>
        <v>543344.34000000008</v>
      </c>
      <c r="W25" s="21">
        <f t="shared" si="9"/>
        <v>1.8460137239536E-2</v>
      </c>
      <c r="X25" s="21">
        <f t="shared" si="10"/>
        <v>362856.15</v>
      </c>
      <c r="Y25" s="21">
        <f t="shared" si="11"/>
        <v>362856.15</v>
      </c>
      <c r="Z25" s="24"/>
      <c r="AA25" s="24">
        <f t="shared" si="7"/>
        <v>0</v>
      </c>
      <c r="AB25" s="38">
        <f t="shared" si="12"/>
        <v>362856.15</v>
      </c>
      <c r="AC25" s="38">
        <v>362856.15</v>
      </c>
    </row>
    <row r="26" spans="1:29" x14ac:dyDescent="0.25">
      <c r="A26" t="s">
        <v>716</v>
      </c>
      <c r="B26" t="s">
        <v>717</v>
      </c>
      <c r="C26">
        <v>402</v>
      </c>
      <c r="D26">
        <v>422666.3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7">
        <v>402</v>
      </c>
      <c r="L26" s="3">
        <v>302.46019977118743</v>
      </c>
      <c r="M26" s="22" t="s">
        <v>716</v>
      </c>
      <c r="N26" s="39">
        <f t="shared" si="0"/>
        <v>422666.3</v>
      </c>
      <c r="O26" s="19">
        <f t="shared" si="1"/>
        <v>1051.4087064676617</v>
      </c>
      <c r="P26" s="19">
        <f t="shared" si="2"/>
        <v>1.3291004909211688</v>
      </c>
      <c r="Q26" s="13">
        <f t="shared" si="3"/>
        <v>1</v>
      </c>
      <c r="R26" s="13">
        <f t="shared" si="4"/>
        <v>1</v>
      </c>
      <c r="S26" s="13">
        <f t="shared" si="5"/>
        <v>2</v>
      </c>
      <c r="T26" s="25">
        <v>157332</v>
      </c>
      <c r="U26" s="21">
        <f t="shared" si="8"/>
        <v>536.33000000000004</v>
      </c>
      <c r="V26" s="21">
        <f t="shared" si="6"/>
        <v>215604.66</v>
      </c>
      <c r="W26" s="21">
        <f t="shared" si="9"/>
        <v>7.3251735963302707E-3</v>
      </c>
      <c r="X26" s="21">
        <f t="shared" si="10"/>
        <v>143985.07999999999</v>
      </c>
      <c r="Y26" s="21">
        <f t="shared" si="11"/>
        <v>143985.07999999999</v>
      </c>
      <c r="AA26" s="24">
        <f t="shared" si="7"/>
        <v>0</v>
      </c>
      <c r="AB26" s="38">
        <f t="shared" si="12"/>
        <v>143985.07999999999</v>
      </c>
      <c r="AC26" s="38">
        <v>143985.07999999999</v>
      </c>
    </row>
    <row r="27" spans="1:29" x14ac:dyDescent="0.25">
      <c r="A27" t="s">
        <v>198</v>
      </c>
      <c r="B27" t="s">
        <v>199</v>
      </c>
      <c r="C27">
        <v>306</v>
      </c>
      <c r="D27">
        <v>321658.78999999998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7">
        <v>306</v>
      </c>
      <c r="L27" s="3">
        <v>322.49919863958445</v>
      </c>
      <c r="M27" s="22" t="s">
        <v>198</v>
      </c>
      <c r="N27" s="39">
        <f t="shared" si="0"/>
        <v>321658.78999999998</v>
      </c>
      <c r="O27" s="19">
        <f t="shared" si="1"/>
        <v>1051.1725163398692</v>
      </c>
      <c r="P27" s="19">
        <f t="shared" si="2"/>
        <v>0.94883956701540995</v>
      </c>
      <c r="Q27" s="13">
        <f t="shared" si="3"/>
        <v>1</v>
      </c>
      <c r="R27" s="13">
        <f t="shared" si="4"/>
        <v>1</v>
      </c>
      <c r="S27" s="13">
        <f t="shared" si="5"/>
        <v>2</v>
      </c>
      <c r="T27" s="25">
        <v>76639</v>
      </c>
      <c r="U27" s="21">
        <f t="shared" si="8"/>
        <v>536.09</v>
      </c>
      <c r="V27" s="21">
        <f t="shared" si="6"/>
        <v>164043.54</v>
      </c>
      <c r="W27" s="21">
        <f t="shared" si="9"/>
        <v>5.5733832833508726E-3</v>
      </c>
      <c r="X27" s="21">
        <f t="shared" si="10"/>
        <v>109551.54</v>
      </c>
      <c r="Y27" s="21">
        <f t="shared" si="11"/>
        <v>109551.54</v>
      </c>
      <c r="AA27" s="24">
        <f t="shared" si="7"/>
        <v>0</v>
      </c>
      <c r="AB27" s="38">
        <f t="shared" si="12"/>
        <v>109551.54</v>
      </c>
      <c r="AC27" s="38">
        <v>109551.54</v>
      </c>
    </row>
    <row r="28" spans="1:29" x14ac:dyDescent="0.25">
      <c r="A28" t="s">
        <v>637</v>
      </c>
      <c r="B28" t="s">
        <v>638</v>
      </c>
      <c r="C28">
        <v>559</v>
      </c>
      <c r="D28">
        <v>587016.92000000004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 s="7">
        <v>559</v>
      </c>
      <c r="L28" s="3">
        <v>209.81679724936583</v>
      </c>
      <c r="M28" s="22" t="s">
        <v>637</v>
      </c>
      <c r="N28" s="39">
        <f t="shared" si="0"/>
        <v>587016.92000000004</v>
      </c>
      <c r="O28" s="19">
        <f t="shared" si="1"/>
        <v>1050.1197137745976</v>
      </c>
      <c r="P28" s="19">
        <f t="shared" si="2"/>
        <v>2.6642290194508704</v>
      </c>
      <c r="Q28" s="13">
        <f t="shared" si="3"/>
        <v>1</v>
      </c>
      <c r="R28" s="13">
        <f t="shared" si="4"/>
        <v>1</v>
      </c>
      <c r="S28" s="13">
        <f t="shared" si="5"/>
        <v>2</v>
      </c>
      <c r="T28" s="25">
        <v>156311</v>
      </c>
      <c r="U28" s="21">
        <f t="shared" si="8"/>
        <v>535.04</v>
      </c>
      <c r="V28" s="21">
        <f t="shared" si="6"/>
        <v>299087.35999999999</v>
      </c>
      <c r="W28" s="21">
        <f t="shared" si="9"/>
        <v>1.0161500370484229E-2</v>
      </c>
      <c r="X28" s="21">
        <f t="shared" si="10"/>
        <v>199736.48</v>
      </c>
      <c r="Y28" s="21">
        <f t="shared" si="11"/>
        <v>199736.48</v>
      </c>
      <c r="AA28" s="24">
        <f t="shared" si="7"/>
        <v>0</v>
      </c>
      <c r="AB28" s="38">
        <f t="shared" si="12"/>
        <v>199736.48</v>
      </c>
      <c r="AC28" s="38">
        <v>199736.48</v>
      </c>
    </row>
    <row r="29" spans="1:29" x14ac:dyDescent="0.25">
      <c r="A29" t="s">
        <v>331</v>
      </c>
      <c r="B29" t="s">
        <v>332</v>
      </c>
      <c r="C29">
        <v>549</v>
      </c>
      <c r="D29">
        <v>576416.15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 s="7">
        <v>549</v>
      </c>
      <c r="L29" s="3">
        <v>480.52431594083595</v>
      </c>
      <c r="M29" s="22" t="s">
        <v>331</v>
      </c>
      <c r="N29" s="39">
        <f t="shared" si="0"/>
        <v>576416.15</v>
      </c>
      <c r="O29" s="19">
        <f t="shared" si="1"/>
        <v>1049.9383424408015</v>
      </c>
      <c r="P29" s="19">
        <f t="shared" si="2"/>
        <v>1.1425020166255127</v>
      </c>
      <c r="Q29" s="13">
        <f t="shared" si="3"/>
        <v>1</v>
      </c>
      <c r="R29" s="13">
        <f t="shared" si="4"/>
        <v>1</v>
      </c>
      <c r="S29" s="13">
        <f t="shared" si="5"/>
        <v>2</v>
      </c>
      <c r="T29" s="25">
        <v>65022</v>
      </c>
      <c r="U29" s="21">
        <f t="shared" si="8"/>
        <v>534.86</v>
      </c>
      <c r="V29" s="21">
        <f t="shared" si="6"/>
        <v>293638.14</v>
      </c>
      <c r="W29" s="21">
        <f t="shared" si="9"/>
        <v>9.9763629877180366E-3</v>
      </c>
      <c r="X29" s="21">
        <f t="shared" si="10"/>
        <v>196097.39</v>
      </c>
      <c r="Y29" s="21">
        <f t="shared" si="11"/>
        <v>196097.39</v>
      </c>
      <c r="AA29" s="24">
        <f t="shared" si="7"/>
        <v>0</v>
      </c>
      <c r="AB29" s="38">
        <f t="shared" si="12"/>
        <v>196097.39</v>
      </c>
      <c r="AC29" s="38">
        <v>196097.39</v>
      </c>
    </row>
    <row r="30" spans="1:29" x14ac:dyDescent="0.25">
      <c r="A30" t="s">
        <v>318</v>
      </c>
      <c r="B30" t="s">
        <v>319</v>
      </c>
      <c r="C30">
        <v>524</v>
      </c>
      <c r="D30">
        <v>536873.94999999995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s="7">
        <v>524</v>
      </c>
      <c r="L30" s="3">
        <v>26.110965552040799</v>
      </c>
      <c r="M30" s="22" t="s">
        <v>318</v>
      </c>
      <c r="N30" s="39">
        <f t="shared" si="0"/>
        <v>536873.94999999995</v>
      </c>
      <c r="O30" s="19">
        <f t="shared" si="1"/>
        <v>1024.5686068702289</v>
      </c>
      <c r="P30" s="19">
        <f t="shared" si="2"/>
        <v>20.068196978607894</v>
      </c>
      <c r="Q30" s="13">
        <f t="shared" si="3"/>
        <v>1</v>
      </c>
      <c r="R30" s="13">
        <f t="shared" si="4"/>
        <v>1</v>
      </c>
      <c r="S30" s="13">
        <f t="shared" si="5"/>
        <v>2</v>
      </c>
      <c r="T30" s="25">
        <v>154468</v>
      </c>
      <c r="U30" s="21">
        <f t="shared" si="8"/>
        <v>509.49</v>
      </c>
      <c r="V30" s="21">
        <f t="shared" si="6"/>
        <v>266972.76</v>
      </c>
      <c r="W30" s="21">
        <f t="shared" si="9"/>
        <v>9.0704060500891685E-3</v>
      </c>
      <c r="X30" s="21">
        <f t="shared" si="10"/>
        <v>178289.72</v>
      </c>
      <c r="Y30" s="21">
        <f t="shared" si="11"/>
        <v>178289.72</v>
      </c>
      <c r="AA30" s="24">
        <f t="shared" si="7"/>
        <v>0</v>
      </c>
      <c r="AB30" s="38">
        <f t="shared" si="12"/>
        <v>178289.72</v>
      </c>
      <c r="AC30" s="38">
        <v>178289.72</v>
      </c>
    </row>
    <row r="31" spans="1:29" x14ac:dyDescent="0.25">
      <c r="A31" t="s">
        <v>128</v>
      </c>
      <c r="B31" t="s">
        <v>129</v>
      </c>
      <c r="C31">
        <v>1042</v>
      </c>
      <c r="D31">
        <v>1041876.59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7">
        <v>1042</v>
      </c>
      <c r="L31" s="3">
        <v>254.76844906976814</v>
      </c>
      <c r="M31" s="22" t="s">
        <v>128</v>
      </c>
      <c r="N31" s="39">
        <f t="shared" si="0"/>
        <v>1041876.59</v>
      </c>
      <c r="O31" s="19">
        <f t="shared" si="1"/>
        <v>999.8815642994241</v>
      </c>
      <c r="P31" s="19">
        <f t="shared" si="2"/>
        <v>4.0899883945780475</v>
      </c>
      <c r="Q31" s="13">
        <f t="shared" si="3"/>
        <v>1</v>
      </c>
      <c r="R31" s="13">
        <f t="shared" si="4"/>
        <v>1</v>
      </c>
      <c r="S31" s="13">
        <f t="shared" si="5"/>
        <v>2</v>
      </c>
      <c r="T31" s="25">
        <v>346630</v>
      </c>
      <c r="U31" s="21">
        <f t="shared" si="8"/>
        <v>484.8</v>
      </c>
      <c r="V31" s="21">
        <f t="shared" si="6"/>
        <v>505161.60000000003</v>
      </c>
      <c r="W31" s="21">
        <f t="shared" si="9"/>
        <v>1.7162877714238429E-2</v>
      </c>
      <c r="X31" s="21">
        <f t="shared" si="10"/>
        <v>337356.96</v>
      </c>
      <c r="Y31" s="21">
        <f t="shared" si="11"/>
        <v>337356.96</v>
      </c>
      <c r="AA31" s="24">
        <f t="shared" si="7"/>
        <v>0</v>
      </c>
      <c r="AB31" s="38">
        <f t="shared" si="12"/>
        <v>337356.96</v>
      </c>
      <c r="AC31" s="38">
        <v>337356.96</v>
      </c>
    </row>
    <row r="32" spans="1:29" x14ac:dyDescent="0.25">
      <c r="A32" t="s">
        <v>826</v>
      </c>
      <c r="B32" t="s">
        <v>827</v>
      </c>
      <c r="C32">
        <v>281</v>
      </c>
      <c r="D32">
        <v>276818.5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 s="7">
        <v>281</v>
      </c>
      <c r="L32" s="3">
        <v>661.20998246072304</v>
      </c>
      <c r="M32" s="22" t="s">
        <v>826</v>
      </c>
      <c r="N32" s="39">
        <f t="shared" si="0"/>
        <v>276818.5</v>
      </c>
      <c r="O32" s="19">
        <f t="shared" si="1"/>
        <v>985.11921708185048</v>
      </c>
      <c r="P32" s="19">
        <f t="shared" si="2"/>
        <v>0.4249784598747976</v>
      </c>
      <c r="Q32" s="13">
        <f t="shared" si="3"/>
        <v>1</v>
      </c>
      <c r="R32" s="13">
        <f t="shared" si="4"/>
        <v>1</v>
      </c>
      <c r="S32" s="13">
        <f t="shared" si="5"/>
        <v>2</v>
      </c>
      <c r="T32" s="25">
        <v>31666</v>
      </c>
      <c r="U32" s="21">
        <f t="shared" si="8"/>
        <v>470.04</v>
      </c>
      <c r="V32" s="21">
        <f t="shared" si="6"/>
        <v>132081.24000000002</v>
      </c>
      <c r="W32" s="21">
        <f t="shared" si="9"/>
        <v>4.4874633591804637E-3</v>
      </c>
      <c r="X32" s="21">
        <f t="shared" si="10"/>
        <v>88206.48</v>
      </c>
      <c r="Y32" s="21">
        <f t="shared" si="11"/>
        <v>88206.48</v>
      </c>
      <c r="AA32" s="24">
        <f t="shared" si="7"/>
        <v>0</v>
      </c>
      <c r="AB32" s="38">
        <f t="shared" si="12"/>
        <v>88206.48</v>
      </c>
      <c r="AC32" s="38">
        <v>88206.48</v>
      </c>
    </row>
    <row r="33" spans="1:29" x14ac:dyDescent="0.25">
      <c r="A33" t="s">
        <v>836</v>
      </c>
      <c r="B33" t="s">
        <v>837</v>
      </c>
      <c r="C33">
        <v>448</v>
      </c>
      <c r="D33">
        <v>439991.26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s="7">
        <v>448</v>
      </c>
      <c r="L33" s="3">
        <v>107.4560335190822</v>
      </c>
      <c r="M33" s="22" t="s">
        <v>836</v>
      </c>
      <c r="N33" s="39">
        <f t="shared" si="0"/>
        <v>439991.26</v>
      </c>
      <c r="O33" s="19">
        <f t="shared" si="1"/>
        <v>982.12334821428578</v>
      </c>
      <c r="P33" s="19">
        <f t="shared" si="2"/>
        <v>4.1691470020661381</v>
      </c>
      <c r="Q33" s="13">
        <f t="shared" si="3"/>
        <v>1</v>
      </c>
      <c r="R33" s="13">
        <f t="shared" si="4"/>
        <v>1</v>
      </c>
      <c r="S33" s="13">
        <f t="shared" si="5"/>
        <v>2</v>
      </c>
      <c r="T33" s="25">
        <v>112632</v>
      </c>
      <c r="U33" s="21">
        <f t="shared" si="8"/>
        <v>467.04</v>
      </c>
      <c r="V33" s="21">
        <f t="shared" si="6"/>
        <v>209233.92000000001</v>
      </c>
      <c r="W33" s="21">
        <f t="shared" si="9"/>
        <v>7.1087275490273735E-3</v>
      </c>
      <c r="X33" s="21">
        <f t="shared" si="10"/>
        <v>139730.57</v>
      </c>
      <c r="Y33" s="21">
        <f t="shared" si="11"/>
        <v>139730.57</v>
      </c>
      <c r="AA33" s="24">
        <f t="shared" si="7"/>
        <v>0</v>
      </c>
      <c r="AB33" s="38">
        <f t="shared" si="12"/>
        <v>139730.57</v>
      </c>
      <c r="AC33" s="38">
        <v>139730.57</v>
      </c>
    </row>
    <row r="34" spans="1:29" x14ac:dyDescent="0.25">
      <c r="A34" t="s">
        <v>804</v>
      </c>
      <c r="B34" t="s">
        <v>805</v>
      </c>
      <c r="C34">
        <v>868</v>
      </c>
      <c r="D34">
        <v>841806.07</v>
      </c>
      <c r="E34">
        <v>0</v>
      </c>
      <c r="F34">
        <v>136.5</v>
      </c>
      <c r="G34">
        <v>0</v>
      </c>
      <c r="H34">
        <v>0</v>
      </c>
      <c r="I34">
        <v>0</v>
      </c>
      <c r="J34">
        <v>0</v>
      </c>
      <c r="K34" s="7">
        <v>868</v>
      </c>
      <c r="L34" s="3">
        <v>150.82939530113185</v>
      </c>
      <c r="M34" s="22" t="s">
        <v>804</v>
      </c>
      <c r="N34" s="39">
        <f t="shared" si="0"/>
        <v>841669.57</v>
      </c>
      <c r="O34" s="19">
        <f t="shared" si="1"/>
        <v>969.66540322580636</v>
      </c>
      <c r="P34" s="19">
        <f t="shared" si="2"/>
        <v>5.7548463830079832</v>
      </c>
      <c r="Q34" s="13">
        <f t="shared" si="3"/>
        <v>1</v>
      </c>
      <c r="R34" s="13">
        <f t="shared" si="4"/>
        <v>1</v>
      </c>
      <c r="S34" s="13">
        <f t="shared" si="5"/>
        <v>2</v>
      </c>
      <c r="T34" s="25">
        <v>0</v>
      </c>
      <c r="U34" s="21">
        <f t="shared" si="8"/>
        <v>454.59</v>
      </c>
      <c r="V34" s="21">
        <f t="shared" si="6"/>
        <v>394584.12</v>
      </c>
      <c r="W34" s="21">
        <f t="shared" si="9"/>
        <v>1.3406005126954191E-2</v>
      </c>
      <c r="X34" s="21">
        <f t="shared" si="10"/>
        <v>263511.12</v>
      </c>
      <c r="Y34" s="21">
        <f t="shared" si="11"/>
        <v>263511.12</v>
      </c>
      <c r="AA34" s="24">
        <f t="shared" si="7"/>
        <v>0</v>
      </c>
      <c r="AB34" s="38">
        <f t="shared" si="12"/>
        <v>263511.12</v>
      </c>
      <c r="AC34" s="38">
        <v>263511.12</v>
      </c>
    </row>
    <row r="35" spans="1:29" x14ac:dyDescent="0.25">
      <c r="A35" t="s">
        <v>188</v>
      </c>
      <c r="B35" t="s">
        <v>189</v>
      </c>
      <c r="C35">
        <v>1272</v>
      </c>
      <c r="D35">
        <v>1205447.06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s="7">
        <v>1272</v>
      </c>
      <c r="L35" s="3">
        <v>476.12997827455524</v>
      </c>
      <c r="M35" s="22" t="s">
        <v>188</v>
      </c>
      <c r="N35" s="39">
        <f t="shared" si="0"/>
        <v>1205447.06</v>
      </c>
      <c r="O35" s="19">
        <f t="shared" si="1"/>
        <v>947.67850628930819</v>
      </c>
      <c r="P35" s="19">
        <f t="shared" si="2"/>
        <v>2.6715394073895404</v>
      </c>
      <c r="Q35" s="13">
        <f t="shared" si="3"/>
        <v>1</v>
      </c>
      <c r="R35" s="13">
        <f t="shared" si="4"/>
        <v>1</v>
      </c>
      <c r="S35" s="13">
        <f t="shared" si="5"/>
        <v>2</v>
      </c>
      <c r="T35" s="25">
        <v>351995</v>
      </c>
      <c r="U35" s="21">
        <f t="shared" si="8"/>
        <v>432.6</v>
      </c>
      <c r="V35" s="21">
        <f t="shared" si="6"/>
        <v>550267.20000000007</v>
      </c>
      <c r="W35" s="21">
        <f t="shared" si="9"/>
        <v>1.869534157734155E-2</v>
      </c>
      <c r="X35" s="21">
        <f t="shared" si="10"/>
        <v>367479.37</v>
      </c>
      <c r="Y35" s="21">
        <f t="shared" si="11"/>
        <v>367479.37</v>
      </c>
      <c r="AA35" s="24">
        <f t="shared" si="7"/>
        <v>0</v>
      </c>
      <c r="AB35" s="38">
        <f t="shared" si="12"/>
        <v>367479.37</v>
      </c>
      <c r="AC35" s="38">
        <v>367479.37</v>
      </c>
    </row>
    <row r="36" spans="1:29" x14ac:dyDescent="0.25">
      <c r="A36" t="s">
        <v>51</v>
      </c>
      <c r="B36" t="s">
        <v>52</v>
      </c>
      <c r="C36">
        <v>440</v>
      </c>
      <c r="D36">
        <v>415871.45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7">
        <v>440</v>
      </c>
      <c r="L36" s="3">
        <v>216.76874492512553</v>
      </c>
      <c r="M36" s="22" t="s">
        <v>51</v>
      </c>
      <c r="N36" s="39">
        <f t="shared" si="0"/>
        <v>415871.45</v>
      </c>
      <c r="O36" s="19">
        <f t="shared" si="1"/>
        <v>945.16238636363641</v>
      </c>
      <c r="P36" s="19">
        <f t="shared" si="2"/>
        <v>2.0298129241463347</v>
      </c>
      <c r="Q36" s="13">
        <f t="shared" si="3"/>
        <v>1</v>
      </c>
      <c r="R36" s="13">
        <f t="shared" si="4"/>
        <v>1</v>
      </c>
      <c r="S36" s="13">
        <f t="shared" si="5"/>
        <v>2</v>
      </c>
      <c r="T36" s="25">
        <v>234107</v>
      </c>
      <c r="U36" s="21">
        <f t="shared" si="8"/>
        <v>430.08</v>
      </c>
      <c r="V36" s="21">
        <f t="shared" si="6"/>
        <v>189235.19999999998</v>
      </c>
      <c r="W36" s="21">
        <f t="shared" si="9"/>
        <v>6.4292705479384255E-3</v>
      </c>
      <c r="X36" s="21">
        <f t="shared" si="10"/>
        <v>126375.03</v>
      </c>
      <c r="Y36" s="21">
        <f t="shared" si="11"/>
        <v>126375.03</v>
      </c>
      <c r="AA36" s="24">
        <f t="shared" si="7"/>
        <v>0</v>
      </c>
      <c r="AB36" s="38">
        <f t="shared" si="12"/>
        <v>126375.03</v>
      </c>
      <c r="AC36" s="38">
        <v>126375.03</v>
      </c>
    </row>
    <row r="37" spans="1:29" x14ac:dyDescent="0.25">
      <c r="A37" t="s">
        <v>655</v>
      </c>
      <c r="B37" t="s">
        <v>656</v>
      </c>
      <c r="C37">
        <v>283</v>
      </c>
      <c r="D37">
        <v>261793.9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7">
        <v>283</v>
      </c>
      <c r="L37" s="3">
        <v>120.42766197575847</v>
      </c>
      <c r="M37" s="22" t="s">
        <v>655</v>
      </c>
      <c r="N37" s="39">
        <f t="shared" si="0"/>
        <v>261793.9</v>
      </c>
      <c r="O37" s="19">
        <f t="shared" si="1"/>
        <v>925.06678445229682</v>
      </c>
      <c r="P37" s="19">
        <f t="shared" si="2"/>
        <v>2.3499584344414708</v>
      </c>
      <c r="Q37" s="13">
        <f t="shared" si="3"/>
        <v>1</v>
      </c>
      <c r="R37" s="13">
        <f t="shared" si="4"/>
        <v>1</v>
      </c>
      <c r="S37" s="13">
        <f t="shared" si="5"/>
        <v>2</v>
      </c>
      <c r="T37" s="25">
        <v>51406</v>
      </c>
      <c r="U37" s="21">
        <f t="shared" si="8"/>
        <v>409.99</v>
      </c>
      <c r="V37" s="21">
        <f t="shared" si="6"/>
        <v>116027.17</v>
      </c>
      <c r="W37" s="21">
        <f t="shared" si="9"/>
        <v>3.9420259383119256E-3</v>
      </c>
      <c r="X37" s="21">
        <f t="shared" si="10"/>
        <v>77485.25</v>
      </c>
      <c r="Y37" s="21">
        <f t="shared" si="11"/>
        <v>77485.25</v>
      </c>
      <c r="AA37" s="24">
        <f t="shared" si="7"/>
        <v>0</v>
      </c>
      <c r="AB37" s="38">
        <f t="shared" si="12"/>
        <v>77485.25</v>
      </c>
      <c r="AC37" s="38">
        <v>77485.25</v>
      </c>
    </row>
    <row r="38" spans="1:29" x14ac:dyDescent="0.25">
      <c r="A38" t="s">
        <v>287</v>
      </c>
      <c r="B38" t="s">
        <v>288</v>
      </c>
      <c r="C38">
        <v>391</v>
      </c>
      <c r="D38">
        <v>354993.98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s="7">
        <v>391</v>
      </c>
      <c r="L38" s="3">
        <v>148.99510648908273</v>
      </c>
      <c r="M38" s="22" t="s">
        <v>287</v>
      </c>
      <c r="N38" s="39">
        <f t="shared" si="0"/>
        <v>354993.98</v>
      </c>
      <c r="O38" s="19">
        <f t="shared" si="1"/>
        <v>907.91299232736571</v>
      </c>
      <c r="P38" s="19">
        <f t="shared" si="2"/>
        <v>2.6242472602860256</v>
      </c>
      <c r="Q38" s="13">
        <f t="shared" si="3"/>
        <v>1</v>
      </c>
      <c r="R38" s="13">
        <f t="shared" si="4"/>
        <v>1</v>
      </c>
      <c r="S38" s="13">
        <f t="shared" si="5"/>
        <v>2</v>
      </c>
      <c r="T38" s="25">
        <v>118203</v>
      </c>
      <c r="U38" s="21">
        <f t="shared" si="8"/>
        <v>392.83</v>
      </c>
      <c r="V38" s="21">
        <f t="shared" ref="V38:V69" si="13">U38*C38</f>
        <v>153596.53</v>
      </c>
      <c r="W38" s="21">
        <f t="shared" si="9"/>
        <v>5.2184458631086648E-3</v>
      </c>
      <c r="X38" s="21">
        <f t="shared" si="10"/>
        <v>102574.82</v>
      </c>
      <c r="Y38" s="21">
        <f t="shared" si="11"/>
        <v>102574.82</v>
      </c>
      <c r="AA38" s="24">
        <f t="shared" ref="AA38:AA54" si="14">Z38*0.537240144</f>
        <v>0</v>
      </c>
      <c r="AB38" s="38">
        <f t="shared" si="12"/>
        <v>102574.82</v>
      </c>
      <c r="AC38" s="38">
        <v>102574.82</v>
      </c>
    </row>
    <row r="39" spans="1:29" x14ac:dyDescent="0.25">
      <c r="A39" t="s">
        <v>118</v>
      </c>
      <c r="B39" t="s">
        <v>119</v>
      </c>
      <c r="C39">
        <v>581</v>
      </c>
      <c r="D39">
        <v>533253.89</v>
      </c>
      <c r="E39">
        <v>0</v>
      </c>
      <c r="F39">
        <v>0</v>
      </c>
      <c r="G39">
        <v>7253.16</v>
      </c>
      <c r="H39">
        <v>0</v>
      </c>
      <c r="I39">
        <v>0</v>
      </c>
      <c r="J39">
        <v>0</v>
      </c>
      <c r="K39" s="7">
        <v>581</v>
      </c>
      <c r="L39" s="3">
        <v>117.14538128510328</v>
      </c>
      <c r="M39" s="22" t="s">
        <v>118</v>
      </c>
      <c r="N39" s="39">
        <f t="shared" si="0"/>
        <v>526000.73</v>
      </c>
      <c r="O39" s="19">
        <f t="shared" si="1"/>
        <v>905.33688468158346</v>
      </c>
      <c r="P39" s="19">
        <f t="shared" si="2"/>
        <v>4.9596492292426602</v>
      </c>
      <c r="Q39" s="13">
        <f t="shared" si="3"/>
        <v>1</v>
      </c>
      <c r="R39" s="13">
        <f t="shared" si="4"/>
        <v>1</v>
      </c>
      <c r="S39" s="13">
        <f t="shared" si="5"/>
        <v>2</v>
      </c>
      <c r="T39" s="25">
        <v>0</v>
      </c>
      <c r="U39" s="21">
        <f t="shared" si="8"/>
        <v>390.26</v>
      </c>
      <c r="V39" s="21">
        <f t="shared" si="13"/>
        <v>226741.06</v>
      </c>
      <c r="W39" s="21">
        <f t="shared" si="9"/>
        <v>7.7035330586822087E-3</v>
      </c>
      <c r="X39" s="21">
        <f t="shared" si="10"/>
        <v>151422.19</v>
      </c>
      <c r="Y39" s="21">
        <f t="shared" si="11"/>
        <v>151422.19</v>
      </c>
      <c r="AA39" s="24">
        <f t="shared" si="14"/>
        <v>0</v>
      </c>
      <c r="AB39" s="38">
        <f t="shared" si="12"/>
        <v>151422.19</v>
      </c>
      <c r="AC39" s="38">
        <v>151422.19</v>
      </c>
    </row>
    <row r="40" spans="1:29" x14ac:dyDescent="0.25">
      <c r="A40" t="s">
        <v>142</v>
      </c>
      <c r="B40" t="s">
        <v>143</v>
      </c>
      <c r="C40">
        <v>598</v>
      </c>
      <c r="D40">
        <v>543274.07999999996</v>
      </c>
      <c r="E40">
        <v>517.20000000000005</v>
      </c>
      <c r="F40">
        <v>2277.8200000000002</v>
      </c>
      <c r="G40">
        <v>0</v>
      </c>
      <c r="H40">
        <v>0</v>
      </c>
      <c r="I40">
        <v>0</v>
      </c>
      <c r="J40">
        <v>0</v>
      </c>
      <c r="K40" s="7">
        <v>598</v>
      </c>
      <c r="L40" s="3">
        <v>160.54177121777545</v>
      </c>
      <c r="M40" s="22" t="s">
        <v>142</v>
      </c>
      <c r="N40" s="39">
        <f t="shared" si="0"/>
        <v>540479.05999999994</v>
      </c>
      <c r="O40" s="19">
        <f t="shared" si="1"/>
        <v>903.81113712374577</v>
      </c>
      <c r="P40" s="19">
        <f t="shared" si="2"/>
        <v>3.7248872705460001</v>
      </c>
      <c r="Q40" s="13">
        <f t="shared" si="3"/>
        <v>1</v>
      </c>
      <c r="R40" s="13">
        <f t="shared" si="4"/>
        <v>1</v>
      </c>
      <c r="S40" s="13">
        <f t="shared" si="5"/>
        <v>2</v>
      </c>
      <c r="T40" s="25">
        <v>171451</v>
      </c>
      <c r="U40" s="21">
        <f t="shared" si="8"/>
        <v>388.73</v>
      </c>
      <c r="V40" s="21">
        <f t="shared" si="13"/>
        <v>232460.54</v>
      </c>
      <c r="W40" s="21">
        <f t="shared" si="9"/>
        <v>7.8978525315578831E-3</v>
      </c>
      <c r="X40" s="21">
        <f t="shared" si="10"/>
        <v>155241.76999999999</v>
      </c>
      <c r="Y40" s="21">
        <f t="shared" si="11"/>
        <v>155241.76999999999</v>
      </c>
      <c r="AA40" s="24">
        <f t="shared" si="14"/>
        <v>0</v>
      </c>
      <c r="AB40" s="38">
        <f t="shared" si="12"/>
        <v>155241.76999999999</v>
      </c>
      <c r="AC40" s="38">
        <v>155241.76999999999</v>
      </c>
    </row>
    <row r="41" spans="1:29" x14ac:dyDescent="0.25">
      <c r="A41" t="s">
        <v>504</v>
      </c>
      <c r="B41" t="s">
        <v>505</v>
      </c>
      <c r="C41">
        <v>292</v>
      </c>
      <c r="D41">
        <v>260443.21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 s="7">
        <v>292</v>
      </c>
      <c r="L41" s="3">
        <v>87.552440843305618</v>
      </c>
      <c r="M41" s="22" t="s">
        <v>504</v>
      </c>
      <c r="N41" s="39">
        <f t="shared" si="0"/>
        <v>260443.21</v>
      </c>
      <c r="O41" s="19">
        <f t="shared" si="1"/>
        <v>891.92880136986298</v>
      </c>
      <c r="P41" s="19">
        <f t="shared" si="2"/>
        <v>3.3351440255400568</v>
      </c>
      <c r="Q41" s="13">
        <f t="shared" si="3"/>
        <v>1</v>
      </c>
      <c r="R41" s="13">
        <f t="shared" si="4"/>
        <v>1</v>
      </c>
      <c r="S41" s="13">
        <f t="shared" si="5"/>
        <v>2</v>
      </c>
      <c r="T41" s="25">
        <v>0</v>
      </c>
      <c r="U41" s="21">
        <f t="shared" si="8"/>
        <v>376.85</v>
      </c>
      <c r="V41" s="21">
        <f t="shared" si="13"/>
        <v>110040.20000000001</v>
      </c>
      <c r="W41" s="21">
        <f t="shared" si="9"/>
        <v>3.7386184861445122E-3</v>
      </c>
      <c r="X41" s="21">
        <f t="shared" si="10"/>
        <v>73487.03</v>
      </c>
      <c r="Y41" s="21">
        <f t="shared" si="11"/>
        <v>73487.03</v>
      </c>
      <c r="AA41" s="24">
        <f t="shared" si="14"/>
        <v>0</v>
      </c>
      <c r="AB41" s="38">
        <f t="shared" si="12"/>
        <v>73487.03</v>
      </c>
      <c r="AC41" s="38">
        <v>73487.03</v>
      </c>
    </row>
    <row r="42" spans="1:29" x14ac:dyDescent="0.25">
      <c r="A42" t="s">
        <v>90</v>
      </c>
      <c r="B42" t="s">
        <v>91</v>
      </c>
      <c r="C42">
        <v>114</v>
      </c>
      <c r="D42">
        <v>101103.76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7">
        <v>114</v>
      </c>
      <c r="L42" s="3">
        <v>33.707917018023522</v>
      </c>
      <c r="M42" s="22" t="s">
        <v>90</v>
      </c>
      <c r="N42" s="39">
        <f t="shared" si="0"/>
        <v>101103.76</v>
      </c>
      <c r="O42" s="19">
        <f t="shared" si="1"/>
        <v>886.87508771929822</v>
      </c>
      <c r="P42" s="19">
        <f t="shared" si="2"/>
        <v>3.3819947978109872</v>
      </c>
      <c r="Q42" s="13">
        <f t="shared" si="3"/>
        <v>1</v>
      </c>
      <c r="R42" s="13">
        <f t="shared" si="4"/>
        <v>1</v>
      </c>
      <c r="S42" s="13">
        <f t="shared" si="5"/>
        <v>2</v>
      </c>
      <c r="T42" s="25">
        <v>23829</v>
      </c>
      <c r="U42" s="21">
        <f t="shared" si="8"/>
        <v>371.8</v>
      </c>
      <c r="V42" s="21">
        <f t="shared" si="13"/>
        <v>42385.200000000004</v>
      </c>
      <c r="W42" s="21">
        <f t="shared" si="9"/>
        <v>1.4400382065729831E-3</v>
      </c>
      <c r="X42" s="21">
        <f t="shared" si="10"/>
        <v>28305.68</v>
      </c>
      <c r="Y42" s="21">
        <f t="shared" si="11"/>
        <v>28305.68</v>
      </c>
      <c r="AA42" s="24">
        <f t="shared" si="14"/>
        <v>0</v>
      </c>
      <c r="AB42" s="38">
        <f t="shared" si="12"/>
        <v>28305.68</v>
      </c>
      <c r="AC42" s="38">
        <v>28305.68</v>
      </c>
    </row>
    <row r="43" spans="1:29" x14ac:dyDescent="0.25">
      <c r="A43" t="s">
        <v>800</v>
      </c>
      <c r="B43" t="s">
        <v>801</v>
      </c>
      <c r="C43">
        <v>288</v>
      </c>
      <c r="D43">
        <v>255374.75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s="7">
        <v>288</v>
      </c>
      <c r="L43" s="3">
        <v>98.786576809382439</v>
      </c>
      <c r="M43" s="22" t="s">
        <v>800</v>
      </c>
      <c r="N43" s="39">
        <f t="shared" si="0"/>
        <v>255374.75</v>
      </c>
      <c r="O43" s="19">
        <f t="shared" si="1"/>
        <v>886.71788194444446</v>
      </c>
      <c r="P43" s="19">
        <f t="shared" si="2"/>
        <v>2.9153758466165076</v>
      </c>
      <c r="Q43" s="13">
        <f t="shared" si="3"/>
        <v>1</v>
      </c>
      <c r="R43" s="13">
        <f t="shared" si="4"/>
        <v>1</v>
      </c>
      <c r="S43" s="13">
        <f t="shared" si="5"/>
        <v>2</v>
      </c>
      <c r="T43" s="25">
        <v>93821</v>
      </c>
      <c r="U43" s="21">
        <f t="shared" si="8"/>
        <v>371.64</v>
      </c>
      <c r="V43" s="21">
        <f t="shared" si="13"/>
        <v>107032.31999999999</v>
      </c>
      <c r="W43" s="21">
        <f t="shared" si="9"/>
        <v>3.6364256895837607E-3</v>
      </c>
      <c r="X43" s="21">
        <f t="shared" si="10"/>
        <v>71478.31</v>
      </c>
      <c r="Y43" s="21">
        <f t="shared" si="11"/>
        <v>71478.31</v>
      </c>
      <c r="AA43" s="24">
        <f t="shared" si="14"/>
        <v>0</v>
      </c>
      <c r="AB43" s="38">
        <f t="shared" si="12"/>
        <v>71478.31</v>
      </c>
      <c r="AC43" s="38">
        <v>71478.31</v>
      </c>
    </row>
    <row r="44" spans="1:29" x14ac:dyDescent="0.25">
      <c r="A44" t="s">
        <v>178</v>
      </c>
      <c r="B44" t="s">
        <v>179</v>
      </c>
      <c r="C44">
        <v>552</v>
      </c>
      <c r="D44">
        <v>485921.58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7">
        <v>552</v>
      </c>
      <c r="L44" s="3">
        <v>153.40521824508696</v>
      </c>
      <c r="M44" s="22" t="s">
        <v>178</v>
      </c>
      <c r="N44" s="39">
        <f t="shared" si="0"/>
        <v>485921.58</v>
      </c>
      <c r="O44" s="19">
        <f t="shared" si="1"/>
        <v>880.29271739130434</v>
      </c>
      <c r="P44" s="19">
        <f t="shared" si="2"/>
        <v>3.5983130581523008</v>
      </c>
      <c r="Q44" s="13">
        <f t="shared" si="3"/>
        <v>1</v>
      </c>
      <c r="R44" s="13">
        <f t="shared" si="4"/>
        <v>1</v>
      </c>
      <c r="S44" s="13">
        <f t="shared" si="5"/>
        <v>2</v>
      </c>
      <c r="T44" s="25">
        <v>96578</v>
      </c>
      <c r="U44" s="21">
        <f t="shared" si="8"/>
        <v>365.21</v>
      </c>
      <c r="V44" s="21">
        <f t="shared" si="13"/>
        <v>201595.91999999998</v>
      </c>
      <c r="W44" s="21">
        <f t="shared" si="9"/>
        <v>6.8492263122323484E-3</v>
      </c>
      <c r="X44" s="21">
        <f t="shared" si="10"/>
        <v>134629.76000000001</v>
      </c>
      <c r="Y44" s="21">
        <f t="shared" si="11"/>
        <v>134629.76000000001</v>
      </c>
      <c r="AA44" s="24">
        <f t="shared" si="14"/>
        <v>0</v>
      </c>
      <c r="AB44" s="38">
        <f t="shared" si="12"/>
        <v>134629.76000000001</v>
      </c>
      <c r="AC44" s="38">
        <v>134629.76000000001</v>
      </c>
    </row>
    <row r="45" spans="1:29" x14ac:dyDescent="0.25">
      <c r="A45" t="s">
        <v>186</v>
      </c>
      <c r="B45" t="s">
        <v>187</v>
      </c>
      <c r="C45">
        <v>981</v>
      </c>
      <c r="D45">
        <v>863452.31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7">
        <v>981</v>
      </c>
      <c r="L45" s="3">
        <v>294.72043230908008</v>
      </c>
      <c r="M45" s="22" t="s">
        <v>186</v>
      </c>
      <c r="N45" s="39">
        <f t="shared" si="0"/>
        <v>863452.31</v>
      </c>
      <c r="O45" s="19">
        <f t="shared" si="1"/>
        <v>880.1756472986749</v>
      </c>
      <c r="P45" s="19">
        <f t="shared" si="2"/>
        <v>3.3285781793750995</v>
      </c>
      <c r="Q45" s="13">
        <f t="shared" si="3"/>
        <v>1</v>
      </c>
      <c r="R45" s="13">
        <f t="shared" si="4"/>
        <v>1</v>
      </c>
      <c r="S45" s="13">
        <f t="shared" si="5"/>
        <v>2</v>
      </c>
      <c r="T45" s="25">
        <v>218544</v>
      </c>
      <c r="U45" s="21">
        <f t="shared" si="8"/>
        <v>365.1</v>
      </c>
      <c r="V45" s="21">
        <f t="shared" si="13"/>
        <v>358163.10000000003</v>
      </c>
      <c r="W45" s="21">
        <f t="shared" si="9"/>
        <v>1.2168600081741268E-2</v>
      </c>
      <c r="X45" s="21">
        <f t="shared" si="10"/>
        <v>239188.44</v>
      </c>
      <c r="Y45" s="21">
        <f t="shared" si="11"/>
        <v>239188.44</v>
      </c>
      <c r="AA45" s="24">
        <f t="shared" si="14"/>
        <v>0</v>
      </c>
      <c r="AB45" s="38">
        <f t="shared" si="12"/>
        <v>239188.44</v>
      </c>
      <c r="AC45" s="38">
        <v>239188.44</v>
      </c>
    </row>
    <row r="46" spans="1:29" x14ac:dyDescent="0.25">
      <c r="A46" t="s">
        <v>812</v>
      </c>
      <c r="B46" t="s">
        <v>813</v>
      </c>
      <c r="C46">
        <v>146</v>
      </c>
      <c r="D46">
        <v>126849.87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7">
        <v>146</v>
      </c>
      <c r="L46" s="3">
        <v>189.94095652639399</v>
      </c>
      <c r="M46" s="22" t="s">
        <v>812</v>
      </c>
      <c r="N46" s="39">
        <f t="shared" si="0"/>
        <v>126849.87</v>
      </c>
      <c r="O46" s="19">
        <f t="shared" si="1"/>
        <v>868.83472602739721</v>
      </c>
      <c r="P46" s="19">
        <f t="shared" si="2"/>
        <v>0.76865991763978503</v>
      </c>
      <c r="Q46" s="13">
        <f t="shared" si="3"/>
        <v>1</v>
      </c>
      <c r="R46" s="13">
        <f t="shared" si="4"/>
        <v>1</v>
      </c>
      <c r="S46" s="13">
        <f t="shared" si="5"/>
        <v>2</v>
      </c>
      <c r="T46" s="25">
        <v>11083</v>
      </c>
      <c r="U46" s="21">
        <f t="shared" si="8"/>
        <v>353.75</v>
      </c>
      <c r="V46" s="21">
        <f t="shared" si="13"/>
        <v>51647.5</v>
      </c>
      <c r="W46" s="21">
        <f t="shared" si="9"/>
        <v>1.7547250755919081E-3</v>
      </c>
      <c r="X46" s="21">
        <f t="shared" si="10"/>
        <v>34491.230000000003</v>
      </c>
      <c r="Y46" s="21">
        <f t="shared" si="11"/>
        <v>34491.230000000003</v>
      </c>
      <c r="AA46" s="24">
        <f t="shared" si="14"/>
        <v>0</v>
      </c>
      <c r="AB46" s="38">
        <f t="shared" si="12"/>
        <v>34491.230000000003</v>
      </c>
      <c r="AC46" s="38">
        <v>34491.230000000003</v>
      </c>
    </row>
    <row r="47" spans="1:29" x14ac:dyDescent="0.25">
      <c r="A47" t="s">
        <v>102</v>
      </c>
      <c r="B47" t="s">
        <v>103</v>
      </c>
      <c r="C47">
        <v>489</v>
      </c>
      <c r="D47">
        <v>422555.52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7">
        <v>489</v>
      </c>
      <c r="L47" s="3">
        <v>270.46520126806473</v>
      </c>
      <c r="M47" s="22" t="s">
        <v>102</v>
      </c>
      <c r="N47" s="39">
        <f t="shared" si="0"/>
        <v>422555.52</v>
      </c>
      <c r="O47" s="19">
        <f t="shared" si="1"/>
        <v>864.12171779141113</v>
      </c>
      <c r="P47" s="19">
        <f t="shared" si="2"/>
        <v>1.8079959924875513</v>
      </c>
      <c r="Q47" s="13">
        <f t="shared" si="3"/>
        <v>1</v>
      </c>
      <c r="R47" s="13">
        <f t="shared" si="4"/>
        <v>1</v>
      </c>
      <c r="S47" s="13">
        <f t="shared" si="5"/>
        <v>2</v>
      </c>
      <c r="T47" s="25">
        <v>0</v>
      </c>
      <c r="U47" s="21">
        <f t="shared" si="8"/>
        <v>349.04</v>
      </c>
      <c r="V47" s="21">
        <f t="shared" si="13"/>
        <v>170680.56</v>
      </c>
      <c r="W47" s="21">
        <f t="shared" si="9"/>
        <v>5.7988762001659174E-3</v>
      </c>
      <c r="X47" s="21">
        <f t="shared" si="10"/>
        <v>113983.87</v>
      </c>
      <c r="Y47" s="21">
        <f t="shared" si="11"/>
        <v>113983.87</v>
      </c>
      <c r="AA47" s="24">
        <f t="shared" si="14"/>
        <v>0</v>
      </c>
      <c r="AB47" s="38">
        <f t="shared" si="12"/>
        <v>113983.87</v>
      </c>
      <c r="AC47" s="38">
        <v>113983.87</v>
      </c>
    </row>
    <row r="48" spans="1:29" x14ac:dyDescent="0.25">
      <c r="A48" t="s">
        <v>564</v>
      </c>
      <c r="B48" t="s">
        <v>565</v>
      </c>
      <c r="C48">
        <v>254</v>
      </c>
      <c r="D48">
        <v>218980.36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7">
        <v>254</v>
      </c>
      <c r="L48" s="3">
        <v>81.148871055284701</v>
      </c>
      <c r="M48" s="22" t="s">
        <v>564</v>
      </c>
      <c r="N48" s="39">
        <f t="shared" si="0"/>
        <v>218980.36</v>
      </c>
      <c r="O48" s="19">
        <f t="shared" si="1"/>
        <v>862.12740157480312</v>
      </c>
      <c r="P48" s="19">
        <f t="shared" si="2"/>
        <v>3.1300497061376999</v>
      </c>
      <c r="Q48" s="13">
        <f t="shared" si="3"/>
        <v>1</v>
      </c>
      <c r="R48" s="13">
        <f t="shared" si="4"/>
        <v>1</v>
      </c>
      <c r="S48" s="13">
        <f t="shared" si="5"/>
        <v>2</v>
      </c>
      <c r="T48" s="25">
        <v>30507</v>
      </c>
      <c r="U48" s="21">
        <f t="shared" si="8"/>
        <v>347.05</v>
      </c>
      <c r="V48" s="21">
        <f t="shared" si="13"/>
        <v>88150.7</v>
      </c>
      <c r="W48" s="21">
        <f t="shared" si="9"/>
        <v>2.9949221883146253E-3</v>
      </c>
      <c r="X48" s="21">
        <f t="shared" si="10"/>
        <v>58868.79</v>
      </c>
      <c r="Y48" s="21">
        <f t="shared" si="11"/>
        <v>58868.79</v>
      </c>
      <c r="AA48" s="24">
        <f t="shared" si="14"/>
        <v>0</v>
      </c>
      <c r="AB48" s="38">
        <f t="shared" si="12"/>
        <v>58868.79</v>
      </c>
      <c r="AC48" s="38">
        <v>58868.79</v>
      </c>
    </row>
    <row r="49" spans="1:29" x14ac:dyDescent="0.25">
      <c r="A49" t="s">
        <v>794</v>
      </c>
      <c r="B49" t="s">
        <v>795</v>
      </c>
      <c r="C49">
        <v>1207</v>
      </c>
      <c r="D49">
        <v>1037790.54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s="7">
        <v>1207</v>
      </c>
      <c r="L49" s="3">
        <v>170.27577168244522</v>
      </c>
      <c r="M49" s="22" t="s">
        <v>794</v>
      </c>
      <c r="N49" s="39">
        <f t="shared" si="0"/>
        <v>1037790.54</v>
      </c>
      <c r="O49" s="19">
        <f t="shared" si="1"/>
        <v>859.80989229494617</v>
      </c>
      <c r="P49" s="19">
        <f t="shared" si="2"/>
        <v>7.0885011301019816</v>
      </c>
      <c r="Q49" s="13">
        <f t="shared" si="3"/>
        <v>1</v>
      </c>
      <c r="R49" s="13">
        <f t="shared" si="4"/>
        <v>1</v>
      </c>
      <c r="S49" s="13">
        <f t="shared" si="5"/>
        <v>2</v>
      </c>
      <c r="T49" s="25">
        <v>92717</v>
      </c>
      <c r="U49" s="21">
        <f t="shared" si="8"/>
        <v>344.73</v>
      </c>
      <c r="V49" s="21">
        <f t="shared" si="13"/>
        <v>416089.11000000004</v>
      </c>
      <c r="W49" s="21">
        <f t="shared" si="9"/>
        <v>1.4136637688130498E-2</v>
      </c>
      <c r="X49" s="21">
        <f t="shared" si="10"/>
        <v>277872.58</v>
      </c>
      <c r="Y49" s="21">
        <f t="shared" si="11"/>
        <v>277872.58</v>
      </c>
      <c r="AA49" s="24">
        <f t="shared" si="14"/>
        <v>0</v>
      </c>
      <c r="AB49" s="38">
        <f t="shared" si="12"/>
        <v>277872.58</v>
      </c>
      <c r="AC49" s="38">
        <v>277872.58</v>
      </c>
    </row>
    <row r="50" spans="1:29" x14ac:dyDescent="0.25">
      <c r="A50" t="s">
        <v>780</v>
      </c>
      <c r="B50" t="s">
        <v>781</v>
      </c>
      <c r="C50">
        <v>445</v>
      </c>
      <c r="D50">
        <v>382471.76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s="7">
        <v>445</v>
      </c>
      <c r="L50" s="3">
        <v>420.96758232206508</v>
      </c>
      <c r="M50" s="22" t="s">
        <v>780</v>
      </c>
      <c r="N50" s="39">
        <f t="shared" si="0"/>
        <v>382471.76</v>
      </c>
      <c r="O50" s="19">
        <f t="shared" si="1"/>
        <v>859.48710112359549</v>
      </c>
      <c r="P50" s="19">
        <f t="shared" si="2"/>
        <v>1.0570885234092651</v>
      </c>
      <c r="Q50" s="13">
        <f t="shared" si="3"/>
        <v>1</v>
      </c>
      <c r="R50" s="13">
        <f t="shared" si="4"/>
        <v>1</v>
      </c>
      <c r="S50" s="13">
        <f t="shared" si="5"/>
        <v>2</v>
      </c>
      <c r="T50" s="25">
        <v>68926</v>
      </c>
      <c r="U50" s="21">
        <f t="shared" si="8"/>
        <v>344.41</v>
      </c>
      <c r="V50" s="21">
        <f t="shared" si="13"/>
        <v>153262.45000000001</v>
      </c>
      <c r="W50" s="21">
        <f t="shared" si="9"/>
        <v>5.2070954869384003E-3</v>
      </c>
      <c r="X50" s="21">
        <f t="shared" si="10"/>
        <v>102351.71</v>
      </c>
      <c r="Y50" s="21">
        <f t="shared" si="11"/>
        <v>102351.71</v>
      </c>
      <c r="AA50" s="24">
        <f t="shared" si="14"/>
        <v>0</v>
      </c>
      <c r="AB50" s="38">
        <f t="shared" si="12"/>
        <v>102351.71</v>
      </c>
      <c r="AC50" s="38">
        <v>102351.71</v>
      </c>
    </row>
    <row r="51" spans="1:29" x14ac:dyDescent="0.25">
      <c r="A51" t="s">
        <v>413</v>
      </c>
      <c r="B51" t="s">
        <v>414</v>
      </c>
      <c r="C51">
        <v>684</v>
      </c>
      <c r="D51">
        <v>583359.56999999995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 s="7">
        <v>684</v>
      </c>
      <c r="L51" s="3">
        <v>104.0054638102406</v>
      </c>
      <c r="M51" s="22" t="s">
        <v>413</v>
      </c>
      <c r="N51" s="39">
        <f t="shared" si="0"/>
        <v>583359.56999999995</v>
      </c>
      <c r="O51" s="19">
        <f t="shared" si="1"/>
        <v>852.86486842105251</v>
      </c>
      <c r="P51" s="19">
        <f t="shared" si="2"/>
        <v>6.5765775656552758</v>
      </c>
      <c r="Q51" s="13">
        <f t="shared" si="3"/>
        <v>1</v>
      </c>
      <c r="R51" s="13">
        <f t="shared" si="4"/>
        <v>1</v>
      </c>
      <c r="S51" s="13">
        <f t="shared" si="5"/>
        <v>2</v>
      </c>
      <c r="T51" s="25">
        <v>91734</v>
      </c>
      <c r="U51" s="21">
        <f t="shared" si="8"/>
        <v>337.78</v>
      </c>
      <c r="V51" s="21">
        <f t="shared" si="13"/>
        <v>231041.52</v>
      </c>
      <c r="W51" s="21">
        <f t="shared" si="9"/>
        <v>7.8496412923543119E-3</v>
      </c>
      <c r="X51" s="21">
        <f t="shared" si="10"/>
        <v>154294.12</v>
      </c>
      <c r="Y51" s="21">
        <f t="shared" si="11"/>
        <v>154294.12</v>
      </c>
      <c r="AA51" s="24">
        <f t="shared" si="14"/>
        <v>0</v>
      </c>
      <c r="AB51" s="38">
        <f t="shared" si="12"/>
        <v>154294.12</v>
      </c>
      <c r="AC51" s="38">
        <v>154294.12</v>
      </c>
    </row>
    <row r="52" spans="1:29" x14ac:dyDescent="0.25">
      <c r="A52" t="s">
        <v>709</v>
      </c>
      <c r="B52" t="s">
        <v>710</v>
      </c>
      <c r="C52">
        <v>909</v>
      </c>
      <c r="D52">
        <v>767119.79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 s="7">
        <v>909</v>
      </c>
      <c r="L52" s="3">
        <v>115.86677655438251</v>
      </c>
      <c r="M52" s="22" t="s">
        <v>709</v>
      </c>
      <c r="N52" s="39">
        <f t="shared" si="0"/>
        <v>767119.79</v>
      </c>
      <c r="O52" s="19">
        <f t="shared" si="1"/>
        <v>843.91616061606169</v>
      </c>
      <c r="P52" s="19">
        <f t="shared" si="2"/>
        <v>7.8452169554691755</v>
      </c>
      <c r="Q52" s="13">
        <f t="shared" si="3"/>
        <v>1</v>
      </c>
      <c r="R52" s="13">
        <f t="shared" si="4"/>
        <v>1</v>
      </c>
      <c r="S52" s="13">
        <f t="shared" si="5"/>
        <v>2</v>
      </c>
      <c r="T52" s="25">
        <v>165001</v>
      </c>
      <c r="U52" s="21">
        <f t="shared" si="8"/>
        <v>328.84</v>
      </c>
      <c r="V52" s="21">
        <f t="shared" si="13"/>
        <v>298915.56</v>
      </c>
      <c r="W52" s="21">
        <f t="shared" si="9"/>
        <v>1.0155663461282686E-2</v>
      </c>
      <c r="X52" s="21">
        <f t="shared" si="10"/>
        <v>199621.75</v>
      </c>
      <c r="Y52" s="21">
        <f t="shared" si="11"/>
        <v>199621.75</v>
      </c>
      <c r="AA52" s="24">
        <f t="shared" si="14"/>
        <v>0</v>
      </c>
      <c r="AB52" s="38">
        <f t="shared" si="12"/>
        <v>199621.75</v>
      </c>
      <c r="AC52" s="38">
        <v>199621.75</v>
      </c>
    </row>
    <row r="53" spans="1:29" x14ac:dyDescent="0.25">
      <c r="A53" t="s">
        <v>209</v>
      </c>
      <c r="B53" t="s">
        <v>210</v>
      </c>
      <c r="C53">
        <v>329</v>
      </c>
      <c r="D53">
        <v>275722.86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 s="7">
        <v>329</v>
      </c>
      <c r="L53" s="3">
        <v>97.803073503273524</v>
      </c>
      <c r="M53" s="22" t="s">
        <v>209</v>
      </c>
      <c r="N53" s="39">
        <f t="shared" si="0"/>
        <v>275722.86</v>
      </c>
      <c r="O53" s="19">
        <f t="shared" si="1"/>
        <v>838.06340425531914</v>
      </c>
      <c r="P53" s="19">
        <f t="shared" si="2"/>
        <v>3.3639024645681324</v>
      </c>
      <c r="Q53" s="13">
        <f t="shared" si="3"/>
        <v>1</v>
      </c>
      <c r="R53" s="13">
        <f t="shared" si="4"/>
        <v>1</v>
      </c>
      <c r="S53" s="13">
        <f t="shared" si="5"/>
        <v>2</v>
      </c>
      <c r="T53" s="25">
        <v>0</v>
      </c>
      <c r="U53" s="21">
        <f t="shared" si="8"/>
        <v>322.98</v>
      </c>
      <c r="V53" s="21">
        <f t="shared" si="13"/>
        <v>106260.42000000001</v>
      </c>
      <c r="W53" s="21">
        <f t="shared" si="9"/>
        <v>3.6102003682061653E-3</v>
      </c>
      <c r="X53" s="21">
        <f t="shared" si="10"/>
        <v>70962.820000000007</v>
      </c>
      <c r="Y53" s="21">
        <f t="shared" si="11"/>
        <v>70962.820000000007</v>
      </c>
      <c r="AA53" s="24">
        <f t="shared" si="14"/>
        <v>0</v>
      </c>
      <c r="AB53" s="38">
        <f t="shared" si="12"/>
        <v>70962.820000000007</v>
      </c>
      <c r="AC53" s="38">
        <v>70962.820000000007</v>
      </c>
    </row>
    <row r="54" spans="1:29" x14ac:dyDescent="0.25">
      <c r="A54" t="s">
        <v>746</v>
      </c>
      <c r="B54" t="s">
        <v>747</v>
      </c>
      <c r="C54">
        <v>469</v>
      </c>
      <c r="D54">
        <v>391888.44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 s="7">
        <v>469</v>
      </c>
      <c r="L54" s="3">
        <v>148.25760222139411</v>
      </c>
      <c r="M54" s="22" t="s">
        <v>746</v>
      </c>
      <c r="N54" s="39">
        <f t="shared" si="0"/>
        <v>391888.44</v>
      </c>
      <c r="O54" s="19">
        <f t="shared" si="1"/>
        <v>835.58302771855006</v>
      </c>
      <c r="P54" s="19">
        <f t="shared" si="2"/>
        <v>3.1634128231727305</v>
      </c>
      <c r="Q54" s="13">
        <f t="shared" si="3"/>
        <v>1</v>
      </c>
      <c r="R54" s="13">
        <f t="shared" si="4"/>
        <v>1</v>
      </c>
      <c r="S54" s="13">
        <f t="shared" si="5"/>
        <v>2</v>
      </c>
      <c r="T54" s="25">
        <v>56685</v>
      </c>
      <c r="U54" s="21">
        <f t="shared" si="8"/>
        <v>320.5</v>
      </c>
      <c r="V54" s="21">
        <f t="shared" si="13"/>
        <v>150314.5</v>
      </c>
      <c r="W54" s="21">
        <f t="shared" si="9"/>
        <v>5.1069388135932979E-3</v>
      </c>
      <c r="X54" s="21">
        <f t="shared" si="10"/>
        <v>100383.01</v>
      </c>
      <c r="Y54" s="21">
        <f t="shared" si="11"/>
        <v>100383.01</v>
      </c>
      <c r="AA54" s="24">
        <f t="shared" si="14"/>
        <v>0</v>
      </c>
      <c r="AB54" s="38">
        <f t="shared" si="12"/>
        <v>100383.01</v>
      </c>
      <c r="AC54" s="38">
        <v>100383.01</v>
      </c>
    </row>
    <row r="55" spans="1:29" x14ac:dyDescent="0.25">
      <c r="A55" t="s">
        <v>8</v>
      </c>
      <c r="B55" t="s">
        <v>9</v>
      </c>
      <c r="C55">
        <v>223</v>
      </c>
      <c r="D55">
        <v>186037.64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 s="7">
        <v>223</v>
      </c>
      <c r="L55" s="3">
        <v>136.7320621710505</v>
      </c>
      <c r="M55" s="22" t="s">
        <v>8</v>
      </c>
      <c r="N55" s="39">
        <f t="shared" si="0"/>
        <v>186037.64</v>
      </c>
      <c r="O55" s="19">
        <f t="shared" si="1"/>
        <v>834.24950672645741</v>
      </c>
      <c r="P55" s="19">
        <f t="shared" si="2"/>
        <v>1.6309269125264061</v>
      </c>
      <c r="Q55" s="13">
        <f t="shared" si="3"/>
        <v>1</v>
      </c>
      <c r="R55" s="13">
        <f t="shared" si="4"/>
        <v>1</v>
      </c>
      <c r="S55" s="13">
        <f t="shared" si="5"/>
        <v>2</v>
      </c>
      <c r="T55" s="25">
        <v>188135</v>
      </c>
      <c r="U55" s="21">
        <f t="shared" si="8"/>
        <v>319.17</v>
      </c>
      <c r="V55" s="21">
        <f t="shared" si="13"/>
        <v>71174.91</v>
      </c>
      <c r="W55" s="21">
        <f t="shared" si="9"/>
        <v>2.4181693079044922E-3</v>
      </c>
      <c r="X55" s="21">
        <f t="shared" si="10"/>
        <v>47532.02</v>
      </c>
      <c r="Y55" s="21">
        <f t="shared" si="11"/>
        <v>47532.02</v>
      </c>
      <c r="AB55" s="38">
        <f t="shared" si="12"/>
        <v>47532.02</v>
      </c>
      <c r="AC55" s="38">
        <v>47532.02</v>
      </c>
    </row>
    <row r="56" spans="1:29" x14ac:dyDescent="0.25">
      <c r="A56" t="s">
        <v>35</v>
      </c>
      <c r="B56" t="s">
        <v>36</v>
      </c>
      <c r="C56">
        <v>773</v>
      </c>
      <c r="D56">
        <v>641568.44999999995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 s="7">
        <v>773</v>
      </c>
      <c r="L56" s="3">
        <v>150.77547556175884</v>
      </c>
      <c r="M56" s="22" t="s">
        <v>35</v>
      </c>
      <c r="N56" s="39">
        <f t="shared" si="0"/>
        <v>641568.44999999995</v>
      </c>
      <c r="O56" s="19">
        <f t="shared" si="1"/>
        <v>829.9721216041396</v>
      </c>
      <c r="P56" s="19">
        <f t="shared" si="2"/>
        <v>5.1268284654381544</v>
      </c>
      <c r="Q56" s="13">
        <f t="shared" si="3"/>
        <v>1</v>
      </c>
      <c r="R56" s="13">
        <f t="shared" si="4"/>
        <v>1</v>
      </c>
      <c r="S56" s="13">
        <f t="shared" si="5"/>
        <v>2</v>
      </c>
      <c r="T56" s="25">
        <v>118561</v>
      </c>
      <c r="U56" s="21">
        <f t="shared" si="8"/>
        <v>314.89</v>
      </c>
      <c r="V56" s="21">
        <f t="shared" si="13"/>
        <v>243409.97</v>
      </c>
      <c r="W56" s="21">
        <f t="shared" si="9"/>
        <v>8.2698596835872815E-3</v>
      </c>
      <c r="X56" s="21">
        <f t="shared" si="10"/>
        <v>162554.01999999999</v>
      </c>
      <c r="Y56" s="21">
        <f t="shared" si="11"/>
        <v>162554.01999999999</v>
      </c>
      <c r="AA56" s="24">
        <f t="shared" ref="AA56:AA87" si="15">Z56*0.537240144</f>
        <v>0</v>
      </c>
      <c r="AB56" s="38">
        <f t="shared" si="12"/>
        <v>162554.01999999999</v>
      </c>
      <c r="AC56" s="38">
        <v>162554.01999999999</v>
      </c>
    </row>
    <row r="57" spans="1:29" x14ac:dyDescent="0.25">
      <c r="A57" t="s">
        <v>335</v>
      </c>
      <c r="B57" t="s">
        <v>336</v>
      </c>
      <c r="C57">
        <v>410</v>
      </c>
      <c r="D57">
        <v>340110.39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s="7">
        <v>410</v>
      </c>
      <c r="L57" s="3">
        <v>94.154461752288356</v>
      </c>
      <c r="M57" s="22" t="s">
        <v>335</v>
      </c>
      <c r="N57" s="39">
        <f t="shared" si="0"/>
        <v>340110.39</v>
      </c>
      <c r="O57" s="19">
        <f t="shared" si="1"/>
        <v>829.53753658536584</v>
      </c>
      <c r="P57" s="19">
        <f t="shared" si="2"/>
        <v>4.3545466924198655</v>
      </c>
      <c r="Q57" s="13">
        <f t="shared" si="3"/>
        <v>1</v>
      </c>
      <c r="R57" s="13">
        <f t="shared" si="4"/>
        <v>1</v>
      </c>
      <c r="S57" s="13">
        <f t="shared" si="5"/>
        <v>2</v>
      </c>
      <c r="T57" s="25">
        <v>41974</v>
      </c>
      <c r="U57" s="21">
        <f t="shared" si="8"/>
        <v>314.45999999999998</v>
      </c>
      <c r="V57" s="21">
        <f t="shared" si="13"/>
        <v>128928.59999999999</v>
      </c>
      <c r="W57" s="21">
        <f t="shared" si="9"/>
        <v>4.3803523380794591E-3</v>
      </c>
      <c r="X57" s="21">
        <f t="shared" si="10"/>
        <v>86101.08</v>
      </c>
      <c r="Y57" s="21">
        <f t="shared" si="11"/>
        <v>86101.08</v>
      </c>
      <c r="AA57" s="24">
        <f t="shared" si="15"/>
        <v>0</v>
      </c>
      <c r="AB57" s="38">
        <f t="shared" si="12"/>
        <v>86101.08</v>
      </c>
      <c r="AC57" s="38">
        <v>86101.08</v>
      </c>
    </row>
    <row r="58" spans="1:29" x14ac:dyDescent="0.25">
      <c r="A58" t="s">
        <v>313</v>
      </c>
      <c r="B58" t="s">
        <v>314</v>
      </c>
      <c r="C58">
        <v>535</v>
      </c>
      <c r="D58">
        <v>443452.57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7">
        <v>535</v>
      </c>
      <c r="L58" s="3">
        <v>139.60351448685529</v>
      </c>
      <c r="M58" s="22" t="s">
        <v>313</v>
      </c>
      <c r="N58" s="39">
        <f t="shared" si="0"/>
        <v>443452.57</v>
      </c>
      <c r="O58" s="19">
        <f t="shared" si="1"/>
        <v>828.88330841121501</v>
      </c>
      <c r="P58" s="19">
        <f t="shared" si="2"/>
        <v>3.8322817442420063</v>
      </c>
      <c r="Q58" s="13">
        <f t="shared" si="3"/>
        <v>1</v>
      </c>
      <c r="R58" s="13">
        <f t="shared" si="4"/>
        <v>1</v>
      </c>
      <c r="S58" s="13">
        <f t="shared" si="5"/>
        <v>2</v>
      </c>
      <c r="T58" s="25">
        <v>0</v>
      </c>
      <c r="U58" s="21">
        <f t="shared" si="8"/>
        <v>313.8</v>
      </c>
      <c r="V58" s="21">
        <f t="shared" si="13"/>
        <v>167883</v>
      </c>
      <c r="W58" s="21">
        <f t="shared" si="9"/>
        <v>5.7038290307487548E-3</v>
      </c>
      <c r="X58" s="21">
        <f t="shared" si="10"/>
        <v>112115.6</v>
      </c>
      <c r="Y58" s="21">
        <f t="shared" si="11"/>
        <v>112115.6</v>
      </c>
      <c r="AA58" s="24">
        <f t="shared" si="15"/>
        <v>0</v>
      </c>
      <c r="AB58" s="38">
        <f t="shared" si="12"/>
        <v>112115.6</v>
      </c>
      <c r="AC58" s="38">
        <v>112115.6</v>
      </c>
    </row>
    <row r="59" spans="1:29" x14ac:dyDescent="0.25">
      <c r="A59" t="s">
        <v>699</v>
      </c>
      <c r="B59" t="s">
        <v>700</v>
      </c>
      <c r="C59">
        <v>776</v>
      </c>
      <c r="D59">
        <v>641587.44999999995</v>
      </c>
      <c r="E59">
        <v>174.36</v>
      </c>
      <c r="F59">
        <v>0</v>
      </c>
      <c r="G59">
        <v>0</v>
      </c>
      <c r="H59">
        <v>0</v>
      </c>
      <c r="I59">
        <v>0</v>
      </c>
      <c r="J59">
        <v>0</v>
      </c>
      <c r="K59" s="7">
        <v>776</v>
      </c>
      <c r="L59" s="3">
        <v>109.27802427291206</v>
      </c>
      <c r="M59" s="22" t="s">
        <v>699</v>
      </c>
      <c r="N59" s="39">
        <f t="shared" si="0"/>
        <v>641413.09</v>
      </c>
      <c r="O59" s="19">
        <f t="shared" si="1"/>
        <v>826.56326030927835</v>
      </c>
      <c r="P59" s="19">
        <f t="shared" si="2"/>
        <v>7.1011532754473086</v>
      </c>
      <c r="Q59" s="13">
        <f t="shared" si="3"/>
        <v>1</v>
      </c>
      <c r="R59" s="13">
        <f t="shared" si="4"/>
        <v>1</v>
      </c>
      <c r="S59" s="13">
        <f t="shared" si="5"/>
        <v>2</v>
      </c>
      <c r="T59" s="25">
        <v>0</v>
      </c>
      <c r="U59" s="21">
        <f t="shared" si="8"/>
        <v>311.48</v>
      </c>
      <c r="V59" s="21">
        <f t="shared" si="13"/>
        <v>241708.48</v>
      </c>
      <c r="W59" s="21">
        <f t="shared" si="9"/>
        <v>8.2120515192256206E-3</v>
      </c>
      <c r="X59" s="21">
        <f t="shared" si="10"/>
        <v>161417.73000000001</v>
      </c>
      <c r="Y59" s="21">
        <f t="shared" si="11"/>
        <v>161417.73000000001</v>
      </c>
      <c r="AA59" s="24">
        <f t="shared" si="15"/>
        <v>0</v>
      </c>
      <c r="AB59" s="38">
        <f t="shared" si="12"/>
        <v>161417.73000000001</v>
      </c>
      <c r="AC59" s="38">
        <v>161417.73000000001</v>
      </c>
    </row>
    <row r="60" spans="1:29" x14ac:dyDescent="0.25">
      <c r="A60" t="s">
        <v>86</v>
      </c>
      <c r="B60" t="s">
        <v>87</v>
      </c>
      <c r="C60">
        <v>410</v>
      </c>
      <c r="D60">
        <v>336838.22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 s="7">
        <v>410</v>
      </c>
      <c r="L60" s="3">
        <v>125.39299060532325</v>
      </c>
      <c r="M60" s="22" t="s">
        <v>86</v>
      </c>
      <c r="N60" s="39">
        <f t="shared" si="0"/>
        <v>336838.22</v>
      </c>
      <c r="O60" s="19">
        <f t="shared" si="1"/>
        <v>821.55663414634137</v>
      </c>
      <c r="P60" s="19">
        <f t="shared" si="2"/>
        <v>3.2697202452925187</v>
      </c>
      <c r="Q60" s="13">
        <f t="shared" si="3"/>
        <v>1</v>
      </c>
      <c r="R60" s="13">
        <f t="shared" si="4"/>
        <v>1</v>
      </c>
      <c r="S60" s="13">
        <f t="shared" si="5"/>
        <v>2</v>
      </c>
      <c r="T60" s="25">
        <v>15261</v>
      </c>
      <c r="U60" s="21">
        <f t="shared" si="8"/>
        <v>306.48</v>
      </c>
      <c r="V60" s="21">
        <f t="shared" si="13"/>
        <v>125656.8</v>
      </c>
      <c r="W60" s="21">
        <f t="shared" si="9"/>
        <v>4.2691928530642778E-3</v>
      </c>
      <c r="X60" s="21">
        <f t="shared" si="10"/>
        <v>83916.11</v>
      </c>
      <c r="Y60" s="21">
        <f t="shared" si="11"/>
        <v>83916.11</v>
      </c>
      <c r="AA60" s="24">
        <f t="shared" si="15"/>
        <v>0</v>
      </c>
      <c r="AB60" s="38">
        <f t="shared" si="12"/>
        <v>83916.11</v>
      </c>
      <c r="AC60" s="38">
        <v>83916.11</v>
      </c>
    </row>
    <row r="61" spans="1:29" x14ac:dyDescent="0.25">
      <c r="A61" t="s">
        <v>255</v>
      </c>
      <c r="B61" t="s">
        <v>256</v>
      </c>
      <c r="C61">
        <v>525</v>
      </c>
      <c r="D61">
        <v>430615.16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 s="7">
        <v>525</v>
      </c>
      <c r="L61" s="3">
        <v>138.96444748042836</v>
      </c>
      <c r="M61" s="22" t="s">
        <v>255</v>
      </c>
      <c r="N61" s="39">
        <f t="shared" si="0"/>
        <v>430615.16</v>
      </c>
      <c r="O61" s="19">
        <f t="shared" si="1"/>
        <v>820.21935238095239</v>
      </c>
      <c r="P61" s="19">
        <f t="shared" si="2"/>
        <v>3.7779447154923607</v>
      </c>
      <c r="Q61" s="13">
        <f t="shared" si="3"/>
        <v>1</v>
      </c>
      <c r="R61" s="13">
        <f t="shared" si="4"/>
        <v>1</v>
      </c>
      <c r="S61" s="13">
        <f t="shared" si="5"/>
        <v>2</v>
      </c>
      <c r="T61" s="25">
        <v>219808</v>
      </c>
      <c r="U61" s="21">
        <f t="shared" si="8"/>
        <v>305.14</v>
      </c>
      <c r="V61" s="21">
        <f t="shared" si="13"/>
        <v>160198.5</v>
      </c>
      <c r="W61" s="21">
        <f t="shared" si="9"/>
        <v>5.4427479553165259E-3</v>
      </c>
      <c r="X61" s="21">
        <f t="shared" si="10"/>
        <v>106983.74</v>
      </c>
      <c r="Y61" s="21">
        <f t="shared" si="11"/>
        <v>106983.74</v>
      </c>
      <c r="AA61" s="24">
        <f t="shared" si="15"/>
        <v>0</v>
      </c>
      <c r="AB61" s="38">
        <f t="shared" si="12"/>
        <v>106983.74</v>
      </c>
      <c r="AC61" s="38">
        <v>106983.74</v>
      </c>
    </row>
    <row r="62" spans="1:29" x14ac:dyDescent="0.25">
      <c r="A62" t="s">
        <v>108</v>
      </c>
      <c r="B62" t="s">
        <v>109</v>
      </c>
      <c r="C62">
        <v>868</v>
      </c>
      <c r="D62">
        <v>702586.92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s="7">
        <v>868</v>
      </c>
      <c r="L62" s="3">
        <v>152.24272793317326</v>
      </c>
      <c r="M62" s="22" t="s">
        <v>108</v>
      </c>
      <c r="N62" s="39">
        <f t="shared" si="0"/>
        <v>702586.92</v>
      </c>
      <c r="O62" s="19">
        <f t="shared" si="1"/>
        <v>809.43193548387103</v>
      </c>
      <c r="P62" s="19">
        <f t="shared" si="2"/>
        <v>5.7014217479143401</v>
      </c>
      <c r="Q62" s="13">
        <f t="shared" si="3"/>
        <v>1</v>
      </c>
      <c r="R62" s="13">
        <f t="shared" si="4"/>
        <v>1</v>
      </c>
      <c r="S62" s="13">
        <f t="shared" si="5"/>
        <v>2</v>
      </c>
      <c r="T62" s="25">
        <v>92416</v>
      </c>
      <c r="U62" s="21">
        <f t="shared" si="8"/>
        <v>294.35000000000002</v>
      </c>
      <c r="V62" s="21">
        <f t="shared" si="13"/>
        <v>255495.80000000002</v>
      </c>
      <c r="W62" s="21">
        <f t="shared" si="9"/>
        <v>8.6804760534084906E-3</v>
      </c>
      <c r="X62" s="21">
        <f t="shared" si="10"/>
        <v>170625.17</v>
      </c>
      <c r="Y62" s="21">
        <f t="shared" si="11"/>
        <v>170625.17</v>
      </c>
      <c r="AA62" s="24">
        <f t="shared" si="15"/>
        <v>0</v>
      </c>
      <c r="AB62" s="38">
        <f t="shared" si="12"/>
        <v>170625.17</v>
      </c>
      <c r="AC62" s="38">
        <v>170625.17</v>
      </c>
    </row>
    <row r="63" spans="1:29" x14ac:dyDescent="0.25">
      <c r="A63" t="s">
        <v>162</v>
      </c>
      <c r="B63" t="s">
        <v>163</v>
      </c>
      <c r="C63">
        <v>926</v>
      </c>
      <c r="D63">
        <v>749980.12</v>
      </c>
      <c r="E63">
        <v>0</v>
      </c>
      <c r="F63">
        <v>0</v>
      </c>
      <c r="G63">
        <v>4762.5</v>
      </c>
      <c r="H63">
        <v>0</v>
      </c>
      <c r="I63">
        <v>0</v>
      </c>
      <c r="J63">
        <v>0</v>
      </c>
      <c r="K63" s="7">
        <v>926</v>
      </c>
      <c r="L63" s="3">
        <v>186.52414347701352</v>
      </c>
      <c r="M63" s="22" t="s">
        <v>162</v>
      </c>
      <c r="N63" s="39">
        <f t="shared" si="0"/>
        <v>745217.62</v>
      </c>
      <c r="O63" s="19">
        <f t="shared" si="1"/>
        <v>804.7706479481642</v>
      </c>
      <c r="P63" s="19">
        <f t="shared" si="2"/>
        <v>4.9645047699367479</v>
      </c>
      <c r="Q63" s="13">
        <f t="shared" si="3"/>
        <v>1</v>
      </c>
      <c r="R63" s="13">
        <f t="shared" si="4"/>
        <v>1</v>
      </c>
      <c r="S63" s="13">
        <f t="shared" si="5"/>
        <v>2</v>
      </c>
      <c r="T63" s="25">
        <v>70921</v>
      </c>
      <c r="U63" s="21">
        <f t="shared" si="8"/>
        <v>289.69</v>
      </c>
      <c r="V63" s="21">
        <f t="shared" si="13"/>
        <v>268252.94</v>
      </c>
      <c r="W63" s="21">
        <f t="shared" si="9"/>
        <v>9.113900196897267E-3</v>
      </c>
      <c r="X63" s="21">
        <f t="shared" si="10"/>
        <v>179144.65</v>
      </c>
      <c r="Y63" s="21">
        <f t="shared" si="11"/>
        <v>179144.65</v>
      </c>
      <c r="AA63" s="24">
        <f t="shared" si="15"/>
        <v>0</v>
      </c>
      <c r="AB63" s="38">
        <f t="shared" si="12"/>
        <v>179144.65</v>
      </c>
      <c r="AC63" s="38">
        <v>179144.65</v>
      </c>
    </row>
    <row r="64" spans="1:29" x14ac:dyDescent="0.25">
      <c r="A64" t="s">
        <v>194</v>
      </c>
      <c r="B64" t="s">
        <v>195</v>
      </c>
      <c r="C64">
        <v>592</v>
      </c>
      <c r="D64">
        <v>480027.39</v>
      </c>
      <c r="E64">
        <v>0</v>
      </c>
      <c r="F64">
        <v>0</v>
      </c>
      <c r="G64">
        <v>3797.36</v>
      </c>
      <c r="H64">
        <v>0</v>
      </c>
      <c r="I64">
        <v>0</v>
      </c>
      <c r="J64">
        <v>0</v>
      </c>
      <c r="K64" s="7">
        <v>592</v>
      </c>
      <c r="L64" s="3">
        <v>81.38838326989729</v>
      </c>
      <c r="M64" s="22" t="s">
        <v>194</v>
      </c>
      <c r="N64" s="39">
        <f t="shared" si="0"/>
        <v>476230.03</v>
      </c>
      <c r="O64" s="19">
        <f t="shared" si="1"/>
        <v>804.44261824324326</v>
      </c>
      <c r="P64" s="19">
        <f t="shared" si="2"/>
        <v>7.2737653239385587</v>
      </c>
      <c r="Q64" s="13">
        <f t="shared" si="3"/>
        <v>1</v>
      </c>
      <c r="R64" s="13">
        <f t="shared" si="4"/>
        <v>1</v>
      </c>
      <c r="S64" s="13">
        <f t="shared" si="5"/>
        <v>2</v>
      </c>
      <c r="T64" s="57">
        <v>34509</v>
      </c>
      <c r="U64" s="21">
        <f t="shared" si="8"/>
        <v>289.36</v>
      </c>
      <c r="V64" s="21">
        <f t="shared" si="13"/>
        <v>171301.12</v>
      </c>
      <c r="W64" s="21">
        <f t="shared" si="9"/>
        <v>5.8199597413423404E-3</v>
      </c>
      <c r="X64" s="21">
        <f t="shared" si="10"/>
        <v>114398.29</v>
      </c>
      <c r="Y64" s="21">
        <f t="shared" si="11"/>
        <v>114398.29</v>
      </c>
      <c r="AA64" s="24">
        <f t="shared" si="15"/>
        <v>0</v>
      </c>
      <c r="AB64" s="38">
        <f t="shared" si="12"/>
        <v>114398.29</v>
      </c>
      <c r="AC64" s="38">
        <v>114398.29</v>
      </c>
    </row>
    <row r="65" spans="1:29" x14ac:dyDescent="0.25">
      <c r="A65" t="s">
        <v>556</v>
      </c>
      <c r="B65" t="s">
        <v>557</v>
      </c>
      <c r="C65">
        <v>1032</v>
      </c>
      <c r="D65">
        <v>827605.53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 s="7">
        <v>1032</v>
      </c>
      <c r="L65" s="3">
        <v>80.500652340036282</v>
      </c>
      <c r="M65" s="22" t="s">
        <v>556</v>
      </c>
      <c r="N65" s="39">
        <f t="shared" si="0"/>
        <v>827605.53</v>
      </c>
      <c r="O65" s="19">
        <f t="shared" si="1"/>
        <v>801.94334302325581</v>
      </c>
      <c r="P65" s="19">
        <f t="shared" si="2"/>
        <v>12.819771890056399</v>
      </c>
      <c r="Q65" s="13">
        <f t="shared" si="3"/>
        <v>1</v>
      </c>
      <c r="R65" s="13">
        <f t="shared" si="4"/>
        <v>1</v>
      </c>
      <c r="S65" s="13">
        <f t="shared" si="5"/>
        <v>2</v>
      </c>
      <c r="T65" s="25">
        <v>32488</v>
      </c>
      <c r="U65" s="21">
        <f t="shared" si="8"/>
        <v>286.86</v>
      </c>
      <c r="V65" s="21">
        <f t="shared" si="13"/>
        <v>296039.52</v>
      </c>
      <c r="W65" s="21">
        <f t="shared" si="9"/>
        <v>1.0057949931946216E-2</v>
      </c>
      <c r="X65" s="21">
        <f t="shared" si="10"/>
        <v>197701.08</v>
      </c>
      <c r="Y65" s="21">
        <f t="shared" si="11"/>
        <v>197701.08</v>
      </c>
      <c r="AA65" s="24">
        <f t="shared" si="15"/>
        <v>0</v>
      </c>
      <c r="AB65" s="38">
        <f t="shared" si="12"/>
        <v>197701.08</v>
      </c>
      <c r="AC65" s="38">
        <v>197701.08</v>
      </c>
    </row>
    <row r="66" spans="1:29" x14ac:dyDescent="0.25">
      <c r="A66" t="s">
        <v>574</v>
      </c>
      <c r="B66" t="s">
        <v>575</v>
      </c>
      <c r="C66">
        <v>586</v>
      </c>
      <c r="D66">
        <v>469851.08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 s="7">
        <v>586</v>
      </c>
      <c r="L66" s="3">
        <v>367.12189183385266</v>
      </c>
      <c r="M66" s="22" t="s">
        <v>574</v>
      </c>
      <c r="N66" s="39">
        <f t="shared" si="0"/>
        <v>469851.08</v>
      </c>
      <c r="O66" s="19">
        <f t="shared" si="1"/>
        <v>801.79365187713313</v>
      </c>
      <c r="P66" s="19">
        <f t="shared" si="2"/>
        <v>1.5962000987541336</v>
      </c>
      <c r="Q66" s="13">
        <f t="shared" si="3"/>
        <v>1</v>
      </c>
      <c r="R66" s="13">
        <f t="shared" si="4"/>
        <v>1</v>
      </c>
      <c r="S66" s="13">
        <f t="shared" si="5"/>
        <v>2</v>
      </c>
      <c r="T66" s="25">
        <v>109975</v>
      </c>
      <c r="U66" s="21">
        <f t="shared" si="8"/>
        <v>286.70999999999998</v>
      </c>
      <c r="V66" s="21">
        <f t="shared" si="13"/>
        <v>168012.06</v>
      </c>
      <c r="W66" s="21">
        <f t="shared" si="9"/>
        <v>5.7082138474050474E-3</v>
      </c>
      <c r="X66" s="21">
        <f t="shared" si="10"/>
        <v>112201.79</v>
      </c>
      <c r="Y66" s="21">
        <f t="shared" si="11"/>
        <v>112201.79</v>
      </c>
      <c r="AA66" s="24">
        <f t="shared" si="15"/>
        <v>0</v>
      </c>
      <c r="AB66" s="38">
        <f t="shared" si="12"/>
        <v>112201.79</v>
      </c>
      <c r="AC66" s="38">
        <v>112201.79</v>
      </c>
    </row>
    <row r="67" spans="1:29" x14ac:dyDescent="0.25">
      <c r="A67" t="s">
        <v>274</v>
      </c>
      <c r="B67" t="s">
        <v>275</v>
      </c>
      <c r="C67">
        <v>880</v>
      </c>
      <c r="D67">
        <v>695996.3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 s="7">
        <v>880</v>
      </c>
      <c r="L67" s="3">
        <v>262.60729288744307</v>
      </c>
      <c r="M67" s="22" t="s">
        <v>274</v>
      </c>
      <c r="N67" s="39">
        <f t="shared" si="0"/>
        <v>695996.3</v>
      </c>
      <c r="O67" s="19">
        <f t="shared" si="1"/>
        <v>790.90488636363636</v>
      </c>
      <c r="P67" s="19">
        <f t="shared" si="2"/>
        <v>3.3510112774254885</v>
      </c>
      <c r="Q67" s="13">
        <f t="shared" si="3"/>
        <v>1</v>
      </c>
      <c r="R67" s="13">
        <f t="shared" si="4"/>
        <v>1</v>
      </c>
      <c r="S67" s="13">
        <f t="shared" si="5"/>
        <v>2</v>
      </c>
      <c r="T67" s="25">
        <v>113969</v>
      </c>
      <c r="U67" s="21">
        <f t="shared" si="8"/>
        <v>275.82</v>
      </c>
      <c r="V67" s="21">
        <f t="shared" si="13"/>
        <v>242721.6</v>
      </c>
      <c r="W67" s="21">
        <f t="shared" si="9"/>
        <v>8.2464722960024963E-3</v>
      </c>
      <c r="X67" s="21">
        <f t="shared" si="10"/>
        <v>162094.31</v>
      </c>
      <c r="Y67" s="21">
        <f t="shared" si="11"/>
        <v>162094.31</v>
      </c>
      <c r="AA67" s="24">
        <f t="shared" si="15"/>
        <v>0</v>
      </c>
      <c r="AB67" s="38">
        <f t="shared" si="12"/>
        <v>162094.31</v>
      </c>
      <c r="AC67" s="38">
        <v>162094.31</v>
      </c>
    </row>
    <row r="68" spans="1:29" x14ac:dyDescent="0.25">
      <c r="A68" t="s">
        <v>26</v>
      </c>
      <c r="B68" t="s">
        <v>27</v>
      </c>
      <c r="C68">
        <v>298</v>
      </c>
      <c r="D68">
        <v>235615.6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 s="7">
        <v>298</v>
      </c>
      <c r="L68" s="3">
        <v>83.248368478364398</v>
      </c>
      <c r="M68" s="22" t="s">
        <v>26</v>
      </c>
      <c r="N68" s="39">
        <f t="shared" si="0"/>
        <v>235615.6</v>
      </c>
      <c r="O68" s="19">
        <f t="shared" si="1"/>
        <v>790.65637583892624</v>
      </c>
      <c r="P68" s="19">
        <f t="shared" si="2"/>
        <v>3.5796497330448931</v>
      </c>
      <c r="Q68" s="13">
        <f t="shared" si="3"/>
        <v>1</v>
      </c>
      <c r="R68" s="13">
        <f t="shared" si="4"/>
        <v>1</v>
      </c>
      <c r="S68" s="13">
        <f t="shared" si="5"/>
        <v>2</v>
      </c>
      <c r="T68" s="25">
        <v>50753</v>
      </c>
      <c r="U68" s="21">
        <f t="shared" si="8"/>
        <v>275.58</v>
      </c>
      <c r="V68" s="21">
        <f t="shared" si="13"/>
        <v>82122.84</v>
      </c>
      <c r="W68" s="21">
        <f t="shared" si="9"/>
        <v>2.7901254973972055E-3</v>
      </c>
      <c r="X68" s="21">
        <f t="shared" si="10"/>
        <v>54843.26</v>
      </c>
      <c r="Y68" s="21">
        <f t="shared" si="11"/>
        <v>54843.26</v>
      </c>
      <c r="AA68" s="24">
        <f t="shared" si="15"/>
        <v>0</v>
      </c>
      <c r="AB68" s="38">
        <f t="shared" si="12"/>
        <v>54843.26</v>
      </c>
      <c r="AC68" s="38">
        <v>54843.26</v>
      </c>
    </row>
    <row r="69" spans="1:29" x14ac:dyDescent="0.25">
      <c r="A69" t="s">
        <v>679</v>
      </c>
      <c r="B69" t="s">
        <v>680</v>
      </c>
      <c r="C69">
        <v>478</v>
      </c>
      <c r="D69">
        <v>376316.04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 s="7">
        <v>478</v>
      </c>
      <c r="L69" s="3">
        <v>110.40446725081112</v>
      </c>
      <c r="M69" s="22" t="s">
        <v>679</v>
      </c>
      <c r="N69" s="39">
        <f t="shared" si="0"/>
        <v>376316.04</v>
      </c>
      <c r="O69" s="19">
        <f t="shared" si="1"/>
        <v>787.27205020920496</v>
      </c>
      <c r="P69" s="19">
        <f t="shared" si="2"/>
        <v>4.3295349536364727</v>
      </c>
      <c r="Q69" s="13">
        <f t="shared" si="3"/>
        <v>1</v>
      </c>
      <c r="R69" s="13">
        <f t="shared" si="4"/>
        <v>1</v>
      </c>
      <c r="S69" s="13">
        <f t="shared" si="5"/>
        <v>2</v>
      </c>
      <c r="T69" s="25">
        <v>102534</v>
      </c>
      <c r="U69" s="21">
        <f t="shared" si="8"/>
        <v>272.19</v>
      </c>
      <c r="V69" s="21">
        <f t="shared" si="13"/>
        <v>130106.81999999999</v>
      </c>
      <c r="W69" s="21">
        <f t="shared" si="9"/>
        <v>4.4203823913940218E-3</v>
      </c>
      <c r="X69" s="21">
        <f t="shared" si="10"/>
        <v>86887.92</v>
      </c>
      <c r="Y69" s="21">
        <f t="shared" si="11"/>
        <v>86887.92</v>
      </c>
      <c r="AA69" s="24">
        <f t="shared" si="15"/>
        <v>0</v>
      </c>
      <c r="AB69" s="38">
        <f t="shared" si="12"/>
        <v>86887.92</v>
      </c>
      <c r="AC69" s="38">
        <v>86887.92</v>
      </c>
    </row>
    <row r="70" spans="1:29" x14ac:dyDescent="0.25">
      <c r="A70" t="s">
        <v>554</v>
      </c>
      <c r="B70" t="s">
        <v>555</v>
      </c>
      <c r="C70">
        <v>486</v>
      </c>
      <c r="D70">
        <v>381449.12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 s="7">
        <v>486</v>
      </c>
      <c r="L70" s="3">
        <v>157.89790048234812</v>
      </c>
      <c r="M70" s="22" t="s">
        <v>554</v>
      </c>
      <c r="N70" s="39">
        <f t="shared" ref="N70:N133" si="16">D70-SUM(E70:J70)</f>
        <v>381449.12</v>
      </c>
      <c r="O70" s="19">
        <f t="shared" ref="O70:O133" si="17">N70/K70</f>
        <v>784.87473251028803</v>
      </c>
      <c r="P70" s="19">
        <f t="shared" ref="P70:P133" si="18">K70/L70</f>
        <v>3.0779383292327651</v>
      </c>
      <c r="Q70" s="13">
        <f t="shared" ref="Q70:Q133" si="19">IF(+O70&gt;$Q$428,1,0)</f>
        <v>1</v>
      </c>
      <c r="R70" s="13">
        <f t="shared" ref="R70:R133" si="20">IF(+P70&lt;50,1,0)</f>
        <v>1</v>
      </c>
      <c r="S70" s="13">
        <f t="shared" ref="S70:S133" si="21">+Q70+R70</f>
        <v>2</v>
      </c>
      <c r="T70" s="25">
        <v>85217</v>
      </c>
      <c r="U70" s="21">
        <f t="shared" si="8"/>
        <v>269.79000000000002</v>
      </c>
      <c r="V70" s="21">
        <f t="shared" ref="V70:V81" si="22">U70*C70</f>
        <v>131117.94</v>
      </c>
      <c r="W70" s="21">
        <f t="shared" si="9"/>
        <v>4.4547352181219862E-3</v>
      </c>
      <c r="X70" s="21">
        <f t="shared" si="10"/>
        <v>87563.17</v>
      </c>
      <c r="Y70" s="21">
        <f t="shared" si="11"/>
        <v>87563.17</v>
      </c>
      <c r="AA70" s="24">
        <f t="shared" si="15"/>
        <v>0</v>
      </c>
      <c r="AB70" s="38">
        <f t="shared" si="12"/>
        <v>87563.17</v>
      </c>
      <c r="AC70" s="38">
        <v>87563.17</v>
      </c>
    </row>
    <row r="71" spans="1:29" x14ac:dyDescent="0.25">
      <c r="A71" t="s">
        <v>695</v>
      </c>
      <c r="B71" t="s">
        <v>696</v>
      </c>
      <c r="C71">
        <v>1269</v>
      </c>
      <c r="D71">
        <v>990584.52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7">
        <v>1269</v>
      </c>
      <c r="L71" s="3">
        <v>523.08966230629596</v>
      </c>
      <c r="M71" s="22" t="s">
        <v>695</v>
      </c>
      <c r="N71" s="39">
        <f t="shared" si="16"/>
        <v>990584.52</v>
      </c>
      <c r="O71" s="19">
        <f t="shared" si="17"/>
        <v>780.60245862884165</v>
      </c>
      <c r="P71" s="19">
        <f t="shared" si="18"/>
        <v>2.4259703286908683</v>
      </c>
      <c r="Q71" s="13">
        <f t="shared" si="19"/>
        <v>1</v>
      </c>
      <c r="R71" s="13">
        <f t="shared" si="20"/>
        <v>1</v>
      </c>
      <c r="S71" s="13">
        <f t="shared" si="21"/>
        <v>2</v>
      </c>
      <c r="T71" s="25">
        <v>134713</v>
      </c>
      <c r="U71" s="21">
        <f t="shared" ref="U71:U134" si="23">ROUND(+O71-$Q$428,2)</f>
        <v>265.52</v>
      </c>
      <c r="V71" s="21">
        <f t="shared" si="22"/>
        <v>336944.88</v>
      </c>
      <c r="W71" s="21">
        <f t="shared" ref="W71:W134" si="24">+V71/$V$428</f>
        <v>1.1447710538328213E-2</v>
      </c>
      <c r="X71" s="21">
        <f t="shared" ref="X71:X134" si="25">ROUND(W71*$AB$2,2)</f>
        <v>225018.49</v>
      </c>
      <c r="Y71" s="21">
        <f t="shared" ref="Y71:Y134" si="26">ROUND(V71*$Y$5,2)</f>
        <v>225018.49</v>
      </c>
      <c r="AA71" s="24">
        <f t="shared" si="15"/>
        <v>0</v>
      </c>
      <c r="AB71" s="38">
        <f t="shared" ref="AB71:AB134" si="27">+X71</f>
        <v>225018.49</v>
      </c>
      <c r="AC71" s="38">
        <v>225018.49</v>
      </c>
    </row>
    <row r="72" spans="1:29" x14ac:dyDescent="0.25">
      <c r="A72" t="s">
        <v>722</v>
      </c>
      <c r="B72" t="s">
        <v>723</v>
      </c>
      <c r="C72">
        <v>254</v>
      </c>
      <c r="D72">
        <v>195725.19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7">
        <v>254</v>
      </c>
      <c r="L72" s="3">
        <v>97.163229726382795</v>
      </c>
      <c r="M72" s="22" t="s">
        <v>722</v>
      </c>
      <c r="N72" s="39">
        <f t="shared" si="16"/>
        <v>195725.19</v>
      </c>
      <c r="O72" s="19">
        <f t="shared" si="17"/>
        <v>770.57161417322834</v>
      </c>
      <c r="P72" s="19">
        <f t="shared" si="18"/>
        <v>2.6141576470366261</v>
      </c>
      <c r="Q72" s="13">
        <f t="shared" si="19"/>
        <v>1</v>
      </c>
      <c r="R72" s="13">
        <f t="shared" si="20"/>
        <v>1</v>
      </c>
      <c r="S72" s="13">
        <f t="shared" si="21"/>
        <v>2</v>
      </c>
      <c r="T72" s="25">
        <v>0</v>
      </c>
      <c r="U72" s="21">
        <f t="shared" si="23"/>
        <v>255.49</v>
      </c>
      <c r="V72" s="21">
        <f t="shared" si="22"/>
        <v>64894.46</v>
      </c>
      <c r="W72" s="21">
        <f t="shared" si="24"/>
        <v>2.2047908655597279E-3</v>
      </c>
      <c r="X72" s="21">
        <f t="shared" si="25"/>
        <v>43337.81</v>
      </c>
      <c r="Y72" s="21">
        <f t="shared" si="26"/>
        <v>43337.81</v>
      </c>
      <c r="AA72" s="24">
        <f t="shared" si="15"/>
        <v>0</v>
      </c>
      <c r="AB72" s="38">
        <f t="shared" si="27"/>
        <v>43337.81</v>
      </c>
      <c r="AC72" s="38">
        <v>43337.81</v>
      </c>
    </row>
    <row r="73" spans="1:29" x14ac:dyDescent="0.25">
      <c r="A73" t="s">
        <v>613</v>
      </c>
      <c r="B73" t="s">
        <v>614</v>
      </c>
      <c r="C73">
        <v>815</v>
      </c>
      <c r="D73">
        <v>626110.6</v>
      </c>
      <c r="E73">
        <v>2362.39</v>
      </c>
      <c r="F73">
        <v>0</v>
      </c>
      <c r="G73">
        <v>0</v>
      </c>
      <c r="H73">
        <v>0</v>
      </c>
      <c r="I73">
        <v>0</v>
      </c>
      <c r="J73">
        <v>0</v>
      </c>
      <c r="K73" s="7">
        <v>815</v>
      </c>
      <c r="L73" s="3">
        <v>91.432327363782292</v>
      </c>
      <c r="M73" s="22" t="s">
        <v>613</v>
      </c>
      <c r="N73" s="39">
        <f t="shared" si="16"/>
        <v>623748.21</v>
      </c>
      <c r="O73" s="19">
        <f t="shared" si="17"/>
        <v>765.33522699386504</v>
      </c>
      <c r="P73" s="19">
        <f t="shared" si="18"/>
        <v>8.9136963205295547</v>
      </c>
      <c r="Q73" s="13">
        <f t="shared" si="19"/>
        <v>1</v>
      </c>
      <c r="R73" s="13">
        <f t="shared" si="20"/>
        <v>1</v>
      </c>
      <c r="S73" s="13">
        <f t="shared" si="21"/>
        <v>2</v>
      </c>
      <c r="T73" s="57">
        <v>59400</v>
      </c>
      <c r="U73" s="21">
        <f t="shared" si="23"/>
        <v>250.26</v>
      </c>
      <c r="V73" s="21">
        <f t="shared" si="22"/>
        <v>203961.9</v>
      </c>
      <c r="W73" s="21">
        <f t="shared" si="24"/>
        <v>6.9296105405947852E-3</v>
      </c>
      <c r="X73" s="21">
        <f t="shared" si="25"/>
        <v>136209.81</v>
      </c>
      <c r="Y73" s="21">
        <f t="shared" si="26"/>
        <v>136209.81</v>
      </c>
      <c r="AA73" s="24">
        <f t="shared" si="15"/>
        <v>0</v>
      </c>
      <c r="AB73" s="38">
        <f t="shared" si="27"/>
        <v>136209.81</v>
      </c>
      <c r="AC73" s="38">
        <v>136209.81</v>
      </c>
    </row>
    <row r="74" spans="1:29" x14ac:dyDescent="0.25">
      <c r="A74" t="s">
        <v>748</v>
      </c>
      <c r="B74" t="s">
        <v>749</v>
      </c>
      <c r="C74">
        <v>1129</v>
      </c>
      <c r="D74">
        <v>860619.1</v>
      </c>
      <c r="E74">
        <v>0</v>
      </c>
      <c r="F74">
        <v>78</v>
      </c>
      <c r="G74">
        <v>0</v>
      </c>
      <c r="H74">
        <v>0</v>
      </c>
      <c r="I74">
        <v>0</v>
      </c>
      <c r="J74">
        <v>0</v>
      </c>
      <c r="K74" s="7">
        <v>1129</v>
      </c>
      <c r="L74" s="3">
        <v>188.39653963632475</v>
      </c>
      <c r="M74" s="22" t="s">
        <v>748</v>
      </c>
      <c r="N74" s="39">
        <f t="shared" si="16"/>
        <v>860541.1</v>
      </c>
      <c r="O74" s="19">
        <f t="shared" si="17"/>
        <v>762.2153232949513</v>
      </c>
      <c r="P74" s="19">
        <f t="shared" si="18"/>
        <v>5.992679070323633</v>
      </c>
      <c r="Q74" s="13">
        <f t="shared" si="19"/>
        <v>1</v>
      </c>
      <c r="R74" s="13">
        <f t="shared" si="20"/>
        <v>1</v>
      </c>
      <c r="S74" s="13">
        <f t="shared" si="21"/>
        <v>2</v>
      </c>
      <c r="T74" s="25">
        <v>0</v>
      </c>
      <c r="U74" s="21">
        <f t="shared" si="23"/>
        <v>247.14</v>
      </c>
      <c r="V74" s="21">
        <f t="shared" si="22"/>
        <v>279021.06</v>
      </c>
      <c r="W74" s="21">
        <f t="shared" si="24"/>
        <v>9.4797473372425448E-3</v>
      </c>
      <c r="X74" s="21">
        <f t="shared" si="25"/>
        <v>186335.81</v>
      </c>
      <c r="Y74" s="21">
        <f t="shared" si="26"/>
        <v>186335.81</v>
      </c>
      <c r="AA74" s="24">
        <f t="shared" si="15"/>
        <v>0</v>
      </c>
      <c r="AB74" s="38">
        <f t="shared" si="27"/>
        <v>186335.81</v>
      </c>
      <c r="AC74" s="38">
        <v>186335.81</v>
      </c>
    </row>
    <row r="75" spans="1:29" x14ac:dyDescent="0.25">
      <c r="A75" t="s">
        <v>207</v>
      </c>
      <c r="B75" t="s">
        <v>208</v>
      </c>
      <c r="C75">
        <v>1728</v>
      </c>
      <c r="D75">
        <v>1304505.0900000001</v>
      </c>
      <c r="E75">
        <v>0</v>
      </c>
      <c r="F75">
        <v>0</v>
      </c>
      <c r="G75">
        <v>692.9</v>
      </c>
      <c r="H75">
        <v>0</v>
      </c>
      <c r="I75">
        <v>0</v>
      </c>
      <c r="J75">
        <v>0</v>
      </c>
      <c r="K75" s="7">
        <v>1728</v>
      </c>
      <c r="L75" s="3">
        <v>230.36966167583509</v>
      </c>
      <c r="M75" s="22" t="s">
        <v>207</v>
      </c>
      <c r="N75" s="39">
        <f t="shared" si="16"/>
        <v>1303812.1900000002</v>
      </c>
      <c r="O75" s="19">
        <f t="shared" si="17"/>
        <v>754.52094328703708</v>
      </c>
      <c r="P75" s="19">
        <f t="shared" si="18"/>
        <v>7.5009877057142926</v>
      </c>
      <c r="Q75" s="13">
        <f t="shared" si="19"/>
        <v>1</v>
      </c>
      <c r="R75" s="13">
        <f t="shared" si="20"/>
        <v>1</v>
      </c>
      <c r="S75" s="13">
        <f t="shared" si="21"/>
        <v>2</v>
      </c>
      <c r="T75" s="25">
        <v>383766</v>
      </c>
      <c r="U75" s="21">
        <f t="shared" si="23"/>
        <v>239.44</v>
      </c>
      <c r="V75" s="21">
        <f t="shared" si="22"/>
        <v>413752.32000000001</v>
      </c>
      <c r="W75" s="21">
        <f t="shared" si="24"/>
        <v>1.405724519073193E-2</v>
      </c>
      <c r="X75" s="21">
        <f t="shared" si="25"/>
        <v>276312.02</v>
      </c>
      <c r="Y75" s="21">
        <f t="shared" si="26"/>
        <v>276312.02</v>
      </c>
      <c r="AA75" s="24">
        <f t="shared" si="15"/>
        <v>0</v>
      </c>
      <c r="AB75" s="38">
        <f t="shared" si="27"/>
        <v>276312.02</v>
      </c>
      <c r="AC75" s="38">
        <v>276312.02</v>
      </c>
    </row>
    <row r="76" spans="1:29" x14ac:dyDescent="0.25">
      <c r="A76" t="s">
        <v>742</v>
      </c>
      <c r="B76" t="s">
        <v>743</v>
      </c>
      <c r="C76">
        <v>957</v>
      </c>
      <c r="D76">
        <v>721431.34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 s="7">
        <v>957</v>
      </c>
      <c r="L76" s="3">
        <v>118.16756366082771</v>
      </c>
      <c r="M76" s="22" t="s">
        <v>742</v>
      </c>
      <c r="N76" s="39">
        <f t="shared" si="16"/>
        <v>721431.34</v>
      </c>
      <c r="O76" s="19">
        <f t="shared" si="17"/>
        <v>753.84675026123296</v>
      </c>
      <c r="P76" s="19">
        <f t="shared" si="18"/>
        <v>8.0986691301078544</v>
      </c>
      <c r="Q76" s="13">
        <f t="shared" si="19"/>
        <v>1</v>
      </c>
      <c r="R76" s="13">
        <f t="shared" si="20"/>
        <v>1</v>
      </c>
      <c r="S76" s="13">
        <f t="shared" si="21"/>
        <v>2</v>
      </c>
      <c r="T76" s="25">
        <v>106122</v>
      </c>
      <c r="U76" s="21">
        <f t="shared" si="23"/>
        <v>238.77</v>
      </c>
      <c r="V76" s="21">
        <f t="shared" si="22"/>
        <v>228502.89</v>
      </c>
      <c r="W76" s="21">
        <f t="shared" si="24"/>
        <v>7.7633912760195455E-3</v>
      </c>
      <c r="X76" s="21">
        <f t="shared" si="25"/>
        <v>152598.76999999999</v>
      </c>
      <c r="Y76" s="21">
        <f t="shared" si="26"/>
        <v>152598.76999999999</v>
      </c>
      <c r="AA76" s="24">
        <f t="shared" si="15"/>
        <v>0</v>
      </c>
      <c r="AB76" s="38">
        <f t="shared" si="27"/>
        <v>152598.76999999999</v>
      </c>
      <c r="AC76" s="38">
        <v>152598.76999999999</v>
      </c>
    </row>
    <row r="77" spans="1:29" x14ac:dyDescent="0.25">
      <c r="A77" t="s">
        <v>560</v>
      </c>
      <c r="B77" t="s">
        <v>561</v>
      </c>
      <c r="C77">
        <v>153</v>
      </c>
      <c r="D77">
        <v>114713.91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s="7">
        <v>153</v>
      </c>
      <c r="L77" s="3">
        <v>36.925360155136907</v>
      </c>
      <c r="M77" s="22" t="s">
        <v>560</v>
      </c>
      <c r="N77" s="39">
        <f t="shared" si="16"/>
        <v>114713.91</v>
      </c>
      <c r="O77" s="19">
        <f t="shared" si="17"/>
        <v>749.76411764705881</v>
      </c>
      <c r="P77" s="19">
        <f t="shared" si="18"/>
        <v>4.1434937765587438</v>
      </c>
      <c r="Q77" s="13">
        <f t="shared" si="19"/>
        <v>1</v>
      </c>
      <c r="R77" s="13">
        <f t="shared" si="20"/>
        <v>1</v>
      </c>
      <c r="S77" s="13">
        <f t="shared" si="21"/>
        <v>2</v>
      </c>
      <c r="T77" s="25">
        <v>2515</v>
      </c>
      <c r="U77" s="21">
        <f t="shared" si="23"/>
        <v>234.68</v>
      </c>
      <c r="V77" s="21">
        <f t="shared" si="22"/>
        <v>35906.04</v>
      </c>
      <c r="W77" s="21">
        <f t="shared" si="24"/>
        <v>1.2199085871185647E-3</v>
      </c>
      <c r="X77" s="21">
        <f t="shared" si="25"/>
        <v>23978.77</v>
      </c>
      <c r="Y77" s="21">
        <f t="shared" si="26"/>
        <v>23978.77</v>
      </c>
      <c r="AA77" s="24">
        <f t="shared" si="15"/>
        <v>0</v>
      </c>
      <c r="AB77" s="38">
        <f t="shared" si="27"/>
        <v>23978.77</v>
      </c>
      <c r="AC77" s="38">
        <v>23978.77</v>
      </c>
    </row>
    <row r="78" spans="1:29" x14ac:dyDescent="0.25">
      <c r="A78" t="s">
        <v>451</v>
      </c>
      <c r="B78" t="s">
        <v>452</v>
      </c>
      <c r="C78">
        <v>2642</v>
      </c>
      <c r="D78">
        <v>1977175.14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 s="7">
        <v>2642</v>
      </c>
      <c r="L78" s="3">
        <v>541.07445454438709</v>
      </c>
      <c r="M78" s="22" t="s">
        <v>451</v>
      </c>
      <c r="N78" s="39">
        <f t="shared" si="16"/>
        <v>1977175.14</v>
      </c>
      <c r="O78" s="19">
        <f t="shared" si="17"/>
        <v>748.36303557910674</v>
      </c>
      <c r="P78" s="19">
        <f t="shared" si="18"/>
        <v>4.8828769826598108</v>
      </c>
      <c r="Q78" s="13">
        <f t="shared" si="19"/>
        <v>1</v>
      </c>
      <c r="R78" s="13">
        <f t="shared" si="20"/>
        <v>1</v>
      </c>
      <c r="S78" s="13">
        <f t="shared" si="21"/>
        <v>2</v>
      </c>
      <c r="T78" s="25">
        <v>391593</v>
      </c>
      <c r="U78" s="21">
        <f t="shared" si="23"/>
        <v>233.28</v>
      </c>
      <c r="V78" s="21">
        <f t="shared" si="22"/>
        <v>616325.76</v>
      </c>
      <c r="W78" s="21">
        <f t="shared" si="24"/>
        <v>2.093968276887052E-2</v>
      </c>
      <c r="X78" s="21">
        <f t="shared" si="25"/>
        <v>411594.59</v>
      </c>
      <c r="Y78" s="21">
        <f t="shared" si="26"/>
        <v>411594.59</v>
      </c>
      <c r="AA78" s="24">
        <f t="shared" si="15"/>
        <v>0</v>
      </c>
      <c r="AB78" s="38">
        <f t="shared" si="27"/>
        <v>411594.59</v>
      </c>
      <c r="AC78" s="38">
        <v>411594.59</v>
      </c>
    </row>
    <row r="79" spans="1:29" x14ac:dyDescent="0.25">
      <c r="A79" t="s">
        <v>834</v>
      </c>
      <c r="B79" t="s">
        <v>835</v>
      </c>
      <c r="C79">
        <v>398</v>
      </c>
      <c r="D79">
        <v>297207.88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 s="7">
        <v>398</v>
      </c>
      <c r="L79" s="3">
        <v>93.638197207158157</v>
      </c>
      <c r="M79" s="22" t="s">
        <v>834</v>
      </c>
      <c r="N79" s="39">
        <f t="shared" si="16"/>
        <v>297207.88</v>
      </c>
      <c r="O79" s="19">
        <f t="shared" si="17"/>
        <v>746.75346733668346</v>
      </c>
      <c r="P79" s="19">
        <f t="shared" si="18"/>
        <v>4.2504022062651901</v>
      </c>
      <c r="Q79" s="13">
        <f t="shared" si="19"/>
        <v>1</v>
      </c>
      <c r="R79" s="13">
        <f t="shared" si="20"/>
        <v>1</v>
      </c>
      <c r="S79" s="13">
        <f t="shared" si="21"/>
        <v>2</v>
      </c>
      <c r="T79" s="25">
        <v>54707</v>
      </c>
      <c r="U79" s="21">
        <f t="shared" si="23"/>
        <v>231.67</v>
      </c>
      <c r="V79" s="21">
        <f t="shared" si="22"/>
        <v>92204.659999999989</v>
      </c>
      <c r="W79" s="21">
        <f t="shared" si="24"/>
        <v>3.1326555784583214E-3</v>
      </c>
      <c r="X79" s="21">
        <f t="shared" si="25"/>
        <v>61576.1</v>
      </c>
      <c r="Y79" s="21">
        <f t="shared" si="26"/>
        <v>61576.1</v>
      </c>
      <c r="AA79" s="24">
        <f t="shared" si="15"/>
        <v>0</v>
      </c>
      <c r="AB79" s="38">
        <f t="shared" si="27"/>
        <v>61576.1</v>
      </c>
      <c r="AC79" s="38">
        <v>61576.1</v>
      </c>
    </row>
    <row r="80" spans="1:29" x14ac:dyDescent="0.25">
      <c r="A80" t="s">
        <v>289</v>
      </c>
      <c r="B80" t="s">
        <v>290</v>
      </c>
      <c r="C80">
        <v>257</v>
      </c>
      <c r="D80">
        <v>190555.2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 s="7">
        <v>257</v>
      </c>
      <c r="L80" s="3">
        <v>55.892996652511961</v>
      </c>
      <c r="M80" s="22" t="s">
        <v>289</v>
      </c>
      <c r="N80" s="39">
        <f t="shared" si="16"/>
        <v>190555.2</v>
      </c>
      <c r="O80" s="19">
        <f t="shared" si="17"/>
        <v>741.45992217898834</v>
      </c>
      <c r="P80" s="19">
        <f t="shared" si="18"/>
        <v>4.5980715902168363</v>
      </c>
      <c r="Q80" s="13">
        <f t="shared" si="19"/>
        <v>1</v>
      </c>
      <c r="R80" s="13">
        <f t="shared" si="20"/>
        <v>1</v>
      </c>
      <c r="S80" s="13">
        <f t="shared" si="21"/>
        <v>2</v>
      </c>
      <c r="T80" s="25">
        <v>44571</v>
      </c>
      <c r="U80" s="21">
        <f t="shared" si="23"/>
        <v>226.38</v>
      </c>
      <c r="V80" s="21">
        <f t="shared" si="22"/>
        <v>58179.659999999996</v>
      </c>
      <c r="W80" s="21">
        <f t="shared" si="24"/>
        <v>1.9766553713424949E-3</v>
      </c>
      <c r="X80" s="21">
        <f t="shared" si="25"/>
        <v>38853.53</v>
      </c>
      <c r="Y80" s="21">
        <f t="shared" si="26"/>
        <v>38853.53</v>
      </c>
      <c r="AA80" s="24">
        <f t="shared" si="15"/>
        <v>0</v>
      </c>
      <c r="AB80" s="38">
        <f t="shared" si="27"/>
        <v>38853.53</v>
      </c>
      <c r="AC80" s="38">
        <v>38853.53</v>
      </c>
    </row>
    <row r="81" spans="1:29" x14ac:dyDescent="0.25">
      <c r="A81" t="s">
        <v>726</v>
      </c>
      <c r="B81" t="s">
        <v>727</v>
      </c>
      <c r="C81">
        <v>1180</v>
      </c>
      <c r="D81">
        <v>874834.33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 s="7">
        <v>1180</v>
      </c>
      <c r="L81" s="3">
        <v>424.45083335760245</v>
      </c>
      <c r="M81" s="22" t="s">
        <v>726</v>
      </c>
      <c r="N81" s="39">
        <f t="shared" si="16"/>
        <v>874834.33</v>
      </c>
      <c r="O81" s="19">
        <f t="shared" si="17"/>
        <v>741.38502542372873</v>
      </c>
      <c r="P81" s="19">
        <f t="shared" si="18"/>
        <v>2.7800628653869146</v>
      </c>
      <c r="Q81" s="13">
        <f t="shared" si="19"/>
        <v>1</v>
      </c>
      <c r="R81" s="13">
        <f t="shared" si="20"/>
        <v>1</v>
      </c>
      <c r="S81" s="13">
        <f t="shared" si="21"/>
        <v>2</v>
      </c>
      <c r="T81" s="25">
        <v>132672</v>
      </c>
      <c r="U81" s="21">
        <f t="shared" si="23"/>
        <v>226.31</v>
      </c>
      <c r="V81" s="21">
        <f t="shared" si="22"/>
        <v>267045.8</v>
      </c>
      <c r="W81" s="21">
        <f t="shared" si="24"/>
        <v>9.0728875858754349E-3</v>
      </c>
      <c r="X81" s="21">
        <f t="shared" si="25"/>
        <v>178338.49</v>
      </c>
      <c r="Y81" s="21">
        <f t="shared" si="26"/>
        <v>178338.49</v>
      </c>
      <c r="AA81" s="24">
        <f t="shared" si="15"/>
        <v>0</v>
      </c>
      <c r="AB81" s="38">
        <f t="shared" si="27"/>
        <v>178338.49</v>
      </c>
      <c r="AC81" s="38">
        <v>178338.49</v>
      </c>
    </row>
    <row r="82" spans="1:29" x14ac:dyDescent="0.25">
      <c r="A82" t="s">
        <v>235</v>
      </c>
      <c r="B82" t="s">
        <v>236</v>
      </c>
      <c r="C82">
        <v>411</v>
      </c>
      <c r="D82">
        <v>304687.26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 s="7">
        <v>411</v>
      </c>
      <c r="L82" s="3">
        <v>6.2294990489126061</v>
      </c>
      <c r="M82" s="2" t="s">
        <v>235</v>
      </c>
      <c r="N82" s="39">
        <f t="shared" si="16"/>
        <v>304687.26</v>
      </c>
      <c r="O82" s="19">
        <f t="shared" si="17"/>
        <v>741.33153284671539</v>
      </c>
      <c r="P82" s="19">
        <f t="shared" si="18"/>
        <v>65.976412673462463</v>
      </c>
      <c r="Q82" s="13">
        <f t="shared" si="19"/>
        <v>1</v>
      </c>
      <c r="R82" s="13">
        <f t="shared" si="20"/>
        <v>0</v>
      </c>
      <c r="S82" s="13">
        <f t="shared" si="21"/>
        <v>1</v>
      </c>
      <c r="T82" s="25">
        <v>0</v>
      </c>
      <c r="U82" s="21">
        <f t="shared" si="23"/>
        <v>226.25</v>
      </c>
      <c r="V82" s="21"/>
      <c r="W82" s="21">
        <f t="shared" si="24"/>
        <v>0</v>
      </c>
      <c r="X82" s="21">
        <f t="shared" si="25"/>
        <v>0</v>
      </c>
      <c r="Y82" s="21">
        <f t="shared" si="26"/>
        <v>0</v>
      </c>
      <c r="AA82" s="24">
        <f t="shared" si="15"/>
        <v>0</v>
      </c>
      <c r="AB82" s="38">
        <f t="shared" si="27"/>
        <v>0</v>
      </c>
      <c r="AC82" s="38">
        <v>0</v>
      </c>
    </row>
    <row r="83" spans="1:29" x14ac:dyDescent="0.25">
      <c r="A83" t="s">
        <v>211</v>
      </c>
      <c r="B83" t="s">
        <v>212</v>
      </c>
      <c r="C83">
        <v>566</v>
      </c>
      <c r="D83">
        <v>418866.09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 s="7">
        <v>566</v>
      </c>
      <c r="L83" s="3">
        <v>118.772109582876</v>
      </c>
      <c r="M83" s="22" t="s">
        <v>211</v>
      </c>
      <c r="N83" s="39">
        <f t="shared" si="16"/>
        <v>418866.09</v>
      </c>
      <c r="O83" s="19">
        <f t="shared" si="17"/>
        <v>740.04609540636045</v>
      </c>
      <c r="P83" s="19">
        <f t="shared" si="18"/>
        <v>4.7654285335822912</v>
      </c>
      <c r="Q83" s="13">
        <f t="shared" si="19"/>
        <v>1</v>
      </c>
      <c r="R83" s="13">
        <f t="shared" si="20"/>
        <v>1</v>
      </c>
      <c r="S83" s="13">
        <f t="shared" si="21"/>
        <v>2</v>
      </c>
      <c r="T83" s="25">
        <v>71325</v>
      </c>
      <c r="U83" s="21">
        <f t="shared" si="23"/>
        <v>224.97</v>
      </c>
      <c r="V83" s="21">
        <f t="shared" ref="V83:V114" si="28">U83*C83</f>
        <v>127333.02</v>
      </c>
      <c r="W83" s="21">
        <f t="shared" si="24"/>
        <v>4.3261424685579353E-3</v>
      </c>
      <c r="X83" s="21">
        <f t="shared" si="25"/>
        <v>85035.520000000004</v>
      </c>
      <c r="Y83" s="21">
        <f t="shared" si="26"/>
        <v>85035.520000000004</v>
      </c>
      <c r="AA83" s="24">
        <f t="shared" si="15"/>
        <v>0</v>
      </c>
      <c r="AB83" s="38">
        <f t="shared" si="27"/>
        <v>85035.520000000004</v>
      </c>
      <c r="AC83" s="38">
        <v>85035.520000000004</v>
      </c>
    </row>
    <row r="84" spans="1:29" x14ac:dyDescent="0.25">
      <c r="A84" t="s">
        <v>788</v>
      </c>
      <c r="B84" t="s">
        <v>789</v>
      </c>
      <c r="C84">
        <v>658</v>
      </c>
      <c r="D84">
        <v>486786.47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 s="7">
        <v>658</v>
      </c>
      <c r="L84" s="3">
        <v>488.0086355985145</v>
      </c>
      <c r="M84" s="22" t="s">
        <v>788</v>
      </c>
      <c r="N84" s="39">
        <f t="shared" si="16"/>
        <v>486786.47</v>
      </c>
      <c r="O84" s="19">
        <f t="shared" si="17"/>
        <v>739.79706686930092</v>
      </c>
      <c r="P84" s="19">
        <f t="shared" si="18"/>
        <v>1.3483367957064958</v>
      </c>
      <c r="Q84" s="13">
        <f t="shared" si="19"/>
        <v>1</v>
      </c>
      <c r="R84" s="13">
        <f t="shared" si="20"/>
        <v>1</v>
      </c>
      <c r="S84" s="13">
        <f t="shared" si="21"/>
        <v>2</v>
      </c>
      <c r="T84" s="25">
        <v>70803</v>
      </c>
      <c r="U84" s="21">
        <f t="shared" si="23"/>
        <v>224.72</v>
      </c>
      <c r="V84" s="21">
        <f t="shared" si="28"/>
        <v>147865.76</v>
      </c>
      <c r="W84" s="21">
        <f t="shared" si="24"/>
        <v>5.0237428122068819E-3</v>
      </c>
      <c r="X84" s="21">
        <f t="shared" si="25"/>
        <v>98747.69</v>
      </c>
      <c r="Y84" s="21">
        <f t="shared" si="26"/>
        <v>98747.69</v>
      </c>
      <c r="AA84" s="24">
        <f t="shared" si="15"/>
        <v>0</v>
      </c>
      <c r="AB84" s="38">
        <f t="shared" si="27"/>
        <v>98747.69</v>
      </c>
      <c r="AC84" s="38">
        <v>98747.69</v>
      </c>
    </row>
    <row r="85" spans="1:29" x14ac:dyDescent="0.25">
      <c r="A85" t="s">
        <v>818</v>
      </c>
      <c r="B85" t="s">
        <v>819</v>
      </c>
      <c r="C85">
        <v>562</v>
      </c>
      <c r="D85">
        <v>414590.89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 s="7">
        <v>562</v>
      </c>
      <c r="L85" s="3">
        <v>143.975711426092</v>
      </c>
      <c r="M85" s="22" t="s">
        <v>818</v>
      </c>
      <c r="N85" s="39">
        <f t="shared" si="16"/>
        <v>414590.89</v>
      </c>
      <c r="O85" s="19">
        <f t="shared" si="17"/>
        <v>737.70620996441289</v>
      </c>
      <c r="P85" s="19">
        <f t="shared" si="18"/>
        <v>3.9034361729026439</v>
      </c>
      <c r="Q85" s="13">
        <f t="shared" si="19"/>
        <v>1</v>
      </c>
      <c r="R85" s="13">
        <f t="shared" si="20"/>
        <v>1</v>
      </c>
      <c r="S85" s="13">
        <f t="shared" si="21"/>
        <v>2</v>
      </c>
      <c r="T85" s="25">
        <v>40505</v>
      </c>
      <c r="U85" s="21">
        <f t="shared" si="23"/>
        <v>222.63</v>
      </c>
      <c r="V85" s="21">
        <f t="shared" si="28"/>
        <v>125118.06</v>
      </c>
      <c r="W85" s="21">
        <f t="shared" si="24"/>
        <v>4.2508891483888454E-3</v>
      </c>
      <c r="X85" s="21">
        <f t="shared" si="25"/>
        <v>83556.33</v>
      </c>
      <c r="Y85" s="21">
        <f t="shared" si="26"/>
        <v>83556.33</v>
      </c>
      <c r="AA85" s="24">
        <f t="shared" si="15"/>
        <v>0</v>
      </c>
      <c r="AB85" s="38">
        <f t="shared" si="27"/>
        <v>83556.33</v>
      </c>
      <c r="AC85" s="38">
        <v>83556.33</v>
      </c>
    </row>
    <row r="86" spans="1:29" x14ac:dyDescent="0.25">
      <c r="A86" t="s">
        <v>276</v>
      </c>
      <c r="B86" t="s">
        <v>277</v>
      </c>
      <c r="C86">
        <v>416</v>
      </c>
      <c r="D86">
        <v>306521.58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 s="7">
        <v>416</v>
      </c>
      <c r="L86" s="3">
        <v>133.63947332068867</v>
      </c>
      <c r="M86" s="22" t="s">
        <v>276</v>
      </c>
      <c r="N86" s="39">
        <f t="shared" si="16"/>
        <v>306521.58</v>
      </c>
      <c r="O86" s="19">
        <f t="shared" si="17"/>
        <v>736.83072115384618</v>
      </c>
      <c r="P86" s="19">
        <f t="shared" si="18"/>
        <v>3.1128527347735306</v>
      </c>
      <c r="Q86" s="13">
        <f t="shared" si="19"/>
        <v>1</v>
      </c>
      <c r="R86" s="13">
        <f t="shared" si="20"/>
        <v>1</v>
      </c>
      <c r="S86" s="13">
        <f t="shared" si="21"/>
        <v>2</v>
      </c>
      <c r="T86" s="25">
        <v>0</v>
      </c>
      <c r="U86" s="21">
        <f t="shared" si="23"/>
        <v>221.75</v>
      </c>
      <c r="V86" s="21">
        <f t="shared" si="28"/>
        <v>92248</v>
      </c>
      <c r="W86" s="21">
        <f t="shared" si="24"/>
        <v>3.1341280560182455E-3</v>
      </c>
      <c r="X86" s="21">
        <f t="shared" si="25"/>
        <v>61605.05</v>
      </c>
      <c r="Y86" s="21">
        <f t="shared" si="26"/>
        <v>61605.05</v>
      </c>
      <c r="AA86" s="24">
        <f t="shared" si="15"/>
        <v>0</v>
      </c>
      <c r="AB86" s="38">
        <f t="shared" si="27"/>
        <v>61605.05</v>
      </c>
      <c r="AC86" s="38">
        <v>61605.05</v>
      </c>
    </row>
    <row r="87" spans="1:29" x14ac:dyDescent="0.25">
      <c r="A87" t="s">
        <v>597</v>
      </c>
      <c r="B87" t="s">
        <v>598</v>
      </c>
      <c r="C87">
        <v>315</v>
      </c>
      <c r="D87">
        <v>231155.68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 s="7">
        <v>315</v>
      </c>
      <c r="L87" s="3">
        <v>88.635998589424517</v>
      </c>
      <c r="M87" s="22" t="s">
        <v>597</v>
      </c>
      <c r="N87" s="39">
        <f t="shared" si="16"/>
        <v>231155.68</v>
      </c>
      <c r="O87" s="19">
        <f t="shared" si="17"/>
        <v>733.82755555555548</v>
      </c>
      <c r="P87" s="19">
        <f t="shared" si="18"/>
        <v>3.5538607903446557</v>
      </c>
      <c r="Q87" s="13">
        <f t="shared" si="19"/>
        <v>1</v>
      </c>
      <c r="R87" s="13">
        <f t="shared" si="20"/>
        <v>1</v>
      </c>
      <c r="S87" s="13">
        <f t="shared" si="21"/>
        <v>2</v>
      </c>
      <c r="T87" s="25">
        <v>0</v>
      </c>
      <c r="U87" s="21">
        <f t="shared" si="23"/>
        <v>218.75</v>
      </c>
      <c r="V87" s="21">
        <f t="shared" si="28"/>
        <v>68906.25</v>
      </c>
      <c r="W87" s="21">
        <f t="shared" si="24"/>
        <v>2.3410915289221144E-3</v>
      </c>
      <c r="X87" s="21">
        <f t="shared" si="25"/>
        <v>46016.959999999999</v>
      </c>
      <c r="Y87" s="21">
        <f t="shared" si="26"/>
        <v>46016.959999999999</v>
      </c>
      <c r="AA87" s="24">
        <f t="shared" si="15"/>
        <v>0</v>
      </c>
      <c r="AB87" s="38">
        <f t="shared" si="27"/>
        <v>46016.959999999999</v>
      </c>
      <c r="AC87" s="38">
        <v>46016.959999999999</v>
      </c>
    </row>
    <row r="88" spans="1:29" x14ac:dyDescent="0.25">
      <c r="A88" t="s">
        <v>469</v>
      </c>
      <c r="B88" t="s">
        <v>470</v>
      </c>
      <c r="C88">
        <v>596</v>
      </c>
      <c r="D88">
        <v>578234.98</v>
      </c>
      <c r="E88">
        <v>0</v>
      </c>
      <c r="F88">
        <v>0</v>
      </c>
      <c r="G88">
        <v>142781.03</v>
      </c>
      <c r="H88">
        <v>0</v>
      </c>
      <c r="I88">
        <v>0</v>
      </c>
      <c r="J88">
        <v>0</v>
      </c>
      <c r="K88" s="7">
        <v>596</v>
      </c>
      <c r="L88" s="3">
        <v>249.21025029562426</v>
      </c>
      <c r="M88" s="22" t="s">
        <v>469</v>
      </c>
      <c r="N88" s="39">
        <f t="shared" si="16"/>
        <v>435453.94999999995</v>
      </c>
      <c r="O88" s="19">
        <f t="shared" si="17"/>
        <v>730.62743288590593</v>
      </c>
      <c r="P88" s="19">
        <f t="shared" si="18"/>
        <v>2.3915549191616248</v>
      </c>
      <c r="Q88" s="13">
        <f t="shared" si="19"/>
        <v>1</v>
      </c>
      <c r="R88" s="13">
        <f t="shared" si="20"/>
        <v>1</v>
      </c>
      <c r="S88" s="13">
        <f t="shared" si="21"/>
        <v>2</v>
      </c>
      <c r="T88" s="25">
        <v>56348</v>
      </c>
      <c r="U88" s="21">
        <f t="shared" si="23"/>
        <v>215.55</v>
      </c>
      <c r="V88" s="21">
        <f t="shared" si="28"/>
        <v>128467.8</v>
      </c>
      <c r="W88" s="21">
        <f t="shared" si="24"/>
        <v>4.3646966468101293E-3</v>
      </c>
      <c r="X88" s="21">
        <f t="shared" si="25"/>
        <v>85793.35</v>
      </c>
      <c r="Y88" s="21">
        <f t="shared" si="26"/>
        <v>85793.35</v>
      </c>
      <c r="AA88" s="24">
        <f t="shared" ref="AA88:AA119" si="29">Z88*0.537240144</f>
        <v>0</v>
      </c>
      <c r="AB88" s="38">
        <f t="shared" si="27"/>
        <v>85793.35</v>
      </c>
      <c r="AC88" s="38">
        <v>85793.35</v>
      </c>
    </row>
    <row r="89" spans="1:29" x14ac:dyDescent="0.25">
      <c r="A89" t="s">
        <v>106</v>
      </c>
      <c r="B89" t="s">
        <v>107</v>
      </c>
      <c r="C89">
        <v>170</v>
      </c>
      <c r="D89">
        <v>123628.1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s="7">
        <v>170</v>
      </c>
      <c r="L89" s="3">
        <v>233.34181891136183</v>
      </c>
      <c r="M89" s="22" t="s">
        <v>106</v>
      </c>
      <c r="N89" s="39">
        <f t="shared" si="16"/>
        <v>123628.1</v>
      </c>
      <c r="O89" s="19">
        <f t="shared" si="17"/>
        <v>727.22411764705885</v>
      </c>
      <c r="P89" s="19">
        <f t="shared" si="18"/>
        <v>0.72854493375050311</v>
      </c>
      <c r="Q89" s="13">
        <f t="shared" si="19"/>
        <v>1</v>
      </c>
      <c r="R89" s="13">
        <f t="shared" si="20"/>
        <v>1</v>
      </c>
      <c r="S89" s="13">
        <f t="shared" si="21"/>
        <v>2</v>
      </c>
      <c r="T89" s="25">
        <v>50516</v>
      </c>
      <c r="U89" s="21">
        <f t="shared" si="23"/>
        <v>212.14</v>
      </c>
      <c r="V89" s="21">
        <f t="shared" si="28"/>
        <v>36063.799999999996</v>
      </c>
      <c r="W89" s="21">
        <f t="shared" si="24"/>
        <v>1.2252684869767452E-3</v>
      </c>
      <c r="X89" s="21">
        <f t="shared" si="25"/>
        <v>24084.12</v>
      </c>
      <c r="Y89" s="21">
        <f t="shared" si="26"/>
        <v>24084.12</v>
      </c>
      <c r="AA89" s="24">
        <f t="shared" si="29"/>
        <v>0</v>
      </c>
      <c r="AB89" s="38">
        <f t="shared" si="27"/>
        <v>24084.12</v>
      </c>
      <c r="AC89" s="38">
        <v>24084.12</v>
      </c>
    </row>
    <row r="90" spans="1:29" x14ac:dyDescent="0.25">
      <c r="A90" t="s">
        <v>502</v>
      </c>
      <c r="B90" t="s">
        <v>503</v>
      </c>
      <c r="C90">
        <v>1153</v>
      </c>
      <c r="D90">
        <v>838043.71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 s="7">
        <v>1153</v>
      </c>
      <c r="L90" s="3">
        <v>162.66530253968088</v>
      </c>
      <c r="M90" s="22" t="s">
        <v>502</v>
      </c>
      <c r="N90" s="39">
        <f t="shared" si="16"/>
        <v>838043.71</v>
      </c>
      <c r="O90" s="19">
        <f t="shared" si="17"/>
        <v>726.83756287944493</v>
      </c>
      <c r="P90" s="19">
        <f t="shared" si="18"/>
        <v>7.0881741957153706</v>
      </c>
      <c r="Q90" s="13">
        <f t="shared" si="19"/>
        <v>1</v>
      </c>
      <c r="R90" s="13">
        <f t="shared" si="20"/>
        <v>1</v>
      </c>
      <c r="S90" s="13">
        <f t="shared" si="21"/>
        <v>2</v>
      </c>
      <c r="T90" s="25">
        <v>3956</v>
      </c>
      <c r="U90" s="21">
        <f t="shared" si="23"/>
        <v>211.76</v>
      </c>
      <c r="V90" s="21">
        <f t="shared" si="28"/>
        <v>244159.28</v>
      </c>
      <c r="W90" s="21">
        <f t="shared" si="24"/>
        <v>8.2953175091624153E-3</v>
      </c>
      <c r="X90" s="21">
        <f t="shared" si="25"/>
        <v>163054.42000000001</v>
      </c>
      <c r="Y90" s="21">
        <f t="shared" si="26"/>
        <v>163054.42000000001</v>
      </c>
      <c r="AA90" s="24">
        <f t="shared" si="29"/>
        <v>0</v>
      </c>
      <c r="AB90" s="38">
        <f t="shared" si="27"/>
        <v>163054.42000000001</v>
      </c>
      <c r="AC90" s="38">
        <v>163054.42000000001</v>
      </c>
    </row>
    <row r="91" spans="1:29" x14ac:dyDescent="0.25">
      <c r="A91" t="s">
        <v>527</v>
      </c>
      <c r="B91" t="s">
        <v>528</v>
      </c>
      <c r="C91">
        <v>89</v>
      </c>
      <c r="D91">
        <v>64684.26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 s="7">
        <v>89</v>
      </c>
      <c r="L91" s="3">
        <v>8.6837358954094661</v>
      </c>
      <c r="M91" s="22" t="s">
        <v>527</v>
      </c>
      <c r="N91" s="39">
        <f t="shared" si="16"/>
        <v>64684.26</v>
      </c>
      <c r="O91" s="19">
        <f t="shared" si="17"/>
        <v>726.7894382022472</v>
      </c>
      <c r="P91" s="19">
        <f t="shared" si="18"/>
        <v>10.24904500458709</v>
      </c>
      <c r="Q91" s="13">
        <f t="shared" si="19"/>
        <v>1</v>
      </c>
      <c r="R91" s="13">
        <f t="shared" si="20"/>
        <v>1</v>
      </c>
      <c r="S91" s="13">
        <f t="shared" si="21"/>
        <v>2</v>
      </c>
      <c r="T91" s="25">
        <v>2976</v>
      </c>
      <c r="U91" s="21">
        <f t="shared" si="23"/>
        <v>211.71</v>
      </c>
      <c r="V91" s="21">
        <f t="shared" si="28"/>
        <v>18842.190000000002</v>
      </c>
      <c r="W91" s="21">
        <f t="shared" si="24"/>
        <v>6.4016386605483518E-4</v>
      </c>
      <c r="X91" s="21">
        <f t="shared" si="25"/>
        <v>12583.19</v>
      </c>
      <c r="Y91" s="21">
        <f t="shared" si="26"/>
        <v>12583.19</v>
      </c>
      <c r="AA91" s="24">
        <f t="shared" si="29"/>
        <v>0</v>
      </c>
      <c r="AB91" s="38">
        <f t="shared" si="27"/>
        <v>12583.19</v>
      </c>
      <c r="AC91" s="38">
        <v>12583.19</v>
      </c>
    </row>
    <row r="92" spans="1:29" x14ac:dyDescent="0.25">
      <c r="A92" t="s">
        <v>718</v>
      </c>
      <c r="B92" t="s">
        <v>719</v>
      </c>
      <c r="C92">
        <v>583</v>
      </c>
      <c r="D92">
        <v>418160.29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 s="7">
        <v>583</v>
      </c>
      <c r="L92" s="3">
        <v>156.12122832166929</v>
      </c>
      <c r="M92" s="22" t="s">
        <v>718</v>
      </c>
      <c r="N92" s="39">
        <f t="shared" si="16"/>
        <v>418160.29</v>
      </c>
      <c r="O92" s="19">
        <f t="shared" si="17"/>
        <v>717.25607204116636</v>
      </c>
      <c r="P92" s="19">
        <f t="shared" si="18"/>
        <v>3.7342775628103411</v>
      </c>
      <c r="Q92" s="13">
        <f t="shared" si="19"/>
        <v>1</v>
      </c>
      <c r="R92" s="13">
        <f t="shared" si="20"/>
        <v>1</v>
      </c>
      <c r="S92" s="13">
        <f t="shared" si="21"/>
        <v>2</v>
      </c>
      <c r="T92" s="25">
        <v>68400</v>
      </c>
      <c r="U92" s="21">
        <f t="shared" si="23"/>
        <v>202.18</v>
      </c>
      <c r="V92" s="21">
        <f t="shared" si="28"/>
        <v>117870.94</v>
      </c>
      <c r="W92" s="21">
        <f t="shared" si="24"/>
        <v>4.0046680691531878E-3</v>
      </c>
      <c r="X92" s="21">
        <f t="shared" si="25"/>
        <v>78716.56</v>
      </c>
      <c r="Y92" s="21">
        <f t="shared" si="26"/>
        <v>78716.56</v>
      </c>
      <c r="AA92" s="24">
        <f t="shared" si="29"/>
        <v>0</v>
      </c>
      <c r="AB92" s="38">
        <f t="shared" si="27"/>
        <v>78716.56</v>
      </c>
      <c r="AC92" s="38">
        <v>78716.56</v>
      </c>
    </row>
    <row r="93" spans="1:29" x14ac:dyDescent="0.25">
      <c r="A93" t="s">
        <v>126</v>
      </c>
      <c r="B93" t="s">
        <v>127</v>
      </c>
      <c r="C93">
        <v>795</v>
      </c>
      <c r="D93">
        <v>568179.67000000004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 s="7">
        <v>795</v>
      </c>
      <c r="L93" s="3">
        <v>737.2306693724081</v>
      </c>
      <c r="M93" s="22" t="s">
        <v>126</v>
      </c>
      <c r="N93" s="39">
        <f t="shared" si="16"/>
        <v>568179.67000000004</v>
      </c>
      <c r="O93" s="19">
        <f t="shared" si="17"/>
        <v>714.69140880503153</v>
      </c>
      <c r="P93" s="19">
        <f t="shared" si="18"/>
        <v>1.0783599123416419</v>
      </c>
      <c r="Q93" s="13">
        <f t="shared" si="19"/>
        <v>1</v>
      </c>
      <c r="R93" s="13">
        <f t="shared" si="20"/>
        <v>1</v>
      </c>
      <c r="S93" s="13">
        <f t="shared" si="21"/>
        <v>2</v>
      </c>
      <c r="T93" s="25">
        <v>75005</v>
      </c>
      <c r="U93" s="21">
        <f t="shared" si="23"/>
        <v>199.61</v>
      </c>
      <c r="V93" s="21">
        <f t="shared" si="28"/>
        <v>158689.95000000001</v>
      </c>
      <c r="W93" s="21">
        <f t="shared" si="24"/>
        <v>5.3914949321734089E-3</v>
      </c>
      <c r="X93" s="21">
        <f t="shared" si="25"/>
        <v>105976.3</v>
      </c>
      <c r="Y93" s="21">
        <f t="shared" si="26"/>
        <v>105976.3</v>
      </c>
      <c r="AA93" s="24">
        <f t="shared" si="29"/>
        <v>0</v>
      </c>
      <c r="AB93" s="38">
        <f t="shared" si="27"/>
        <v>105976.3</v>
      </c>
      <c r="AC93" s="38">
        <v>105976.3</v>
      </c>
    </row>
    <row r="94" spans="1:29" x14ac:dyDescent="0.25">
      <c r="A94" t="s">
        <v>592</v>
      </c>
      <c r="B94" t="s">
        <v>593</v>
      </c>
      <c r="C94">
        <v>327</v>
      </c>
      <c r="D94">
        <v>233546.49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 s="7">
        <v>327</v>
      </c>
      <c r="L94" s="3">
        <v>64.965033098103234</v>
      </c>
      <c r="M94" s="22" t="s">
        <v>592</v>
      </c>
      <c r="N94" s="39">
        <f t="shared" si="16"/>
        <v>233546.49</v>
      </c>
      <c r="O94" s="19">
        <f t="shared" si="17"/>
        <v>714.20944954128436</v>
      </c>
      <c r="P94" s="19">
        <f t="shared" si="18"/>
        <v>5.0334770014847781</v>
      </c>
      <c r="Q94" s="13">
        <f t="shared" si="19"/>
        <v>1</v>
      </c>
      <c r="R94" s="13">
        <f t="shared" si="20"/>
        <v>1</v>
      </c>
      <c r="S94" s="13">
        <f t="shared" si="21"/>
        <v>2</v>
      </c>
      <c r="T94" s="25">
        <v>25252</v>
      </c>
      <c r="U94" s="21">
        <f t="shared" si="23"/>
        <v>199.13</v>
      </c>
      <c r="V94" s="21">
        <f t="shared" si="28"/>
        <v>65115.51</v>
      </c>
      <c r="W94" s="21">
        <f t="shared" si="24"/>
        <v>2.2123010447157297E-3</v>
      </c>
      <c r="X94" s="21">
        <f t="shared" si="25"/>
        <v>43485.43</v>
      </c>
      <c r="Y94" s="21">
        <f t="shared" si="26"/>
        <v>43485.43</v>
      </c>
      <c r="AA94" s="24">
        <f t="shared" si="29"/>
        <v>0</v>
      </c>
      <c r="AB94" s="38">
        <f t="shared" si="27"/>
        <v>43485.43</v>
      </c>
      <c r="AC94" s="38">
        <v>43485.43</v>
      </c>
    </row>
    <row r="95" spans="1:29" x14ac:dyDescent="0.25">
      <c r="A95" t="s">
        <v>572</v>
      </c>
      <c r="B95" t="s">
        <v>573</v>
      </c>
      <c r="C95">
        <v>784</v>
      </c>
      <c r="D95">
        <v>558552.92000000004</v>
      </c>
      <c r="E95">
        <v>0</v>
      </c>
      <c r="F95">
        <v>226.48</v>
      </c>
      <c r="G95">
        <v>0</v>
      </c>
      <c r="H95">
        <v>0</v>
      </c>
      <c r="I95">
        <v>0</v>
      </c>
      <c r="J95">
        <v>0</v>
      </c>
      <c r="K95" s="7">
        <v>784</v>
      </c>
      <c r="L95" s="3">
        <v>586.3323642268457</v>
      </c>
      <c r="M95" s="22" t="s">
        <v>572</v>
      </c>
      <c r="N95" s="39">
        <f t="shared" si="16"/>
        <v>558326.44000000006</v>
      </c>
      <c r="O95" s="19">
        <f t="shared" si="17"/>
        <v>712.15107142857153</v>
      </c>
      <c r="P95" s="19">
        <f t="shared" si="18"/>
        <v>1.3371255755834055</v>
      </c>
      <c r="Q95" s="13">
        <f t="shared" si="19"/>
        <v>1</v>
      </c>
      <c r="R95" s="13">
        <f t="shared" si="20"/>
        <v>1</v>
      </c>
      <c r="S95" s="13">
        <f t="shared" si="21"/>
        <v>2</v>
      </c>
      <c r="T95" s="25">
        <v>91662</v>
      </c>
      <c r="U95" s="21">
        <f t="shared" si="23"/>
        <v>197.07</v>
      </c>
      <c r="V95" s="21">
        <f t="shared" si="28"/>
        <v>154502.88</v>
      </c>
      <c r="W95" s="21">
        <f t="shared" si="24"/>
        <v>5.2492391265243719E-3</v>
      </c>
      <c r="X95" s="21">
        <f t="shared" si="25"/>
        <v>103180.09</v>
      </c>
      <c r="Y95" s="21">
        <f t="shared" si="26"/>
        <v>103180.09</v>
      </c>
      <c r="AA95" s="24">
        <f t="shared" si="29"/>
        <v>0</v>
      </c>
      <c r="AB95" s="38">
        <f t="shared" si="27"/>
        <v>103180.09</v>
      </c>
      <c r="AC95" s="38">
        <v>103180.09</v>
      </c>
    </row>
    <row r="96" spans="1:29" x14ac:dyDescent="0.25">
      <c r="A96" t="s">
        <v>41</v>
      </c>
      <c r="B96" t="s">
        <v>42</v>
      </c>
      <c r="C96">
        <v>1090</v>
      </c>
      <c r="D96">
        <v>777316.28</v>
      </c>
      <c r="E96">
        <v>0</v>
      </c>
      <c r="F96">
        <v>772.07</v>
      </c>
      <c r="G96">
        <v>663.85</v>
      </c>
      <c r="H96">
        <v>0</v>
      </c>
      <c r="I96">
        <v>0</v>
      </c>
      <c r="J96">
        <v>0</v>
      </c>
      <c r="K96" s="7">
        <v>1090</v>
      </c>
      <c r="L96" s="3">
        <v>147.03600949034742</v>
      </c>
      <c r="M96" s="22" t="s">
        <v>41</v>
      </c>
      <c r="N96" s="39">
        <f t="shared" si="16"/>
        <v>775880.36</v>
      </c>
      <c r="O96" s="19">
        <f t="shared" si="17"/>
        <v>711.81684403669726</v>
      </c>
      <c r="P96" s="19">
        <f t="shared" si="18"/>
        <v>7.4131500424836814</v>
      </c>
      <c r="Q96" s="13">
        <f t="shared" si="19"/>
        <v>1</v>
      </c>
      <c r="R96" s="13">
        <f t="shared" si="20"/>
        <v>1</v>
      </c>
      <c r="S96" s="13">
        <f t="shared" si="21"/>
        <v>2</v>
      </c>
      <c r="T96" s="25"/>
      <c r="U96" s="21">
        <f t="shared" si="23"/>
        <v>196.74</v>
      </c>
      <c r="V96" s="21">
        <f t="shared" si="28"/>
        <v>214446.6</v>
      </c>
      <c r="W96" s="21">
        <f t="shared" si="24"/>
        <v>7.2858284795087403E-3</v>
      </c>
      <c r="X96" s="21">
        <f t="shared" si="25"/>
        <v>143211.70000000001</v>
      </c>
      <c r="Y96" s="21">
        <f t="shared" si="26"/>
        <v>143211.70000000001</v>
      </c>
      <c r="AA96" s="24">
        <f t="shared" si="29"/>
        <v>0</v>
      </c>
      <c r="AB96" s="38">
        <f t="shared" si="27"/>
        <v>143211.70000000001</v>
      </c>
      <c r="AC96" s="38">
        <v>143211.70000000001</v>
      </c>
    </row>
    <row r="97" spans="1:29" x14ac:dyDescent="0.25">
      <c r="A97" t="s">
        <v>369</v>
      </c>
      <c r="B97" t="s">
        <v>370</v>
      </c>
      <c r="C97">
        <v>795</v>
      </c>
      <c r="D97">
        <v>565617.89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s="7">
        <v>795</v>
      </c>
      <c r="L97" s="3">
        <v>109.38090345876422</v>
      </c>
      <c r="M97" s="22" t="s">
        <v>369</v>
      </c>
      <c r="N97" s="39">
        <f t="shared" si="16"/>
        <v>565617.89</v>
      </c>
      <c r="O97" s="19">
        <f t="shared" si="17"/>
        <v>711.46904402515725</v>
      </c>
      <c r="P97" s="19">
        <f t="shared" si="18"/>
        <v>7.2681791323812659</v>
      </c>
      <c r="Q97" s="13">
        <f t="shared" si="19"/>
        <v>1</v>
      </c>
      <c r="R97" s="13">
        <f t="shared" si="20"/>
        <v>1</v>
      </c>
      <c r="S97" s="13">
        <f t="shared" si="21"/>
        <v>2</v>
      </c>
      <c r="T97" s="25">
        <v>44564</v>
      </c>
      <c r="U97" s="21">
        <f t="shared" si="23"/>
        <v>196.39</v>
      </c>
      <c r="V97" s="21">
        <f t="shared" si="28"/>
        <v>156130.04999999999</v>
      </c>
      <c r="W97" s="21">
        <f t="shared" si="24"/>
        <v>5.3045222670684618E-3</v>
      </c>
      <c r="X97" s="21">
        <f t="shared" si="25"/>
        <v>104266.75</v>
      </c>
      <c r="Y97" s="21">
        <f t="shared" si="26"/>
        <v>104266.75</v>
      </c>
      <c r="AA97" s="24">
        <f t="shared" si="29"/>
        <v>0</v>
      </c>
      <c r="AB97" s="38">
        <f t="shared" si="27"/>
        <v>104266.75</v>
      </c>
      <c r="AC97" s="38">
        <v>104266.75</v>
      </c>
    </row>
    <row r="98" spans="1:29" x14ac:dyDescent="0.25">
      <c r="A98" t="s">
        <v>525</v>
      </c>
      <c r="B98" t="s">
        <v>526</v>
      </c>
      <c r="C98">
        <v>655</v>
      </c>
      <c r="D98">
        <v>464026.01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 s="7">
        <v>655</v>
      </c>
      <c r="L98" s="3">
        <v>147.80045591378044</v>
      </c>
      <c r="M98" s="22" t="s">
        <v>525</v>
      </c>
      <c r="N98" s="39">
        <f t="shared" si="16"/>
        <v>464026.01</v>
      </c>
      <c r="O98" s="19">
        <f t="shared" si="17"/>
        <v>708.4366564885496</v>
      </c>
      <c r="P98" s="19">
        <f t="shared" si="18"/>
        <v>4.4316507411999799</v>
      </c>
      <c r="Q98" s="13">
        <f t="shared" si="19"/>
        <v>1</v>
      </c>
      <c r="R98" s="13">
        <f t="shared" si="20"/>
        <v>1</v>
      </c>
      <c r="S98" s="13">
        <f t="shared" si="21"/>
        <v>2</v>
      </c>
      <c r="T98" s="25">
        <v>61120</v>
      </c>
      <c r="U98" s="21">
        <f t="shared" si="23"/>
        <v>193.36</v>
      </c>
      <c r="V98" s="21">
        <f t="shared" si="28"/>
        <v>126650.8</v>
      </c>
      <c r="W98" s="21">
        <f t="shared" si="24"/>
        <v>4.3029640273735542E-3</v>
      </c>
      <c r="X98" s="21">
        <f t="shared" si="25"/>
        <v>84579.92</v>
      </c>
      <c r="Y98" s="21">
        <f t="shared" si="26"/>
        <v>84579.92</v>
      </c>
      <c r="AA98" s="24">
        <f t="shared" si="29"/>
        <v>0</v>
      </c>
      <c r="AB98" s="38">
        <f t="shared" si="27"/>
        <v>84579.92</v>
      </c>
      <c r="AC98" s="38">
        <v>84579.92</v>
      </c>
    </row>
    <row r="99" spans="1:29" x14ac:dyDescent="0.25">
      <c r="A99" t="s">
        <v>261</v>
      </c>
      <c r="B99" t="s">
        <v>262</v>
      </c>
      <c r="C99">
        <v>175</v>
      </c>
      <c r="D99">
        <v>123833.79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s="7">
        <v>175</v>
      </c>
      <c r="L99" s="3">
        <v>95.784745684938358</v>
      </c>
      <c r="M99" s="22" t="s">
        <v>261</v>
      </c>
      <c r="N99" s="39">
        <f t="shared" si="16"/>
        <v>123833.79</v>
      </c>
      <c r="O99" s="19">
        <f t="shared" si="17"/>
        <v>707.62165714285709</v>
      </c>
      <c r="P99" s="19">
        <f t="shared" si="18"/>
        <v>1.8270132550711342</v>
      </c>
      <c r="Q99" s="13">
        <f t="shared" si="19"/>
        <v>1</v>
      </c>
      <c r="R99" s="13">
        <f t="shared" si="20"/>
        <v>1</v>
      </c>
      <c r="S99" s="13">
        <f t="shared" si="21"/>
        <v>2</v>
      </c>
      <c r="T99" s="25">
        <v>13101</v>
      </c>
      <c r="U99" s="21">
        <f t="shared" si="23"/>
        <v>192.54</v>
      </c>
      <c r="V99" s="21">
        <f t="shared" si="28"/>
        <v>33694.5</v>
      </c>
      <c r="W99" s="21">
        <f t="shared" si="24"/>
        <v>1.1447714615331148E-3</v>
      </c>
      <c r="X99" s="21">
        <f t="shared" si="25"/>
        <v>22501.86</v>
      </c>
      <c r="Y99" s="21">
        <f t="shared" si="26"/>
        <v>22501.86</v>
      </c>
      <c r="AA99" s="24">
        <f t="shared" si="29"/>
        <v>0</v>
      </c>
      <c r="AB99" s="38">
        <f t="shared" si="27"/>
        <v>22501.86</v>
      </c>
      <c r="AC99" s="38">
        <v>22501.86</v>
      </c>
    </row>
    <row r="100" spans="1:29" x14ac:dyDescent="0.25">
      <c r="A100" t="s">
        <v>146</v>
      </c>
      <c r="B100" t="s">
        <v>147</v>
      </c>
      <c r="C100">
        <v>718</v>
      </c>
      <c r="D100">
        <v>507358.71999999997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 s="7">
        <v>718</v>
      </c>
      <c r="L100" s="3">
        <v>191.67175426627477</v>
      </c>
      <c r="M100" s="22" t="s">
        <v>146</v>
      </c>
      <c r="N100" s="39">
        <f t="shared" si="16"/>
        <v>507358.71999999997</v>
      </c>
      <c r="O100" s="19">
        <f t="shared" si="17"/>
        <v>706.62774373259049</v>
      </c>
      <c r="P100" s="19">
        <f t="shared" si="18"/>
        <v>3.7459875230365869</v>
      </c>
      <c r="Q100" s="13">
        <f t="shared" si="19"/>
        <v>1</v>
      </c>
      <c r="R100" s="13">
        <f t="shared" si="20"/>
        <v>1</v>
      </c>
      <c r="S100" s="13">
        <f t="shared" si="21"/>
        <v>2</v>
      </c>
      <c r="T100" s="25">
        <v>52889</v>
      </c>
      <c r="U100" s="21">
        <f t="shared" si="23"/>
        <v>191.55</v>
      </c>
      <c r="V100" s="21">
        <f t="shared" si="28"/>
        <v>137532.9</v>
      </c>
      <c r="W100" s="21">
        <f t="shared" si="24"/>
        <v>4.6726836410063283E-3</v>
      </c>
      <c r="X100" s="21">
        <f t="shared" si="25"/>
        <v>91847.2</v>
      </c>
      <c r="Y100" s="21">
        <f t="shared" si="26"/>
        <v>91847.2</v>
      </c>
      <c r="AA100" s="24">
        <f t="shared" si="29"/>
        <v>0</v>
      </c>
      <c r="AB100" s="38">
        <f t="shared" si="27"/>
        <v>91847.2</v>
      </c>
      <c r="AC100" s="38">
        <v>91847.2</v>
      </c>
    </row>
    <row r="101" spans="1:29" x14ac:dyDescent="0.25">
      <c r="A101" t="s">
        <v>840</v>
      </c>
      <c r="B101" t="s">
        <v>841</v>
      </c>
      <c r="C101">
        <v>333</v>
      </c>
      <c r="D101">
        <v>234940.46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 s="7">
        <v>333</v>
      </c>
      <c r="L101" s="3">
        <v>28.543301626445345</v>
      </c>
      <c r="M101" s="22" t="s">
        <v>840</v>
      </c>
      <c r="N101" s="39">
        <f t="shared" si="16"/>
        <v>234940.46</v>
      </c>
      <c r="O101" s="19">
        <f t="shared" si="17"/>
        <v>705.5269069069069</v>
      </c>
      <c r="P101" s="19">
        <f t="shared" si="18"/>
        <v>11.666484990351494</v>
      </c>
      <c r="Q101" s="13">
        <f t="shared" si="19"/>
        <v>1</v>
      </c>
      <c r="R101" s="13">
        <f t="shared" si="20"/>
        <v>1</v>
      </c>
      <c r="S101" s="13">
        <f t="shared" si="21"/>
        <v>2</v>
      </c>
      <c r="T101" s="25">
        <v>10171</v>
      </c>
      <c r="U101" s="21">
        <f t="shared" si="23"/>
        <v>190.45</v>
      </c>
      <c r="V101" s="21">
        <f t="shared" si="28"/>
        <v>63419.85</v>
      </c>
      <c r="W101" s="21">
        <f t="shared" si="24"/>
        <v>2.1546909547466475E-3</v>
      </c>
      <c r="X101" s="21">
        <f t="shared" si="25"/>
        <v>42353.04</v>
      </c>
      <c r="Y101" s="21">
        <f t="shared" si="26"/>
        <v>42353.04</v>
      </c>
      <c r="AA101" s="24">
        <f t="shared" si="29"/>
        <v>0</v>
      </c>
      <c r="AB101" s="38">
        <f t="shared" si="27"/>
        <v>42353.04</v>
      </c>
      <c r="AC101" s="38">
        <v>42353.04</v>
      </c>
    </row>
    <row r="102" spans="1:29" x14ac:dyDescent="0.25">
      <c r="A102" t="s">
        <v>697</v>
      </c>
      <c r="B102" t="s">
        <v>698</v>
      </c>
      <c r="C102">
        <v>1253</v>
      </c>
      <c r="D102">
        <v>880385.94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 s="7">
        <v>1253</v>
      </c>
      <c r="L102" s="3">
        <v>298.68873155678386</v>
      </c>
      <c r="M102" s="22" t="s">
        <v>697</v>
      </c>
      <c r="N102" s="39">
        <f t="shared" si="16"/>
        <v>880385.94</v>
      </c>
      <c r="O102" s="19">
        <f t="shared" si="17"/>
        <v>702.62245810055856</v>
      </c>
      <c r="P102" s="19">
        <f t="shared" si="18"/>
        <v>4.1950025816818988</v>
      </c>
      <c r="Q102" s="13">
        <f t="shared" si="19"/>
        <v>1</v>
      </c>
      <c r="R102" s="13">
        <f t="shared" si="20"/>
        <v>1</v>
      </c>
      <c r="S102" s="13">
        <f t="shared" si="21"/>
        <v>2</v>
      </c>
      <c r="T102" s="25">
        <v>0</v>
      </c>
      <c r="U102" s="21">
        <f t="shared" si="23"/>
        <v>187.54</v>
      </c>
      <c r="V102" s="21">
        <f t="shared" si="28"/>
        <v>234987.62</v>
      </c>
      <c r="W102" s="21">
        <f t="shared" si="24"/>
        <v>7.9837101363601833E-3</v>
      </c>
      <c r="X102" s="21">
        <f t="shared" si="25"/>
        <v>156929.4</v>
      </c>
      <c r="Y102" s="21">
        <f t="shared" si="26"/>
        <v>156929.4</v>
      </c>
      <c r="AA102" s="24">
        <f t="shared" si="29"/>
        <v>0</v>
      </c>
      <c r="AB102" s="38">
        <f t="shared" si="27"/>
        <v>156929.4</v>
      </c>
      <c r="AC102" s="38">
        <v>156929.4</v>
      </c>
    </row>
    <row r="103" spans="1:29" x14ac:dyDescent="0.25">
      <c r="A103" t="s">
        <v>307</v>
      </c>
      <c r="B103" t="s">
        <v>308</v>
      </c>
      <c r="C103">
        <v>336</v>
      </c>
      <c r="D103">
        <v>235975.93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s="7">
        <v>336</v>
      </c>
      <c r="L103" s="3">
        <v>82.184068162871171</v>
      </c>
      <c r="M103" s="22" t="s">
        <v>307</v>
      </c>
      <c r="N103" s="39">
        <f t="shared" si="16"/>
        <v>235975.93</v>
      </c>
      <c r="O103" s="19">
        <f t="shared" si="17"/>
        <v>702.30931547619048</v>
      </c>
      <c r="P103" s="19">
        <f t="shared" si="18"/>
        <v>4.0883836430939411</v>
      </c>
      <c r="Q103" s="13">
        <f t="shared" si="19"/>
        <v>1</v>
      </c>
      <c r="R103" s="13">
        <f t="shared" si="20"/>
        <v>1</v>
      </c>
      <c r="S103" s="13">
        <f t="shared" si="21"/>
        <v>2</v>
      </c>
      <c r="T103" s="25">
        <v>33319</v>
      </c>
      <c r="U103" s="21">
        <f t="shared" si="23"/>
        <v>187.23</v>
      </c>
      <c r="V103" s="21">
        <f t="shared" si="28"/>
        <v>62909.279999999999</v>
      </c>
      <c r="W103" s="21">
        <f t="shared" si="24"/>
        <v>2.1373443265101412E-3</v>
      </c>
      <c r="X103" s="21">
        <f t="shared" si="25"/>
        <v>42012.07</v>
      </c>
      <c r="Y103" s="21">
        <f t="shared" si="26"/>
        <v>42012.07</v>
      </c>
      <c r="AA103" s="24">
        <f t="shared" si="29"/>
        <v>0</v>
      </c>
      <c r="AB103" s="38">
        <f t="shared" si="27"/>
        <v>42012.07</v>
      </c>
      <c r="AC103" s="38">
        <v>42012.07</v>
      </c>
    </row>
    <row r="104" spans="1:29" x14ac:dyDescent="0.25">
      <c r="A104" t="s">
        <v>513</v>
      </c>
      <c r="B104" t="s">
        <v>514</v>
      </c>
      <c r="C104">
        <v>608</v>
      </c>
      <c r="D104">
        <v>423224.06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 s="7">
        <v>608</v>
      </c>
      <c r="L104" s="3">
        <v>119.95694487411214</v>
      </c>
      <c r="M104" s="22" t="s">
        <v>513</v>
      </c>
      <c r="N104" s="39">
        <f t="shared" si="16"/>
        <v>423224.06</v>
      </c>
      <c r="O104" s="19">
        <f t="shared" si="17"/>
        <v>696.09220394736838</v>
      </c>
      <c r="P104" s="19">
        <f t="shared" si="18"/>
        <v>5.0684852022370253</v>
      </c>
      <c r="Q104" s="13">
        <f t="shared" si="19"/>
        <v>1</v>
      </c>
      <c r="R104" s="13">
        <f t="shared" si="20"/>
        <v>1</v>
      </c>
      <c r="S104" s="13">
        <f t="shared" si="21"/>
        <v>2</v>
      </c>
      <c r="T104" s="25">
        <v>48581</v>
      </c>
      <c r="U104" s="21">
        <f t="shared" si="23"/>
        <v>181.01</v>
      </c>
      <c r="V104" s="21">
        <f t="shared" si="28"/>
        <v>110054.07999999999</v>
      </c>
      <c r="W104" s="21">
        <f t="shared" si="24"/>
        <v>3.7390900594839612E-3</v>
      </c>
      <c r="X104" s="21">
        <f t="shared" si="25"/>
        <v>73496.3</v>
      </c>
      <c r="Y104" s="21">
        <f t="shared" si="26"/>
        <v>73496.3</v>
      </c>
      <c r="AA104" s="24">
        <f t="shared" si="29"/>
        <v>0</v>
      </c>
      <c r="AB104" s="38">
        <f t="shared" si="27"/>
        <v>73496.3</v>
      </c>
      <c r="AC104" s="38">
        <v>73496.3</v>
      </c>
    </row>
    <row r="105" spans="1:29" x14ac:dyDescent="0.25">
      <c r="A105" t="s">
        <v>152</v>
      </c>
      <c r="B105" t="s">
        <v>153</v>
      </c>
      <c r="C105">
        <v>448</v>
      </c>
      <c r="D105">
        <v>311595.36</v>
      </c>
      <c r="E105">
        <v>0</v>
      </c>
      <c r="F105">
        <v>289.66000000000003</v>
      </c>
      <c r="G105">
        <v>0</v>
      </c>
      <c r="H105">
        <v>0</v>
      </c>
      <c r="I105">
        <v>0</v>
      </c>
      <c r="J105">
        <v>0</v>
      </c>
      <c r="K105" s="7">
        <v>448</v>
      </c>
      <c r="L105" s="3">
        <v>101.00150877238941</v>
      </c>
      <c r="M105" s="22" t="s">
        <v>152</v>
      </c>
      <c r="N105" s="39">
        <f t="shared" si="16"/>
        <v>311305.7</v>
      </c>
      <c r="O105" s="19">
        <f t="shared" si="17"/>
        <v>694.8787946428572</v>
      </c>
      <c r="P105" s="19">
        <f t="shared" si="18"/>
        <v>4.4355773041923996</v>
      </c>
      <c r="Q105" s="13">
        <f t="shared" si="19"/>
        <v>1</v>
      </c>
      <c r="R105" s="13">
        <f t="shared" si="20"/>
        <v>1</v>
      </c>
      <c r="S105" s="13">
        <f t="shared" si="21"/>
        <v>2</v>
      </c>
      <c r="T105" s="25">
        <v>44805</v>
      </c>
      <c r="U105" s="21">
        <f t="shared" si="23"/>
        <v>179.8</v>
      </c>
      <c r="V105" s="21">
        <f t="shared" si="28"/>
        <v>80550.400000000009</v>
      </c>
      <c r="W105" s="21">
        <f t="shared" si="24"/>
        <v>2.7367018099415936E-3</v>
      </c>
      <c r="X105" s="21">
        <f t="shared" si="25"/>
        <v>53793.16</v>
      </c>
      <c r="Y105" s="21">
        <f t="shared" si="26"/>
        <v>53793.16</v>
      </c>
      <c r="AA105" s="24">
        <f t="shared" si="29"/>
        <v>0</v>
      </c>
      <c r="AB105" s="38">
        <f t="shared" si="27"/>
        <v>53793.16</v>
      </c>
      <c r="AC105" s="38">
        <v>53793.16</v>
      </c>
    </row>
    <row r="106" spans="1:29" x14ac:dyDescent="0.25">
      <c r="A106" t="s">
        <v>12</v>
      </c>
      <c r="B106" t="s">
        <v>13</v>
      </c>
      <c r="C106">
        <v>452</v>
      </c>
      <c r="D106">
        <v>313042.3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 s="7">
        <v>452</v>
      </c>
      <c r="L106" s="3">
        <v>108.33522183286189</v>
      </c>
      <c r="M106" s="22" t="s">
        <v>12</v>
      </c>
      <c r="N106" s="39">
        <f t="shared" si="16"/>
        <v>313042.3</v>
      </c>
      <c r="O106" s="19">
        <f t="shared" si="17"/>
        <v>692.57146017699108</v>
      </c>
      <c r="P106" s="19">
        <f t="shared" si="18"/>
        <v>4.1722349606422506</v>
      </c>
      <c r="Q106" s="13">
        <f t="shared" si="19"/>
        <v>1</v>
      </c>
      <c r="R106" s="13">
        <f t="shared" si="20"/>
        <v>1</v>
      </c>
      <c r="S106" s="13">
        <f t="shared" si="21"/>
        <v>2</v>
      </c>
      <c r="T106" s="25">
        <v>46230</v>
      </c>
      <c r="U106" s="21">
        <f t="shared" si="23"/>
        <v>177.49</v>
      </c>
      <c r="V106" s="21">
        <f t="shared" si="28"/>
        <v>80225.48000000001</v>
      </c>
      <c r="W106" s="21">
        <f t="shared" si="24"/>
        <v>2.725662644995346E-3</v>
      </c>
      <c r="X106" s="21">
        <f t="shared" si="25"/>
        <v>53576.17</v>
      </c>
      <c r="Y106" s="21">
        <f t="shared" si="26"/>
        <v>53576.17</v>
      </c>
      <c r="AA106" s="24">
        <f t="shared" si="29"/>
        <v>0</v>
      </c>
      <c r="AB106" s="38">
        <f t="shared" si="27"/>
        <v>53576.17</v>
      </c>
      <c r="AC106" s="38">
        <v>53576.17</v>
      </c>
    </row>
    <row r="107" spans="1:29" x14ac:dyDescent="0.25">
      <c r="A107" t="s">
        <v>213</v>
      </c>
      <c r="B107" t="s">
        <v>214</v>
      </c>
      <c r="C107">
        <v>230</v>
      </c>
      <c r="D107">
        <v>158491.81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 s="7">
        <v>230</v>
      </c>
      <c r="L107" s="3">
        <v>24.080276715624251</v>
      </c>
      <c r="M107" s="22" t="s">
        <v>213</v>
      </c>
      <c r="N107" s="39">
        <f t="shared" si="16"/>
        <v>158491.81</v>
      </c>
      <c r="O107" s="19">
        <f t="shared" si="17"/>
        <v>689.09482608695646</v>
      </c>
      <c r="P107" s="19">
        <f t="shared" si="18"/>
        <v>9.5513852567469364</v>
      </c>
      <c r="Q107" s="13">
        <f t="shared" si="19"/>
        <v>1</v>
      </c>
      <c r="R107" s="13">
        <f t="shared" si="20"/>
        <v>1</v>
      </c>
      <c r="S107" s="13">
        <f t="shared" si="21"/>
        <v>2</v>
      </c>
      <c r="T107" s="25">
        <v>9850</v>
      </c>
      <c r="U107" s="21">
        <f t="shared" si="23"/>
        <v>174.01</v>
      </c>
      <c r="V107" s="21">
        <f t="shared" si="28"/>
        <v>40022.299999999996</v>
      </c>
      <c r="W107" s="21">
        <f t="shared" si="24"/>
        <v>1.3597586212858708E-3</v>
      </c>
      <c r="X107" s="21">
        <f t="shared" si="25"/>
        <v>26727.69</v>
      </c>
      <c r="Y107" s="21">
        <f t="shared" si="26"/>
        <v>26727.69</v>
      </c>
      <c r="AA107" s="24">
        <f t="shared" si="29"/>
        <v>0</v>
      </c>
      <c r="AB107" s="38">
        <f t="shared" si="27"/>
        <v>26727.69</v>
      </c>
      <c r="AC107" s="38">
        <v>26727.69</v>
      </c>
    </row>
    <row r="108" spans="1:29" x14ac:dyDescent="0.25">
      <c r="A108" t="s">
        <v>724</v>
      </c>
      <c r="B108" t="s">
        <v>725</v>
      </c>
      <c r="C108">
        <v>3257</v>
      </c>
      <c r="D108">
        <v>2244852.4900000002</v>
      </c>
      <c r="E108">
        <v>0</v>
      </c>
      <c r="F108">
        <v>7028.47</v>
      </c>
      <c r="G108">
        <v>0</v>
      </c>
      <c r="H108">
        <v>0</v>
      </c>
      <c r="I108">
        <v>0</v>
      </c>
      <c r="J108">
        <v>0</v>
      </c>
      <c r="K108" s="7">
        <v>3257</v>
      </c>
      <c r="L108" s="3">
        <v>465.85486026177955</v>
      </c>
      <c r="M108" s="22" t="s">
        <v>724</v>
      </c>
      <c r="N108" s="39">
        <f t="shared" si="16"/>
        <v>2237824.02</v>
      </c>
      <c r="O108" s="19">
        <f t="shared" si="17"/>
        <v>687.08136935830521</v>
      </c>
      <c r="P108" s="19">
        <f t="shared" si="18"/>
        <v>6.991447933310778</v>
      </c>
      <c r="Q108" s="13">
        <f t="shared" si="19"/>
        <v>1</v>
      </c>
      <c r="R108" s="13">
        <f t="shared" si="20"/>
        <v>1</v>
      </c>
      <c r="S108" s="13">
        <f t="shared" si="21"/>
        <v>2</v>
      </c>
      <c r="T108" s="25">
        <v>288953</v>
      </c>
      <c r="U108" s="21">
        <f t="shared" si="23"/>
        <v>172</v>
      </c>
      <c r="V108" s="21">
        <f t="shared" si="28"/>
        <v>560204</v>
      </c>
      <c r="W108" s="21">
        <f t="shared" si="24"/>
        <v>1.9032944600356053E-2</v>
      </c>
      <c r="X108" s="21">
        <f t="shared" si="25"/>
        <v>374115.37</v>
      </c>
      <c r="Y108" s="21">
        <f t="shared" si="26"/>
        <v>374115.37</v>
      </c>
      <c r="AA108" s="24">
        <f t="shared" si="29"/>
        <v>0</v>
      </c>
      <c r="AB108" s="38">
        <f t="shared" si="27"/>
        <v>374115.37</v>
      </c>
      <c r="AC108" s="38">
        <v>374115.37</v>
      </c>
    </row>
    <row r="109" spans="1:29" x14ac:dyDescent="0.25">
      <c r="A109" t="s">
        <v>37</v>
      </c>
      <c r="B109" t="s">
        <v>38</v>
      </c>
      <c r="C109">
        <v>609</v>
      </c>
      <c r="D109">
        <v>417379.4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 s="7">
        <v>609</v>
      </c>
      <c r="L109" s="3">
        <v>165.51049228444336</v>
      </c>
      <c r="M109" s="22" t="s">
        <v>37</v>
      </c>
      <c r="N109" s="39">
        <f t="shared" si="16"/>
        <v>417379.4</v>
      </c>
      <c r="O109" s="19">
        <f t="shared" si="17"/>
        <v>685.35205254515608</v>
      </c>
      <c r="P109" s="19">
        <f t="shared" si="18"/>
        <v>3.6795250355088278</v>
      </c>
      <c r="Q109" s="13">
        <f t="shared" si="19"/>
        <v>1</v>
      </c>
      <c r="R109" s="13">
        <f t="shared" si="20"/>
        <v>1</v>
      </c>
      <c r="S109" s="13">
        <f t="shared" si="21"/>
        <v>2</v>
      </c>
      <c r="T109" s="25">
        <v>0</v>
      </c>
      <c r="U109" s="21">
        <f t="shared" si="23"/>
        <v>170.27</v>
      </c>
      <c r="V109" s="21">
        <f t="shared" si="28"/>
        <v>103694.43000000001</v>
      </c>
      <c r="W109" s="21">
        <f t="shared" si="24"/>
        <v>3.5230207952022816E-3</v>
      </c>
      <c r="X109" s="21">
        <f t="shared" si="25"/>
        <v>69249.2</v>
      </c>
      <c r="Y109" s="21">
        <f t="shared" si="26"/>
        <v>69249.2</v>
      </c>
      <c r="AA109" s="24">
        <f t="shared" si="29"/>
        <v>0</v>
      </c>
      <c r="AB109" s="38">
        <f t="shared" si="27"/>
        <v>69249.2</v>
      </c>
      <c r="AC109" s="38">
        <v>69249.2</v>
      </c>
    </row>
    <row r="110" spans="1:29" x14ac:dyDescent="0.25">
      <c r="A110" t="s">
        <v>74</v>
      </c>
      <c r="B110" t="s">
        <v>75</v>
      </c>
      <c r="C110">
        <v>638</v>
      </c>
      <c r="D110">
        <v>435969.63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 s="7">
        <v>638</v>
      </c>
      <c r="L110" s="3">
        <v>176.07311475568525</v>
      </c>
      <c r="M110" s="22" t="s">
        <v>74</v>
      </c>
      <c r="N110" s="39">
        <f t="shared" si="16"/>
        <v>435969.63</v>
      </c>
      <c r="O110" s="19">
        <f t="shared" si="17"/>
        <v>683.33797805642632</v>
      </c>
      <c r="P110" s="19">
        <f t="shared" si="18"/>
        <v>3.6234947106221935</v>
      </c>
      <c r="Q110" s="13">
        <f t="shared" si="19"/>
        <v>1</v>
      </c>
      <c r="R110" s="13">
        <f t="shared" si="20"/>
        <v>1</v>
      </c>
      <c r="S110" s="13">
        <f t="shared" si="21"/>
        <v>2</v>
      </c>
      <c r="T110" s="25">
        <v>16476</v>
      </c>
      <c r="U110" s="21">
        <f t="shared" si="23"/>
        <v>168.26</v>
      </c>
      <c r="V110" s="21">
        <f t="shared" si="28"/>
        <v>107349.87999999999</v>
      </c>
      <c r="W110" s="21">
        <f t="shared" si="24"/>
        <v>3.6472147983500122E-3</v>
      </c>
      <c r="X110" s="21">
        <f t="shared" si="25"/>
        <v>71690.38</v>
      </c>
      <c r="Y110" s="21">
        <f t="shared" si="26"/>
        <v>71690.38</v>
      </c>
      <c r="AA110" s="24">
        <f t="shared" si="29"/>
        <v>0</v>
      </c>
      <c r="AB110" s="38">
        <f t="shared" si="27"/>
        <v>71690.38</v>
      </c>
      <c r="AC110" s="38">
        <v>71690.38</v>
      </c>
    </row>
    <row r="111" spans="1:29" x14ac:dyDescent="0.25">
      <c r="A111" t="s">
        <v>621</v>
      </c>
      <c r="B111" t="s">
        <v>622</v>
      </c>
      <c r="C111">
        <v>667</v>
      </c>
      <c r="D111">
        <v>455533.54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 s="7">
        <v>667</v>
      </c>
      <c r="L111" s="3">
        <v>111.52848501977975</v>
      </c>
      <c r="M111" s="22" t="s">
        <v>621</v>
      </c>
      <c r="N111" s="39">
        <f t="shared" si="16"/>
        <v>455533.54</v>
      </c>
      <c r="O111" s="19">
        <f t="shared" si="17"/>
        <v>682.95883058470758</v>
      </c>
      <c r="P111" s="19">
        <f t="shared" si="18"/>
        <v>5.9805349268548431</v>
      </c>
      <c r="Q111" s="13">
        <f t="shared" si="19"/>
        <v>1</v>
      </c>
      <c r="R111" s="13">
        <f t="shared" si="20"/>
        <v>1</v>
      </c>
      <c r="S111" s="13">
        <f t="shared" si="21"/>
        <v>2</v>
      </c>
      <c r="T111" s="25">
        <v>46107</v>
      </c>
      <c r="U111" s="21">
        <f t="shared" si="23"/>
        <v>167.88</v>
      </c>
      <c r="V111" s="21">
        <f t="shared" si="28"/>
        <v>111975.95999999999</v>
      </c>
      <c r="W111" s="21">
        <f t="shared" si="24"/>
        <v>3.8043859794854827E-3</v>
      </c>
      <c r="X111" s="21">
        <f t="shared" si="25"/>
        <v>74779.77</v>
      </c>
      <c r="Y111" s="21">
        <f t="shared" si="26"/>
        <v>74779.77</v>
      </c>
      <c r="AA111" s="24">
        <f t="shared" si="29"/>
        <v>0</v>
      </c>
      <c r="AB111" s="38">
        <f t="shared" si="27"/>
        <v>74779.77</v>
      </c>
      <c r="AC111" s="38">
        <v>74779.77</v>
      </c>
    </row>
    <row r="112" spans="1:29" x14ac:dyDescent="0.25">
      <c r="A112" t="s">
        <v>669</v>
      </c>
      <c r="B112" t="s">
        <v>670</v>
      </c>
      <c r="C112">
        <v>635</v>
      </c>
      <c r="D112">
        <v>430424.08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s="7">
        <v>635</v>
      </c>
      <c r="L112" s="3">
        <v>156.04365598918898</v>
      </c>
      <c r="M112" s="22" t="s">
        <v>669</v>
      </c>
      <c r="N112" s="39">
        <f t="shared" si="16"/>
        <v>430424.08</v>
      </c>
      <c r="O112" s="19">
        <f t="shared" si="17"/>
        <v>677.83319685039373</v>
      </c>
      <c r="P112" s="19">
        <f t="shared" si="18"/>
        <v>4.0693740221261807</v>
      </c>
      <c r="Q112" s="13">
        <f t="shared" si="19"/>
        <v>1</v>
      </c>
      <c r="R112" s="13">
        <f t="shared" si="20"/>
        <v>1</v>
      </c>
      <c r="S112" s="13">
        <f t="shared" si="21"/>
        <v>2</v>
      </c>
      <c r="T112" s="25">
        <v>5173</v>
      </c>
      <c r="U112" s="21">
        <f t="shared" si="23"/>
        <v>162.75</v>
      </c>
      <c r="V112" s="21">
        <f t="shared" si="28"/>
        <v>103346.25</v>
      </c>
      <c r="W112" s="21">
        <f t="shared" si="24"/>
        <v>3.5111913711871868E-3</v>
      </c>
      <c r="X112" s="21">
        <f t="shared" si="25"/>
        <v>69016.679999999993</v>
      </c>
      <c r="Y112" s="21">
        <f t="shared" si="26"/>
        <v>69016.679999999993</v>
      </c>
      <c r="AA112" s="24">
        <f t="shared" si="29"/>
        <v>0</v>
      </c>
      <c r="AB112" s="38">
        <f t="shared" si="27"/>
        <v>69016.679999999993</v>
      </c>
      <c r="AC112" s="38">
        <v>69016.679999999993</v>
      </c>
    </row>
    <row r="113" spans="1:29" x14ac:dyDescent="0.25">
      <c r="A113" t="s">
        <v>257</v>
      </c>
      <c r="B113" t="s">
        <v>258</v>
      </c>
      <c r="C113">
        <v>607</v>
      </c>
      <c r="D113">
        <v>410808.04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 s="7">
        <v>607</v>
      </c>
      <c r="L113" s="3">
        <v>110.99732844534834</v>
      </c>
      <c r="M113" s="22" t="s">
        <v>257</v>
      </c>
      <c r="N113" s="39">
        <f t="shared" si="16"/>
        <v>410808.04</v>
      </c>
      <c r="O113" s="19">
        <f t="shared" si="17"/>
        <v>676.78425041186154</v>
      </c>
      <c r="P113" s="19">
        <f t="shared" si="18"/>
        <v>5.4686000870630691</v>
      </c>
      <c r="Q113" s="13">
        <f t="shared" si="19"/>
        <v>1</v>
      </c>
      <c r="R113" s="13">
        <f t="shared" si="20"/>
        <v>1</v>
      </c>
      <c r="S113" s="13">
        <f t="shared" si="21"/>
        <v>2</v>
      </c>
      <c r="T113" s="25">
        <v>27655</v>
      </c>
      <c r="U113" s="21">
        <f t="shared" si="23"/>
        <v>161.69999999999999</v>
      </c>
      <c r="V113" s="21">
        <f t="shared" si="28"/>
        <v>98151.9</v>
      </c>
      <c r="W113" s="21">
        <f t="shared" si="24"/>
        <v>3.3347132029040976E-3</v>
      </c>
      <c r="X113" s="21">
        <f t="shared" si="25"/>
        <v>65547.789999999994</v>
      </c>
      <c r="Y113" s="21">
        <f t="shared" si="26"/>
        <v>65547.789999999994</v>
      </c>
      <c r="AA113" s="24">
        <f t="shared" si="29"/>
        <v>0</v>
      </c>
      <c r="AB113" s="38">
        <f t="shared" si="27"/>
        <v>65547.789999999994</v>
      </c>
      <c r="AC113" s="38">
        <v>65547.789999999994</v>
      </c>
    </row>
    <row r="114" spans="1:29" x14ac:dyDescent="0.25">
      <c r="A114" t="s">
        <v>337</v>
      </c>
      <c r="B114" t="s">
        <v>338</v>
      </c>
      <c r="C114">
        <v>678</v>
      </c>
      <c r="D114">
        <v>458182.21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 s="7">
        <v>678</v>
      </c>
      <c r="L114" s="3">
        <v>133.52875766986634</v>
      </c>
      <c r="M114" s="22" t="s">
        <v>337</v>
      </c>
      <c r="N114" s="39">
        <f t="shared" si="16"/>
        <v>458182.21</v>
      </c>
      <c r="O114" s="19">
        <f t="shared" si="17"/>
        <v>675.78497050147496</v>
      </c>
      <c r="P114" s="19">
        <f t="shared" si="18"/>
        <v>5.0775579121036447</v>
      </c>
      <c r="Q114" s="13">
        <f t="shared" si="19"/>
        <v>1</v>
      </c>
      <c r="R114" s="13">
        <f t="shared" si="20"/>
        <v>1</v>
      </c>
      <c r="S114" s="13">
        <f t="shared" si="21"/>
        <v>2</v>
      </c>
      <c r="T114" s="25">
        <v>0</v>
      </c>
      <c r="U114" s="21">
        <f t="shared" si="23"/>
        <v>160.69999999999999</v>
      </c>
      <c r="V114" s="21">
        <f t="shared" si="28"/>
        <v>108954.59999999999</v>
      </c>
      <c r="W114" s="21">
        <f t="shared" si="24"/>
        <v>3.7017351995950643E-3</v>
      </c>
      <c r="X114" s="21">
        <f t="shared" si="25"/>
        <v>72762.05</v>
      </c>
      <c r="Y114" s="21">
        <f t="shared" si="26"/>
        <v>72762.05</v>
      </c>
      <c r="AA114" s="24">
        <f t="shared" si="29"/>
        <v>0</v>
      </c>
      <c r="AB114" s="38">
        <f t="shared" si="27"/>
        <v>72762.05</v>
      </c>
      <c r="AC114" s="38">
        <v>72762.05</v>
      </c>
    </row>
    <row r="115" spans="1:29" x14ac:dyDescent="0.25">
      <c r="A115" t="s">
        <v>303</v>
      </c>
      <c r="B115" t="s">
        <v>304</v>
      </c>
      <c r="C115">
        <v>1812</v>
      </c>
      <c r="D115">
        <v>1222851.5900000001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 s="7">
        <v>1812</v>
      </c>
      <c r="L115" s="3">
        <v>612.61068810541508</v>
      </c>
      <c r="M115" s="22" t="s">
        <v>303</v>
      </c>
      <c r="N115" s="39">
        <f t="shared" si="16"/>
        <v>1222851.5900000001</v>
      </c>
      <c r="O115" s="19">
        <f t="shared" si="17"/>
        <v>674.86290838852096</v>
      </c>
      <c r="P115" s="19">
        <f t="shared" si="18"/>
        <v>2.9578328213695806</v>
      </c>
      <c r="Q115" s="13">
        <f t="shared" si="19"/>
        <v>1</v>
      </c>
      <c r="R115" s="13">
        <f t="shared" si="20"/>
        <v>1</v>
      </c>
      <c r="S115" s="13">
        <f t="shared" si="21"/>
        <v>2</v>
      </c>
      <c r="T115" s="25">
        <v>76414</v>
      </c>
      <c r="U115" s="21">
        <f t="shared" si="23"/>
        <v>159.78</v>
      </c>
      <c r="V115" s="21">
        <f t="shared" ref="V115:V146" si="30">U115*C115</f>
        <v>289521.36</v>
      </c>
      <c r="W115" s="21">
        <f t="shared" si="24"/>
        <v>9.8364952865380127E-3</v>
      </c>
      <c r="X115" s="21">
        <f t="shared" si="25"/>
        <v>193348.12</v>
      </c>
      <c r="Y115" s="21">
        <f t="shared" si="26"/>
        <v>193348.12</v>
      </c>
      <c r="AA115" s="24">
        <f t="shared" si="29"/>
        <v>0</v>
      </c>
      <c r="AB115" s="38">
        <f t="shared" si="27"/>
        <v>193348.12</v>
      </c>
      <c r="AC115" s="38">
        <v>193348.12</v>
      </c>
    </row>
    <row r="116" spans="1:29" x14ac:dyDescent="0.25">
      <c r="A116" t="s">
        <v>116</v>
      </c>
      <c r="B116" t="s">
        <v>117</v>
      </c>
      <c r="C116">
        <v>1367</v>
      </c>
      <c r="D116">
        <v>918706.97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 s="7">
        <v>1367</v>
      </c>
      <c r="L116" s="3">
        <v>179.03122071603832</v>
      </c>
      <c r="M116" s="22" t="s">
        <v>116</v>
      </c>
      <c r="N116" s="39">
        <f t="shared" si="16"/>
        <v>918706.97</v>
      </c>
      <c r="O116" s="19">
        <f t="shared" si="17"/>
        <v>672.0606949524506</v>
      </c>
      <c r="P116" s="19">
        <f t="shared" si="18"/>
        <v>7.6355397373299523</v>
      </c>
      <c r="Q116" s="13">
        <f t="shared" si="19"/>
        <v>1</v>
      </c>
      <c r="R116" s="13">
        <f t="shared" si="20"/>
        <v>1</v>
      </c>
      <c r="S116" s="13">
        <f t="shared" si="21"/>
        <v>2</v>
      </c>
      <c r="T116" s="25">
        <v>0</v>
      </c>
      <c r="U116" s="21">
        <f t="shared" si="23"/>
        <v>156.97999999999999</v>
      </c>
      <c r="V116" s="21">
        <f t="shared" si="30"/>
        <v>214591.65999999997</v>
      </c>
      <c r="W116" s="21">
        <f t="shared" si="24"/>
        <v>7.290756896556329E-3</v>
      </c>
      <c r="X116" s="21">
        <f t="shared" si="25"/>
        <v>143308.57999999999</v>
      </c>
      <c r="Y116" s="21">
        <f t="shared" si="26"/>
        <v>143308.57999999999</v>
      </c>
      <c r="AA116" s="24">
        <f t="shared" si="29"/>
        <v>0</v>
      </c>
      <c r="AB116" s="38">
        <f t="shared" si="27"/>
        <v>143308.57999999999</v>
      </c>
      <c r="AC116" s="38">
        <v>143308.57999999999</v>
      </c>
    </row>
    <row r="117" spans="1:29" x14ac:dyDescent="0.25">
      <c r="A117" t="s">
        <v>70</v>
      </c>
      <c r="B117" t="s">
        <v>71</v>
      </c>
      <c r="C117">
        <v>785</v>
      </c>
      <c r="D117">
        <v>525595.67000000004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s="7">
        <v>785</v>
      </c>
      <c r="L117" s="3">
        <v>104.29684097576956</v>
      </c>
      <c r="M117" s="22" t="s">
        <v>70</v>
      </c>
      <c r="N117" s="39">
        <f t="shared" si="16"/>
        <v>525595.67000000004</v>
      </c>
      <c r="O117" s="19">
        <f t="shared" si="17"/>
        <v>669.54862420382176</v>
      </c>
      <c r="P117" s="19">
        <f t="shared" si="18"/>
        <v>7.5265942156615528</v>
      </c>
      <c r="Q117" s="13">
        <f t="shared" si="19"/>
        <v>1</v>
      </c>
      <c r="R117" s="13">
        <f t="shared" si="20"/>
        <v>1</v>
      </c>
      <c r="S117" s="13">
        <f t="shared" si="21"/>
        <v>2</v>
      </c>
      <c r="T117" s="25">
        <v>76013</v>
      </c>
      <c r="U117" s="21">
        <f t="shared" si="23"/>
        <v>154.47</v>
      </c>
      <c r="V117" s="21">
        <f t="shared" si="30"/>
        <v>121258.95</v>
      </c>
      <c r="W117" s="21">
        <f t="shared" si="24"/>
        <v>4.1197757917604029E-3</v>
      </c>
      <c r="X117" s="21">
        <f t="shared" si="25"/>
        <v>80979.14</v>
      </c>
      <c r="Y117" s="21">
        <f t="shared" si="26"/>
        <v>80979.14</v>
      </c>
      <c r="AA117" s="24">
        <f t="shared" si="29"/>
        <v>0</v>
      </c>
      <c r="AB117" s="38">
        <f t="shared" si="27"/>
        <v>80979.14</v>
      </c>
      <c r="AC117" s="38">
        <v>80979.14</v>
      </c>
    </row>
    <row r="118" spans="1:29" x14ac:dyDescent="0.25">
      <c r="A118" t="s">
        <v>322</v>
      </c>
      <c r="B118" t="s">
        <v>323</v>
      </c>
      <c r="C118">
        <v>3956</v>
      </c>
      <c r="D118">
        <v>2643348.73</v>
      </c>
      <c r="E118">
        <v>45</v>
      </c>
      <c r="F118">
        <v>0</v>
      </c>
      <c r="G118">
        <v>0</v>
      </c>
      <c r="H118">
        <v>0</v>
      </c>
      <c r="I118">
        <v>0</v>
      </c>
      <c r="J118">
        <v>0</v>
      </c>
      <c r="K118" s="7">
        <v>3956</v>
      </c>
      <c r="L118" s="3">
        <v>109.69825987442653</v>
      </c>
      <c r="M118" s="22" t="s">
        <v>322</v>
      </c>
      <c r="N118" s="39">
        <f t="shared" si="16"/>
        <v>2643303.73</v>
      </c>
      <c r="O118" s="19">
        <f t="shared" si="17"/>
        <v>668.17586703741154</v>
      </c>
      <c r="P118" s="19">
        <f t="shared" si="18"/>
        <v>36.062559283333215</v>
      </c>
      <c r="Q118" s="13">
        <f t="shared" si="19"/>
        <v>1</v>
      </c>
      <c r="R118" s="13">
        <f t="shared" si="20"/>
        <v>1</v>
      </c>
      <c r="S118" s="13">
        <f t="shared" si="21"/>
        <v>2</v>
      </c>
      <c r="T118" s="25">
        <v>157004</v>
      </c>
      <c r="U118" s="21">
        <f t="shared" si="23"/>
        <v>153.1</v>
      </c>
      <c r="V118" s="21">
        <f t="shared" si="30"/>
        <v>605663.6</v>
      </c>
      <c r="W118" s="21">
        <f t="shared" si="24"/>
        <v>2.0577435622116599E-2</v>
      </c>
      <c r="X118" s="21">
        <f t="shared" si="25"/>
        <v>404474.19</v>
      </c>
      <c r="Y118" s="21">
        <f t="shared" si="26"/>
        <v>404474.19</v>
      </c>
      <c r="AA118" s="24">
        <f t="shared" si="29"/>
        <v>0</v>
      </c>
      <c r="AB118" s="38">
        <f t="shared" si="27"/>
        <v>404474.19</v>
      </c>
      <c r="AC118" s="38">
        <v>404474.19</v>
      </c>
    </row>
    <row r="119" spans="1:29" x14ac:dyDescent="0.25">
      <c r="A119" t="s">
        <v>615</v>
      </c>
      <c r="B119" t="s">
        <v>616</v>
      </c>
      <c r="C119">
        <v>327</v>
      </c>
      <c r="D119">
        <v>218065.15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 s="7">
        <v>327</v>
      </c>
      <c r="L119" s="3">
        <v>30.96109279910695</v>
      </c>
      <c r="M119" s="22" t="s">
        <v>615</v>
      </c>
      <c r="N119" s="39">
        <f t="shared" si="16"/>
        <v>218065.15</v>
      </c>
      <c r="O119" s="19">
        <f t="shared" si="17"/>
        <v>666.8659021406728</v>
      </c>
      <c r="P119" s="19">
        <f t="shared" si="18"/>
        <v>10.561642708213196</v>
      </c>
      <c r="Q119" s="13">
        <f t="shared" si="19"/>
        <v>1</v>
      </c>
      <c r="R119" s="13">
        <f t="shared" si="20"/>
        <v>1</v>
      </c>
      <c r="S119" s="13">
        <f t="shared" si="21"/>
        <v>2</v>
      </c>
      <c r="T119" s="25">
        <v>2539</v>
      </c>
      <c r="U119" s="21">
        <f t="shared" si="23"/>
        <v>151.79</v>
      </c>
      <c r="V119" s="21">
        <f t="shared" si="30"/>
        <v>49635.329999999994</v>
      </c>
      <c r="W119" s="21">
        <f t="shared" si="24"/>
        <v>1.6863615506322531E-3</v>
      </c>
      <c r="X119" s="21">
        <f t="shared" si="25"/>
        <v>33147.46</v>
      </c>
      <c r="Y119" s="21">
        <f t="shared" si="26"/>
        <v>33147.46</v>
      </c>
      <c r="AA119" s="24">
        <f t="shared" si="29"/>
        <v>0</v>
      </c>
      <c r="AB119" s="38">
        <f t="shared" si="27"/>
        <v>33147.46</v>
      </c>
      <c r="AC119" s="38">
        <v>33147.46</v>
      </c>
    </row>
    <row r="120" spans="1:29" x14ac:dyDescent="0.25">
      <c r="A120" t="s">
        <v>225</v>
      </c>
      <c r="B120" t="s">
        <v>226</v>
      </c>
      <c r="C120">
        <v>472</v>
      </c>
      <c r="D120">
        <v>315750.83</v>
      </c>
      <c r="E120">
        <v>0</v>
      </c>
      <c r="F120">
        <v>1865.87</v>
      </c>
      <c r="G120">
        <v>0</v>
      </c>
      <c r="H120">
        <v>0</v>
      </c>
      <c r="I120">
        <v>0</v>
      </c>
      <c r="J120">
        <v>0</v>
      </c>
      <c r="K120" s="7">
        <v>472</v>
      </c>
      <c r="L120" s="3">
        <v>497.10487621507122</v>
      </c>
      <c r="M120" s="22" t="s">
        <v>225</v>
      </c>
      <c r="N120" s="39">
        <f t="shared" si="16"/>
        <v>313884.96000000002</v>
      </c>
      <c r="O120" s="19">
        <f t="shared" si="17"/>
        <v>665.01050847457634</v>
      </c>
      <c r="P120" s="19">
        <f t="shared" si="18"/>
        <v>0.94949782748819855</v>
      </c>
      <c r="Q120" s="13">
        <f t="shared" si="19"/>
        <v>1</v>
      </c>
      <c r="R120" s="13">
        <f t="shared" si="20"/>
        <v>1</v>
      </c>
      <c r="S120" s="13">
        <f t="shared" si="21"/>
        <v>2</v>
      </c>
      <c r="T120" s="25">
        <v>282397</v>
      </c>
      <c r="U120" s="21">
        <f t="shared" si="23"/>
        <v>149.93</v>
      </c>
      <c r="V120" s="21">
        <f t="shared" si="30"/>
        <v>70766.960000000006</v>
      </c>
      <c r="W120" s="21">
        <f t="shared" si="24"/>
        <v>2.4043091966776619E-3</v>
      </c>
      <c r="X120" s="21">
        <f t="shared" si="25"/>
        <v>47259.58</v>
      </c>
      <c r="Y120" s="21">
        <f t="shared" si="26"/>
        <v>47259.58</v>
      </c>
      <c r="AA120" s="24">
        <f t="shared" ref="AA120:AA151" si="31">Z120*0.537240144</f>
        <v>0</v>
      </c>
      <c r="AB120" s="38">
        <f t="shared" si="27"/>
        <v>47259.58</v>
      </c>
      <c r="AC120" s="38">
        <v>47259.58</v>
      </c>
    </row>
    <row r="121" spans="1:29" x14ac:dyDescent="0.25">
      <c r="A121" t="s">
        <v>756</v>
      </c>
      <c r="B121" t="s">
        <v>757</v>
      </c>
      <c r="C121">
        <v>488</v>
      </c>
      <c r="D121">
        <v>324033.93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 s="7">
        <v>488</v>
      </c>
      <c r="L121" s="3">
        <v>185.85763753078851</v>
      </c>
      <c r="M121" s="22" t="s">
        <v>756</v>
      </c>
      <c r="N121" s="39">
        <f t="shared" si="16"/>
        <v>324033.93</v>
      </c>
      <c r="O121" s="19">
        <f t="shared" si="17"/>
        <v>664.00395491803272</v>
      </c>
      <c r="P121" s="19">
        <f t="shared" si="18"/>
        <v>2.6256655711507131</v>
      </c>
      <c r="Q121" s="13">
        <f t="shared" si="19"/>
        <v>1</v>
      </c>
      <c r="R121" s="13">
        <f t="shared" si="20"/>
        <v>1</v>
      </c>
      <c r="S121" s="13">
        <f t="shared" si="21"/>
        <v>2</v>
      </c>
      <c r="T121" s="25">
        <v>0</v>
      </c>
      <c r="U121" s="21">
        <f t="shared" si="23"/>
        <v>148.91999999999999</v>
      </c>
      <c r="V121" s="21">
        <f t="shared" si="30"/>
        <v>72672.959999999992</v>
      </c>
      <c r="W121" s="21">
        <f t="shared" si="24"/>
        <v>2.4690655932908213E-3</v>
      </c>
      <c r="X121" s="21">
        <f t="shared" si="25"/>
        <v>48532.45</v>
      </c>
      <c r="Y121" s="21">
        <f t="shared" si="26"/>
        <v>48532.45</v>
      </c>
      <c r="AA121" s="24">
        <f t="shared" si="31"/>
        <v>0</v>
      </c>
      <c r="AB121" s="38">
        <f t="shared" si="27"/>
        <v>48532.45</v>
      </c>
      <c r="AC121" s="38">
        <v>48532.45</v>
      </c>
    </row>
    <row r="122" spans="1:29" x14ac:dyDescent="0.25">
      <c r="A122" t="s">
        <v>483</v>
      </c>
      <c r="B122" t="s">
        <v>484</v>
      </c>
      <c r="C122">
        <v>726</v>
      </c>
      <c r="D122">
        <v>481758.76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 s="7">
        <v>726</v>
      </c>
      <c r="L122" s="3">
        <v>177.93798973410165</v>
      </c>
      <c r="M122" s="22" t="s">
        <v>483</v>
      </c>
      <c r="N122" s="39">
        <f t="shared" si="16"/>
        <v>481758.76</v>
      </c>
      <c r="O122" s="19">
        <f t="shared" si="17"/>
        <v>663.57955922865017</v>
      </c>
      <c r="P122" s="19">
        <f t="shared" si="18"/>
        <v>4.0800730697524719</v>
      </c>
      <c r="Q122" s="13">
        <f t="shared" si="19"/>
        <v>1</v>
      </c>
      <c r="R122" s="13">
        <f t="shared" si="20"/>
        <v>1</v>
      </c>
      <c r="S122" s="13">
        <f t="shared" si="21"/>
        <v>2</v>
      </c>
      <c r="T122" s="25">
        <v>119768</v>
      </c>
      <c r="U122" s="21">
        <f t="shared" si="23"/>
        <v>148.5</v>
      </c>
      <c r="V122" s="21">
        <f t="shared" si="30"/>
        <v>107811</v>
      </c>
      <c r="W122" s="21">
        <f t="shared" si="24"/>
        <v>3.662881361627169E-3</v>
      </c>
      <c r="X122" s="21">
        <f t="shared" si="25"/>
        <v>71998.33</v>
      </c>
      <c r="Y122" s="21">
        <f t="shared" si="26"/>
        <v>71998.33</v>
      </c>
      <c r="AA122" s="24">
        <f t="shared" si="31"/>
        <v>0</v>
      </c>
      <c r="AB122" s="38">
        <f t="shared" si="27"/>
        <v>71998.33</v>
      </c>
      <c r="AC122" s="38">
        <v>71998.33</v>
      </c>
    </row>
    <row r="123" spans="1:29" x14ac:dyDescent="0.25">
      <c r="A123" t="s">
        <v>762</v>
      </c>
      <c r="B123" t="s">
        <v>763</v>
      </c>
      <c r="C123">
        <v>157</v>
      </c>
      <c r="D123">
        <v>104111.99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 s="7">
        <v>157</v>
      </c>
      <c r="L123" s="3">
        <v>9.4383413836058008</v>
      </c>
      <c r="M123" s="22" t="s">
        <v>762</v>
      </c>
      <c r="N123" s="39">
        <f t="shared" si="16"/>
        <v>104111.99</v>
      </c>
      <c r="O123" s="19">
        <f t="shared" si="17"/>
        <v>663.13369426751592</v>
      </c>
      <c r="P123" s="19">
        <f t="shared" si="18"/>
        <v>16.634278589743076</v>
      </c>
      <c r="Q123" s="13">
        <f t="shared" si="19"/>
        <v>1</v>
      </c>
      <c r="R123" s="13">
        <f t="shared" si="20"/>
        <v>1</v>
      </c>
      <c r="S123" s="13">
        <f t="shared" si="21"/>
        <v>2</v>
      </c>
      <c r="T123" s="25">
        <v>3778</v>
      </c>
      <c r="U123" s="21">
        <f t="shared" si="23"/>
        <v>148.05000000000001</v>
      </c>
      <c r="V123" s="21">
        <f t="shared" si="30"/>
        <v>23243.850000000002</v>
      </c>
      <c r="W123" s="21">
        <f t="shared" si="24"/>
        <v>7.8971037220188737E-4</v>
      </c>
      <c r="X123" s="21">
        <f t="shared" si="25"/>
        <v>15522.71</v>
      </c>
      <c r="Y123" s="21">
        <f t="shared" si="26"/>
        <v>15522.71</v>
      </c>
      <c r="AA123" s="24">
        <f t="shared" si="31"/>
        <v>0</v>
      </c>
      <c r="AB123" s="38">
        <f t="shared" si="27"/>
        <v>15522.71</v>
      </c>
      <c r="AC123" s="38">
        <v>15522.71</v>
      </c>
    </row>
    <row r="124" spans="1:29" x14ac:dyDescent="0.25">
      <c r="A124" t="s">
        <v>810</v>
      </c>
      <c r="B124" t="s">
        <v>811</v>
      </c>
      <c r="C124">
        <v>784</v>
      </c>
      <c r="D124">
        <v>517084.56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 s="7">
        <v>784</v>
      </c>
      <c r="L124" s="3">
        <v>139.60675710130982</v>
      </c>
      <c r="M124" s="22" t="s">
        <v>810</v>
      </c>
      <c r="N124" s="39">
        <f t="shared" si="16"/>
        <v>517084.56</v>
      </c>
      <c r="O124" s="19">
        <f t="shared" si="17"/>
        <v>659.54663265306124</v>
      </c>
      <c r="P124" s="19">
        <f t="shared" si="18"/>
        <v>5.6157740232520901</v>
      </c>
      <c r="Q124" s="13">
        <f t="shared" si="19"/>
        <v>1</v>
      </c>
      <c r="R124" s="13">
        <f t="shared" si="20"/>
        <v>1</v>
      </c>
      <c r="S124" s="13">
        <f t="shared" si="21"/>
        <v>2</v>
      </c>
      <c r="T124" s="25">
        <v>17191</v>
      </c>
      <c r="U124" s="21">
        <f t="shared" si="23"/>
        <v>144.47</v>
      </c>
      <c r="V124" s="21">
        <f t="shared" si="30"/>
        <v>113264.48</v>
      </c>
      <c r="W124" s="21">
        <f t="shared" si="24"/>
        <v>3.8481634779975438E-3</v>
      </c>
      <c r="X124" s="21">
        <f t="shared" si="25"/>
        <v>75640.27</v>
      </c>
      <c r="Y124" s="21">
        <f t="shared" si="26"/>
        <v>75640.27</v>
      </c>
      <c r="AA124" s="24">
        <f t="shared" si="31"/>
        <v>0</v>
      </c>
      <c r="AB124" s="38">
        <f t="shared" si="27"/>
        <v>75640.27</v>
      </c>
      <c r="AC124" s="38">
        <v>75640.27</v>
      </c>
    </row>
    <row r="125" spans="1:29" x14ac:dyDescent="0.25">
      <c r="A125" t="s">
        <v>170</v>
      </c>
      <c r="B125" t="s">
        <v>171</v>
      </c>
      <c r="C125">
        <v>3666</v>
      </c>
      <c r="D125">
        <v>2411680.37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 s="7">
        <v>3666</v>
      </c>
      <c r="L125" s="3">
        <v>82.295772681963371</v>
      </c>
      <c r="M125" s="22" t="s">
        <v>170</v>
      </c>
      <c r="N125" s="39">
        <f t="shared" si="16"/>
        <v>2411680.37</v>
      </c>
      <c r="O125" s="19">
        <f t="shared" si="17"/>
        <v>657.85061920349153</v>
      </c>
      <c r="P125" s="19">
        <f t="shared" si="18"/>
        <v>44.546638065693394</v>
      </c>
      <c r="Q125" s="13">
        <f t="shared" si="19"/>
        <v>1</v>
      </c>
      <c r="R125" s="13">
        <f t="shared" si="20"/>
        <v>1</v>
      </c>
      <c r="S125" s="13">
        <f t="shared" si="21"/>
        <v>2</v>
      </c>
      <c r="T125" s="25">
        <v>184849</v>
      </c>
      <c r="U125" s="21">
        <f t="shared" si="23"/>
        <v>142.77000000000001</v>
      </c>
      <c r="V125" s="21">
        <f t="shared" si="30"/>
        <v>523394.82000000007</v>
      </c>
      <c r="W125" s="21">
        <f t="shared" si="24"/>
        <v>1.7782351809650286E-2</v>
      </c>
      <c r="X125" s="21">
        <f t="shared" si="25"/>
        <v>349533.46</v>
      </c>
      <c r="Y125" s="21">
        <f t="shared" si="26"/>
        <v>349533.46</v>
      </c>
      <c r="AA125" s="24">
        <f t="shared" si="31"/>
        <v>0</v>
      </c>
      <c r="AB125" s="38">
        <f t="shared" si="27"/>
        <v>349533.46</v>
      </c>
      <c r="AC125" s="38">
        <v>349533.46</v>
      </c>
    </row>
    <row r="126" spans="1:29" x14ac:dyDescent="0.25">
      <c r="A126" t="s">
        <v>433</v>
      </c>
      <c r="B126" t="s">
        <v>434</v>
      </c>
      <c r="C126">
        <v>290</v>
      </c>
      <c r="D126">
        <v>190595.72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 s="7">
        <v>290</v>
      </c>
      <c r="L126" s="3">
        <v>201.11998651946013</v>
      </c>
      <c r="M126" s="22" t="s">
        <v>433</v>
      </c>
      <c r="N126" s="39">
        <f t="shared" si="16"/>
        <v>190595.72</v>
      </c>
      <c r="O126" s="19">
        <f t="shared" si="17"/>
        <v>657.22662068965519</v>
      </c>
      <c r="P126" s="19">
        <f t="shared" si="18"/>
        <v>1.4419253154232881</v>
      </c>
      <c r="Q126" s="13">
        <f t="shared" si="19"/>
        <v>1</v>
      </c>
      <c r="R126" s="13">
        <f t="shared" si="20"/>
        <v>1</v>
      </c>
      <c r="S126" s="13">
        <f t="shared" si="21"/>
        <v>2</v>
      </c>
      <c r="T126" s="25">
        <v>740</v>
      </c>
      <c r="U126" s="21">
        <f t="shared" si="23"/>
        <v>142.15</v>
      </c>
      <c r="V126" s="21">
        <f t="shared" si="30"/>
        <v>41223.5</v>
      </c>
      <c r="W126" s="21">
        <f t="shared" si="24"/>
        <v>1.4005694206624332E-3</v>
      </c>
      <c r="X126" s="21">
        <f t="shared" si="25"/>
        <v>27529.87</v>
      </c>
      <c r="Y126" s="21">
        <f t="shared" si="26"/>
        <v>27529.87</v>
      </c>
      <c r="AA126" s="24">
        <f t="shared" si="31"/>
        <v>0</v>
      </c>
      <c r="AB126" s="38">
        <f t="shared" si="27"/>
        <v>27529.87</v>
      </c>
      <c r="AC126" s="38">
        <v>27529.87</v>
      </c>
    </row>
    <row r="127" spans="1:29" x14ac:dyDescent="0.25">
      <c r="A127" t="s">
        <v>76</v>
      </c>
      <c r="B127" t="s">
        <v>77</v>
      </c>
      <c r="C127">
        <v>433</v>
      </c>
      <c r="D127">
        <v>282207.18</v>
      </c>
      <c r="E127">
        <v>0</v>
      </c>
      <c r="F127">
        <v>0</v>
      </c>
      <c r="G127">
        <v>223.26</v>
      </c>
      <c r="H127">
        <v>0</v>
      </c>
      <c r="I127">
        <v>0</v>
      </c>
      <c r="J127">
        <v>0</v>
      </c>
      <c r="K127" s="7">
        <v>433</v>
      </c>
      <c r="L127" s="3">
        <v>114.8243596304617</v>
      </c>
      <c r="M127" s="22" t="s">
        <v>76</v>
      </c>
      <c r="N127" s="39">
        <f t="shared" si="16"/>
        <v>281983.92</v>
      </c>
      <c r="O127" s="19">
        <f t="shared" si="17"/>
        <v>651.2330715935334</v>
      </c>
      <c r="P127" s="19">
        <f t="shared" si="18"/>
        <v>3.7709768327341027</v>
      </c>
      <c r="Q127" s="13">
        <f t="shared" si="19"/>
        <v>1</v>
      </c>
      <c r="R127" s="13">
        <f t="shared" si="20"/>
        <v>1</v>
      </c>
      <c r="S127" s="13">
        <f t="shared" si="21"/>
        <v>2</v>
      </c>
      <c r="T127" s="25">
        <v>30244</v>
      </c>
      <c r="U127" s="21">
        <f t="shared" si="23"/>
        <v>136.15</v>
      </c>
      <c r="V127" s="21">
        <f t="shared" si="30"/>
        <v>58952.950000000004</v>
      </c>
      <c r="W127" s="21">
        <f t="shared" si="24"/>
        <v>2.0029279180040849E-3</v>
      </c>
      <c r="X127" s="21">
        <f t="shared" si="25"/>
        <v>39369.949999999997</v>
      </c>
      <c r="Y127" s="21">
        <f t="shared" si="26"/>
        <v>39369.949999999997</v>
      </c>
      <c r="AA127" s="24">
        <f t="shared" si="31"/>
        <v>0</v>
      </c>
      <c r="AB127" s="38">
        <f t="shared" si="27"/>
        <v>39369.949999999997</v>
      </c>
      <c r="AC127" s="38">
        <v>39369.949999999997</v>
      </c>
    </row>
    <row r="128" spans="1:29" x14ac:dyDescent="0.25">
      <c r="A128" t="s">
        <v>144</v>
      </c>
      <c r="B128" t="s">
        <v>145</v>
      </c>
      <c r="C128">
        <v>1008</v>
      </c>
      <c r="D128">
        <v>654922.56999999995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 s="7">
        <v>1008</v>
      </c>
      <c r="L128" s="3">
        <v>163.40418539985316</v>
      </c>
      <c r="M128" s="22" t="s">
        <v>144</v>
      </c>
      <c r="N128" s="39">
        <f t="shared" si="16"/>
        <v>654922.56999999995</v>
      </c>
      <c r="O128" s="19">
        <f t="shared" si="17"/>
        <v>649.72477182539683</v>
      </c>
      <c r="P128" s="19">
        <f t="shared" si="18"/>
        <v>6.1687526395569661</v>
      </c>
      <c r="Q128" s="13">
        <f t="shared" si="19"/>
        <v>1</v>
      </c>
      <c r="R128" s="13">
        <f t="shared" si="20"/>
        <v>1</v>
      </c>
      <c r="S128" s="13">
        <f t="shared" si="21"/>
        <v>2</v>
      </c>
      <c r="T128" s="25">
        <v>32664</v>
      </c>
      <c r="U128" s="21">
        <f t="shared" si="23"/>
        <v>134.63999999999999</v>
      </c>
      <c r="V128" s="21">
        <f t="shared" si="30"/>
        <v>135717.12</v>
      </c>
      <c r="W128" s="21">
        <f t="shared" si="24"/>
        <v>4.6109924710995894E-3</v>
      </c>
      <c r="X128" s="21">
        <f t="shared" si="25"/>
        <v>90634.59</v>
      </c>
      <c r="Y128" s="21">
        <f t="shared" si="26"/>
        <v>90634.59</v>
      </c>
      <c r="AA128" s="24">
        <f t="shared" si="31"/>
        <v>0</v>
      </c>
      <c r="AB128" s="38">
        <f t="shared" si="27"/>
        <v>90634.59</v>
      </c>
      <c r="AC128" s="38">
        <v>90634.59</v>
      </c>
    </row>
    <row r="129" spans="1:29" x14ac:dyDescent="0.25">
      <c r="A129" t="s">
        <v>333</v>
      </c>
      <c r="B129" t="s">
        <v>334</v>
      </c>
      <c r="C129">
        <v>434</v>
      </c>
      <c r="D129">
        <v>281271.59000000003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 s="7">
        <v>434</v>
      </c>
      <c r="L129" s="3">
        <v>51.40226542097588</v>
      </c>
      <c r="M129" s="22" t="s">
        <v>333</v>
      </c>
      <c r="N129" s="39">
        <f t="shared" si="16"/>
        <v>281271.59000000003</v>
      </c>
      <c r="O129" s="19">
        <f t="shared" si="17"/>
        <v>648.09122119815675</v>
      </c>
      <c r="P129" s="19">
        <f t="shared" si="18"/>
        <v>8.4432076377492944</v>
      </c>
      <c r="Q129" s="13">
        <f t="shared" si="19"/>
        <v>1</v>
      </c>
      <c r="R129" s="13">
        <f t="shared" si="20"/>
        <v>1</v>
      </c>
      <c r="S129" s="13">
        <f t="shared" si="21"/>
        <v>2</v>
      </c>
      <c r="T129" s="25">
        <v>0</v>
      </c>
      <c r="U129" s="21">
        <f t="shared" si="23"/>
        <v>133.01</v>
      </c>
      <c r="V129" s="21">
        <f t="shared" si="30"/>
        <v>57726.34</v>
      </c>
      <c r="W129" s="21">
        <f t="shared" si="24"/>
        <v>1.9612538132560953E-3</v>
      </c>
      <c r="X129" s="21">
        <f t="shared" si="25"/>
        <v>38550.800000000003</v>
      </c>
      <c r="Y129" s="21">
        <f t="shared" si="26"/>
        <v>38550.800000000003</v>
      </c>
      <c r="AA129" s="24">
        <f t="shared" si="31"/>
        <v>0</v>
      </c>
      <c r="AB129" s="38">
        <f t="shared" si="27"/>
        <v>38550.800000000003</v>
      </c>
      <c r="AC129" s="38">
        <v>38550.800000000003</v>
      </c>
    </row>
    <row r="130" spans="1:29" x14ac:dyDescent="0.25">
      <c r="A130" t="s">
        <v>547</v>
      </c>
      <c r="B130" t="s">
        <v>548</v>
      </c>
      <c r="C130">
        <v>849</v>
      </c>
      <c r="D130">
        <v>542176.71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 s="7">
        <v>849</v>
      </c>
      <c r="L130" s="3">
        <v>124.59616263561799</v>
      </c>
      <c r="M130" s="22" t="s">
        <v>547</v>
      </c>
      <c r="N130" s="39">
        <f t="shared" si="16"/>
        <v>542176.71</v>
      </c>
      <c r="O130" s="19">
        <f t="shared" si="17"/>
        <v>638.60625441696106</v>
      </c>
      <c r="P130" s="19">
        <f t="shared" si="18"/>
        <v>6.8140140277265528</v>
      </c>
      <c r="Q130" s="13">
        <f t="shared" si="19"/>
        <v>1</v>
      </c>
      <c r="R130" s="13">
        <f t="shared" si="20"/>
        <v>1</v>
      </c>
      <c r="S130" s="13">
        <f t="shared" si="21"/>
        <v>2</v>
      </c>
      <c r="T130" s="25">
        <v>0</v>
      </c>
      <c r="U130" s="21">
        <f t="shared" si="23"/>
        <v>123.53</v>
      </c>
      <c r="V130" s="21">
        <f t="shared" si="30"/>
        <v>104876.97</v>
      </c>
      <c r="W130" s="21">
        <f t="shared" si="24"/>
        <v>3.5631976206224945E-3</v>
      </c>
      <c r="X130" s="21">
        <f t="shared" si="25"/>
        <v>70038.929999999993</v>
      </c>
      <c r="Y130" s="21">
        <f t="shared" si="26"/>
        <v>70038.929999999993</v>
      </c>
      <c r="AA130" s="24">
        <f t="shared" si="31"/>
        <v>0</v>
      </c>
      <c r="AB130" s="38">
        <f t="shared" si="27"/>
        <v>70038.929999999993</v>
      </c>
      <c r="AC130" s="38">
        <v>70038.929999999993</v>
      </c>
    </row>
    <row r="131" spans="1:29" x14ac:dyDescent="0.25">
      <c r="A131" t="s">
        <v>326</v>
      </c>
      <c r="B131" t="s">
        <v>327</v>
      </c>
      <c r="C131">
        <v>855</v>
      </c>
      <c r="D131">
        <v>544577.36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 s="7">
        <v>855</v>
      </c>
      <c r="L131" s="3">
        <v>51.761433013132304</v>
      </c>
      <c r="M131" s="22" t="s">
        <v>326</v>
      </c>
      <c r="N131" s="39">
        <f t="shared" si="16"/>
        <v>544577.36</v>
      </c>
      <c r="O131" s="19">
        <f t="shared" si="17"/>
        <v>636.93258479532165</v>
      </c>
      <c r="P131" s="19">
        <f t="shared" si="18"/>
        <v>16.518089825354707</v>
      </c>
      <c r="Q131" s="13">
        <f t="shared" si="19"/>
        <v>1</v>
      </c>
      <c r="R131" s="13">
        <f t="shared" si="20"/>
        <v>1</v>
      </c>
      <c r="S131" s="13">
        <f t="shared" si="21"/>
        <v>2</v>
      </c>
      <c r="T131" s="25">
        <v>0</v>
      </c>
      <c r="U131" s="21">
        <f t="shared" si="23"/>
        <v>121.85</v>
      </c>
      <c r="V131" s="21">
        <f t="shared" si="30"/>
        <v>104181.75</v>
      </c>
      <c r="W131" s="21">
        <f t="shared" si="24"/>
        <v>3.5395775041201852E-3</v>
      </c>
      <c r="X131" s="21">
        <f t="shared" si="25"/>
        <v>69574.64</v>
      </c>
      <c r="Y131" s="21">
        <f t="shared" si="26"/>
        <v>69574.64</v>
      </c>
      <c r="AA131" s="24">
        <f t="shared" si="31"/>
        <v>0</v>
      </c>
      <c r="AB131" s="38">
        <f t="shared" si="27"/>
        <v>69574.64</v>
      </c>
      <c r="AC131" s="38">
        <v>69574.64</v>
      </c>
    </row>
    <row r="132" spans="1:29" x14ac:dyDescent="0.25">
      <c r="A132" t="s">
        <v>728</v>
      </c>
      <c r="B132" t="s">
        <v>729</v>
      </c>
      <c r="C132">
        <v>639</v>
      </c>
      <c r="D132">
        <v>406435.87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 s="7">
        <v>639</v>
      </c>
      <c r="L132" s="3">
        <v>402.16216008381912</v>
      </c>
      <c r="M132" s="22" t="s">
        <v>728</v>
      </c>
      <c r="N132" s="39">
        <f t="shared" si="16"/>
        <v>406435.87</v>
      </c>
      <c r="O132" s="19">
        <f t="shared" si="17"/>
        <v>636.04987480438183</v>
      </c>
      <c r="P132" s="19">
        <f t="shared" si="18"/>
        <v>1.5889112985339517</v>
      </c>
      <c r="Q132" s="13">
        <f t="shared" si="19"/>
        <v>1</v>
      </c>
      <c r="R132" s="13">
        <f t="shared" si="20"/>
        <v>1</v>
      </c>
      <c r="S132" s="13">
        <f t="shared" si="21"/>
        <v>2</v>
      </c>
      <c r="T132" s="25">
        <v>91032</v>
      </c>
      <c r="U132" s="21">
        <f t="shared" si="23"/>
        <v>120.97</v>
      </c>
      <c r="V132" s="21">
        <f t="shared" si="30"/>
        <v>77299.83</v>
      </c>
      <c r="W132" s="21">
        <f t="shared" si="24"/>
        <v>2.6262636146956123E-3</v>
      </c>
      <c r="X132" s="21">
        <f t="shared" si="25"/>
        <v>51622.36</v>
      </c>
      <c r="Y132" s="21">
        <f t="shared" si="26"/>
        <v>51622.36</v>
      </c>
      <c r="AA132" s="24">
        <f t="shared" si="31"/>
        <v>0</v>
      </c>
      <c r="AB132" s="38">
        <f t="shared" si="27"/>
        <v>51622.36</v>
      </c>
      <c r="AC132" s="38">
        <v>51622.36</v>
      </c>
    </row>
    <row r="133" spans="1:29" x14ac:dyDescent="0.25">
      <c r="A133" t="s">
        <v>132</v>
      </c>
      <c r="B133" t="s">
        <v>133</v>
      </c>
      <c r="C133">
        <v>5236</v>
      </c>
      <c r="D133">
        <v>3326697.53</v>
      </c>
      <c r="E133">
        <v>0</v>
      </c>
      <c r="F133">
        <v>0</v>
      </c>
      <c r="G133">
        <v>1276.5</v>
      </c>
      <c r="H133">
        <v>0</v>
      </c>
      <c r="I133">
        <v>0</v>
      </c>
      <c r="J133">
        <v>0</v>
      </c>
      <c r="K133" s="7">
        <v>5236</v>
      </c>
      <c r="L133" s="3">
        <v>225.52621965773966</v>
      </c>
      <c r="M133" s="22" t="s">
        <v>132</v>
      </c>
      <c r="N133" s="39">
        <f t="shared" si="16"/>
        <v>3325421.03</v>
      </c>
      <c r="O133" s="19">
        <f t="shared" si="17"/>
        <v>635.10714858670735</v>
      </c>
      <c r="P133" s="19">
        <f t="shared" si="18"/>
        <v>23.216812696750711</v>
      </c>
      <c r="Q133" s="13">
        <f t="shared" si="19"/>
        <v>1</v>
      </c>
      <c r="R133" s="13">
        <f t="shared" si="20"/>
        <v>1</v>
      </c>
      <c r="S133" s="13">
        <f t="shared" si="21"/>
        <v>2</v>
      </c>
      <c r="T133" s="25">
        <v>0</v>
      </c>
      <c r="U133" s="21">
        <f t="shared" si="23"/>
        <v>120.03</v>
      </c>
      <c r="V133" s="21">
        <f t="shared" si="30"/>
        <v>628477.07999999996</v>
      </c>
      <c r="W133" s="21">
        <f t="shared" si="24"/>
        <v>2.1352524163043354E-2</v>
      </c>
      <c r="X133" s="21">
        <f t="shared" si="25"/>
        <v>419709.49</v>
      </c>
      <c r="Y133" s="21">
        <f t="shared" si="26"/>
        <v>419709.49</v>
      </c>
      <c r="AA133" s="24">
        <f t="shared" si="31"/>
        <v>0</v>
      </c>
      <c r="AB133" s="38">
        <f t="shared" si="27"/>
        <v>419709.49</v>
      </c>
      <c r="AC133" s="38">
        <v>419709.49</v>
      </c>
    </row>
    <row r="134" spans="1:29" x14ac:dyDescent="0.25">
      <c r="A134" t="s">
        <v>383</v>
      </c>
      <c r="B134" t="s">
        <v>384</v>
      </c>
      <c r="C134">
        <v>218</v>
      </c>
      <c r="D134">
        <v>138296.16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 s="7">
        <v>218</v>
      </c>
      <c r="L134" s="3">
        <v>242.86855878194376</v>
      </c>
      <c r="M134" s="22" t="s">
        <v>383</v>
      </c>
      <c r="N134" s="39">
        <f t="shared" ref="N134:N197" si="32">D134-SUM(E134:J134)</f>
        <v>138296.16</v>
      </c>
      <c r="O134" s="19">
        <f t="shared" ref="O134:O197" si="33">N134/K134</f>
        <v>634.38605504587156</v>
      </c>
      <c r="P134" s="19">
        <f t="shared" ref="P134:P197" si="34">K134/L134</f>
        <v>0.89760486533676165</v>
      </c>
      <c r="Q134" s="13">
        <f t="shared" ref="Q134:Q197" si="35">IF(+O134&gt;$Q$428,1,0)</f>
        <v>1</v>
      </c>
      <c r="R134" s="13">
        <f t="shared" ref="R134:R197" si="36">IF(+P134&lt;50,1,0)</f>
        <v>1</v>
      </c>
      <c r="S134" s="13">
        <f t="shared" ref="S134:S197" si="37">+Q134+R134</f>
        <v>2</v>
      </c>
      <c r="T134" s="25">
        <v>4905</v>
      </c>
      <c r="U134" s="21">
        <f t="shared" si="23"/>
        <v>119.31</v>
      </c>
      <c r="V134" s="21">
        <f t="shared" si="30"/>
        <v>26009.58</v>
      </c>
      <c r="W134" s="21">
        <f t="shared" si="24"/>
        <v>8.8367611659061489E-4</v>
      </c>
      <c r="X134" s="21">
        <f t="shared" si="25"/>
        <v>17369.71</v>
      </c>
      <c r="Y134" s="21">
        <f t="shared" si="26"/>
        <v>17369.71</v>
      </c>
      <c r="AA134" s="24">
        <f t="shared" si="31"/>
        <v>0</v>
      </c>
      <c r="AB134" s="38">
        <f t="shared" si="27"/>
        <v>17369.71</v>
      </c>
      <c r="AC134" s="38">
        <v>17369.71</v>
      </c>
    </row>
    <row r="135" spans="1:29" x14ac:dyDescent="0.25">
      <c r="A135" t="s">
        <v>562</v>
      </c>
      <c r="B135" t="s">
        <v>563</v>
      </c>
      <c r="C135">
        <v>237</v>
      </c>
      <c r="D135">
        <v>148431.26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 s="7">
        <v>237</v>
      </c>
      <c r="L135" s="3">
        <v>221.90736876922116</v>
      </c>
      <c r="M135" s="22" t="s">
        <v>562</v>
      </c>
      <c r="N135" s="39">
        <f t="shared" si="32"/>
        <v>148431.26</v>
      </c>
      <c r="O135" s="19">
        <f t="shared" si="33"/>
        <v>626.29223628691989</v>
      </c>
      <c r="P135" s="19">
        <f t="shared" si="34"/>
        <v>1.0680132044036574</v>
      </c>
      <c r="Q135" s="13">
        <f t="shared" si="35"/>
        <v>1</v>
      </c>
      <c r="R135" s="13">
        <f t="shared" si="36"/>
        <v>1</v>
      </c>
      <c r="S135" s="13">
        <f t="shared" si="37"/>
        <v>2</v>
      </c>
      <c r="T135" s="25">
        <v>21832</v>
      </c>
      <c r="U135" s="21">
        <f t="shared" ref="U135:U198" si="38">ROUND(+O135-$Q$428,2)</f>
        <v>111.21</v>
      </c>
      <c r="V135" s="21">
        <f t="shared" si="30"/>
        <v>26356.769999999997</v>
      </c>
      <c r="W135" s="21">
        <f t="shared" ref="W135:W198" si="39">+V135/$V$428</f>
        <v>8.9547190533149771E-4</v>
      </c>
      <c r="X135" s="21">
        <f t="shared" ref="X135:X198" si="40">ROUND(W135*$AB$2,2)</f>
        <v>17601.57</v>
      </c>
      <c r="Y135" s="21">
        <f t="shared" ref="Y135:Y198" si="41">ROUND(V135*$Y$5,2)</f>
        <v>17601.57</v>
      </c>
      <c r="AA135" s="24">
        <f t="shared" si="31"/>
        <v>0</v>
      </c>
      <c r="AB135" s="38">
        <f t="shared" ref="AB135:AB198" si="42">+X135</f>
        <v>17601.57</v>
      </c>
      <c r="AC135" s="38">
        <v>17601.57</v>
      </c>
    </row>
    <row r="136" spans="1:29" x14ac:dyDescent="0.25">
      <c r="A136" t="s">
        <v>200</v>
      </c>
      <c r="B136" t="s">
        <v>201</v>
      </c>
      <c r="C136">
        <v>631</v>
      </c>
      <c r="D136">
        <v>393843.07</v>
      </c>
      <c r="E136">
        <v>0</v>
      </c>
      <c r="F136">
        <v>0</v>
      </c>
      <c r="G136">
        <v>672.46</v>
      </c>
      <c r="H136">
        <v>0</v>
      </c>
      <c r="I136">
        <v>0</v>
      </c>
      <c r="J136">
        <v>0</v>
      </c>
      <c r="K136" s="7">
        <v>631</v>
      </c>
      <c r="L136" s="3">
        <v>125.36838949099952</v>
      </c>
      <c r="M136" s="22" t="s">
        <v>200</v>
      </c>
      <c r="N136" s="39">
        <f t="shared" si="32"/>
        <v>393170.61</v>
      </c>
      <c r="O136" s="19">
        <f t="shared" si="33"/>
        <v>623.09129952456419</v>
      </c>
      <c r="P136" s="19">
        <f t="shared" si="34"/>
        <v>5.0331666743258348</v>
      </c>
      <c r="Q136" s="13">
        <f t="shared" si="35"/>
        <v>1</v>
      </c>
      <c r="R136" s="13">
        <f t="shared" si="36"/>
        <v>1</v>
      </c>
      <c r="S136" s="13">
        <f t="shared" si="37"/>
        <v>2</v>
      </c>
      <c r="T136" s="25">
        <v>0</v>
      </c>
      <c r="U136" s="21">
        <f t="shared" si="38"/>
        <v>108.01</v>
      </c>
      <c r="V136" s="21">
        <f t="shared" si="30"/>
        <v>68154.31</v>
      </c>
      <c r="W136" s="21">
        <f t="shared" si="39"/>
        <v>2.3155443490326605E-3</v>
      </c>
      <c r="X136" s="21">
        <f t="shared" si="40"/>
        <v>45514.8</v>
      </c>
      <c r="Y136" s="21">
        <f t="shared" si="41"/>
        <v>45514.8</v>
      </c>
      <c r="AA136" s="24">
        <f t="shared" si="31"/>
        <v>0</v>
      </c>
      <c r="AB136" s="38">
        <f t="shared" si="42"/>
        <v>45514.8</v>
      </c>
      <c r="AC136" s="38">
        <v>45514.8</v>
      </c>
    </row>
    <row r="137" spans="1:29" x14ac:dyDescent="0.25">
      <c r="A137" t="s">
        <v>239</v>
      </c>
      <c r="B137" t="s">
        <v>240</v>
      </c>
      <c r="C137">
        <v>535</v>
      </c>
      <c r="D137">
        <v>331594.71000000002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 s="7">
        <v>535</v>
      </c>
      <c r="L137" s="3">
        <v>152.23608685824865</v>
      </c>
      <c r="M137" s="22" t="s">
        <v>239</v>
      </c>
      <c r="N137" s="39">
        <f t="shared" si="32"/>
        <v>331594.71000000002</v>
      </c>
      <c r="O137" s="19">
        <f t="shared" si="33"/>
        <v>619.80319626168227</v>
      </c>
      <c r="P137" s="19">
        <f t="shared" si="34"/>
        <v>3.5142784542153511</v>
      </c>
      <c r="Q137" s="13">
        <f t="shared" si="35"/>
        <v>1</v>
      </c>
      <c r="R137" s="13">
        <f t="shared" si="36"/>
        <v>1</v>
      </c>
      <c r="S137" s="13">
        <f t="shared" si="37"/>
        <v>2</v>
      </c>
      <c r="T137" s="25">
        <v>5076</v>
      </c>
      <c r="U137" s="21">
        <f t="shared" si="38"/>
        <v>104.72</v>
      </c>
      <c r="V137" s="21">
        <f t="shared" si="30"/>
        <v>56025.2</v>
      </c>
      <c r="W137" s="21">
        <f t="shared" si="39"/>
        <v>1.9034575401529941E-3</v>
      </c>
      <c r="X137" s="21">
        <f t="shared" si="40"/>
        <v>37414.74</v>
      </c>
      <c r="Y137" s="21">
        <f t="shared" si="41"/>
        <v>37414.74</v>
      </c>
      <c r="AA137" s="24">
        <f t="shared" si="31"/>
        <v>0</v>
      </c>
      <c r="AB137" s="38">
        <f t="shared" si="42"/>
        <v>37414.74</v>
      </c>
      <c r="AC137" s="38">
        <v>37414.74</v>
      </c>
    </row>
    <row r="138" spans="1:29" x14ac:dyDescent="0.25">
      <c r="A138" t="s">
        <v>824</v>
      </c>
      <c r="B138" t="s">
        <v>825</v>
      </c>
      <c r="C138">
        <v>1559</v>
      </c>
      <c r="D138">
        <v>962298.75</v>
      </c>
      <c r="E138">
        <v>977</v>
      </c>
      <c r="F138">
        <v>40.159999999999997</v>
      </c>
      <c r="G138">
        <v>0</v>
      </c>
      <c r="H138">
        <v>0</v>
      </c>
      <c r="I138">
        <v>0</v>
      </c>
      <c r="J138">
        <v>0</v>
      </c>
      <c r="K138" s="7">
        <v>1559</v>
      </c>
      <c r="L138" s="3">
        <v>129.46178450402377</v>
      </c>
      <c r="M138" s="22" t="s">
        <v>824</v>
      </c>
      <c r="N138" s="39">
        <f t="shared" si="32"/>
        <v>961281.59</v>
      </c>
      <c r="O138" s="19">
        <f t="shared" si="33"/>
        <v>616.6014047466324</v>
      </c>
      <c r="P138" s="19">
        <f t="shared" si="34"/>
        <v>12.042163685388912</v>
      </c>
      <c r="Q138" s="13">
        <f t="shared" si="35"/>
        <v>1</v>
      </c>
      <c r="R138" s="13">
        <f t="shared" si="36"/>
        <v>1</v>
      </c>
      <c r="S138" s="13">
        <f t="shared" si="37"/>
        <v>2</v>
      </c>
      <c r="T138" s="25">
        <v>0</v>
      </c>
      <c r="U138" s="21">
        <f t="shared" si="38"/>
        <v>101.52</v>
      </c>
      <c r="V138" s="21">
        <f t="shared" si="30"/>
        <v>158269.68</v>
      </c>
      <c r="W138" s="21">
        <f t="shared" si="39"/>
        <v>5.3772162486452795E-3</v>
      </c>
      <c r="X138" s="21">
        <f t="shared" si="40"/>
        <v>105695.64</v>
      </c>
      <c r="Y138" s="21">
        <f t="shared" si="41"/>
        <v>105695.64</v>
      </c>
      <c r="AA138" s="24">
        <f t="shared" si="31"/>
        <v>0</v>
      </c>
      <c r="AB138" s="38">
        <f t="shared" si="42"/>
        <v>105695.64</v>
      </c>
      <c r="AC138" s="38">
        <v>105695.64</v>
      </c>
    </row>
    <row r="139" spans="1:29" x14ac:dyDescent="0.25">
      <c r="A139" t="s">
        <v>156</v>
      </c>
      <c r="B139" t="s">
        <v>157</v>
      </c>
      <c r="C139">
        <v>770</v>
      </c>
      <c r="D139">
        <v>473795.42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 s="7">
        <v>770</v>
      </c>
      <c r="L139" s="3">
        <v>285.2781325472198</v>
      </c>
      <c r="M139" s="22" t="s">
        <v>156</v>
      </c>
      <c r="N139" s="39">
        <f t="shared" si="32"/>
        <v>473795.42</v>
      </c>
      <c r="O139" s="19">
        <f t="shared" si="33"/>
        <v>615.3187272727273</v>
      </c>
      <c r="P139" s="19">
        <f t="shared" si="34"/>
        <v>2.6991203045419128</v>
      </c>
      <c r="Q139" s="13">
        <f t="shared" si="35"/>
        <v>1</v>
      </c>
      <c r="R139" s="13">
        <f t="shared" si="36"/>
        <v>1</v>
      </c>
      <c r="S139" s="13">
        <f t="shared" si="37"/>
        <v>2</v>
      </c>
      <c r="T139" s="25">
        <v>0</v>
      </c>
      <c r="U139" s="21">
        <f t="shared" si="38"/>
        <v>100.24</v>
      </c>
      <c r="V139" s="21">
        <f t="shared" si="30"/>
        <v>77184.800000000003</v>
      </c>
      <c r="W139" s="21">
        <f t="shared" si="39"/>
        <v>2.6223554676324374E-3</v>
      </c>
      <c r="X139" s="21">
        <f t="shared" si="40"/>
        <v>51545.54</v>
      </c>
      <c r="Y139" s="21">
        <f t="shared" si="41"/>
        <v>51545.54</v>
      </c>
      <c r="AA139" s="24">
        <f t="shared" si="31"/>
        <v>0</v>
      </c>
      <c r="AB139" s="38">
        <f t="shared" si="42"/>
        <v>51545.54</v>
      </c>
      <c r="AC139" s="38">
        <v>51545.54</v>
      </c>
    </row>
    <row r="140" spans="1:29" x14ac:dyDescent="0.25">
      <c r="A140" t="s">
        <v>645</v>
      </c>
      <c r="B140" t="s">
        <v>646</v>
      </c>
      <c r="C140">
        <v>1130</v>
      </c>
      <c r="D140">
        <v>691460.31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 s="7">
        <v>1130</v>
      </c>
      <c r="L140" s="3">
        <v>149.49589683755639</v>
      </c>
      <c r="M140" s="22" t="s">
        <v>645</v>
      </c>
      <c r="N140" s="39">
        <f t="shared" si="32"/>
        <v>691460.31</v>
      </c>
      <c r="O140" s="19">
        <f t="shared" si="33"/>
        <v>611.91177876106201</v>
      </c>
      <c r="P140" s="19">
        <f t="shared" si="34"/>
        <v>7.5587358844227568</v>
      </c>
      <c r="Q140" s="13">
        <f t="shared" si="35"/>
        <v>1</v>
      </c>
      <c r="R140" s="13">
        <f t="shared" si="36"/>
        <v>1</v>
      </c>
      <c r="S140" s="13">
        <f t="shared" si="37"/>
        <v>2</v>
      </c>
      <c r="T140" s="25">
        <v>26163</v>
      </c>
      <c r="U140" s="21">
        <f t="shared" si="38"/>
        <v>96.83</v>
      </c>
      <c r="V140" s="21">
        <f t="shared" si="30"/>
        <v>109417.9</v>
      </c>
      <c r="W140" s="21">
        <f t="shared" si="39"/>
        <v>3.7174758284255352E-3</v>
      </c>
      <c r="X140" s="21">
        <f t="shared" si="40"/>
        <v>73071.45</v>
      </c>
      <c r="Y140" s="21">
        <f t="shared" si="41"/>
        <v>73071.45</v>
      </c>
      <c r="AA140" s="24">
        <f t="shared" si="31"/>
        <v>0</v>
      </c>
      <c r="AB140" s="38">
        <f t="shared" si="42"/>
        <v>73071.45</v>
      </c>
      <c r="AC140" s="38">
        <v>73071.45</v>
      </c>
    </row>
    <row r="141" spans="1:29" x14ac:dyDescent="0.25">
      <c r="A141" t="s">
        <v>603</v>
      </c>
      <c r="B141" t="s">
        <v>604</v>
      </c>
      <c r="C141">
        <v>391</v>
      </c>
      <c r="D141">
        <v>238239.87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 s="7">
        <v>391</v>
      </c>
      <c r="L141" s="3">
        <v>90.600574413311449</v>
      </c>
      <c r="M141" s="22" t="s">
        <v>603</v>
      </c>
      <c r="N141" s="39">
        <f t="shared" si="32"/>
        <v>238239.87</v>
      </c>
      <c r="O141" s="19">
        <f t="shared" si="33"/>
        <v>609.30913043478256</v>
      </c>
      <c r="P141" s="19">
        <f t="shared" si="34"/>
        <v>4.3156459275444998</v>
      </c>
      <c r="Q141" s="13">
        <f t="shared" si="35"/>
        <v>1</v>
      </c>
      <c r="R141" s="13">
        <f t="shared" si="36"/>
        <v>1</v>
      </c>
      <c r="S141" s="13">
        <f t="shared" si="37"/>
        <v>2</v>
      </c>
      <c r="T141" s="25">
        <v>0</v>
      </c>
      <c r="U141" s="21">
        <f t="shared" si="38"/>
        <v>94.23</v>
      </c>
      <c r="V141" s="21">
        <f t="shared" si="30"/>
        <v>36843.93</v>
      </c>
      <c r="W141" s="21">
        <f t="shared" si="39"/>
        <v>1.2517734228056144E-3</v>
      </c>
      <c r="X141" s="21">
        <f t="shared" si="40"/>
        <v>24605.11</v>
      </c>
      <c r="Y141" s="21">
        <f t="shared" si="41"/>
        <v>24605.11</v>
      </c>
      <c r="AA141" s="24">
        <f t="shared" si="31"/>
        <v>0</v>
      </c>
      <c r="AB141" s="38">
        <f t="shared" si="42"/>
        <v>24605.11</v>
      </c>
      <c r="AC141" s="38">
        <v>24605.11</v>
      </c>
    </row>
    <row r="142" spans="1:29" x14ac:dyDescent="0.25">
      <c r="A142" t="s">
        <v>576</v>
      </c>
      <c r="B142" t="s">
        <v>577</v>
      </c>
      <c r="C142">
        <v>635</v>
      </c>
      <c r="D142">
        <v>386853.4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 s="7">
        <v>635</v>
      </c>
      <c r="L142" s="3">
        <v>219.50499537312461</v>
      </c>
      <c r="M142" s="22" t="s">
        <v>576</v>
      </c>
      <c r="N142" s="39">
        <f t="shared" si="32"/>
        <v>386853.4</v>
      </c>
      <c r="O142" s="19">
        <f t="shared" si="33"/>
        <v>609.21795275590557</v>
      </c>
      <c r="P142" s="19">
        <f t="shared" si="34"/>
        <v>2.8928726606909243</v>
      </c>
      <c r="Q142" s="13">
        <f t="shared" si="35"/>
        <v>1</v>
      </c>
      <c r="R142" s="13">
        <f t="shared" si="36"/>
        <v>1</v>
      </c>
      <c r="S142" s="13">
        <f t="shared" si="37"/>
        <v>2</v>
      </c>
      <c r="T142" s="25">
        <v>0</v>
      </c>
      <c r="U142" s="21">
        <f t="shared" si="38"/>
        <v>94.14</v>
      </c>
      <c r="V142" s="21">
        <f t="shared" si="30"/>
        <v>59778.9</v>
      </c>
      <c r="W142" s="21">
        <f t="shared" si="39"/>
        <v>2.0309895894535285E-3</v>
      </c>
      <c r="X142" s="21">
        <f t="shared" si="40"/>
        <v>39921.54</v>
      </c>
      <c r="Y142" s="21">
        <f t="shared" si="41"/>
        <v>39921.54</v>
      </c>
      <c r="AA142" s="24">
        <f t="shared" si="31"/>
        <v>0</v>
      </c>
      <c r="AB142" s="38">
        <f t="shared" si="42"/>
        <v>39921.54</v>
      </c>
      <c r="AC142" s="38">
        <v>39921.54</v>
      </c>
    </row>
    <row r="143" spans="1:29" x14ac:dyDescent="0.25">
      <c r="A143" t="s">
        <v>689</v>
      </c>
      <c r="B143" t="s">
        <v>690</v>
      </c>
      <c r="C143">
        <v>1058</v>
      </c>
      <c r="D143">
        <v>643352.24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 s="7">
        <v>1058</v>
      </c>
      <c r="L143" s="3">
        <v>196.59195636468857</v>
      </c>
      <c r="M143" s="22" t="s">
        <v>689</v>
      </c>
      <c r="N143" s="39">
        <f t="shared" si="32"/>
        <v>643352.24</v>
      </c>
      <c r="O143" s="19">
        <f t="shared" si="33"/>
        <v>608.0834026465028</v>
      </c>
      <c r="P143" s="19">
        <f t="shared" si="34"/>
        <v>5.3817054347704518</v>
      </c>
      <c r="Q143" s="13">
        <f t="shared" si="35"/>
        <v>1</v>
      </c>
      <c r="R143" s="13">
        <f t="shared" si="36"/>
        <v>1</v>
      </c>
      <c r="S143" s="13">
        <f t="shared" si="37"/>
        <v>2</v>
      </c>
      <c r="T143" s="25">
        <v>0</v>
      </c>
      <c r="U143" s="21">
        <f t="shared" si="38"/>
        <v>93</v>
      </c>
      <c r="V143" s="21">
        <f t="shared" si="30"/>
        <v>98394</v>
      </c>
      <c r="W143" s="21">
        <f t="shared" si="39"/>
        <v>3.3429385563248986E-3</v>
      </c>
      <c r="X143" s="21">
        <f t="shared" si="40"/>
        <v>65709.47</v>
      </c>
      <c r="Y143" s="21">
        <f t="shared" si="41"/>
        <v>65709.47</v>
      </c>
      <c r="AA143" s="24">
        <f t="shared" si="31"/>
        <v>0</v>
      </c>
      <c r="AB143" s="38">
        <f t="shared" si="42"/>
        <v>65709.47</v>
      </c>
      <c r="AC143" s="38">
        <v>65709.47</v>
      </c>
    </row>
    <row r="144" spans="1:29" x14ac:dyDescent="0.25">
      <c r="A144" t="s">
        <v>444</v>
      </c>
      <c r="B144" t="s">
        <v>497</v>
      </c>
      <c r="C144">
        <v>745</v>
      </c>
      <c r="D144">
        <v>452513.66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 s="7">
        <v>745</v>
      </c>
      <c r="L144" s="3">
        <v>229.23646125801343</v>
      </c>
      <c r="M144" s="22" t="s">
        <v>444</v>
      </c>
      <c r="N144" s="39">
        <f t="shared" si="32"/>
        <v>452513.66</v>
      </c>
      <c r="O144" s="19">
        <f t="shared" si="33"/>
        <v>607.40088590604023</v>
      </c>
      <c r="P144" s="19">
        <f t="shared" si="34"/>
        <v>3.2499193012819942</v>
      </c>
      <c r="Q144" s="13">
        <f t="shared" si="35"/>
        <v>1</v>
      </c>
      <c r="R144" s="13">
        <f t="shared" si="36"/>
        <v>1</v>
      </c>
      <c r="S144" s="13">
        <f t="shared" si="37"/>
        <v>2</v>
      </c>
      <c r="T144" s="25">
        <v>91443</v>
      </c>
      <c r="U144" s="21">
        <f t="shared" si="38"/>
        <v>92.32</v>
      </c>
      <c r="V144" s="21">
        <f t="shared" si="30"/>
        <v>68778.399999999994</v>
      </c>
      <c r="W144" s="21">
        <f t="shared" si="39"/>
        <v>2.3367478220454132E-3</v>
      </c>
      <c r="X144" s="21">
        <f t="shared" si="40"/>
        <v>45931.58</v>
      </c>
      <c r="Y144" s="21">
        <f t="shared" si="41"/>
        <v>45931.58</v>
      </c>
      <c r="AA144" s="24">
        <f t="shared" si="31"/>
        <v>0</v>
      </c>
      <c r="AB144" s="38">
        <f t="shared" si="42"/>
        <v>45931.58</v>
      </c>
      <c r="AC144" s="38">
        <v>45931.58</v>
      </c>
    </row>
    <row r="145" spans="1:29" x14ac:dyDescent="0.25">
      <c r="A145" t="s">
        <v>407</v>
      </c>
      <c r="B145" t="s">
        <v>408</v>
      </c>
      <c r="C145">
        <v>717</v>
      </c>
      <c r="D145">
        <v>434619.16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 s="7">
        <v>717</v>
      </c>
      <c r="L145" s="3">
        <v>109.89813638858554</v>
      </c>
      <c r="M145" s="22" t="s">
        <v>407</v>
      </c>
      <c r="N145" s="39">
        <f t="shared" si="32"/>
        <v>434619.16</v>
      </c>
      <c r="O145" s="19">
        <f t="shared" si="33"/>
        <v>606.16340306834024</v>
      </c>
      <c r="P145" s="19">
        <f t="shared" si="34"/>
        <v>6.5242234633058844</v>
      </c>
      <c r="Q145" s="13">
        <f t="shared" si="35"/>
        <v>1</v>
      </c>
      <c r="R145" s="13">
        <f t="shared" si="36"/>
        <v>1</v>
      </c>
      <c r="S145" s="13">
        <f t="shared" si="37"/>
        <v>2</v>
      </c>
      <c r="T145" s="25">
        <v>31495</v>
      </c>
      <c r="U145" s="21">
        <f t="shared" si="38"/>
        <v>91.08</v>
      </c>
      <c r="V145" s="21">
        <f t="shared" si="30"/>
        <v>65304.36</v>
      </c>
      <c r="W145" s="21">
        <f t="shared" si="39"/>
        <v>2.2187172280842475E-3</v>
      </c>
      <c r="X145" s="21">
        <f t="shared" si="40"/>
        <v>43611.55</v>
      </c>
      <c r="Y145" s="21">
        <f t="shared" si="41"/>
        <v>43611.55</v>
      </c>
      <c r="AA145" s="24">
        <f t="shared" si="31"/>
        <v>0</v>
      </c>
      <c r="AB145" s="38">
        <f t="shared" si="42"/>
        <v>43611.55</v>
      </c>
      <c r="AC145" s="38">
        <v>43611.55</v>
      </c>
    </row>
    <row r="146" spans="1:29" x14ac:dyDescent="0.25">
      <c r="A146" t="s">
        <v>341</v>
      </c>
      <c r="B146" t="s">
        <v>342</v>
      </c>
      <c r="C146">
        <v>307</v>
      </c>
      <c r="D146">
        <v>188098.38</v>
      </c>
      <c r="E146">
        <v>0</v>
      </c>
      <c r="F146">
        <v>0</v>
      </c>
      <c r="G146">
        <v>2204.52</v>
      </c>
      <c r="H146">
        <v>0</v>
      </c>
      <c r="I146">
        <v>0</v>
      </c>
      <c r="J146">
        <v>0</v>
      </c>
      <c r="K146" s="7">
        <v>307</v>
      </c>
      <c r="L146" s="3">
        <v>87.240908982467744</v>
      </c>
      <c r="M146" s="22" t="s">
        <v>341</v>
      </c>
      <c r="N146" s="39">
        <f t="shared" si="32"/>
        <v>185893.86000000002</v>
      </c>
      <c r="O146" s="19">
        <f t="shared" si="33"/>
        <v>605.51745928338767</v>
      </c>
      <c r="P146" s="19">
        <f t="shared" si="34"/>
        <v>3.5189913032852038</v>
      </c>
      <c r="Q146" s="13">
        <f t="shared" si="35"/>
        <v>1</v>
      </c>
      <c r="R146" s="13">
        <f t="shared" si="36"/>
        <v>1</v>
      </c>
      <c r="S146" s="13">
        <f t="shared" si="37"/>
        <v>2</v>
      </c>
      <c r="T146" s="25">
        <v>175735</v>
      </c>
      <c r="U146" s="21">
        <f t="shared" si="38"/>
        <v>90.44</v>
      </c>
      <c r="V146" s="21">
        <f t="shared" si="30"/>
        <v>27765.079999999998</v>
      </c>
      <c r="W146" s="21">
        <f t="shared" si="39"/>
        <v>9.4331927202314487E-4</v>
      </c>
      <c r="X146" s="21">
        <f t="shared" si="40"/>
        <v>18542.07</v>
      </c>
      <c r="Y146" s="21">
        <f t="shared" si="41"/>
        <v>18542.07</v>
      </c>
      <c r="AA146" s="24">
        <f t="shared" si="31"/>
        <v>0</v>
      </c>
      <c r="AB146" s="38">
        <f t="shared" si="42"/>
        <v>18542.07</v>
      </c>
      <c r="AC146" s="38">
        <v>18542.07</v>
      </c>
    </row>
    <row r="147" spans="1:29" x14ac:dyDescent="0.25">
      <c r="A147" t="s">
        <v>80</v>
      </c>
      <c r="B147" t="s">
        <v>81</v>
      </c>
      <c r="C147">
        <v>843</v>
      </c>
      <c r="D147">
        <v>506342.03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 s="7">
        <v>843</v>
      </c>
      <c r="L147" s="3">
        <v>148.75967212318454</v>
      </c>
      <c r="M147" s="22" t="s">
        <v>80</v>
      </c>
      <c r="N147" s="39">
        <f t="shared" si="32"/>
        <v>506342.03</v>
      </c>
      <c r="O147" s="19">
        <f t="shared" si="33"/>
        <v>600.64297746144723</v>
      </c>
      <c r="P147" s="19">
        <f t="shared" si="34"/>
        <v>5.6668584164526168</v>
      </c>
      <c r="Q147" s="13">
        <f t="shared" si="35"/>
        <v>1</v>
      </c>
      <c r="R147" s="13">
        <f t="shared" si="36"/>
        <v>1</v>
      </c>
      <c r="S147" s="13">
        <f t="shared" si="37"/>
        <v>2</v>
      </c>
      <c r="T147" s="25">
        <v>15612</v>
      </c>
      <c r="U147" s="21">
        <f t="shared" si="38"/>
        <v>85.56</v>
      </c>
      <c r="V147" s="21">
        <f t="shared" ref="V147:V169" si="43">U147*C147</f>
        <v>72127.08</v>
      </c>
      <c r="W147" s="21">
        <f t="shared" si="39"/>
        <v>2.4505193069407735E-3</v>
      </c>
      <c r="X147" s="21">
        <f t="shared" si="40"/>
        <v>48167.9</v>
      </c>
      <c r="Y147" s="21">
        <f t="shared" si="41"/>
        <v>48167.9</v>
      </c>
      <c r="AA147" s="24">
        <f t="shared" si="31"/>
        <v>0</v>
      </c>
      <c r="AB147" s="38">
        <f t="shared" si="42"/>
        <v>48167.9</v>
      </c>
      <c r="AC147" s="38">
        <v>48167.9</v>
      </c>
    </row>
    <row r="148" spans="1:29" x14ac:dyDescent="0.25">
      <c r="A148" t="s">
        <v>732</v>
      </c>
      <c r="B148" t="s">
        <v>733</v>
      </c>
      <c r="C148">
        <v>488</v>
      </c>
      <c r="D148">
        <v>291795.49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 s="7">
        <v>488</v>
      </c>
      <c r="L148" s="3">
        <v>112.9952157697571</v>
      </c>
      <c r="M148" s="22" t="s">
        <v>732</v>
      </c>
      <c r="N148" s="39">
        <f t="shared" si="32"/>
        <v>291795.49</v>
      </c>
      <c r="O148" s="19">
        <f t="shared" si="33"/>
        <v>597.94157786885239</v>
      </c>
      <c r="P148" s="19">
        <f t="shared" si="34"/>
        <v>4.3187669201354986</v>
      </c>
      <c r="Q148" s="13">
        <f t="shared" si="35"/>
        <v>1</v>
      </c>
      <c r="R148" s="13">
        <f t="shared" si="36"/>
        <v>1</v>
      </c>
      <c r="S148" s="13">
        <f t="shared" si="37"/>
        <v>2</v>
      </c>
      <c r="T148" s="25">
        <v>0</v>
      </c>
      <c r="U148" s="21">
        <f t="shared" si="38"/>
        <v>82.86</v>
      </c>
      <c r="V148" s="21">
        <f t="shared" si="43"/>
        <v>40435.68</v>
      </c>
      <c r="W148" s="21">
        <f t="shared" si="39"/>
        <v>1.3738032168954975E-3</v>
      </c>
      <c r="X148" s="21">
        <f t="shared" si="40"/>
        <v>27003.75</v>
      </c>
      <c r="Y148" s="21">
        <f t="shared" si="41"/>
        <v>27003.75</v>
      </c>
      <c r="AA148" s="24">
        <f t="shared" si="31"/>
        <v>0</v>
      </c>
      <c r="AB148" s="38">
        <f t="shared" si="42"/>
        <v>27003.75</v>
      </c>
      <c r="AC148" s="38">
        <v>27003.75</v>
      </c>
    </row>
    <row r="149" spans="1:29" x14ac:dyDescent="0.25">
      <c r="A149" t="s">
        <v>421</v>
      </c>
      <c r="B149" t="s">
        <v>422</v>
      </c>
      <c r="C149">
        <v>1073</v>
      </c>
      <c r="D149">
        <v>637907.06999999995</v>
      </c>
      <c r="E149">
        <v>350</v>
      </c>
      <c r="F149">
        <v>0</v>
      </c>
      <c r="G149">
        <v>226.04</v>
      </c>
      <c r="H149">
        <v>0</v>
      </c>
      <c r="I149">
        <v>0</v>
      </c>
      <c r="J149">
        <v>0</v>
      </c>
      <c r="K149" s="7">
        <v>1073</v>
      </c>
      <c r="L149" s="3">
        <v>55.824493367707113</v>
      </c>
      <c r="M149" s="22" t="s">
        <v>421</v>
      </c>
      <c r="N149" s="39">
        <f t="shared" si="32"/>
        <v>637331.02999999991</v>
      </c>
      <c r="O149" s="19">
        <f t="shared" si="33"/>
        <v>593.97113699906799</v>
      </c>
      <c r="P149" s="19">
        <f t="shared" si="34"/>
        <v>19.220953657963694</v>
      </c>
      <c r="Q149" s="13">
        <f t="shared" si="35"/>
        <v>1</v>
      </c>
      <c r="R149" s="13">
        <f t="shared" si="36"/>
        <v>1</v>
      </c>
      <c r="S149" s="13">
        <f t="shared" si="37"/>
        <v>2</v>
      </c>
      <c r="T149" s="25">
        <v>34169</v>
      </c>
      <c r="U149" s="21">
        <f t="shared" si="38"/>
        <v>78.89</v>
      </c>
      <c r="V149" s="21">
        <f t="shared" si="43"/>
        <v>84648.97</v>
      </c>
      <c r="W149" s="21">
        <f t="shared" si="39"/>
        <v>2.8759508259262726E-3</v>
      </c>
      <c r="X149" s="21">
        <f t="shared" si="40"/>
        <v>56530.26</v>
      </c>
      <c r="Y149" s="21">
        <f t="shared" si="41"/>
        <v>56530.26</v>
      </c>
      <c r="AA149" s="24">
        <f t="shared" si="31"/>
        <v>0</v>
      </c>
      <c r="AB149" s="38">
        <f t="shared" si="42"/>
        <v>56530.26</v>
      </c>
      <c r="AC149" s="38">
        <v>56530.26</v>
      </c>
    </row>
    <row r="150" spans="1:29" x14ac:dyDescent="0.25">
      <c r="A150" t="s">
        <v>782</v>
      </c>
      <c r="B150" t="s">
        <v>783</v>
      </c>
      <c r="C150">
        <v>1401</v>
      </c>
      <c r="D150">
        <v>821218.59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 s="7">
        <v>1401</v>
      </c>
      <c r="L150" s="3">
        <v>175.53873560871472</v>
      </c>
      <c r="M150" s="22" t="s">
        <v>782</v>
      </c>
      <c r="N150" s="39">
        <f t="shared" si="32"/>
        <v>821218.59</v>
      </c>
      <c r="O150" s="19">
        <f t="shared" si="33"/>
        <v>586.16601713062096</v>
      </c>
      <c r="P150" s="19">
        <f t="shared" si="34"/>
        <v>7.9811444188757541</v>
      </c>
      <c r="Q150" s="13">
        <f t="shared" si="35"/>
        <v>1</v>
      </c>
      <c r="R150" s="13">
        <f t="shared" si="36"/>
        <v>1</v>
      </c>
      <c r="S150" s="13">
        <f t="shared" si="37"/>
        <v>2</v>
      </c>
      <c r="T150" s="25">
        <v>0</v>
      </c>
      <c r="U150" s="21">
        <f t="shared" si="38"/>
        <v>71.09</v>
      </c>
      <c r="V150" s="21">
        <f t="shared" si="43"/>
        <v>99597.090000000011</v>
      </c>
      <c r="W150" s="21">
        <f t="shared" si="39"/>
        <v>3.3838135684976832E-3</v>
      </c>
      <c r="X150" s="21">
        <f t="shared" si="40"/>
        <v>66512.92</v>
      </c>
      <c r="Y150" s="21">
        <f t="shared" si="41"/>
        <v>66512.92</v>
      </c>
      <c r="AA150" s="24">
        <f t="shared" si="31"/>
        <v>0</v>
      </c>
      <c r="AB150" s="38">
        <f t="shared" si="42"/>
        <v>66512.92</v>
      </c>
      <c r="AC150" s="38">
        <v>66512.92</v>
      </c>
    </row>
    <row r="151" spans="1:29" x14ac:dyDescent="0.25">
      <c r="A151" t="s">
        <v>675</v>
      </c>
      <c r="B151" t="s">
        <v>676</v>
      </c>
      <c r="C151">
        <v>367</v>
      </c>
      <c r="D151">
        <v>214890.34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 s="7">
        <v>367</v>
      </c>
      <c r="L151" s="3">
        <v>95.665242137613674</v>
      </c>
      <c r="M151" s="22" t="s">
        <v>675</v>
      </c>
      <c r="N151" s="39">
        <f t="shared" si="32"/>
        <v>214890.34</v>
      </c>
      <c r="O151" s="19">
        <f t="shared" si="33"/>
        <v>585.53226158038149</v>
      </c>
      <c r="P151" s="19">
        <f t="shared" si="34"/>
        <v>3.8362940583171627</v>
      </c>
      <c r="Q151" s="13">
        <f t="shared" si="35"/>
        <v>1</v>
      </c>
      <c r="R151" s="13">
        <f t="shared" si="36"/>
        <v>1</v>
      </c>
      <c r="S151" s="13">
        <f t="shared" si="37"/>
        <v>2</v>
      </c>
      <c r="T151" s="25">
        <v>0</v>
      </c>
      <c r="U151" s="21">
        <f t="shared" si="38"/>
        <v>70.45</v>
      </c>
      <c r="V151" s="21">
        <f t="shared" si="43"/>
        <v>25855.15</v>
      </c>
      <c r="W151" s="21">
        <f t="shared" si="39"/>
        <v>8.7842935356387286E-4</v>
      </c>
      <c r="X151" s="21">
        <f t="shared" si="40"/>
        <v>17266.580000000002</v>
      </c>
      <c r="Y151" s="21">
        <f t="shared" si="41"/>
        <v>17266.580000000002</v>
      </c>
      <c r="AA151" s="24">
        <f t="shared" si="31"/>
        <v>0</v>
      </c>
      <c r="AB151" s="38">
        <f t="shared" si="42"/>
        <v>17266.580000000002</v>
      </c>
      <c r="AC151" s="38">
        <v>17266.580000000002</v>
      </c>
    </row>
    <row r="152" spans="1:29" x14ac:dyDescent="0.25">
      <c r="A152" t="s">
        <v>403</v>
      </c>
      <c r="B152" t="s">
        <v>404</v>
      </c>
      <c r="C152">
        <v>1881</v>
      </c>
      <c r="D152">
        <v>1087980.48</v>
      </c>
      <c r="E152">
        <v>0</v>
      </c>
      <c r="F152">
        <v>186.79</v>
      </c>
      <c r="G152">
        <v>0</v>
      </c>
      <c r="H152">
        <v>0</v>
      </c>
      <c r="I152">
        <v>0</v>
      </c>
      <c r="J152">
        <v>0</v>
      </c>
      <c r="K152" s="7">
        <v>1881</v>
      </c>
      <c r="L152" s="3">
        <v>171.55567761575526</v>
      </c>
      <c r="M152" s="22" t="s">
        <v>403</v>
      </c>
      <c r="N152" s="39">
        <f t="shared" si="32"/>
        <v>1087793.69</v>
      </c>
      <c r="O152" s="19">
        <f t="shared" si="33"/>
        <v>578.30605528973945</v>
      </c>
      <c r="P152" s="19">
        <f t="shared" si="34"/>
        <v>10.96437043729326</v>
      </c>
      <c r="Q152" s="13">
        <f t="shared" si="35"/>
        <v>1</v>
      </c>
      <c r="R152" s="13">
        <f t="shared" si="36"/>
        <v>1</v>
      </c>
      <c r="S152" s="13">
        <f t="shared" si="37"/>
        <v>2</v>
      </c>
      <c r="T152" s="25">
        <v>60838</v>
      </c>
      <c r="U152" s="21">
        <f t="shared" si="38"/>
        <v>63.23</v>
      </c>
      <c r="V152" s="21">
        <f t="shared" si="43"/>
        <v>118935.62999999999</v>
      </c>
      <c r="W152" s="21">
        <f t="shared" si="39"/>
        <v>4.0408409379412598E-3</v>
      </c>
      <c r="X152" s="21">
        <f t="shared" si="40"/>
        <v>79427.58</v>
      </c>
      <c r="Y152" s="21">
        <f t="shared" si="41"/>
        <v>79427.58</v>
      </c>
      <c r="AA152" s="24">
        <f t="shared" ref="AA152:AA183" si="44">Z152*0.537240144</f>
        <v>0</v>
      </c>
      <c r="AB152" s="38">
        <f t="shared" si="42"/>
        <v>79427.58</v>
      </c>
      <c r="AC152" s="38">
        <v>79427.58</v>
      </c>
    </row>
    <row r="153" spans="1:29" x14ac:dyDescent="0.25">
      <c r="A153" t="s">
        <v>401</v>
      </c>
      <c r="B153" t="s">
        <v>402</v>
      </c>
      <c r="C153">
        <v>503</v>
      </c>
      <c r="D153">
        <v>290634.05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 s="7">
        <v>503</v>
      </c>
      <c r="L153" s="3">
        <v>109.35430653108558</v>
      </c>
      <c r="M153" s="22" t="s">
        <v>401</v>
      </c>
      <c r="N153" s="39">
        <f t="shared" si="32"/>
        <v>290634.05</v>
      </c>
      <c r="O153" s="19">
        <f t="shared" si="33"/>
        <v>577.8012922465208</v>
      </c>
      <c r="P153" s="19">
        <f t="shared" si="34"/>
        <v>4.5997273994601651</v>
      </c>
      <c r="Q153" s="13">
        <f t="shared" si="35"/>
        <v>1</v>
      </c>
      <c r="R153" s="13">
        <f t="shared" si="36"/>
        <v>1</v>
      </c>
      <c r="S153" s="13">
        <f t="shared" si="37"/>
        <v>2</v>
      </c>
      <c r="T153" s="25">
        <v>0</v>
      </c>
      <c r="U153" s="21">
        <f t="shared" si="38"/>
        <v>62.72</v>
      </c>
      <c r="V153" s="21">
        <f t="shared" si="43"/>
        <v>31548.16</v>
      </c>
      <c r="W153" s="21">
        <f t="shared" si="39"/>
        <v>1.0718495075421968E-3</v>
      </c>
      <c r="X153" s="21">
        <f t="shared" si="40"/>
        <v>21068.49</v>
      </c>
      <c r="Y153" s="21">
        <f t="shared" si="41"/>
        <v>21068.49</v>
      </c>
      <c r="AA153" s="24">
        <f t="shared" si="44"/>
        <v>0</v>
      </c>
      <c r="AB153" s="38">
        <f t="shared" si="42"/>
        <v>21068.49</v>
      </c>
      <c r="AC153" s="38">
        <v>21068.49</v>
      </c>
    </row>
    <row r="154" spans="1:29" x14ac:dyDescent="0.25">
      <c r="A154" t="s">
        <v>814</v>
      </c>
      <c r="B154" t="s">
        <v>815</v>
      </c>
      <c r="C154">
        <v>2020</v>
      </c>
      <c r="D154">
        <v>1164733.94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 s="7">
        <v>2020</v>
      </c>
      <c r="L154" s="3">
        <v>136.70208310105238</v>
      </c>
      <c r="M154" s="22" t="s">
        <v>814</v>
      </c>
      <c r="N154" s="39">
        <f t="shared" si="32"/>
        <v>1164733.94</v>
      </c>
      <c r="O154" s="19">
        <f t="shared" si="33"/>
        <v>576.60096039603957</v>
      </c>
      <c r="P154" s="19">
        <f t="shared" si="34"/>
        <v>14.776658513000006</v>
      </c>
      <c r="Q154" s="13">
        <f t="shared" si="35"/>
        <v>1</v>
      </c>
      <c r="R154" s="13">
        <f t="shared" si="36"/>
        <v>1</v>
      </c>
      <c r="S154" s="13">
        <f t="shared" si="37"/>
        <v>2</v>
      </c>
      <c r="T154" s="25">
        <v>0</v>
      </c>
      <c r="U154" s="21">
        <f t="shared" si="38"/>
        <v>61.52</v>
      </c>
      <c r="V154" s="21">
        <f t="shared" si="43"/>
        <v>124270.40000000001</v>
      </c>
      <c r="W154" s="21">
        <f t="shared" si="39"/>
        <v>4.2220898791584622E-3</v>
      </c>
      <c r="X154" s="21">
        <f t="shared" si="40"/>
        <v>82990.240000000005</v>
      </c>
      <c r="Y154" s="21">
        <f t="shared" si="41"/>
        <v>82990.240000000005</v>
      </c>
      <c r="AA154" s="24">
        <f t="shared" si="44"/>
        <v>0</v>
      </c>
      <c r="AB154" s="38">
        <f t="shared" si="42"/>
        <v>82990.240000000005</v>
      </c>
      <c r="AC154" s="38">
        <v>82990.240000000005</v>
      </c>
    </row>
    <row r="155" spans="1:29" x14ac:dyDescent="0.25">
      <c r="A155" t="s">
        <v>399</v>
      </c>
      <c r="B155" t="s">
        <v>400</v>
      </c>
      <c r="C155">
        <v>556</v>
      </c>
      <c r="D155">
        <v>319413.39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 s="7">
        <v>556</v>
      </c>
      <c r="L155" s="3">
        <v>112.71225338701686</v>
      </c>
      <c r="M155" s="22" t="s">
        <v>399</v>
      </c>
      <c r="N155" s="39">
        <f t="shared" si="32"/>
        <v>319413.39</v>
      </c>
      <c r="O155" s="19">
        <f t="shared" si="33"/>
        <v>574.48451438848929</v>
      </c>
      <c r="P155" s="19">
        <f t="shared" si="34"/>
        <v>4.9329153068289626</v>
      </c>
      <c r="Q155" s="13">
        <f t="shared" si="35"/>
        <v>1</v>
      </c>
      <c r="R155" s="13">
        <f t="shared" si="36"/>
        <v>1</v>
      </c>
      <c r="S155" s="13">
        <f t="shared" si="37"/>
        <v>2</v>
      </c>
      <c r="T155" s="25">
        <v>2026</v>
      </c>
      <c r="U155" s="21">
        <f t="shared" si="38"/>
        <v>59.4</v>
      </c>
      <c r="V155" s="21">
        <f t="shared" si="43"/>
        <v>33026.400000000001</v>
      </c>
      <c r="W155" s="21">
        <f t="shared" si="39"/>
        <v>1.1220727476940529E-3</v>
      </c>
      <c r="X155" s="21">
        <f t="shared" si="40"/>
        <v>22055.69</v>
      </c>
      <c r="Y155" s="21">
        <f t="shared" si="41"/>
        <v>22055.69</v>
      </c>
      <c r="AA155" s="24">
        <f t="shared" si="44"/>
        <v>0</v>
      </c>
      <c r="AB155" s="38">
        <f t="shared" si="42"/>
        <v>22055.69</v>
      </c>
      <c r="AC155" s="38">
        <v>22055.69</v>
      </c>
    </row>
    <row r="156" spans="1:29" x14ac:dyDescent="0.25">
      <c r="A156" t="s">
        <v>703</v>
      </c>
      <c r="B156" t="s">
        <v>704</v>
      </c>
      <c r="C156">
        <v>7512</v>
      </c>
      <c r="D156">
        <v>4311285.09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 s="7">
        <v>7512</v>
      </c>
      <c r="L156" s="3">
        <v>384.49153295990726</v>
      </c>
      <c r="M156" s="22" t="s">
        <v>703</v>
      </c>
      <c r="N156" s="39">
        <f t="shared" si="32"/>
        <v>4311285.09</v>
      </c>
      <c r="O156" s="19">
        <f t="shared" si="33"/>
        <v>573.91974041533547</v>
      </c>
      <c r="P156" s="19">
        <f t="shared" si="34"/>
        <v>19.537491351684231</v>
      </c>
      <c r="Q156" s="13">
        <f t="shared" si="35"/>
        <v>1</v>
      </c>
      <c r="R156" s="13">
        <f t="shared" si="36"/>
        <v>1</v>
      </c>
      <c r="S156" s="13">
        <f t="shared" si="37"/>
        <v>2</v>
      </c>
      <c r="T156" s="25">
        <v>0</v>
      </c>
      <c r="U156" s="21">
        <f t="shared" si="38"/>
        <v>58.84</v>
      </c>
      <c r="V156" s="21">
        <f t="shared" si="43"/>
        <v>442006.08</v>
      </c>
      <c r="W156" s="21">
        <f t="shared" si="39"/>
        <v>1.5017167377706239E-2</v>
      </c>
      <c r="X156" s="21">
        <f t="shared" si="40"/>
        <v>295180.45</v>
      </c>
      <c r="Y156" s="21">
        <f t="shared" si="41"/>
        <v>295180.45</v>
      </c>
      <c r="AA156" s="24">
        <f t="shared" si="44"/>
        <v>0</v>
      </c>
      <c r="AB156" s="38">
        <f t="shared" si="42"/>
        <v>295180.45</v>
      </c>
      <c r="AC156" s="38">
        <v>295180.45</v>
      </c>
    </row>
    <row r="157" spans="1:29" x14ac:dyDescent="0.25">
      <c r="A157" t="s">
        <v>691</v>
      </c>
      <c r="B157" t="s">
        <v>692</v>
      </c>
      <c r="C157">
        <v>3180</v>
      </c>
      <c r="D157">
        <v>1810937.24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 s="7">
        <v>3180</v>
      </c>
      <c r="L157" s="3">
        <v>289.4510061442943</v>
      </c>
      <c r="M157" s="22" t="s">
        <v>691</v>
      </c>
      <c r="N157" s="39">
        <f t="shared" si="32"/>
        <v>1810937.24</v>
      </c>
      <c r="O157" s="19">
        <f t="shared" si="33"/>
        <v>569.47711949685538</v>
      </c>
      <c r="P157" s="19">
        <f t="shared" si="34"/>
        <v>10.986315239874266</v>
      </c>
      <c r="Q157" s="13">
        <f t="shared" si="35"/>
        <v>1</v>
      </c>
      <c r="R157" s="13">
        <f t="shared" si="36"/>
        <v>1</v>
      </c>
      <c r="S157" s="13">
        <f t="shared" si="37"/>
        <v>2</v>
      </c>
      <c r="T157" s="25">
        <v>0</v>
      </c>
      <c r="U157" s="21">
        <f t="shared" si="38"/>
        <v>54.4</v>
      </c>
      <c r="V157" s="21">
        <f t="shared" si="43"/>
        <v>172992</v>
      </c>
      <c r="W157" s="21">
        <f t="shared" si="39"/>
        <v>5.8774074306945229E-3</v>
      </c>
      <c r="X157" s="21">
        <f t="shared" si="40"/>
        <v>115527.5</v>
      </c>
      <c r="Y157" s="21">
        <f t="shared" si="41"/>
        <v>115527.5</v>
      </c>
      <c r="AA157" s="24">
        <f t="shared" si="44"/>
        <v>0</v>
      </c>
      <c r="AB157" s="38">
        <f t="shared" si="42"/>
        <v>115527.5</v>
      </c>
      <c r="AC157" s="38">
        <v>115527.5</v>
      </c>
    </row>
    <row r="158" spans="1:29" x14ac:dyDescent="0.25">
      <c r="A158" t="s">
        <v>750</v>
      </c>
      <c r="B158" t="s">
        <v>751</v>
      </c>
      <c r="C158">
        <v>402</v>
      </c>
      <c r="D158">
        <v>228551.3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 s="7">
        <v>402</v>
      </c>
      <c r="L158" s="3">
        <v>350.25861123394844</v>
      </c>
      <c r="M158" s="22" t="s">
        <v>750</v>
      </c>
      <c r="N158" s="39">
        <f t="shared" si="32"/>
        <v>228551.3</v>
      </c>
      <c r="O158" s="19">
        <f t="shared" si="33"/>
        <v>568.53557213930344</v>
      </c>
      <c r="P158" s="19">
        <f t="shared" si="34"/>
        <v>1.1477233881096272</v>
      </c>
      <c r="Q158" s="13">
        <f t="shared" si="35"/>
        <v>1</v>
      </c>
      <c r="R158" s="13">
        <f t="shared" si="36"/>
        <v>1</v>
      </c>
      <c r="S158" s="13">
        <f t="shared" si="37"/>
        <v>2</v>
      </c>
      <c r="T158" s="25">
        <v>88533</v>
      </c>
      <c r="U158" s="21">
        <f t="shared" si="38"/>
        <v>53.46</v>
      </c>
      <c r="V158" s="21">
        <f t="shared" si="43"/>
        <v>21490.920000000002</v>
      </c>
      <c r="W158" s="21">
        <f t="shared" si="39"/>
        <v>7.3015453258220924E-4</v>
      </c>
      <c r="X158" s="21">
        <f t="shared" si="40"/>
        <v>14352.06</v>
      </c>
      <c r="Y158" s="21">
        <f t="shared" si="41"/>
        <v>14352.06</v>
      </c>
      <c r="AA158" s="24">
        <f t="shared" si="44"/>
        <v>0</v>
      </c>
      <c r="AB158" s="38">
        <f t="shared" si="42"/>
        <v>14352.06</v>
      </c>
      <c r="AC158" s="38">
        <v>14352.06</v>
      </c>
    </row>
    <row r="159" spans="1:29" x14ac:dyDescent="0.25">
      <c r="A159" t="s">
        <v>417</v>
      </c>
      <c r="B159" t="s">
        <v>418</v>
      </c>
      <c r="C159">
        <v>495</v>
      </c>
      <c r="D159">
        <v>281193.28999999998</v>
      </c>
      <c r="E159">
        <v>0</v>
      </c>
      <c r="F159">
        <v>0</v>
      </c>
      <c r="G159">
        <v>456.82</v>
      </c>
      <c r="H159">
        <v>0</v>
      </c>
      <c r="I159">
        <v>0</v>
      </c>
      <c r="J159">
        <v>0</v>
      </c>
      <c r="K159" s="7">
        <v>495</v>
      </c>
      <c r="L159" s="3">
        <v>127.10044003040944</v>
      </c>
      <c r="M159" s="22" t="s">
        <v>417</v>
      </c>
      <c r="N159" s="39">
        <f t="shared" si="32"/>
        <v>280736.46999999997</v>
      </c>
      <c r="O159" s="19">
        <f t="shared" si="33"/>
        <v>567.14438383838376</v>
      </c>
      <c r="P159" s="19">
        <f t="shared" si="34"/>
        <v>3.8945577205048911</v>
      </c>
      <c r="Q159" s="13">
        <f t="shared" si="35"/>
        <v>1</v>
      </c>
      <c r="R159" s="13">
        <f t="shared" si="36"/>
        <v>1</v>
      </c>
      <c r="S159" s="13">
        <f t="shared" si="37"/>
        <v>2</v>
      </c>
      <c r="T159" s="25">
        <v>0</v>
      </c>
      <c r="U159" s="21">
        <f t="shared" si="38"/>
        <v>52.06</v>
      </c>
      <c r="V159" s="21">
        <f t="shared" si="43"/>
        <v>25769.7</v>
      </c>
      <c r="W159" s="21">
        <f t="shared" si="39"/>
        <v>8.7552618772410661E-4</v>
      </c>
      <c r="X159" s="21">
        <f t="shared" si="40"/>
        <v>17209.52</v>
      </c>
      <c r="Y159" s="21">
        <f t="shared" si="41"/>
        <v>17209.52</v>
      </c>
      <c r="AA159" s="24">
        <f t="shared" si="44"/>
        <v>0</v>
      </c>
      <c r="AB159" s="38">
        <f t="shared" si="42"/>
        <v>17209.52</v>
      </c>
      <c r="AC159" s="38">
        <v>17209.52</v>
      </c>
    </row>
    <row r="160" spans="1:29" x14ac:dyDescent="0.25">
      <c r="A160" t="s">
        <v>537</v>
      </c>
      <c r="B160" t="s">
        <v>538</v>
      </c>
      <c r="C160">
        <v>1791</v>
      </c>
      <c r="D160">
        <v>1014656.3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 s="7">
        <v>1791</v>
      </c>
      <c r="L160" s="3">
        <v>178.48598522259749</v>
      </c>
      <c r="M160" s="22" t="s">
        <v>537</v>
      </c>
      <c r="N160" s="39">
        <f t="shared" si="32"/>
        <v>1014656.3</v>
      </c>
      <c r="O160" s="19">
        <f t="shared" si="33"/>
        <v>566.53059743160247</v>
      </c>
      <c r="P160" s="19">
        <f t="shared" si="34"/>
        <v>10.034401287957525</v>
      </c>
      <c r="Q160" s="13">
        <f t="shared" si="35"/>
        <v>1</v>
      </c>
      <c r="R160" s="13">
        <f t="shared" si="36"/>
        <v>1</v>
      </c>
      <c r="S160" s="13">
        <f t="shared" si="37"/>
        <v>2</v>
      </c>
      <c r="T160" s="25"/>
      <c r="U160" s="21">
        <f t="shared" si="38"/>
        <v>51.45</v>
      </c>
      <c r="V160" s="21">
        <f t="shared" si="43"/>
        <v>92146.950000000012</v>
      </c>
      <c r="W160" s="21">
        <f t="shared" si="39"/>
        <v>3.130694879796966E-3</v>
      </c>
      <c r="X160" s="21">
        <f t="shared" si="40"/>
        <v>61537.56</v>
      </c>
      <c r="Y160" s="21">
        <f t="shared" si="41"/>
        <v>61537.56</v>
      </c>
      <c r="AA160" s="24">
        <f t="shared" si="44"/>
        <v>0</v>
      </c>
      <c r="AB160" s="38">
        <f t="shared" si="42"/>
        <v>61537.56</v>
      </c>
      <c r="AC160" s="38">
        <v>61537.56</v>
      </c>
    </row>
    <row r="161" spans="1:29" x14ac:dyDescent="0.25">
      <c r="A161" t="s">
        <v>639</v>
      </c>
      <c r="B161" t="s">
        <v>640</v>
      </c>
      <c r="C161">
        <v>934</v>
      </c>
      <c r="D161">
        <v>527866.59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 s="7">
        <v>934</v>
      </c>
      <c r="L161" s="3">
        <v>129.10374020798167</v>
      </c>
      <c r="M161" s="22" t="s">
        <v>639</v>
      </c>
      <c r="N161" s="39">
        <f t="shared" si="32"/>
        <v>527866.59</v>
      </c>
      <c r="O161" s="19">
        <f t="shared" si="33"/>
        <v>565.16765524625259</v>
      </c>
      <c r="P161" s="19">
        <f t="shared" si="34"/>
        <v>7.2344921881841548</v>
      </c>
      <c r="Q161" s="13">
        <f t="shared" si="35"/>
        <v>1</v>
      </c>
      <c r="R161" s="13">
        <f t="shared" si="36"/>
        <v>1</v>
      </c>
      <c r="S161" s="13">
        <f t="shared" si="37"/>
        <v>2</v>
      </c>
      <c r="T161" s="25">
        <v>0</v>
      </c>
      <c r="U161" s="21">
        <f t="shared" si="38"/>
        <v>50.09</v>
      </c>
      <c r="V161" s="21">
        <f t="shared" si="43"/>
        <v>46784.060000000005</v>
      </c>
      <c r="W161" s="21">
        <f t="shared" si="39"/>
        <v>1.5894895826515586E-3</v>
      </c>
      <c r="X161" s="21">
        <f t="shared" si="40"/>
        <v>31243.33</v>
      </c>
      <c r="Y161" s="21">
        <f t="shared" si="41"/>
        <v>31243.33</v>
      </c>
      <c r="AA161" s="24">
        <f t="shared" si="44"/>
        <v>0</v>
      </c>
      <c r="AB161" s="38">
        <f t="shared" si="42"/>
        <v>31243.33</v>
      </c>
      <c r="AC161" s="38">
        <v>31243.33</v>
      </c>
    </row>
    <row r="162" spans="1:29" x14ac:dyDescent="0.25">
      <c r="A162" t="s">
        <v>419</v>
      </c>
      <c r="B162" t="s">
        <v>420</v>
      </c>
      <c r="C162">
        <v>833</v>
      </c>
      <c r="D162">
        <v>468931.93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 s="7">
        <v>833</v>
      </c>
      <c r="L162" s="3">
        <v>177.79642191844206</v>
      </c>
      <c r="M162" s="22" t="s">
        <v>419</v>
      </c>
      <c r="N162" s="39">
        <f t="shared" si="32"/>
        <v>468931.93</v>
      </c>
      <c r="O162" s="19">
        <f t="shared" si="33"/>
        <v>562.94349339735891</v>
      </c>
      <c r="P162" s="19">
        <f t="shared" si="34"/>
        <v>4.6851336546137574</v>
      </c>
      <c r="Q162" s="13">
        <f t="shared" si="35"/>
        <v>1</v>
      </c>
      <c r="R162" s="13">
        <f t="shared" si="36"/>
        <v>1</v>
      </c>
      <c r="S162" s="13">
        <f t="shared" si="37"/>
        <v>2</v>
      </c>
      <c r="T162" s="25">
        <v>0</v>
      </c>
      <c r="U162" s="21">
        <f t="shared" si="38"/>
        <v>47.86</v>
      </c>
      <c r="V162" s="21">
        <f t="shared" si="43"/>
        <v>39867.379999999997</v>
      </c>
      <c r="W162" s="21">
        <f t="shared" si="39"/>
        <v>1.3544952104971454E-3</v>
      </c>
      <c r="X162" s="21">
        <f t="shared" si="40"/>
        <v>26624.23</v>
      </c>
      <c r="Y162" s="21">
        <f t="shared" si="41"/>
        <v>26624.23</v>
      </c>
      <c r="AA162" s="24">
        <f t="shared" si="44"/>
        <v>0</v>
      </c>
      <c r="AB162" s="38">
        <f t="shared" si="42"/>
        <v>26624.23</v>
      </c>
      <c r="AC162" s="38">
        <v>26624.23</v>
      </c>
    </row>
    <row r="163" spans="1:29" x14ac:dyDescent="0.25">
      <c r="A163" t="s">
        <v>659</v>
      </c>
      <c r="B163" t="s">
        <v>660</v>
      </c>
      <c r="C163">
        <v>2276</v>
      </c>
      <c r="D163">
        <v>1272720.28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 s="7">
        <v>2276</v>
      </c>
      <c r="L163" s="3">
        <v>166.89391153559217</v>
      </c>
      <c r="M163" s="22" t="s">
        <v>659</v>
      </c>
      <c r="N163" s="39">
        <f t="shared" si="32"/>
        <v>1272720.28</v>
      </c>
      <c r="O163" s="19">
        <f t="shared" si="33"/>
        <v>559.19168717047455</v>
      </c>
      <c r="P163" s="19">
        <f t="shared" si="34"/>
        <v>13.63740581701577</v>
      </c>
      <c r="Q163" s="13">
        <f t="shared" si="35"/>
        <v>1</v>
      </c>
      <c r="R163" s="13">
        <f t="shared" si="36"/>
        <v>1</v>
      </c>
      <c r="S163" s="13">
        <f t="shared" si="37"/>
        <v>2</v>
      </c>
      <c r="T163" s="25">
        <v>0</v>
      </c>
      <c r="U163" s="21">
        <f t="shared" si="38"/>
        <v>44.11</v>
      </c>
      <c r="V163" s="21">
        <f t="shared" si="43"/>
        <v>100394.36</v>
      </c>
      <c r="W163" s="21">
        <f t="shared" si="39"/>
        <v>3.4109008362457277E-3</v>
      </c>
      <c r="X163" s="21">
        <f t="shared" si="40"/>
        <v>67045.350000000006</v>
      </c>
      <c r="Y163" s="21">
        <f t="shared" si="41"/>
        <v>67045.350000000006</v>
      </c>
      <c r="AA163" s="24">
        <f t="shared" si="44"/>
        <v>0</v>
      </c>
      <c r="AB163" s="38">
        <f t="shared" si="42"/>
        <v>67045.350000000006</v>
      </c>
      <c r="AC163" s="38">
        <v>67045.350000000006</v>
      </c>
    </row>
    <row r="164" spans="1:29" x14ac:dyDescent="0.25">
      <c r="A164" t="s">
        <v>88</v>
      </c>
      <c r="B164" t="s">
        <v>89</v>
      </c>
      <c r="C164">
        <v>718</v>
      </c>
      <c r="D164">
        <v>400857.85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 s="7">
        <v>718</v>
      </c>
      <c r="L164" s="3">
        <v>161.90252522572001</v>
      </c>
      <c r="M164" s="22" t="s">
        <v>88</v>
      </c>
      <c r="N164" s="39">
        <f t="shared" si="32"/>
        <v>400857.85</v>
      </c>
      <c r="O164" s="19">
        <f t="shared" si="33"/>
        <v>558.29784122562671</v>
      </c>
      <c r="P164" s="19">
        <f t="shared" si="34"/>
        <v>4.434767147695716</v>
      </c>
      <c r="Q164" s="13">
        <f t="shared" si="35"/>
        <v>1</v>
      </c>
      <c r="R164" s="13">
        <f t="shared" si="36"/>
        <v>1</v>
      </c>
      <c r="S164" s="13">
        <f t="shared" si="37"/>
        <v>2</v>
      </c>
      <c r="T164" s="25">
        <v>0</v>
      </c>
      <c r="U164" s="21">
        <f t="shared" si="38"/>
        <v>43.22</v>
      </c>
      <c r="V164" s="21">
        <f t="shared" si="43"/>
        <v>31031.96</v>
      </c>
      <c r="W164" s="21">
        <f t="shared" si="39"/>
        <v>1.0543115999180031E-3</v>
      </c>
      <c r="X164" s="21">
        <f t="shared" si="40"/>
        <v>20723.759999999998</v>
      </c>
      <c r="Y164" s="21">
        <f t="shared" si="41"/>
        <v>20723.759999999998</v>
      </c>
      <c r="AA164" s="24">
        <f t="shared" si="44"/>
        <v>0</v>
      </c>
      <c r="AB164" s="38">
        <f t="shared" si="42"/>
        <v>20723.759999999998</v>
      </c>
      <c r="AC164" s="38">
        <v>20723.759999999998</v>
      </c>
    </row>
    <row r="165" spans="1:29" x14ac:dyDescent="0.25">
      <c r="A165" t="s">
        <v>467</v>
      </c>
      <c r="B165" t="s">
        <v>468</v>
      </c>
      <c r="C165">
        <v>714</v>
      </c>
      <c r="D165">
        <v>398203.96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 s="7">
        <v>714</v>
      </c>
      <c r="L165" s="3">
        <v>133.52328176089193</v>
      </c>
      <c r="M165" s="22" t="s">
        <v>467</v>
      </c>
      <c r="N165" s="39">
        <f t="shared" si="32"/>
        <v>398203.96</v>
      </c>
      <c r="O165" s="19">
        <f t="shared" si="33"/>
        <v>557.70862745098043</v>
      </c>
      <c r="P165" s="19">
        <f t="shared" si="34"/>
        <v>5.3473820489119062</v>
      </c>
      <c r="Q165" s="13">
        <f t="shared" si="35"/>
        <v>1</v>
      </c>
      <c r="R165" s="13">
        <f t="shared" si="36"/>
        <v>1</v>
      </c>
      <c r="S165" s="13">
        <f t="shared" si="37"/>
        <v>2</v>
      </c>
      <c r="T165" s="25">
        <v>0</v>
      </c>
      <c r="U165" s="21">
        <f t="shared" si="38"/>
        <v>42.63</v>
      </c>
      <c r="V165" s="21">
        <f t="shared" si="43"/>
        <v>30437.820000000003</v>
      </c>
      <c r="W165" s="21">
        <f t="shared" si="39"/>
        <v>1.0341256788877079E-3</v>
      </c>
      <c r="X165" s="21">
        <f t="shared" si="40"/>
        <v>20326.98</v>
      </c>
      <c r="Y165" s="21">
        <f t="shared" si="41"/>
        <v>20326.98</v>
      </c>
      <c r="AA165" s="24">
        <f t="shared" si="44"/>
        <v>0</v>
      </c>
      <c r="AB165" s="38">
        <f t="shared" si="42"/>
        <v>20326.98</v>
      </c>
      <c r="AC165" s="38">
        <v>20326.98</v>
      </c>
    </row>
    <row r="166" spans="1:29" x14ac:dyDescent="0.25">
      <c r="A166" t="s">
        <v>730</v>
      </c>
      <c r="B166" t="s">
        <v>731</v>
      </c>
      <c r="C166">
        <v>484</v>
      </c>
      <c r="D166">
        <v>269745.56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 s="7">
        <v>484</v>
      </c>
      <c r="L166" s="3">
        <v>10.767805488554005</v>
      </c>
      <c r="M166" s="22" t="s">
        <v>730</v>
      </c>
      <c r="N166" s="39">
        <f t="shared" si="32"/>
        <v>269745.56</v>
      </c>
      <c r="O166" s="19">
        <f t="shared" si="33"/>
        <v>557.32553719008263</v>
      </c>
      <c r="P166" s="19">
        <f t="shared" si="34"/>
        <v>44.948806004573896</v>
      </c>
      <c r="Q166" s="13">
        <f t="shared" si="35"/>
        <v>1</v>
      </c>
      <c r="R166" s="13">
        <f t="shared" si="36"/>
        <v>1</v>
      </c>
      <c r="S166" s="13">
        <f t="shared" si="37"/>
        <v>2</v>
      </c>
      <c r="T166" s="25">
        <v>16651</v>
      </c>
      <c r="U166" s="21">
        <f t="shared" si="38"/>
        <v>42.25</v>
      </c>
      <c r="V166" s="21">
        <f t="shared" si="43"/>
        <v>20449</v>
      </c>
      <c r="W166" s="21">
        <f t="shared" si="39"/>
        <v>6.947552751010006E-4</v>
      </c>
      <c r="X166" s="21">
        <f t="shared" si="40"/>
        <v>13656.25</v>
      </c>
      <c r="Y166" s="21">
        <f t="shared" si="41"/>
        <v>13656.25</v>
      </c>
      <c r="AA166" s="24">
        <f t="shared" si="44"/>
        <v>0</v>
      </c>
      <c r="AB166" s="38">
        <f t="shared" si="42"/>
        <v>13656.25</v>
      </c>
      <c r="AC166" s="38">
        <v>13656.25</v>
      </c>
    </row>
    <row r="167" spans="1:29" x14ac:dyDescent="0.25">
      <c r="A167" t="s">
        <v>317</v>
      </c>
      <c r="B167" t="s">
        <v>549</v>
      </c>
      <c r="C167">
        <v>1681</v>
      </c>
      <c r="D167">
        <v>932920.7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 s="7">
        <v>1681</v>
      </c>
      <c r="L167" s="3">
        <v>112.9763822006998</v>
      </c>
      <c r="M167" s="22" t="s">
        <v>317</v>
      </c>
      <c r="N167" s="39">
        <f t="shared" si="32"/>
        <v>932920.7</v>
      </c>
      <c r="O167" s="19">
        <f t="shared" si="33"/>
        <v>554.97959547888161</v>
      </c>
      <c r="P167" s="19">
        <f t="shared" si="34"/>
        <v>14.879216056093426</v>
      </c>
      <c r="Q167" s="13">
        <f t="shared" si="35"/>
        <v>1</v>
      </c>
      <c r="R167" s="13">
        <f t="shared" si="36"/>
        <v>1</v>
      </c>
      <c r="S167" s="13">
        <f t="shared" si="37"/>
        <v>2</v>
      </c>
      <c r="T167" s="25">
        <v>0</v>
      </c>
      <c r="U167" s="21">
        <f t="shared" si="38"/>
        <v>39.9</v>
      </c>
      <c r="V167" s="21">
        <f t="shared" si="43"/>
        <v>67071.899999999994</v>
      </c>
      <c r="W167" s="21">
        <f t="shared" si="39"/>
        <v>2.2787694428112277E-3</v>
      </c>
      <c r="X167" s="21">
        <f t="shared" si="40"/>
        <v>44791.95</v>
      </c>
      <c r="Y167" s="21">
        <f t="shared" si="41"/>
        <v>44791.95</v>
      </c>
      <c r="AA167" s="24">
        <f t="shared" si="44"/>
        <v>0</v>
      </c>
      <c r="AB167" s="38">
        <f t="shared" si="42"/>
        <v>44791.95</v>
      </c>
      <c r="AC167" s="38">
        <v>44791.95</v>
      </c>
    </row>
    <row r="168" spans="1:29" x14ac:dyDescent="0.25">
      <c r="A168" t="s">
        <v>182</v>
      </c>
      <c r="B168" t="s">
        <v>183</v>
      </c>
      <c r="C168">
        <v>97</v>
      </c>
      <c r="D168">
        <v>53830.97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 s="7">
        <v>97</v>
      </c>
      <c r="L168" s="3">
        <v>11.28723991034315</v>
      </c>
      <c r="M168" s="22" t="s">
        <v>182</v>
      </c>
      <c r="N168" s="39">
        <f t="shared" si="32"/>
        <v>53830.97</v>
      </c>
      <c r="O168" s="19">
        <f t="shared" si="33"/>
        <v>554.9584536082474</v>
      </c>
      <c r="P168" s="19">
        <f t="shared" si="34"/>
        <v>8.5937749857795875</v>
      </c>
      <c r="Q168" s="13">
        <f t="shared" si="35"/>
        <v>1</v>
      </c>
      <c r="R168" s="13">
        <f t="shared" si="36"/>
        <v>1</v>
      </c>
      <c r="S168" s="13">
        <f t="shared" si="37"/>
        <v>2</v>
      </c>
      <c r="T168" s="25">
        <v>0</v>
      </c>
      <c r="U168" s="21">
        <f t="shared" si="38"/>
        <v>39.880000000000003</v>
      </c>
      <c r="V168" s="21">
        <f t="shared" si="43"/>
        <v>3868.36</v>
      </c>
      <c r="W168" s="21">
        <f t="shared" si="39"/>
        <v>1.314276256046607E-4</v>
      </c>
      <c r="X168" s="21">
        <f t="shared" si="40"/>
        <v>2583.37</v>
      </c>
      <c r="Y168" s="21">
        <f t="shared" si="41"/>
        <v>2583.37</v>
      </c>
      <c r="AA168" s="24">
        <f t="shared" si="44"/>
        <v>0</v>
      </c>
      <c r="AB168" s="38">
        <f t="shared" si="42"/>
        <v>2583.37</v>
      </c>
      <c r="AC168" s="38">
        <v>2583.37</v>
      </c>
    </row>
    <row r="169" spans="1:29" x14ac:dyDescent="0.25">
      <c r="A169" t="s">
        <v>229</v>
      </c>
      <c r="B169" t="s">
        <v>230</v>
      </c>
      <c r="C169">
        <v>162</v>
      </c>
      <c r="D169">
        <v>89606.16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 s="7">
        <v>162</v>
      </c>
      <c r="L169" s="3">
        <v>12.3662674810786</v>
      </c>
      <c r="M169" s="22" t="s">
        <v>229</v>
      </c>
      <c r="N169" s="39">
        <f t="shared" si="32"/>
        <v>89606.16</v>
      </c>
      <c r="O169" s="19">
        <f t="shared" si="33"/>
        <v>553.12444444444452</v>
      </c>
      <c r="P169" s="19">
        <f t="shared" si="34"/>
        <v>13.100153320140716</v>
      </c>
      <c r="Q169" s="13">
        <f t="shared" si="35"/>
        <v>1</v>
      </c>
      <c r="R169" s="13">
        <f t="shared" si="36"/>
        <v>1</v>
      </c>
      <c r="S169" s="13">
        <f t="shared" si="37"/>
        <v>2</v>
      </c>
      <c r="T169" s="25">
        <v>0</v>
      </c>
      <c r="U169" s="21">
        <f t="shared" si="38"/>
        <v>38.04</v>
      </c>
      <c r="V169" s="21">
        <f t="shared" si="43"/>
        <v>6162.48</v>
      </c>
      <c r="W169" s="21">
        <f t="shared" si="39"/>
        <v>2.093704087096882E-4</v>
      </c>
      <c r="X169" s="21">
        <f t="shared" si="40"/>
        <v>4115.43</v>
      </c>
      <c r="Y169" s="21">
        <f t="shared" si="41"/>
        <v>4115.43</v>
      </c>
      <c r="AA169" s="24">
        <f t="shared" si="44"/>
        <v>0</v>
      </c>
      <c r="AB169" s="38">
        <f t="shared" si="42"/>
        <v>4115.43</v>
      </c>
      <c r="AC169" s="38">
        <v>4115.43</v>
      </c>
    </row>
    <row r="170" spans="1:29" x14ac:dyDescent="0.25">
      <c r="A170" t="s">
        <v>479</v>
      </c>
      <c r="B170" t="s">
        <v>480</v>
      </c>
      <c r="C170">
        <v>3218</v>
      </c>
      <c r="D170">
        <v>1774542.54</v>
      </c>
      <c r="E170">
        <v>0</v>
      </c>
      <c r="F170">
        <v>0</v>
      </c>
      <c r="G170">
        <v>229</v>
      </c>
      <c r="H170">
        <v>0</v>
      </c>
      <c r="I170">
        <v>0</v>
      </c>
      <c r="J170">
        <v>0</v>
      </c>
      <c r="K170" s="7">
        <v>3218</v>
      </c>
      <c r="L170" s="3">
        <v>23.899382317589598</v>
      </c>
      <c r="M170" s="2" t="s">
        <v>479</v>
      </c>
      <c r="N170" s="39">
        <f t="shared" si="32"/>
        <v>1774313.54</v>
      </c>
      <c r="O170" s="19">
        <f t="shared" si="33"/>
        <v>551.37151646985706</v>
      </c>
      <c r="P170" s="19">
        <f t="shared" si="34"/>
        <v>134.64783136389255</v>
      </c>
      <c r="Q170" s="13">
        <f t="shared" si="35"/>
        <v>1</v>
      </c>
      <c r="R170" s="13">
        <f t="shared" si="36"/>
        <v>0</v>
      </c>
      <c r="S170" s="13">
        <f t="shared" si="37"/>
        <v>1</v>
      </c>
      <c r="T170" s="25">
        <v>0</v>
      </c>
      <c r="U170" s="21">
        <f t="shared" si="38"/>
        <v>36.29</v>
      </c>
      <c r="V170" s="21"/>
      <c r="W170" s="21">
        <f t="shared" si="39"/>
        <v>0</v>
      </c>
      <c r="X170" s="21">
        <f t="shared" si="40"/>
        <v>0</v>
      </c>
      <c r="Y170" s="21">
        <f t="shared" si="41"/>
        <v>0</v>
      </c>
      <c r="AA170" s="24">
        <f t="shared" si="44"/>
        <v>0</v>
      </c>
      <c r="AB170" s="38">
        <f t="shared" si="42"/>
        <v>0</v>
      </c>
      <c r="AC170" s="38">
        <v>0</v>
      </c>
    </row>
    <row r="171" spans="1:29" x14ac:dyDescent="0.25">
      <c r="A171" t="s">
        <v>752</v>
      </c>
      <c r="B171" t="s">
        <v>753</v>
      </c>
      <c r="C171">
        <v>499</v>
      </c>
      <c r="D171">
        <v>275076.89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 s="7">
        <v>499</v>
      </c>
      <c r="L171" s="3">
        <v>76.111552989294339</v>
      </c>
      <c r="M171" s="22" t="s">
        <v>752</v>
      </c>
      <c r="N171" s="39">
        <f t="shared" si="32"/>
        <v>275076.89</v>
      </c>
      <c r="O171" s="19">
        <f t="shared" si="33"/>
        <v>551.2562925851704</v>
      </c>
      <c r="P171" s="19">
        <f t="shared" si="34"/>
        <v>6.5561663164354052</v>
      </c>
      <c r="Q171" s="13">
        <f t="shared" si="35"/>
        <v>1</v>
      </c>
      <c r="R171" s="13">
        <f t="shared" si="36"/>
        <v>1</v>
      </c>
      <c r="S171" s="13">
        <f t="shared" si="37"/>
        <v>2</v>
      </c>
      <c r="T171" s="25">
        <v>0</v>
      </c>
      <c r="U171" s="21">
        <f t="shared" si="38"/>
        <v>36.18</v>
      </c>
      <c r="V171" s="21">
        <f t="shared" ref="V171:V187" si="45">U171*C171</f>
        <v>18053.82</v>
      </c>
      <c r="W171" s="21">
        <f t="shared" si="39"/>
        <v>6.1337897602444847E-4</v>
      </c>
      <c r="X171" s="21">
        <f t="shared" si="40"/>
        <v>12056.7</v>
      </c>
      <c r="Y171" s="21">
        <f t="shared" si="41"/>
        <v>12056.7</v>
      </c>
      <c r="AA171" s="24">
        <f t="shared" si="44"/>
        <v>0</v>
      </c>
      <c r="AB171" s="38">
        <f t="shared" si="42"/>
        <v>12056.7</v>
      </c>
      <c r="AC171" s="38">
        <v>12056.7</v>
      </c>
    </row>
    <row r="172" spans="1:29" x14ac:dyDescent="0.25">
      <c r="A172" t="s">
        <v>625</v>
      </c>
      <c r="B172" t="s">
        <v>626</v>
      </c>
      <c r="C172">
        <v>482</v>
      </c>
      <c r="D172">
        <v>265424.49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 s="7">
        <v>482</v>
      </c>
      <c r="L172" s="3">
        <v>282.56500584560337</v>
      </c>
      <c r="M172" s="22" t="s">
        <v>625</v>
      </c>
      <c r="N172" s="39">
        <f t="shared" si="32"/>
        <v>265424.49</v>
      </c>
      <c r="O172" s="19">
        <f t="shared" si="33"/>
        <v>550.67321576763482</v>
      </c>
      <c r="P172" s="19">
        <f t="shared" si="34"/>
        <v>1.7058021695134113</v>
      </c>
      <c r="Q172" s="13">
        <f t="shared" si="35"/>
        <v>1</v>
      </c>
      <c r="R172" s="13">
        <f t="shared" si="36"/>
        <v>1</v>
      </c>
      <c r="S172" s="13">
        <f t="shared" si="37"/>
        <v>2</v>
      </c>
      <c r="T172" s="25">
        <v>0</v>
      </c>
      <c r="U172" s="21">
        <f t="shared" si="38"/>
        <v>35.590000000000003</v>
      </c>
      <c r="V172" s="21">
        <f t="shared" si="45"/>
        <v>17154.38</v>
      </c>
      <c r="W172" s="21">
        <f t="shared" si="39"/>
        <v>5.8282048002773258E-4</v>
      </c>
      <c r="X172" s="21">
        <f t="shared" si="40"/>
        <v>11456.04</v>
      </c>
      <c r="Y172" s="21">
        <f t="shared" si="41"/>
        <v>11456.04</v>
      </c>
      <c r="AA172" s="24">
        <f t="shared" si="44"/>
        <v>0</v>
      </c>
      <c r="AB172" s="38">
        <f t="shared" si="42"/>
        <v>11456.04</v>
      </c>
      <c r="AC172" s="38">
        <v>11456.04</v>
      </c>
    </row>
    <row r="173" spans="1:29" x14ac:dyDescent="0.25">
      <c r="A173" t="s">
        <v>657</v>
      </c>
      <c r="B173" t="s">
        <v>658</v>
      </c>
      <c r="C173">
        <v>573</v>
      </c>
      <c r="D173">
        <v>315515.8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 s="7">
        <v>573</v>
      </c>
      <c r="L173" s="3">
        <v>117.31644470177835</v>
      </c>
      <c r="M173" s="22" t="s">
        <v>657</v>
      </c>
      <c r="N173" s="39">
        <f t="shared" si="32"/>
        <v>315515.8</v>
      </c>
      <c r="O173" s="19">
        <f t="shared" si="33"/>
        <v>550.63839441535777</v>
      </c>
      <c r="P173" s="19">
        <f t="shared" si="34"/>
        <v>4.8842257490548908</v>
      </c>
      <c r="Q173" s="13">
        <f t="shared" si="35"/>
        <v>1</v>
      </c>
      <c r="R173" s="13">
        <f t="shared" si="36"/>
        <v>1</v>
      </c>
      <c r="S173" s="13">
        <f t="shared" si="37"/>
        <v>2</v>
      </c>
      <c r="T173" s="25">
        <v>8896</v>
      </c>
      <c r="U173" s="21">
        <f t="shared" si="38"/>
        <v>35.56</v>
      </c>
      <c r="V173" s="21">
        <f t="shared" si="45"/>
        <v>20375.88</v>
      </c>
      <c r="W173" s="21">
        <f t="shared" si="39"/>
        <v>6.9227102131277701E-4</v>
      </c>
      <c r="X173" s="21">
        <f t="shared" si="40"/>
        <v>13607.42</v>
      </c>
      <c r="Y173" s="21">
        <f t="shared" si="41"/>
        <v>13607.42</v>
      </c>
      <c r="AA173" s="24">
        <f t="shared" si="44"/>
        <v>0</v>
      </c>
      <c r="AB173" s="38">
        <f t="shared" si="42"/>
        <v>13607.42</v>
      </c>
      <c r="AC173" s="38">
        <v>13607.42</v>
      </c>
    </row>
    <row r="174" spans="1:29" x14ac:dyDescent="0.25">
      <c r="A174" t="s">
        <v>120</v>
      </c>
      <c r="B174" t="s">
        <v>121</v>
      </c>
      <c r="C174">
        <v>237</v>
      </c>
      <c r="D174">
        <v>129952.84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 s="7">
        <v>237</v>
      </c>
      <c r="L174" s="3">
        <v>90.369018534971346</v>
      </c>
      <c r="M174" s="22" t="s">
        <v>120</v>
      </c>
      <c r="N174" s="39">
        <f t="shared" si="32"/>
        <v>129952.84</v>
      </c>
      <c r="O174" s="19">
        <f t="shared" si="33"/>
        <v>548.3242194092827</v>
      </c>
      <c r="P174" s="19">
        <f t="shared" si="34"/>
        <v>2.6225802143495103</v>
      </c>
      <c r="Q174" s="13">
        <f t="shared" si="35"/>
        <v>1</v>
      </c>
      <c r="R174" s="13">
        <f t="shared" si="36"/>
        <v>1</v>
      </c>
      <c r="S174" s="13">
        <f t="shared" si="37"/>
        <v>2</v>
      </c>
      <c r="T174" s="25">
        <v>0</v>
      </c>
      <c r="U174" s="21">
        <f t="shared" si="38"/>
        <v>33.24</v>
      </c>
      <c r="V174" s="21">
        <f t="shared" si="45"/>
        <v>7877.88</v>
      </c>
      <c r="W174" s="21">
        <f t="shared" si="39"/>
        <v>2.6765116566153212E-4</v>
      </c>
      <c r="X174" s="21">
        <f t="shared" si="40"/>
        <v>5261</v>
      </c>
      <c r="Y174" s="21">
        <f t="shared" si="41"/>
        <v>5261</v>
      </c>
      <c r="AA174" s="24">
        <f t="shared" si="44"/>
        <v>0</v>
      </c>
      <c r="AB174" s="38">
        <f t="shared" si="42"/>
        <v>5261</v>
      </c>
      <c r="AC174" s="38">
        <v>5261</v>
      </c>
    </row>
    <row r="175" spans="1:29" x14ac:dyDescent="0.25">
      <c r="A175" t="s">
        <v>475</v>
      </c>
      <c r="B175" t="s">
        <v>476</v>
      </c>
      <c r="C175">
        <v>829</v>
      </c>
      <c r="D175">
        <v>451692.41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 s="7">
        <v>829</v>
      </c>
      <c r="L175" s="3">
        <v>101.01848461023449</v>
      </c>
      <c r="M175" s="22" t="s">
        <v>475</v>
      </c>
      <c r="N175" s="39">
        <f t="shared" si="32"/>
        <v>451692.41</v>
      </c>
      <c r="O175" s="19">
        <f t="shared" si="33"/>
        <v>544.86418576598305</v>
      </c>
      <c r="P175" s="19">
        <f t="shared" si="34"/>
        <v>8.2064188865887164</v>
      </c>
      <c r="Q175" s="13">
        <f t="shared" si="35"/>
        <v>1</v>
      </c>
      <c r="R175" s="13">
        <f t="shared" si="36"/>
        <v>1</v>
      </c>
      <c r="S175" s="13">
        <f t="shared" si="37"/>
        <v>2</v>
      </c>
      <c r="T175" s="25">
        <v>6978</v>
      </c>
      <c r="U175" s="21">
        <f t="shared" si="38"/>
        <v>29.78</v>
      </c>
      <c r="V175" s="21">
        <f t="shared" si="45"/>
        <v>24687.620000000003</v>
      </c>
      <c r="W175" s="21">
        <f t="shared" si="39"/>
        <v>8.3876249326074459E-4</v>
      </c>
      <c r="X175" s="21">
        <f t="shared" si="40"/>
        <v>16486.88</v>
      </c>
      <c r="Y175" s="21">
        <f t="shared" si="41"/>
        <v>16486.88</v>
      </c>
      <c r="AA175" s="24">
        <f t="shared" si="44"/>
        <v>0</v>
      </c>
      <c r="AB175" s="38">
        <f t="shared" si="42"/>
        <v>16486.88</v>
      </c>
      <c r="AC175" s="38">
        <v>16486.88</v>
      </c>
    </row>
    <row r="176" spans="1:29" x14ac:dyDescent="0.25">
      <c r="A176" t="s">
        <v>138</v>
      </c>
      <c r="B176" t="s">
        <v>139</v>
      </c>
      <c r="C176">
        <v>1020</v>
      </c>
      <c r="D176">
        <v>555396.55000000005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 s="7">
        <v>1020</v>
      </c>
      <c r="L176" s="3">
        <v>111.54879579313639</v>
      </c>
      <c r="M176" s="22" t="s">
        <v>138</v>
      </c>
      <c r="N176" s="39">
        <f t="shared" si="32"/>
        <v>555396.55000000005</v>
      </c>
      <c r="O176" s="19">
        <f t="shared" si="33"/>
        <v>544.5064215686275</v>
      </c>
      <c r="P176" s="19">
        <f t="shared" si="34"/>
        <v>9.1439803786995313</v>
      </c>
      <c r="Q176" s="13">
        <f t="shared" si="35"/>
        <v>1</v>
      </c>
      <c r="R176" s="13">
        <f t="shared" si="36"/>
        <v>1</v>
      </c>
      <c r="S176" s="13">
        <f t="shared" si="37"/>
        <v>2</v>
      </c>
      <c r="T176" s="25">
        <v>0</v>
      </c>
      <c r="U176" s="21">
        <f t="shared" si="38"/>
        <v>29.43</v>
      </c>
      <c r="V176" s="21">
        <f t="shared" si="45"/>
        <v>30018.6</v>
      </c>
      <c r="W176" s="21">
        <f t="shared" si="39"/>
        <v>1.0198826691352582E-3</v>
      </c>
      <c r="X176" s="21">
        <f t="shared" si="40"/>
        <v>20047.02</v>
      </c>
      <c r="Y176" s="21">
        <f t="shared" si="41"/>
        <v>20047.02</v>
      </c>
      <c r="AA176" s="24">
        <f t="shared" si="44"/>
        <v>0</v>
      </c>
      <c r="AB176" s="38">
        <f t="shared" si="42"/>
        <v>20047.02</v>
      </c>
      <c r="AC176" s="38">
        <v>20047.02</v>
      </c>
    </row>
    <row r="177" spans="1:29" x14ac:dyDescent="0.25">
      <c r="A177" t="s">
        <v>148</v>
      </c>
      <c r="B177" t="s">
        <v>149</v>
      </c>
      <c r="C177">
        <v>826</v>
      </c>
      <c r="D177">
        <v>448672.1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 s="7">
        <v>826</v>
      </c>
      <c r="L177" s="3">
        <v>183.50491386427032</v>
      </c>
      <c r="M177" s="22" t="s">
        <v>148</v>
      </c>
      <c r="N177" s="39">
        <f t="shared" si="32"/>
        <v>448672.1</v>
      </c>
      <c r="O177" s="19">
        <f t="shared" si="33"/>
        <v>543.18656174334137</v>
      </c>
      <c r="P177" s="19">
        <f t="shared" si="34"/>
        <v>4.5012418610814535</v>
      </c>
      <c r="Q177" s="13">
        <f t="shared" si="35"/>
        <v>1</v>
      </c>
      <c r="R177" s="13">
        <f t="shared" si="36"/>
        <v>1</v>
      </c>
      <c r="S177" s="13">
        <f t="shared" si="37"/>
        <v>2</v>
      </c>
      <c r="T177" s="25">
        <v>0</v>
      </c>
      <c r="U177" s="21">
        <f t="shared" si="38"/>
        <v>28.11</v>
      </c>
      <c r="V177" s="21">
        <f t="shared" si="45"/>
        <v>23218.86</v>
      </c>
      <c r="W177" s="21">
        <f t="shared" si="39"/>
        <v>7.8886133634073149E-4</v>
      </c>
      <c r="X177" s="21">
        <f t="shared" si="40"/>
        <v>15506.02</v>
      </c>
      <c r="Y177" s="21">
        <f t="shared" si="41"/>
        <v>15506.02</v>
      </c>
      <c r="AA177" s="24">
        <f t="shared" si="44"/>
        <v>0</v>
      </c>
      <c r="AB177" s="38">
        <f t="shared" si="42"/>
        <v>15506.02</v>
      </c>
      <c r="AC177" s="38">
        <v>15506.02</v>
      </c>
    </row>
    <row r="178" spans="1:29" x14ac:dyDescent="0.25">
      <c r="A178" t="s">
        <v>671</v>
      </c>
      <c r="B178" t="s">
        <v>672</v>
      </c>
      <c r="C178">
        <v>703</v>
      </c>
      <c r="D178">
        <v>379720.64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 s="7">
        <v>703</v>
      </c>
      <c r="L178" s="3">
        <v>109.15230510998185</v>
      </c>
      <c r="M178" s="22" t="s">
        <v>671</v>
      </c>
      <c r="N178" s="39">
        <f t="shared" si="32"/>
        <v>379720.64</v>
      </c>
      <c r="O178" s="19">
        <f t="shared" si="33"/>
        <v>540.14315789473687</v>
      </c>
      <c r="P178" s="19">
        <f t="shared" si="34"/>
        <v>6.4405419499996563</v>
      </c>
      <c r="Q178" s="13">
        <f t="shared" si="35"/>
        <v>1</v>
      </c>
      <c r="R178" s="13">
        <f t="shared" si="36"/>
        <v>1</v>
      </c>
      <c r="S178" s="13">
        <f t="shared" si="37"/>
        <v>2</v>
      </c>
      <c r="T178" s="25">
        <v>0</v>
      </c>
      <c r="U178" s="21">
        <f t="shared" si="38"/>
        <v>25.06</v>
      </c>
      <c r="V178" s="21">
        <f t="shared" si="45"/>
        <v>17617.18</v>
      </c>
      <c r="W178" s="21">
        <f t="shared" si="39"/>
        <v>5.9854412134597516E-4</v>
      </c>
      <c r="X178" s="21">
        <f t="shared" si="40"/>
        <v>11765.1</v>
      </c>
      <c r="Y178" s="21">
        <f t="shared" si="41"/>
        <v>11765.1</v>
      </c>
      <c r="AA178" s="24">
        <f t="shared" si="44"/>
        <v>0</v>
      </c>
      <c r="AB178" s="38">
        <f t="shared" si="42"/>
        <v>11765.1</v>
      </c>
      <c r="AC178" s="38">
        <v>11765.1</v>
      </c>
    </row>
    <row r="179" spans="1:29" x14ac:dyDescent="0.25">
      <c r="A179" t="s">
        <v>110</v>
      </c>
      <c r="B179" t="s">
        <v>111</v>
      </c>
      <c r="C179">
        <v>392</v>
      </c>
      <c r="D179">
        <v>211516.02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 s="7">
        <v>392</v>
      </c>
      <c r="L179" s="3">
        <v>83.635345353762247</v>
      </c>
      <c r="M179" s="22" t="s">
        <v>110</v>
      </c>
      <c r="N179" s="39">
        <f t="shared" si="32"/>
        <v>211516.02</v>
      </c>
      <c r="O179" s="19">
        <f t="shared" si="33"/>
        <v>539.58168367346934</v>
      </c>
      <c r="P179" s="19">
        <f t="shared" si="34"/>
        <v>4.6870135866828972</v>
      </c>
      <c r="Q179" s="13">
        <f t="shared" si="35"/>
        <v>1</v>
      </c>
      <c r="R179" s="13">
        <f t="shared" si="36"/>
        <v>1</v>
      </c>
      <c r="S179" s="13">
        <f t="shared" si="37"/>
        <v>2</v>
      </c>
      <c r="T179" s="25">
        <v>11307</v>
      </c>
      <c r="U179" s="21">
        <f t="shared" si="38"/>
        <v>24.5</v>
      </c>
      <c r="V179" s="21">
        <f t="shared" si="45"/>
        <v>9604</v>
      </c>
      <c r="W179" s="21">
        <f t="shared" si="39"/>
        <v>3.262961348755445E-4</v>
      </c>
      <c r="X179" s="21">
        <f t="shared" si="40"/>
        <v>6413.74</v>
      </c>
      <c r="Y179" s="21">
        <f t="shared" si="41"/>
        <v>6413.74</v>
      </c>
      <c r="AA179" s="24">
        <f t="shared" si="44"/>
        <v>0</v>
      </c>
      <c r="AB179" s="38">
        <f t="shared" si="42"/>
        <v>6413.74</v>
      </c>
      <c r="AC179" s="38">
        <v>6413.74</v>
      </c>
    </row>
    <row r="180" spans="1:29" x14ac:dyDescent="0.25">
      <c r="A180" t="s">
        <v>627</v>
      </c>
      <c r="B180" t="s">
        <v>628</v>
      </c>
      <c r="C180">
        <v>2303</v>
      </c>
      <c r="D180">
        <v>1240590.97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 s="7">
        <v>2303</v>
      </c>
      <c r="L180" s="3">
        <v>236.0833487269764</v>
      </c>
      <c r="M180" s="22" t="s">
        <v>627</v>
      </c>
      <c r="N180" s="39">
        <f t="shared" si="32"/>
        <v>1240590.97</v>
      </c>
      <c r="O180" s="19">
        <f t="shared" si="33"/>
        <v>538.68474598349974</v>
      </c>
      <c r="P180" s="19">
        <f t="shared" si="34"/>
        <v>9.7550293674601907</v>
      </c>
      <c r="Q180" s="13">
        <f t="shared" si="35"/>
        <v>1</v>
      </c>
      <c r="R180" s="13">
        <f t="shared" si="36"/>
        <v>1</v>
      </c>
      <c r="S180" s="13">
        <f t="shared" si="37"/>
        <v>2</v>
      </c>
      <c r="T180" s="25">
        <v>0</v>
      </c>
      <c r="U180" s="21">
        <f t="shared" si="38"/>
        <v>23.6</v>
      </c>
      <c r="V180" s="21">
        <f t="shared" si="45"/>
        <v>54350.8</v>
      </c>
      <c r="W180" s="21">
        <f t="shared" si="39"/>
        <v>1.8465697592038469E-3</v>
      </c>
      <c r="X180" s="21">
        <f t="shared" si="40"/>
        <v>36296.54</v>
      </c>
      <c r="Y180" s="21">
        <f t="shared" si="41"/>
        <v>36296.54</v>
      </c>
      <c r="AA180" s="24">
        <f t="shared" si="44"/>
        <v>0</v>
      </c>
      <c r="AB180" s="38">
        <f t="shared" si="42"/>
        <v>36296.54</v>
      </c>
      <c r="AC180" s="38">
        <v>36296.54</v>
      </c>
    </row>
    <row r="181" spans="1:29" x14ac:dyDescent="0.25">
      <c r="A181" t="s">
        <v>67</v>
      </c>
      <c r="B181" t="s">
        <v>202</v>
      </c>
      <c r="C181">
        <v>463</v>
      </c>
      <c r="D181">
        <v>248944.79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 s="7">
        <v>463</v>
      </c>
      <c r="L181" s="3">
        <v>54.349523747188414</v>
      </c>
      <c r="M181" s="22" t="s">
        <v>67</v>
      </c>
      <c r="N181" s="39">
        <f t="shared" si="32"/>
        <v>248944.79</v>
      </c>
      <c r="O181" s="19">
        <f t="shared" si="33"/>
        <v>537.67773218142554</v>
      </c>
      <c r="P181" s="19">
        <f t="shared" si="34"/>
        <v>8.5189338945026485</v>
      </c>
      <c r="Q181" s="13">
        <f t="shared" si="35"/>
        <v>1</v>
      </c>
      <c r="R181" s="13">
        <f t="shared" si="36"/>
        <v>1</v>
      </c>
      <c r="S181" s="13">
        <f t="shared" si="37"/>
        <v>2</v>
      </c>
      <c r="T181" s="25">
        <v>0</v>
      </c>
      <c r="U181" s="21">
        <f t="shared" si="38"/>
        <v>22.6</v>
      </c>
      <c r="V181" s="21">
        <f t="shared" si="45"/>
        <v>10463.800000000001</v>
      </c>
      <c r="W181" s="21">
        <f t="shared" si="39"/>
        <v>3.5550786090282415E-4</v>
      </c>
      <c r="X181" s="21">
        <f t="shared" si="40"/>
        <v>6987.93</v>
      </c>
      <c r="Y181" s="21">
        <f t="shared" si="41"/>
        <v>6987.93</v>
      </c>
      <c r="AA181" s="24">
        <f t="shared" si="44"/>
        <v>0</v>
      </c>
      <c r="AB181" s="38">
        <f t="shared" si="42"/>
        <v>6987.93</v>
      </c>
      <c r="AC181" s="38">
        <v>6987.93</v>
      </c>
    </row>
    <row r="182" spans="1:29" x14ac:dyDescent="0.25">
      <c r="A182" t="s">
        <v>387</v>
      </c>
      <c r="B182" t="s">
        <v>388</v>
      </c>
      <c r="C182">
        <v>112</v>
      </c>
      <c r="D182">
        <v>60215.75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 s="7">
        <v>112</v>
      </c>
      <c r="L182" s="3">
        <v>15.526544565161098</v>
      </c>
      <c r="M182" s="22" t="s">
        <v>387</v>
      </c>
      <c r="N182" s="39">
        <f t="shared" si="32"/>
        <v>60215.75</v>
      </c>
      <c r="O182" s="19">
        <f t="shared" si="33"/>
        <v>537.640625</v>
      </c>
      <c r="P182" s="19">
        <f t="shared" si="34"/>
        <v>7.2134530339293121</v>
      </c>
      <c r="Q182" s="13">
        <f t="shared" si="35"/>
        <v>1</v>
      </c>
      <c r="R182" s="13">
        <f t="shared" si="36"/>
        <v>1</v>
      </c>
      <c r="S182" s="13">
        <f t="shared" si="37"/>
        <v>2</v>
      </c>
      <c r="T182" s="25">
        <v>0</v>
      </c>
      <c r="U182" s="21">
        <f t="shared" si="38"/>
        <v>22.56</v>
      </c>
      <c r="V182" s="21">
        <f t="shared" si="45"/>
        <v>2526.7199999999998</v>
      </c>
      <c r="W182" s="21">
        <f t="shared" si="39"/>
        <v>8.5845373793496022E-5</v>
      </c>
      <c r="X182" s="21">
        <f t="shared" si="40"/>
        <v>1687.39</v>
      </c>
      <c r="Y182" s="21">
        <f t="shared" si="41"/>
        <v>1687.39</v>
      </c>
      <c r="AA182" s="24">
        <f t="shared" si="44"/>
        <v>0</v>
      </c>
      <c r="AB182" s="38">
        <f t="shared" si="42"/>
        <v>1687.39</v>
      </c>
      <c r="AC182" s="38">
        <v>1687.39</v>
      </c>
    </row>
    <row r="183" spans="1:29" x14ac:dyDescent="0.25">
      <c r="A183" t="s">
        <v>599</v>
      </c>
      <c r="B183" t="s">
        <v>600</v>
      </c>
      <c r="C183">
        <v>402</v>
      </c>
      <c r="D183">
        <v>215354.81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 s="7">
        <v>402</v>
      </c>
      <c r="L183" s="3">
        <v>418.53284164441379</v>
      </c>
      <c r="M183" s="22" t="s">
        <v>599</v>
      </c>
      <c r="N183" s="39">
        <f t="shared" si="32"/>
        <v>215354.81</v>
      </c>
      <c r="O183" s="19">
        <f t="shared" si="33"/>
        <v>535.70848258706462</v>
      </c>
      <c r="P183" s="19">
        <f t="shared" si="34"/>
        <v>0.96049810194235574</v>
      </c>
      <c r="Q183" s="13">
        <f t="shared" si="35"/>
        <v>1</v>
      </c>
      <c r="R183" s="13">
        <f t="shared" si="36"/>
        <v>1</v>
      </c>
      <c r="S183" s="13">
        <f t="shared" si="37"/>
        <v>2</v>
      </c>
      <c r="T183" s="25">
        <v>0</v>
      </c>
      <c r="U183" s="21">
        <f t="shared" si="38"/>
        <v>20.63</v>
      </c>
      <c r="V183" s="21">
        <f t="shared" si="45"/>
        <v>8293.26</v>
      </c>
      <c r="W183" s="21">
        <f t="shared" si="39"/>
        <v>2.8176371132007064E-4</v>
      </c>
      <c r="X183" s="21">
        <f t="shared" si="40"/>
        <v>5538.4</v>
      </c>
      <c r="Y183" s="21">
        <f t="shared" si="41"/>
        <v>5538.4</v>
      </c>
      <c r="AA183" s="24">
        <f t="shared" si="44"/>
        <v>0</v>
      </c>
      <c r="AB183" s="38">
        <f t="shared" si="42"/>
        <v>5538.4</v>
      </c>
      <c r="AC183" s="38">
        <v>5538.4</v>
      </c>
    </row>
    <row r="184" spans="1:29" x14ac:dyDescent="0.25">
      <c r="A184" t="s">
        <v>78</v>
      </c>
      <c r="B184" t="s">
        <v>79</v>
      </c>
      <c r="C184">
        <v>1284</v>
      </c>
      <c r="D184">
        <v>686503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 s="7">
        <v>1284</v>
      </c>
      <c r="L184" s="3">
        <v>168.75063283483004</v>
      </c>
      <c r="M184" s="22" t="s">
        <v>78</v>
      </c>
      <c r="N184" s="39">
        <f t="shared" si="32"/>
        <v>686503</v>
      </c>
      <c r="O184" s="19">
        <f t="shared" si="33"/>
        <v>534.65965732087227</v>
      </c>
      <c r="P184" s="19">
        <f t="shared" si="34"/>
        <v>7.6088603546557074</v>
      </c>
      <c r="Q184" s="13">
        <f t="shared" si="35"/>
        <v>1</v>
      </c>
      <c r="R184" s="13">
        <f t="shared" si="36"/>
        <v>1</v>
      </c>
      <c r="S184" s="13">
        <f t="shared" si="37"/>
        <v>2</v>
      </c>
      <c r="T184" s="25">
        <v>44142</v>
      </c>
      <c r="U184" s="21">
        <f t="shared" si="38"/>
        <v>19.579999999999998</v>
      </c>
      <c r="V184" s="21">
        <f t="shared" si="45"/>
        <v>25140.719999999998</v>
      </c>
      <c r="W184" s="21">
        <f t="shared" si="39"/>
        <v>8.5415657684176371E-4</v>
      </c>
      <c r="X184" s="21">
        <f t="shared" si="40"/>
        <v>16789.47</v>
      </c>
      <c r="Y184" s="21">
        <f t="shared" si="41"/>
        <v>16789.47</v>
      </c>
      <c r="AA184" s="24">
        <f t="shared" ref="AA184:AA192" si="46">Z184*0.537240144</f>
        <v>0</v>
      </c>
      <c r="AB184" s="38">
        <f t="shared" si="42"/>
        <v>16789.47</v>
      </c>
      <c r="AC184" s="38">
        <v>16789.47</v>
      </c>
    </row>
    <row r="185" spans="1:29" x14ac:dyDescent="0.25">
      <c r="A185" t="s">
        <v>445</v>
      </c>
      <c r="B185" t="s">
        <v>446</v>
      </c>
      <c r="C185">
        <v>3601</v>
      </c>
      <c r="D185">
        <v>1924529.99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 s="7">
        <v>3601</v>
      </c>
      <c r="L185" s="3">
        <v>247.30318883961678</v>
      </c>
      <c r="M185" s="22" t="s">
        <v>445</v>
      </c>
      <c r="N185" s="39">
        <f t="shared" si="32"/>
        <v>1924529.99</v>
      </c>
      <c r="O185" s="19">
        <f t="shared" si="33"/>
        <v>534.44320744237712</v>
      </c>
      <c r="P185" s="19">
        <f t="shared" si="34"/>
        <v>14.561073866036365</v>
      </c>
      <c r="Q185" s="13">
        <f t="shared" si="35"/>
        <v>1</v>
      </c>
      <c r="R185" s="13">
        <f t="shared" si="36"/>
        <v>1</v>
      </c>
      <c r="S185" s="13">
        <f t="shared" si="37"/>
        <v>2</v>
      </c>
      <c r="T185" s="25">
        <v>0</v>
      </c>
      <c r="U185" s="21">
        <f t="shared" si="38"/>
        <v>19.36</v>
      </c>
      <c r="V185" s="21">
        <f t="shared" si="45"/>
        <v>69715.360000000001</v>
      </c>
      <c r="W185" s="21">
        <f t="shared" si="39"/>
        <v>2.3685810609597189E-3</v>
      </c>
      <c r="X185" s="21">
        <f t="shared" si="40"/>
        <v>46557.3</v>
      </c>
      <c r="Y185" s="21">
        <f t="shared" si="41"/>
        <v>46557.3</v>
      </c>
      <c r="AA185" s="24">
        <f t="shared" si="46"/>
        <v>0</v>
      </c>
      <c r="AB185" s="38">
        <f t="shared" si="42"/>
        <v>46557.3</v>
      </c>
      <c r="AC185" s="38">
        <v>46557.3</v>
      </c>
    </row>
    <row r="186" spans="1:29" x14ac:dyDescent="0.25">
      <c r="A186" t="s">
        <v>112</v>
      </c>
      <c r="B186" t="s">
        <v>113</v>
      </c>
      <c r="C186">
        <v>906</v>
      </c>
      <c r="D186">
        <v>478978.4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 s="7">
        <v>906</v>
      </c>
      <c r="L186" s="3">
        <v>64.681203788730997</v>
      </c>
      <c r="M186" s="2" t="s">
        <v>112</v>
      </c>
      <c r="N186" s="38">
        <f t="shared" si="32"/>
        <v>478978.4</v>
      </c>
      <c r="O186" s="19">
        <f t="shared" si="33"/>
        <v>528.67373068432676</v>
      </c>
      <c r="P186" s="4">
        <f t="shared" si="34"/>
        <v>14.007160456680412</v>
      </c>
      <c r="Q186" s="13">
        <f t="shared" si="35"/>
        <v>1</v>
      </c>
      <c r="R186" s="13">
        <f t="shared" si="36"/>
        <v>1</v>
      </c>
      <c r="S186" s="13">
        <f t="shared" si="37"/>
        <v>2</v>
      </c>
      <c r="T186" s="25">
        <v>0</v>
      </c>
      <c r="U186" s="21">
        <f t="shared" si="38"/>
        <v>13.59</v>
      </c>
      <c r="V186" s="21">
        <f t="shared" si="45"/>
        <v>12312.539999999999</v>
      </c>
      <c r="W186" s="21">
        <f t="shared" si="39"/>
        <v>4.1831884761563273E-4</v>
      </c>
      <c r="X186" s="21">
        <f t="shared" si="40"/>
        <v>8222.56</v>
      </c>
      <c r="Y186" s="21">
        <f t="shared" si="41"/>
        <v>8222.56</v>
      </c>
      <c r="AA186" s="24">
        <f t="shared" si="46"/>
        <v>0</v>
      </c>
      <c r="AB186" s="38">
        <f t="shared" si="42"/>
        <v>8222.56</v>
      </c>
      <c r="AC186" s="38">
        <v>8222.56</v>
      </c>
    </row>
    <row r="187" spans="1:29" x14ac:dyDescent="0.25">
      <c r="A187" t="s">
        <v>500</v>
      </c>
      <c r="B187" t="s">
        <v>501</v>
      </c>
      <c r="C187">
        <v>949</v>
      </c>
      <c r="D187">
        <v>501803.99</v>
      </c>
      <c r="E187">
        <v>0</v>
      </c>
      <c r="F187">
        <v>180</v>
      </c>
      <c r="G187">
        <v>0</v>
      </c>
      <c r="H187">
        <v>0</v>
      </c>
      <c r="I187">
        <v>0</v>
      </c>
      <c r="J187">
        <v>0</v>
      </c>
      <c r="K187" s="7">
        <v>949</v>
      </c>
      <c r="L187" s="3">
        <v>273.00173612113207</v>
      </c>
      <c r="M187" s="2" t="s">
        <v>500</v>
      </c>
      <c r="N187" s="38">
        <f t="shared" si="32"/>
        <v>501623.99</v>
      </c>
      <c r="O187" s="19">
        <f t="shared" si="33"/>
        <v>528.58165437302421</v>
      </c>
      <c r="P187" s="4">
        <f t="shared" si="34"/>
        <v>3.4761683697825445</v>
      </c>
      <c r="Q187" s="13">
        <f t="shared" si="35"/>
        <v>1</v>
      </c>
      <c r="R187" s="13">
        <f t="shared" si="36"/>
        <v>1</v>
      </c>
      <c r="S187" s="13">
        <f t="shared" si="37"/>
        <v>2</v>
      </c>
      <c r="T187" s="21">
        <v>0</v>
      </c>
      <c r="U187" s="21">
        <f t="shared" si="38"/>
        <v>13.5</v>
      </c>
      <c r="V187" s="21">
        <f t="shared" si="45"/>
        <v>12811.5</v>
      </c>
      <c r="W187" s="21">
        <f t="shared" si="39"/>
        <v>4.3527102581820477E-4</v>
      </c>
      <c r="X187" s="21">
        <f t="shared" si="40"/>
        <v>8555.77</v>
      </c>
      <c r="Y187" s="21">
        <f t="shared" si="41"/>
        <v>8555.77</v>
      </c>
      <c r="AA187" s="24">
        <f t="shared" si="46"/>
        <v>0</v>
      </c>
      <c r="AB187" s="38">
        <f t="shared" si="42"/>
        <v>8555.77</v>
      </c>
      <c r="AC187" s="38">
        <v>8555.77</v>
      </c>
    </row>
    <row r="188" spans="1:29" x14ac:dyDescent="0.25">
      <c r="A188" t="s">
        <v>291</v>
      </c>
      <c r="B188" t="s">
        <v>292</v>
      </c>
      <c r="C188">
        <v>4878</v>
      </c>
      <c r="D188">
        <v>2576900.0299999998</v>
      </c>
      <c r="E188">
        <v>1474.59</v>
      </c>
      <c r="F188">
        <v>0</v>
      </c>
      <c r="G188">
        <v>0</v>
      </c>
      <c r="H188">
        <v>0</v>
      </c>
      <c r="I188">
        <v>0</v>
      </c>
      <c r="J188">
        <v>0</v>
      </c>
      <c r="K188" s="7">
        <v>4878</v>
      </c>
      <c r="L188" s="3">
        <v>38.179606292676439</v>
      </c>
      <c r="M188" s="2" t="s">
        <v>291</v>
      </c>
      <c r="N188" s="38">
        <f t="shared" si="32"/>
        <v>2575425.44</v>
      </c>
      <c r="O188" s="19">
        <f t="shared" si="33"/>
        <v>527.96749487494878</v>
      </c>
      <c r="P188" s="4">
        <f t="shared" si="34"/>
        <v>127.76454431212119</v>
      </c>
      <c r="Q188" s="13">
        <f t="shared" si="35"/>
        <v>1</v>
      </c>
      <c r="R188" s="13">
        <f t="shared" si="36"/>
        <v>0</v>
      </c>
      <c r="S188" s="13">
        <f t="shared" si="37"/>
        <v>1</v>
      </c>
      <c r="T188" s="21">
        <v>0</v>
      </c>
      <c r="U188" s="21">
        <f t="shared" si="38"/>
        <v>12.89</v>
      </c>
      <c r="V188" s="21"/>
      <c r="W188" s="21">
        <f t="shared" si="39"/>
        <v>0</v>
      </c>
      <c r="X188" s="21">
        <f t="shared" si="40"/>
        <v>0</v>
      </c>
      <c r="Y188" s="21">
        <f t="shared" si="41"/>
        <v>0</v>
      </c>
      <c r="AA188" s="24">
        <f t="shared" si="46"/>
        <v>0</v>
      </c>
      <c r="AB188" s="38">
        <f t="shared" si="42"/>
        <v>0</v>
      </c>
      <c r="AC188" s="38">
        <v>0</v>
      </c>
    </row>
    <row r="189" spans="1:29" x14ac:dyDescent="0.25">
      <c r="A189" t="s">
        <v>134</v>
      </c>
      <c r="B189" t="s">
        <v>135</v>
      </c>
      <c r="C189">
        <v>318</v>
      </c>
      <c r="D189">
        <v>167802.04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 s="7">
        <v>318</v>
      </c>
      <c r="L189" s="3">
        <v>57.609848758762539</v>
      </c>
      <c r="M189" s="2" t="s">
        <v>134</v>
      </c>
      <c r="N189" s="38">
        <f t="shared" si="32"/>
        <v>167802.04</v>
      </c>
      <c r="O189" s="19">
        <f t="shared" si="33"/>
        <v>527.67937106918237</v>
      </c>
      <c r="P189" s="4">
        <f t="shared" si="34"/>
        <v>5.5198895128436138</v>
      </c>
      <c r="Q189" s="13">
        <f t="shared" si="35"/>
        <v>1</v>
      </c>
      <c r="R189" s="13">
        <f t="shared" si="36"/>
        <v>1</v>
      </c>
      <c r="S189" s="13">
        <f t="shared" si="37"/>
        <v>2</v>
      </c>
      <c r="T189" s="21">
        <v>0</v>
      </c>
      <c r="U189" s="21">
        <f t="shared" si="38"/>
        <v>12.6</v>
      </c>
      <c r="V189" s="21">
        <f t="shared" ref="V189:V200" si="47">U189*C189</f>
        <v>4006.7999999999997</v>
      </c>
      <c r="W189" s="21">
        <f t="shared" si="39"/>
        <v>1.3613112799035107E-4</v>
      </c>
      <c r="X189" s="21">
        <f t="shared" si="40"/>
        <v>2675.82</v>
      </c>
      <c r="Y189" s="21">
        <f t="shared" si="41"/>
        <v>2675.82</v>
      </c>
      <c r="AA189" s="24">
        <f t="shared" si="46"/>
        <v>0</v>
      </c>
      <c r="AB189" s="38">
        <f t="shared" si="42"/>
        <v>2675.82</v>
      </c>
      <c r="AC189" s="38">
        <v>2675.82</v>
      </c>
    </row>
    <row r="190" spans="1:29" x14ac:dyDescent="0.25">
      <c r="A190" t="s">
        <v>249</v>
      </c>
      <c r="B190" t="s">
        <v>250</v>
      </c>
      <c r="C190">
        <v>126</v>
      </c>
      <c r="D190">
        <v>66337.119999999995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 s="7">
        <v>126</v>
      </c>
      <c r="L190" s="3">
        <v>6.1350598805152901</v>
      </c>
      <c r="M190" s="2" t="s">
        <v>249</v>
      </c>
      <c r="N190" s="38">
        <f t="shared" si="32"/>
        <v>66337.119999999995</v>
      </c>
      <c r="O190" s="4">
        <f t="shared" si="33"/>
        <v>526.48507936507929</v>
      </c>
      <c r="P190" s="4">
        <f t="shared" si="34"/>
        <v>20.537696852832859</v>
      </c>
      <c r="Q190" s="13">
        <f t="shared" si="35"/>
        <v>1</v>
      </c>
      <c r="R190" s="13">
        <f t="shared" si="36"/>
        <v>1</v>
      </c>
      <c r="S190" s="13">
        <f t="shared" si="37"/>
        <v>2</v>
      </c>
      <c r="T190" s="21">
        <v>0</v>
      </c>
      <c r="U190" s="21">
        <f t="shared" si="38"/>
        <v>11.41</v>
      </c>
      <c r="V190" s="21">
        <f t="shared" si="47"/>
        <v>1437.66</v>
      </c>
      <c r="W190" s="21">
        <f t="shared" si="39"/>
        <v>4.8844533659431006E-5</v>
      </c>
      <c r="X190" s="21">
        <f t="shared" si="40"/>
        <v>960.1</v>
      </c>
      <c r="Y190" s="21">
        <f t="shared" si="41"/>
        <v>960.1</v>
      </c>
      <c r="AA190" s="24">
        <f t="shared" si="46"/>
        <v>0</v>
      </c>
      <c r="AB190" s="38">
        <f t="shared" si="42"/>
        <v>960.1</v>
      </c>
      <c r="AC190" s="38">
        <v>960.1</v>
      </c>
    </row>
    <row r="191" spans="1:29" x14ac:dyDescent="0.25">
      <c r="A191" t="s">
        <v>18</v>
      </c>
      <c r="B191" t="s">
        <v>19</v>
      </c>
      <c r="C191">
        <v>942</v>
      </c>
      <c r="D191">
        <v>494606.92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 s="7">
        <v>942</v>
      </c>
      <c r="L191" s="3">
        <v>99.487022616809696</v>
      </c>
      <c r="M191" s="2" t="s">
        <v>18</v>
      </c>
      <c r="N191" s="38">
        <f t="shared" si="32"/>
        <v>494606.92</v>
      </c>
      <c r="O191" s="19">
        <f t="shared" si="33"/>
        <v>525.06042462845005</v>
      </c>
      <c r="P191" s="4">
        <f t="shared" si="34"/>
        <v>9.4685716309780901</v>
      </c>
      <c r="Q191" s="13">
        <f t="shared" si="35"/>
        <v>1</v>
      </c>
      <c r="R191" s="13">
        <f t="shared" si="36"/>
        <v>1</v>
      </c>
      <c r="S191" s="13">
        <f t="shared" si="37"/>
        <v>2</v>
      </c>
      <c r="T191" s="21">
        <v>0</v>
      </c>
      <c r="U191" s="21">
        <f t="shared" si="38"/>
        <v>9.98</v>
      </c>
      <c r="V191" s="21">
        <f t="shared" si="47"/>
        <v>9401.16</v>
      </c>
      <c r="W191" s="21">
        <f t="shared" si="39"/>
        <v>3.1940464091488694E-4</v>
      </c>
      <c r="X191" s="21">
        <f t="shared" si="40"/>
        <v>6278.28</v>
      </c>
      <c r="Y191" s="21">
        <f t="shared" si="41"/>
        <v>6278.28</v>
      </c>
      <c r="AA191" s="24">
        <f t="shared" si="46"/>
        <v>0</v>
      </c>
      <c r="AB191" s="38">
        <f t="shared" si="42"/>
        <v>6278.28</v>
      </c>
      <c r="AC191" s="38">
        <v>6278.28</v>
      </c>
    </row>
    <row r="192" spans="1:29" x14ac:dyDescent="0.25">
      <c r="A192" t="s">
        <v>774</v>
      </c>
      <c r="B192" t="s">
        <v>775</v>
      </c>
      <c r="C192">
        <v>2174</v>
      </c>
      <c r="D192">
        <v>1139147.93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 s="7">
        <v>2174</v>
      </c>
      <c r="L192" s="3">
        <v>158.77050847921453</v>
      </c>
      <c r="M192" s="2" t="s">
        <v>774</v>
      </c>
      <c r="N192" s="38">
        <f t="shared" si="32"/>
        <v>1139147.93</v>
      </c>
      <c r="O192" s="19">
        <f t="shared" si="33"/>
        <v>523.98708831646729</v>
      </c>
      <c r="P192" s="4">
        <f t="shared" si="34"/>
        <v>13.692719263946993</v>
      </c>
      <c r="Q192" s="13">
        <f t="shared" si="35"/>
        <v>1</v>
      </c>
      <c r="R192" s="13">
        <f t="shared" si="36"/>
        <v>1</v>
      </c>
      <c r="S192" s="13">
        <f t="shared" si="37"/>
        <v>2</v>
      </c>
      <c r="T192" s="21">
        <v>0</v>
      </c>
      <c r="U192" s="21">
        <f t="shared" si="38"/>
        <v>8.91</v>
      </c>
      <c r="V192" s="21">
        <f t="shared" si="47"/>
        <v>19370.34</v>
      </c>
      <c r="W192" s="21">
        <f t="shared" si="39"/>
        <v>6.5810777522127813E-4</v>
      </c>
      <c r="X192" s="21">
        <f t="shared" si="40"/>
        <v>12935.9</v>
      </c>
      <c r="Y192" s="21">
        <f t="shared" si="41"/>
        <v>12935.9</v>
      </c>
      <c r="AA192" s="24">
        <f t="shared" si="46"/>
        <v>0</v>
      </c>
      <c r="AB192" s="38">
        <f t="shared" si="42"/>
        <v>12935.9</v>
      </c>
      <c r="AC192" s="38">
        <v>12935.9</v>
      </c>
    </row>
    <row r="193" spans="1:29" x14ac:dyDescent="0.25">
      <c r="A193" t="s">
        <v>136</v>
      </c>
      <c r="B193" t="s">
        <v>137</v>
      </c>
      <c r="C193">
        <v>625</v>
      </c>
      <c r="D193">
        <v>327183.55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 s="7">
        <v>625</v>
      </c>
      <c r="L193" s="3">
        <v>107.73959265469421</v>
      </c>
      <c r="M193" s="2" t="s">
        <v>136</v>
      </c>
      <c r="N193" s="38">
        <f t="shared" si="32"/>
        <v>327183.55</v>
      </c>
      <c r="O193" s="19">
        <f t="shared" si="33"/>
        <v>523.49367999999993</v>
      </c>
      <c r="P193" s="4">
        <f t="shared" si="34"/>
        <v>5.8010243458328947</v>
      </c>
      <c r="Q193" s="13">
        <f t="shared" si="35"/>
        <v>1</v>
      </c>
      <c r="R193" s="13">
        <f t="shared" si="36"/>
        <v>1</v>
      </c>
      <c r="S193" s="13">
        <f t="shared" si="37"/>
        <v>2</v>
      </c>
      <c r="T193" s="24">
        <v>22924</v>
      </c>
      <c r="U193" s="21">
        <f t="shared" si="38"/>
        <v>8.41</v>
      </c>
      <c r="V193" s="21">
        <f t="shared" si="47"/>
        <v>5256.25</v>
      </c>
      <c r="W193" s="21">
        <f t="shared" si="39"/>
        <v>1.7858122229691596E-4</v>
      </c>
      <c r="X193" s="21">
        <f t="shared" si="40"/>
        <v>3510.23</v>
      </c>
      <c r="Y193" s="21">
        <f t="shared" si="41"/>
        <v>3510.23</v>
      </c>
      <c r="Z193" s="24"/>
      <c r="AA193" s="24"/>
      <c r="AB193" s="38">
        <f t="shared" si="42"/>
        <v>3510.23</v>
      </c>
      <c r="AC193" s="38">
        <v>3510.23</v>
      </c>
    </row>
    <row r="194" spans="1:29" x14ac:dyDescent="0.25">
      <c r="A194" t="s">
        <v>305</v>
      </c>
      <c r="B194" t="s">
        <v>306</v>
      </c>
      <c r="C194">
        <v>579</v>
      </c>
      <c r="D194">
        <v>302612.31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 s="7">
        <v>579</v>
      </c>
      <c r="L194" s="3">
        <v>56.924371166519386</v>
      </c>
      <c r="M194" s="2" t="s">
        <v>305</v>
      </c>
      <c r="N194" s="38">
        <f t="shared" si="32"/>
        <v>302612.31</v>
      </c>
      <c r="O194" s="19">
        <f t="shared" si="33"/>
        <v>522.64647668393786</v>
      </c>
      <c r="P194" s="4">
        <f t="shared" si="34"/>
        <v>10.171390357677669</v>
      </c>
      <c r="Q194" s="13">
        <f t="shared" si="35"/>
        <v>1</v>
      </c>
      <c r="R194" s="13">
        <f t="shared" si="36"/>
        <v>1</v>
      </c>
      <c r="S194" s="13">
        <f t="shared" si="37"/>
        <v>2</v>
      </c>
      <c r="T194" s="24">
        <v>0</v>
      </c>
      <c r="U194" s="21">
        <f t="shared" si="38"/>
        <v>7.57</v>
      </c>
      <c r="V194" s="21">
        <f t="shared" si="47"/>
        <v>4383.03</v>
      </c>
      <c r="W194" s="21">
        <f t="shared" si="39"/>
        <v>1.4891355144143668E-4</v>
      </c>
      <c r="X194" s="21">
        <f t="shared" si="40"/>
        <v>2927.07</v>
      </c>
      <c r="Y194" s="21">
        <f t="shared" si="41"/>
        <v>2927.07</v>
      </c>
      <c r="AA194" s="24"/>
      <c r="AB194" s="38">
        <f t="shared" si="42"/>
        <v>2927.07</v>
      </c>
      <c r="AC194" s="38">
        <v>2927.07</v>
      </c>
    </row>
    <row r="195" spans="1:29" x14ac:dyDescent="0.25">
      <c r="A195" t="s">
        <v>282</v>
      </c>
      <c r="B195" t="s">
        <v>492</v>
      </c>
      <c r="C195">
        <v>730</v>
      </c>
      <c r="D195">
        <v>381365.37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 s="7">
        <v>730</v>
      </c>
      <c r="L195" s="3">
        <v>198.66376975549773</v>
      </c>
      <c r="M195" s="2" t="s">
        <v>282</v>
      </c>
      <c r="N195" s="38">
        <f t="shared" si="32"/>
        <v>381365.37</v>
      </c>
      <c r="O195" s="4">
        <f t="shared" si="33"/>
        <v>522.41831506849314</v>
      </c>
      <c r="P195" s="4">
        <f t="shared" si="34"/>
        <v>3.6745502257328342</v>
      </c>
      <c r="Q195" s="13">
        <f t="shared" si="35"/>
        <v>1</v>
      </c>
      <c r="R195" s="13">
        <f t="shared" si="36"/>
        <v>1</v>
      </c>
      <c r="S195" s="13">
        <f t="shared" si="37"/>
        <v>2</v>
      </c>
      <c r="T195" s="24">
        <v>0</v>
      </c>
      <c r="U195" s="21">
        <f t="shared" si="38"/>
        <v>7.34</v>
      </c>
      <c r="V195" s="21">
        <f t="shared" si="47"/>
        <v>5358.2</v>
      </c>
      <c r="W195" s="21">
        <f t="shared" si="39"/>
        <v>1.8204497604020644E-4</v>
      </c>
      <c r="X195" s="21">
        <f t="shared" si="40"/>
        <v>3578.31</v>
      </c>
      <c r="Y195" s="21">
        <f t="shared" si="41"/>
        <v>3578.31</v>
      </c>
      <c r="AA195" s="24"/>
      <c r="AB195" s="38">
        <f t="shared" si="42"/>
        <v>3578.31</v>
      </c>
      <c r="AC195" s="38">
        <v>3578.31</v>
      </c>
    </row>
    <row r="196" spans="1:29" x14ac:dyDescent="0.25">
      <c r="A196" t="s">
        <v>4</v>
      </c>
      <c r="B196" t="s">
        <v>5</v>
      </c>
      <c r="C196">
        <v>449</v>
      </c>
      <c r="D196">
        <v>234252.94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 s="7">
        <v>449</v>
      </c>
      <c r="L196" s="3">
        <v>67.224280656521515</v>
      </c>
      <c r="M196" s="2" t="s">
        <v>4</v>
      </c>
      <c r="N196" s="38">
        <f t="shared" si="32"/>
        <v>234252.94</v>
      </c>
      <c r="O196" s="19">
        <f t="shared" si="33"/>
        <v>521.72146993318484</v>
      </c>
      <c r="P196" s="4">
        <f t="shared" si="34"/>
        <v>6.6791343189544703</v>
      </c>
      <c r="Q196" s="13">
        <f t="shared" si="35"/>
        <v>1</v>
      </c>
      <c r="R196" s="13">
        <f t="shared" si="36"/>
        <v>1</v>
      </c>
      <c r="S196" s="13">
        <f t="shared" si="37"/>
        <v>2</v>
      </c>
      <c r="T196" s="24">
        <v>0</v>
      </c>
      <c r="U196" s="21">
        <f t="shared" si="38"/>
        <v>6.64</v>
      </c>
      <c r="V196" s="21">
        <f t="shared" si="47"/>
        <v>2981.3599999999997</v>
      </c>
      <c r="W196" s="21">
        <f t="shared" si="39"/>
        <v>1.0129177891217756E-4</v>
      </c>
      <c r="X196" s="21">
        <f t="shared" si="40"/>
        <v>1991.01</v>
      </c>
      <c r="Y196" s="21">
        <f t="shared" si="41"/>
        <v>1991.01</v>
      </c>
      <c r="AB196" s="38">
        <f t="shared" si="42"/>
        <v>1991.01</v>
      </c>
      <c r="AC196" s="38">
        <v>1991.01</v>
      </c>
    </row>
    <row r="197" spans="1:29" x14ac:dyDescent="0.25">
      <c r="A197" t="s">
        <v>30</v>
      </c>
      <c r="B197" t="s">
        <v>269</v>
      </c>
      <c r="C197">
        <v>115</v>
      </c>
      <c r="D197">
        <v>59978.51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 s="7">
        <v>115</v>
      </c>
      <c r="L197" s="3">
        <v>159.05039017472384</v>
      </c>
      <c r="M197" s="2" t="s">
        <v>30</v>
      </c>
      <c r="N197" s="38">
        <f t="shared" si="32"/>
        <v>59978.51</v>
      </c>
      <c r="O197" s="19">
        <f t="shared" si="33"/>
        <v>521.5522608695652</v>
      </c>
      <c r="P197" s="4">
        <f t="shared" si="34"/>
        <v>0.7230412944832606</v>
      </c>
      <c r="Q197" s="13">
        <f t="shared" si="35"/>
        <v>1</v>
      </c>
      <c r="R197" s="13">
        <f t="shared" si="36"/>
        <v>1</v>
      </c>
      <c r="S197" s="13">
        <f t="shared" si="37"/>
        <v>2</v>
      </c>
      <c r="T197" s="24">
        <v>21331</v>
      </c>
      <c r="U197" s="21">
        <f t="shared" si="38"/>
        <v>6.47</v>
      </c>
      <c r="V197" s="21">
        <f t="shared" si="47"/>
        <v>744.05</v>
      </c>
      <c r="W197" s="21">
        <f t="shared" si="39"/>
        <v>2.5279116946496134E-5</v>
      </c>
      <c r="X197" s="21">
        <f t="shared" si="40"/>
        <v>496.89</v>
      </c>
      <c r="Y197" s="21">
        <f t="shared" si="41"/>
        <v>496.89</v>
      </c>
      <c r="Z197" s="24"/>
      <c r="AA197" s="24"/>
      <c r="AB197" s="38">
        <f t="shared" si="42"/>
        <v>496.89</v>
      </c>
      <c r="AC197" s="38">
        <v>496.89</v>
      </c>
    </row>
    <row r="198" spans="1:29" x14ac:dyDescent="0.25">
      <c r="A198" t="s">
        <v>2</v>
      </c>
      <c r="B198" t="s">
        <v>3</v>
      </c>
      <c r="C198">
        <v>1606</v>
      </c>
      <c r="D198">
        <v>834690.16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 s="7">
        <v>1606</v>
      </c>
      <c r="L198" s="3">
        <v>486.73997792392754</v>
      </c>
      <c r="M198" s="2" t="s">
        <v>2</v>
      </c>
      <c r="N198" s="38">
        <f t="shared" ref="N198:N261" si="48">D198-SUM(E198:J198)</f>
        <v>834690.16</v>
      </c>
      <c r="O198" s="19">
        <f t="shared" ref="O198:O261" si="49">N198/K198</f>
        <v>519.73235367372354</v>
      </c>
      <c r="P198" s="4">
        <f t="shared" ref="P198:P261" si="50">K198/L198</f>
        <v>3.2995029642931883</v>
      </c>
      <c r="Q198" s="13">
        <f t="shared" ref="Q198:Q261" si="51">IF(+O198&gt;$Q$428,1,0)</f>
        <v>1</v>
      </c>
      <c r="R198" s="13">
        <f t="shared" ref="R198:R261" si="52">IF(+P198&lt;50,1,0)</f>
        <v>1</v>
      </c>
      <c r="S198" s="13">
        <f t="shared" ref="S198:S261" si="53">+Q198+R198</f>
        <v>2</v>
      </c>
      <c r="T198" s="21">
        <v>0</v>
      </c>
      <c r="U198" s="21">
        <f t="shared" si="38"/>
        <v>4.6500000000000004</v>
      </c>
      <c r="V198" s="21">
        <f t="shared" si="47"/>
        <v>7467.9000000000005</v>
      </c>
      <c r="W198" s="21">
        <f t="shared" si="39"/>
        <v>2.5372208513505613E-4</v>
      </c>
      <c r="X198" s="21">
        <f t="shared" si="40"/>
        <v>4987.21</v>
      </c>
      <c r="Y198" s="21">
        <f t="shared" si="41"/>
        <v>4987.21</v>
      </c>
      <c r="AB198" s="38">
        <f t="shared" si="42"/>
        <v>4987.21</v>
      </c>
      <c r="AC198" s="38">
        <v>4987.21</v>
      </c>
    </row>
    <row r="199" spans="1:29" x14ac:dyDescent="0.25">
      <c r="A199" t="s">
        <v>714</v>
      </c>
      <c r="B199" t="s">
        <v>715</v>
      </c>
      <c r="C199">
        <v>4677</v>
      </c>
      <c r="D199">
        <v>2428442.2400000002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 s="7">
        <v>4677</v>
      </c>
      <c r="L199" s="3">
        <v>405.30081142897006</v>
      </c>
      <c r="M199" s="2" t="s">
        <v>714</v>
      </c>
      <c r="N199" s="38">
        <f t="shared" si="48"/>
        <v>2428442.2400000002</v>
      </c>
      <c r="O199" s="19">
        <f t="shared" si="49"/>
        <v>519.2307547573231</v>
      </c>
      <c r="P199" s="4">
        <f t="shared" si="50"/>
        <v>11.539577193320412</v>
      </c>
      <c r="Q199" s="13">
        <f t="shared" si="51"/>
        <v>1</v>
      </c>
      <c r="R199" s="13">
        <f t="shared" si="52"/>
        <v>1</v>
      </c>
      <c r="S199" s="13">
        <f t="shared" si="53"/>
        <v>2</v>
      </c>
      <c r="T199" s="21">
        <v>0</v>
      </c>
      <c r="U199" s="21">
        <f t="shared" ref="U199:U262" si="54">ROUND(+O199-$Q$428,2)</f>
        <v>4.1500000000000004</v>
      </c>
      <c r="V199" s="21">
        <f t="shared" si="47"/>
        <v>19409.550000000003</v>
      </c>
      <c r="W199" s="21">
        <f t="shared" ref="W199:W200" si="55">+V199/$V$428</f>
        <v>6.5943993593019841E-4</v>
      </c>
      <c r="X199" s="21">
        <f t="shared" ref="X199:X200" si="56">ROUND(W199*$AB$2,2)</f>
        <v>12962.08</v>
      </c>
      <c r="Y199" s="21">
        <f t="shared" ref="Y199:Y200" si="57">ROUND(V199*$Y$5,2)</f>
        <v>12962.08</v>
      </c>
      <c r="AA199" s="24">
        <f>Z199*0.537240144</f>
        <v>0</v>
      </c>
      <c r="AB199" s="38">
        <f t="shared" ref="AB199:AB200" si="58">+X199</f>
        <v>12962.08</v>
      </c>
      <c r="AC199" s="38">
        <v>12962.08</v>
      </c>
    </row>
    <row r="200" spans="1:29" x14ac:dyDescent="0.25">
      <c r="A200" t="s">
        <v>455</v>
      </c>
      <c r="B200" t="s">
        <v>456</v>
      </c>
      <c r="C200">
        <v>279</v>
      </c>
      <c r="D200">
        <v>144149.42000000001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 s="7">
        <v>279</v>
      </c>
      <c r="L200" s="3">
        <v>12.557774968255261</v>
      </c>
      <c r="M200" s="2" t="s">
        <v>455</v>
      </c>
      <c r="N200" s="38">
        <f t="shared" si="48"/>
        <v>144149.42000000001</v>
      </c>
      <c r="O200" s="19">
        <f t="shared" si="49"/>
        <v>516.66458781362007</v>
      </c>
      <c r="P200" s="4">
        <f t="shared" si="50"/>
        <v>22.217311642013236</v>
      </c>
      <c r="Q200" s="13">
        <f t="shared" si="51"/>
        <v>1</v>
      </c>
      <c r="R200" s="13">
        <f t="shared" si="52"/>
        <v>1</v>
      </c>
      <c r="S200" s="13">
        <f t="shared" si="53"/>
        <v>2</v>
      </c>
      <c r="T200" s="21">
        <v>0</v>
      </c>
      <c r="U200" s="21">
        <f t="shared" si="54"/>
        <v>1.58</v>
      </c>
      <c r="V200" s="21">
        <f t="shared" si="47"/>
        <v>440.82</v>
      </c>
      <c r="W200" s="21">
        <f t="shared" si="55"/>
        <v>1.4976870280699451E-5</v>
      </c>
      <c r="X200" s="21">
        <f t="shared" si="56"/>
        <v>294.39</v>
      </c>
      <c r="Y200" s="21">
        <f t="shared" si="57"/>
        <v>294.39</v>
      </c>
      <c r="AA200" s="24">
        <f>Z200*0.537240144</f>
        <v>0</v>
      </c>
      <c r="AB200" s="38">
        <f t="shared" si="58"/>
        <v>294.39</v>
      </c>
      <c r="AC200" s="38">
        <v>294.39</v>
      </c>
    </row>
    <row r="201" spans="1:29" x14ac:dyDescent="0.25">
      <c r="A201" t="s">
        <v>558</v>
      </c>
      <c r="B201" t="s">
        <v>559</v>
      </c>
      <c r="C201">
        <v>850</v>
      </c>
      <c r="D201">
        <v>436775.53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 s="7">
        <v>850</v>
      </c>
      <c r="L201" s="3">
        <v>92.391129879476722</v>
      </c>
      <c r="M201" s="2" t="s">
        <v>558</v>
      </c>
      <c r="N201" s="38">
        <f t="shared" si="48"/>
        <v>436775.53</v>
      </c>
      <c r="O201" s="4">
        <f t="shared" si="49"/>
        <v>513.85356470588238</v>
      </c>
      <c r="P201" s="4">
        <f t="shared" si="50"/>
        <v>9.2000173729752657</v>
      </c>
      <c r="Q201" s="13">
        <f t="shared" si="51"/>
        <v>0</v>
      </c>
      <c r="R201" s="13">
        <f t="shared" si="52"/>
        <v>1</v>
      </c>
      <c r="S201" s="13">
        <f t="shared" si="53"/>
        <v>1</v>
      </c>
      <c r="T201" s="21">
        <v>0</v>
      </c>
      <c r="U201" s="21">
        <f t="shared" si="54"/>
        <v>-1.23</v>
      </c>
      <c r="V201" s="21"/>
      <c r="W201" s="21"/>
      <c r="X201" s="21"/>
      <c r="Y201" s="21"/>
      <c r="AA201" s="24">
        <f>Z201*0.537240144</f>
        <v>0</v>
      </c>
      <c r="AB201" s="38">
        <f>Y201</f>
        <v>0</v>
      </c>
      <c r="AC201" s="38">
        <v>0</v>
      </c>
    </row>
    <row r="202" spans="1:29" x14ac:dyDescent="0.25">
      <c r="A202" t="s">
        <v>552</v>
      </c>
      <c r="B202" t="s">
        <v>553</v>
      </c>
      <c r="C202">
        <v>894</v>
      </c>
      <c r="D202">
        <v>459267.92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 s="7">
        <v>894</v>
      </c>
      <c r="L202" s="3">
        <v>288.18583057341891</v>
      </c>
      <c r="M202" s="2" t="s">
        <v>552</v>
      </c>
      <c r="N202" s="38">
        <f t="shared" si="48"/>
        <v>459267.92</v>
      </c>
      <c r="O202" s="4">
        <f t="shared" si="49"/>
        <v>513.72250559284112</v>
      </c>
      <c r="P202" s="4">
        <f t="shared" si="50"/>
        <v>3.1021650100602098</v>
      </c>
      <c r="Q202" s="13">
        <f t="shared" si="51"/>
        <v>0</v>
      </c>
      <c r="R202" s="13">
        <f t="shared" si="52"/>
        <v>1</v>
      </c>
      <c r="S202" s="13">
        <f t="shared" si="53"/>
        <v>1</v>
      </c>
      <c r="T202" s="24">
        <v>65980</v>
      </c>
      <c r="U202" s="24">
        <f t="shared" si="54"/>
        <v>-1.36</v>
      </c>
      <c r="V202" s="24"/>
      <c r="W202" s="24"/>
      <c r="X202" s="24"/>
      <c r="Y202" s="24"/>
      <c r="Z202" s="57">
        <f>T202*0.5</f>
        <v>32990</v>
      </c>
      <c r="AA202" s="24">
        <f>ROUND(Z202*$AA$5,2)</f>
        <v>17429.48</v>
      </c>
      <c r="AB202" s="38">
        <f>+AA202</f>
        <v>17429.48</v>
      </c>
      <c r="AC202" s="38">
        <v>17429.48</v>
      </c>
    </row>
    <row r="203" spans="1:29" x14ac:dyDescent="0.25">
      <c r="A203" t="s">
        <v>495</v>
      </c>
      <c r="B203" t="s">
        <v>496</v>
      </c>
      <c r="C203">
        <v>362</v>
      </c>
      <c r="D203">
        <v>184691.20000000001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 s="7">
        <v>362</v>
      </c>
      <c r="L203" s="3">
        <v>8.9147480235991168</v>
      </c>
      <c r="M203" s="2" t="s">
        <v>495</v>
      </c>
      <c r="N203" s="38">
        <f t="shared" si="48"/>
        <v>184691.20000000001</v>
      </c>
      <c r="O203" s="19">
        <f t="shared" si="49"/>
        <v>510.19668508287293</v>
      </c>
      <c r="P203" s="4">
        <f t="shared" si="50"/>
        <v>40.606868420926062</v>
      </c>
      <c r="Q203" s="13">
        <f t="shared" si="51"/>
        <v>0</v>
      </c>
      <c r="R203" s="13">
        <f t="shared" si="52"/>
        <v>1</v>
      </c>
      <c r="S203" s="13">
        <f t="shared" si="53"/>
        <v>1</v>
      </c>
      <c r="T203" s="24">
        <v>0</v>
      </c>
      <c r="U203" s="24">
        <f t="shared" si="54"/>
        <v>-4.88</v>
      </c>
      <c r="V203" s="24"/>
      <c r="W203" s="24"/>
      <c r="X203" s="24"/>
      <c r="Y203" s="24"/>
      <c r="Z203" s="59"/>
      <c r="AA203" s="24">
        <f t="shared" ref="AA203:AA266" si="59">ROUND(Z203*$AA$5,2)</f>
        <v>0</v>
      </c>
      <c r="AB203" s="38">
        <f t="shared" ref="AB203:AB266" si="60">+AA203</f>
        <v>0</v>
      </c>
      <c r="AC203" s="38">
        <v>0</v>
      </c>
    </row>
    <row r="204" spans="1:29" x14ac:dyDescent="0.25">
      <c r="A204" t="s">
        <v>738</v>
      </c>
      <c r="B204" t="s">
        <v>739</v>
      </c>
      <c r="C204">
        <v>709</v>
      </c>
      <c r="D204">
        <v>361268.39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 s="7">
        <v>709</v>
      </c>
      <c r="L204" s="3">
        <v>83.591101905165175</v>
      </c>
      <c r="M204" s="2" t="s">
        <v>738</v>
      </c>
      <c r="N204" s="38">
        <f t="shared" si="48"/>
        <v>361268.39</v>
      </c>
      <c r="O204" s="19">
        <f t="shared" si="49"/>
        <v>509.54638928067703</v>
      </c>
      <c r="P204" s="4">
        <f t="shared" si="50"/>
        <v>8.4817640136430619</v>
      </c>
      <c r="Q204" s="13">
        <f t="shared" si="51"/>
        <v>0</v>
      </c>
      <c r="R204" s="13">
        <f t="shared" si="52"/>
        <v>1</v>
      </c>
      <c r="S204" s="13">
        <f t="shared" si="53"/>
        <v>1</v>
      </c>
      <c r="T204" s="24">
        <v>0</v>
      </c>
      <c r="U204" s="24">
        <f t="shared" si="54"/>
        <v>-5.53</v>
      </c>
      <c r="V204" s="24"/>
      <c r="W204" s="24"/>
      <c r="X204" s="24"/>
      <c r="Y204" s="24"/>
      <c r="Z204" s="59"/>
      <c r="AA204" s="24">
        <f t="shared" si="59"/>
        <v>0</v>
      </c>
      <c r="AB204" s="38">
        <f t="shared" si="60"/>
        <v>0</v>
      </c>
      <c r="AC204" s="38">
        <v>0</v>
      </c>
    </row>
    <row r="205" spans="1:29" x14ac:dyDescent="0.25">
      <c r="A205" t="s">
        <v>351</v>
      </c>
      <c r="B205" t="s">
        <v>352</v>
      </c>
      <c r="C205">
        <v>796</v>
      </c>
      <c r="D205">
        <v>405436.9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 s="7">
        <v>796</v>
      </c>
      <c r="L205" s="3">
        <v>85.119398014882179</v>
      </c>
      <c r="M205" s="2" t="s">
        <v>351</v>
      </c>
      <c r="N205" s="38">
        <f t="shared" si="48"/>
        <v>405436.9</v>
      </c>
      <c r="O205" s="19">
        <f t="shared" si="49"/>
        <v>509.34283919597993</v>
      </c>
      <c r="P205" s="4">
        <f t="shared" si="50"/>
        <v>9.3515698955111066</v>
      </c>
      <c r="Q205" s="13">
        <f t="shared" si="51"/>
        <v>0</v>
      </c>
      <c r="R205" s="13">
        <f t="shared" si="52"/>
        <v>1</v>
      </c>
      <c r="S205" s="13">
        <f t="shared" si="53"/>
        <v>1</v>
      </c>
      <c r="T205" s="24">
        <v>0</v>
      </c>
      <c r="U205" s="24">
        <f t="shared" si="54"/>
        <v>-5.74</v>
      </c>
      <c r="V205" s="24"/>
      <c r="W205" s="24"/>
      <c r="X205" s="24"/>
      <c r="Y205" s="24"/>
      <c r="Z205" s="59"/>
      <c r="AA205" s="24">
        <f t="shared" si="59"/>
        <v>0</v>
      </c>
      <c r="AB205" s="38">
        <f t="shared" si="60"/>
        <v>0</v>
      </c>
      <c r="AC205" s="38">
        <v>0</v>
      </c>
    </row>
    <row r="206" spans="1:29" x14ac:dyDescent="0.25">
      <c r="A206" t="s">
        <v>339</v>
      </c>
      <c r="B206" t="s">
        <v>340</v>
      </c>
      <c r="C206">
        <v>719</v>
      </c>
      <c r="D206">
        <v>365727.05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 s="7">
        <v>719</v>
      </c>
      <c r="L206" s="3">
        <v>165.29769964294218</v>
      </c>
      <c r="M206" s="2" t="s">
        <v>339</v>
      </c>
      <c r="N206" s="38">
        <f t="shared" si="48"/>
        <v>365727.05</v>
      </c>
      <c r="O206" s="4">
        <f t="shared" si="49"/>
        <v>508.66070931849788</v>
      </c>
      <c r="P206" s="4">
        <f t="shared" si="50"/>
        <v>4.3497278035514366</v>
      </c>
      <c r="Q206" s="13">
        <f t="shared" si="51"/>
        <v>0</v>
      </c>
      <c r="R206" s="13">
        <f t="shared" si="52"/>
        <v>1</v>
      </c>
      <c r="S206" s="13">
        <f t="shared" si="53"/>
        <v>1</v>
      </c>
      <c r="T206" s="24">
        <v>0</v>
      </c>
      <c r="U206" s="24">
        <f t="shared" si="54"/>
        <v>-6.42</v>
      </c>
      <c r="V206" s="24"/>
      <c r="W206" s="24"/>
      <c r="X206" s="24"/>
      <c r="Y206" s="24"/>
      <c r="Z206" s="59"/>
      <c r="AA206" s="24">
        <f t="shared" si="59"/>
        <v>0</v>
      </c>
      <c r="AB206" s="38">
        <f t="shared" si="60"/>
        <v>0</v>
      </c>
      <c r="AC206" s="38">
        <v>0</v>
      </c>
    </row>
    <row r="207" spans="1:29" x14ac:dyDescent="0.25">
      <c r="A207" t="s">
        <v>158</v>
      </c>
      <c r="B207" t="s">
        <v>159</v>
      </c>
      <c r="C207">
        <v>646</v>
      </c>
      <c r="D207">
        <v>328534.98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 s="7">
        <v>646</v>
      </c>
      <c r="L207" s="3">
        <v>78.570151134867615</v>
      </c>
      <c r="M207" s="2" t="s">
        <v>158</v>
      </c>
      <c r="N207" s="38">
        <f t="shared" si="48"/>
        <v>328534.98</v>
      </c>
      <c r="O207" s="19">
        <f t="shared" si="49"/>
        <v>508.56808049535601</v>
      </c>
      <c r="P207" s="4">
        <f t="shared" si="50"/>
        <v>8.2219518566424163</v>
      </c>
      <c r="Q207" s="13">
        <f t="shared" si="51"/>
        <v>0</v>
      </c>
      <c r="R207" s="13">
        <f t="shared" si="52"/>
        <v>1</v>
      </c>
      <c r="S207" s="13">
        <f t="shared" si="53"/>
        <v>1</v>
      </c>
      <c r="T207" s="24">
        <v>0</v>
      </c>
      <c r="U207" s="24">
        <f t="shared" si="54"/>
        <v>-6.51</v>
      </c>
      <c r="V207" s="24"/>
      <c r="W207" s="24"/>
      <c r="X207" s="24"/>
      <c r="Y207" s="24"/>
      <c r="Z207" s="59"/>
      <c r="AA207" s="24">
        <f t="shared" si="59"/>
        <v>0</v>
      </c>
      <c r="AB207" s="38">
        <f t="shared" si="60"/>
        <v>0</v>
      </c>
      <c r="AC207" s="38">
        <v>0</v>
      </c>
    </row>
    <row r="208" spans="1:29" x14ac:dyDescent="0.25">
      <c r="A208" t="s">
        <v>221</v>
      </c>
      <c r="B208" t="s">
        <v>222</v>
      </c>
      <c r="C208">
        <v>750</v>
      </c>
      <c r="D208">
        <v>379961.82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 s="7">
        <v>750</v>
      </c>
      <c r="L208" s="3">
        <v>145.97948791663936</v>
      </c>
      <c r="M208" s="2" t="s">
        <v>221</v>
      </c>
      <c r="N208" s="38">
        <f t="shared" si="48"/>
        <v>379961.82</v>
      </c>
      <c r="O208" s="4">
        <f t="shared" si="49"/>
        <v>506.61576000000002</v>
      </c>
      <c r="P208" s="4">
        <f t="shared" si="50"/>
        <v>5.1377081171039771</v>
      </c>
      <c r="Q208" s="13">
        <f t="shared" si="51"/>
        <v>0</v>
      </c>
      <c r="R208" s="13">
        <f t="shared" si="52"/>
        <v>1</v>
      </c>
      <c r="S208" s="13">
        <f t="shared" si="53"/>
        <v>1</v>
      </c>
      <c r="T208" s="24">
        <v>72178</v>
      </c>
      <c r="U208" s="24">
        <f t="shared" si="54"/>
        <v>-8.4600000000000009</v>
      </c>
      <c r="V208" s="24"/>
      <c r="W208" s="24"/>
      <c r="X208" s="24"/>
      <c r="Y208" s="24"/>
      <c r="Z208" s="57">
        <f>T208*0.5</f>
        <v>36089</v>
      </c>
      <c r="AA208" s="24">
        <f t="shared" si="59"/>
        <v>19066.759999999998</v>
      </c>
      <c r="AB208" s="38">
        <f t="shared" si="60"/>
        <v>19066.759999999998</v>
      </c>
      <c r="AC208" s="38">
        <v>19066.759999999998</v>
      </c>
    </row>
    <row r="209" spans="1:29" x14ac:dyDescent="0.25">
      <c r="A209" t="s">
        <v>584</v>
      </c>
      <c r="B209" t="s">
        <v>585</v>
      </c>
      <c r="C209">
        <v>2278</v>
      </c>
      <c r="D209">
        <v>1136014.8600000001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 s="7">
        <v>2278</v>
      </c>
      <c r="L209" s="3">
        <v>210.92338499484237</v>
      </c>
      <c r="M209" s="2" t="s">
        <v>584</v>
      </c>
      <c r="N209" s="38">
        <f t="shared" si="48"/>
        <v>1136014.8600000001</v>
      </c>
      <c r="O209" s="4">
        <f t="shared" si="49"/>
        <v>498.68957857769976</v>
      </c>
      <c r="P209" s="4">
        <f t="shared" si="50"/>
        <v>10.800130104377487</v>
      </c>
      <c r="Q209" s="13">
        <f t="shared" si="51"/>
        <v>0</v>
      </c>
      <c r="R209" s="13">
        <f t="shared" si="52"/>
        <v>1</v>
      </c>
      <c r="S209" s="13">
        <f t="shared" si="53"/>
        <v>1</v>
      </c>
      <c r="T209" s="24">
        <v>0</v>
      </c>
      <c r="U209" s="24">
        <f t="shared" si="54"/>
        <v>-16.39</v>
      </c>
      <c r="V209" s="24"/>
      <c r="W209" s="24"/>
      <c r="X209" s="24"/>
      <c r="Y209" s="24"/>
      <c r="Z209" s="59"/>
      <c r="AA209" s="24">
        <f t="shared" si="59"/>
        <v>0</v>
      </c>
      <c r="AB209" s="38">
        <f t="shared" si="60"/>
        <v>0</v>
      </c>
      <c r="AC209" s="38">
        <v>0</v>
      </c>
    </row>
    <row r="210" spans="1:29" x14ac:dyDescent="0.25">
      <c r="A210" t="s">
        <v>681</v>
      </c>
      <c r="B210" t="s">
        <v>682</v>
      </c>
      <c r="C210">
        <v>2882</v>
      </c>
      <c r="D210">
        <v>1431909.73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 s="7">
        <v>2882</v>
      </c>
      <c r="L210" s="3">
        <v>78.673784249302344</v>
      </c>
      <c r="M210" s="2" t="s">
        <v>681</v>
      </c>
      <c r="N210" s="38">
        <f t="shared" si="48"/>
        <v>1431909.73</v>
      </c>
      <c r="O210" s="4">
        <f t="shared" si="49"/>
        <v>496.84584663428177</v>
      </c>
      <c r="P210" s="4">
        <f t="shared" si="50"/>
        <v>36.63227881434414</v>
      </c>
      <c r="Q210" s="13">
        <f t="shared" si="51"/>
        <v>0</v>
      </c>
      <c r="R210" s="13">
        <f t="shared" si="52"/>
        <v>1</v>
      </c>
      <c r="S210" s="13">
        <f t="shared" si="53"/>
        <v>1</v>
      </c>
      <c r="T210" s="24">
        <v>0</v>
      </c>
      <c r="U210" s="24">
        <f t="shared" si="54"/>
        <v>-18.23</v>
      </c>
      <c r="V210" s="24"/>
      <c r="W210" s="24"/>
      <c r="X210" s="24"/>
      <c r="Y210" s="24"/>
      <c r="Z210" s="59"/>
      <c r="AA210" s="24">
        <f t="shared" si="59"/>
        <v>0</v>
      </c>
      <c r="AB210" s="38">
        <f t="shared" si="60"/>
        <v>0</v>
      </c>
      <c r="AC210" s="38">
        <v>0</v>
      </c>
    </row>
    <row r="211" spans="1:29" x14ac:dyDescent="0.25">
      <c r="A211" t="s">
        <v>98</v>
      </c>
      <c r="B211" t="s">
        <v>99</v>
      </c>
      <c r="C211">
        <v>7344</v>
      </c>
      <c r="D211">
        <v>3784526.66</v>
      </c>
      <c r="E211">
        <v>220</v>
      </c>
      <c r="F211">
        <v>0</v>
      </c>
      <c r="G211">
        <v>141152.01999999999</v>
      </c>
      <c r="H211">
        <v>0</v>
      </c>
      <c r="I211">
        <v>0</v>
      </c>
      <c r="J211">
        <v>0</v>
      </c>
      <c r="K211" s="7">
        <v>7344</v>
      </c>
      <c r="L211" s="3">
        <v>32.860581678528149</v>
      </c>
      <c r="M211" s="2" t="s">
        <v>98</v>
      </c>
      <c r="N211" s="38">
        <f t="shared" si="48"/>
        <v>3643154.64</v>
      </c>
      <c r="O211" s="4">
        <f t="shared" si="49"/>
        <v>496.07225490196078</v>
      </c>
      <c r="P211" s="4">
        <f t="shared" si="50"/>
        <v>223.4896531000465</v>
      </c>
      <c r="Q211" s="13">
        <f t="shared" si="51"/>
        <v>0</v>
      </c>
      <c r="R211" s="13">
        <f t="shared" si="52"/>
        <v>0</v>
      </c>
      <c r="S211" s="13">
        <f t="shared" si="53"/>
        <v>0</v>
      </c>
      <c r="T211" s="24">
        <v>0</v>
      </c>
      <c r="U211" s="24">
        <f t="shared" si="54"/>
        <v>-19.010000000000002</v>
      </c>
      <c r="V211" s="24"/>
      <c r="W211" s="24"/>
      <c r="X211" s="24"/>
      <c r="Y211" s="24"/>
      <c r="Z211" s="59"/>
      <c r="AA211" s="24">
        <f t="shared" si="59"/>
        <v>0</v>
      </c>
      <c r="AB211" s="38">
        <f t="shared" si="60"/>
        <v>0</v>
      </c>
      <c r="AC211" s="38">
        <v>0</v>
      </c>
    </row>
    <row r="212" spans="1:29" x14ac:dyDescent="0.25">
      <c r="A212" t="s">
        <v>357</v>
      </c>
      <c r="B212" t="s">
        <v>358</v>
      </c>
      <c r="C212">
        <v>1858</v>
      </c>
      <c r="D212">
        <v>919471.22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 s="7">
        <v>1858</v>
      </c>
      <c r="L212" s="3">
        <v>141.21311299064007</v>
      </c>
      <c r="M212" s="2" t="s">
        <v>357</v>
      </c>
      <c r="N212" s="38">
        <f t="shared" si="48"/>
        <v>919471.22</v>
      </c>
      <c r="O212" s="4">
        <f t="shared" si="49"/>
        <v>494.8714854682454</v>
      </c>
      <c r="P212" s="4">
        <f t="shared" si="50"/>
        <v>13.157418320798243</v>
      </c>
      <c r="Q212" s="13">
        <f t="shared" si="51"/>
        <v>0</v>
      </c>
      <c r="R212" s="13">
        <f t="shared" si="52"/>
        <v>1</v>
      </c>
      <c r="S212" s="13">
        <f t="shared" si="53"/>
        <v>1</v>
      </c>
      <c r="T212" s="24">
        <v>0</v>
      </c>
      <c r="U212" s="24">
        <f t="shared" si="54"/>
        <v>-20.21</v>
      </c>
      <c r="V212" s="24"/>
      <c r="W212" s="24"/>
      <c r="X212" s="24"/>
      <c r="Y212" s="24"/>
      <c r="Z212" s="59"/>
      <c r="AA212" s="24">
        <f t="shared" si="59"/>
        <v>0</v>
      </c>
      <c r="AB212" s="38">
        <f t="shared" si="60"/>
        <v>0</v>
      </c>
      <c r="AC212" s="38">
        <v>0</v>
      </c>
    </row>
    <row r="213" spans="1:29" x14ac:dyDescent="0.25">
      <c r="A213" t="s">
        <v>539</v>
      </c>
      <c r="B213" t="s">
        <v>540</v>
      </c>
      <c r="C213">
        <v>1298</v>
      </c>
      <c r="D213">
        <v>640006.72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 s="7">
        <v>1298</v>
      </c>
      <c r="L213" s="3">
        <v>97.498406575667019</v>
      </c>
      <c r="M213" s="2" t="s">
        <v>539</v>
      </c>
      <c r="N213" s="38">
        <f t="shared" si="48"/>
        <v>640006.72</v>
      </c>
      <c r="O213" s="4">
        <f t="shared" si="49"/>
        <v>493.07143297380583</v>
      </c>
      <c r="P213" s="4">
        <f t="shared" si="50"/>
        <v>13.313038085321343</v>
      </c>
      <c r="Q213" s="13">
        <f t="shared" si="51"/>
        <v>0</v>
      </c>
      <c r="R213" s="13">
        <f t="shared" si="52"/>
        <v>1</v>
      </c>
      <c r="S213" s="13">
        <f t="shared" si="53"/>
        <v>1</v>
      </c>
      <c r="T213" s="24">
        <v>0</v>
      </c>
      <c r="U213" s="24">
        <f t="shared" si="54"/>
        <v>-22.01</v>
      </c>
      <c r="V213" s="24"/>
      <c r="W213" s="24"/>
      <c r="X213" s="24"/>
      <c r="Y213" s="24"/>
      <c r="Z213" s="59"/>
      <c r="AA213" s="24">
        <f t="shared" si="59"/>
        <v>0</v>
      </c>
      <c r="AB213" s="38">
        <f t="shared" si="60"/>
        <v>0</v>
      </c>
      <c r="AC213" s="38">
        <v>0</v>
      </c>
    </row>
    <row r="214" spans="1:29" x14ac:dyDescent="0.25">
      <c r="A214" t="s">
        <v>28</v>
      </c>
      <c r="B214" t="s">
        <v>29</v>
      </c>
      <c r="C214">
        <v>2212</v>
      </c>
      <c r="D214">
        <v>1089913.57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 s="7">
        <v>2212</v>
      </c>
      <c r="L214" s="3">
        <v>408.80726987527396</v>
      </c>
      <c r="M214" s="2" t="s">
        <v>28</v>
      </c>
      <c r="N214" s="38">
        <f t="shared" si="48"/>
        <v>1089913.57</v>
      </c>
      <c r="O214" s="4">
        <f t="shared" si="49"/>
        <v>492.72765370705247</v>
      </c>
      <c r="P214" s="4">
        <f t="shared" si="50"/>
        <v>5.4108626802915598</v>
      </c>
      <c r="Q214" s="13">
        <f t="shared" si="51"/>
        <v>0</v>
      </c>
      <c r="R214" s="13">
        <f t="shared" si="52"/>
        <v>1</v>
      </c>
      <c r="S214" s="13">
        <f t="shared" si="53"/>
        <v>1</v>
      </c>
      <c r="T214" s="24">
        <v>153953</v>
      </c>
      <c r="U214" s="24">
        <f t="shared" si="54"/>
        <v>-22.35</v>
      </c>
      <c r="V214" s="24"/>
      <c r="W214" s="24"/>
      <c r="X214" s="24"/>
      <c r="Y214" s="24"/>
      <c r="Z214" s="57">
        <f>T214*0.5</f>
        <v>76976.5</v>
      </c>
      <c r="AA214" s="24">
        <f t="shared" si="59"/>
        <v>40668.699999999997</v>
      </c>
      <c r="AB214" s="38">
        <f t="shared" si="60"/>
        <v>40668.699999999997</v>
      </c>
      <c r="AC214" s="38">
        <v>40668.699999999997</v>
      </c>
    </row>
    <row r="215" spans="1:29" x14ac:dyDescent="0.25">
      <c r="A215" t="s">
        <v>265</v>
      </c>
      <c r="B215" t="s">
        <v>266</v>
      </c>
      <c r="C215">
        <v>978</v>
      </c>
      <c r="D215">
        <v>480969.68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 s="7">
        <v>978</v>
      </c>
      <c r="L215" s="3">
        <v>6.486932726041343</v>
      </c>
      <c r="M215" s="2" t="s">
        <v>265</v>
      </c>
      <c r="N215" s="38">
        <f t="shared" si="48"/>
        <v>480969.68</v>
      </c>
      <c r="O215" s="4">
        <f t="shared" si="49"/>
        <v>491.78903885480571</v>
      </c>
      <c r="P215" s="4">
        <f t="shared" si="50"/>
        <v>150.7646281075009</v>
      </c>
      <c r="Q215" s="13">
        <f t="shared" si="51"/>
        <v>0</v>
      </c>
      <c r="R215" s="13">
        <f t="shared" si="52"/>
        <v>0</v>
      </c>
      <c r="S215" s="13">
        <f t="shared" si="53"/>
        <v>0</v>
      </c>
      <c r="T215" s="21">
        <v>0</v>
      </c>
      <c r="U215" s="21">
        <f t="shared" si="54"/>
        <v>-23.29</v>
      </c>
      <c r="V215" s="21"/>
      <c r="W215" s="21"/>
      <c r="X215" s="21"/>
      <c r="Y215" s="21"/>
      <c r="Z215" s="59"/>
      <c r="AA215" s="24">
        <f t="shared" si="59"/>
        <v>0</v>
      </c>
      <c r="AB215" s="38">
        <f t="shared" si="60"/>
        <v>0</v>
      </c>
      <c r="AC215" s="38">
        <v>0</v>
      </c>
    </row>
    <row r="216" spans="1:29" x14ac:dyDescent="0.25">
      <c r="A216" t="s">
        <v>506</v>
      </c>
      <c r="B216" t="s">
        <v>507</v>
      </c>
      <c r="C216">
        <v>4536</v>
      </c>
      <c r="D216">
        <v>2228649.1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 s="7">
        <v>4536</v>
      </c>
      <c r="L216" s="3">
        <v>34.624636253567317</v>
      </c>
      <c r="M216" s="2" t="s">
        <v>506</v>
      </c>
      <c r="N216" s="38">
        <f t="shared" si="48"/>
        <v>2228649.1</v>
      </c>
      <c r="O216" s="4">
        <f t="shared" si="49"/>
        <v>491.32475749559086</v>
      </c>
      <c r="P216" s="4">
        <f t="shared" si="50"/>
        <v>131.00498635657621</v>
      </c>
      <c r="Q216" s="13">
        <f t="shared" si="51"/>
        <v>0</v>
      </c>
      <c r="R216" s="13">
        <f t="shared" si="52"/>
        <v>0</v>
      </c>
      <c r="S216" s="13">
        <f t="shared" si="53"/>
        <v>0</v>
      </c>
      <c r="T216" s="21">
        <v>0</v>
      </c>
      <c r="U216" s="21">
        <f t="shared" si="54"/>
        <v>-23.76</v>
      </c>
      <c r="V216" s="21"/>
      <c r="W216" s="21"/>
      <c r="X216" s="21"/>
      <c r="Y216" s="21"/>
      <c r="Z216" s="59"/>
      <c r="AA216" s="24">
        <f t="shared" si="59"/>
        <v>0</v>
      </c>
      <c r="AB216" s="38">
        <f t="shared" si="60"/>
        <v>0</v>
      </c>
      <c r="AC216" s="38">
        <v>0</v>
      </c>
    </row>
    <row r="217" spans="1:29" x14ac:dyDescent="0.25">
      <c r="A217" t="s">
        <v>373</v>
      </c>
      <c r="B217" t="s">
        <v>374</v>
      </c>
      <c r="C217">
        <v>1324</v>
      </c>
      <c r="D217">
        <v>649846.94999999995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 s="7">
        <v>1324</v>
      </c>
      <c r="L217" s="3">
        <v>95.875016219866041</v>
      </c>
      <c r="M217" s="2" t="s">
        <v>373</v>
      </c>
      <c r="N217" s="38">
        <f t="shared" si="48"/>
        <v>649846.94999999995</v>
      </c>
      <c r="O217" s="4">
        <f t="shared" si="49"/>
        <v>490.8209592145015</v>
      </c>
      <c r="P217" s="4">
        <f t="shared" si="50"/>
        <v>13.809645642862035</v>
      </c>
      <c r="Q217" s="13">
        <f t="shared" si="51"/>
        <v>0</v>
      </c>
      <c r="R217" s="13">
        <f t="shared" si="52"/>
        <v>1</v>
      </c>
      <c r="S217" s="13">
        <f t="shared" si="53"/>
        <v>1</v>
      </c>
      <c r="T217" s="21">
        <v>0</v>
      </c>
      <c r="U217" s="21">
        <f t="shared" si="54"/>
        <v>-24.26</v>
      </c>
      <c r="V217" s="21"/>
      <c r="W217" s="21"/>
      <c r="X217" s="21"/>
      <c r="Y217" s="21"/>
      <c r="Z217" s="59"/>
      <c r="AA217" s="24">
        <f t="shared" si="59"/>
        <v>0</v>
      </c>
      <c r="AB217" s="38">
        <f t="shared" si="60"/>
        <v>0</v>
      </c>
      <c r="AC217" s="38">
        <v>0</v>
      </c>
    </row>
    <row r="218" spans="1:29" x14ac:dyDescent="0.25">
      <c r="A218" t="s">
        <v>493</v>
      </c>
      <c r="B218" t="s">
        <v>494</v>
      </c>
      <c r="C218">
        <v>4916</v>
      </c>
      <c r="D218">
        <v>2411140.7000000002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 s="7">
        <v>4916</v>
      </c>
      <c r="L218" s="3">
        <v>43.329002264601868</v>
      </c>
      <c r="M218" s="2" t="s">
        <v>493</v>
      </c>
      <c r="N218" s="38">
        <f t="shared" si="48"/>
        <v>2411140.7000000002</v>
      </c>
      <c r="O218" s="4">
        <f t="shared" si="49"/>
        <v>490.46800244100899</v>
      </c>
      <c r="P218" s="4">
        <f t="shared" si="50"/>
        <v>113.45749366622695</v>
      </c>
      <c r="Q218" s="13">
        <f t="shared" si="51"/>
        <v>0</v>
      </c>
      <c r="R218" s="13">
        <f t="shared" si="52"/>
        <v>0</v>
      </c>
      <c r="S218" s="13">
        <f t="shared" si="53"/>
        <v>0</v>
      </c>
      <c r="T218" s="21">
        <v>0</v>
      </c>
      <c r="U218" s="21">
        <f t="shared" si="54"/>
        <v>-24.61</v>
      </c>
      <c r="V218" s="21"/>
      <c r="W218" s="21"/>
      <c r="X218" s="21"/>
      <c r="Y218" s="21"/>
      <c r="Z218" s="59"/>
      <c r="AA218" s="24">
        <f t="shared" si="59"/>
        <v>0</v>
      </c>
      <c r="AB218" s="38">
        <f t="shared" si="60"/>
        <v>0</v>
      </c>
      <c r="AC218" s="38">
        <v>0</v>
      </c>
    </row>
    <row r="219" spans="1:29" x14ac:dyDescent="0.25">
      <c r="A219" t="s">
        <v>233</v>
      </c>
      <c r="B219" t="s">
        <v>234</v>
      </c>
      <c r="C219">
        <v>673</v>
      </c>
      <c r="D219">
        <v>478007.67</v>
      </c>
      <c r="E219">
        <v>0</v>
      </c>
      <c r="F219">
        <v>0</v>
      </c>
      <c r="G219">
        <v>148999.74</v>
      </c>
      <c r="H219">
        <v>0</v>
      </c>
      <c r="I219">
        <v>0</v>
      </c>
      <c r="J219">
        <v>0</v>
      </c>
      <c r="K219" s="7">
        <v>673</v>
      </c>
      <c r="L219" s="3">
        <v>3.768577451324183</v>
      </c>
      <c r="M219" s="2" t="s">
        <v>233</v>
      </c>
      <c r="N219" s="38">
        <f t="shared" si="48"/>
        <v>329007.93</v>
      </c>
      <c r="O219" s="4">
        <f t="shared" si="49"/>
        <v>488.86765230312034</v>
      </c>
      <c r="P219" s="4">
        <f t="shared" si="50"/>
        <v>178.58197388606803</v>
      </c>
      <c r="Q219" s="13">
        <f t="shared" si="51"/>
        <v>0</v>
      </c>
      <c r="R219" s="13">
        <f t="shared" si="52"/>
        <v>0</v>
      </c>
      <c r="S219" s="13">
        <f t="shared" si="53"/>
        <v>0</v>
      </c>
      <c r="T219" s="21">
        <v>0</v>
      </c>
      <c r="U219" s="21">
        <f t="shared" si="54"/>
        <v>-26.21</v>
      </c>
      <c r="V219" s="21"/>
      <c r="W219" s="21"/>
      <c r="X219" s="21"/>
      <c r="Y219" s="21"/>
      <c r="Z219" s="59"/>
      <c r="AA219" s="24">
        <f t="shared" si="59"/>
        <v>0</v>
      </c>
      <c r="AB219" s="38">
        <f t="shared" si="60"/>
        <v>0</v>
      </c>
      <c r="AC219" s="38">
        <v>0</v>
      </c>
    </row>
    <row r="220" spans="1:29" x14ac:dyDescent="0.25">
      <c r="A220" t="s">
        <v>490</v>
      </c>
      <c r="B220" t="s">
        <v>491</v>
      </c>
      <c r="C220">
        <v>4822</v>
      </c>
      <c r="D220">
        <v>2366450.23</v>
      </c>
      <c r="E220">
        <v>10892.63</v>
      </c>
      <c r="F220">
        <v>0</v>
      </c>
      <c r="G220">
        <v>0</v>
      </c>
      <c r="H220">
        <v>0</v>
      </c>
      <c r="I220">
        <v>0</v>
      </c>
      <c r="J220">
        <v>0</v>
      </c>
      <c r="K220" s="7">
        <v>4822</v>
      </c>
      <c r="L220" s="3">
        <v>86.908242988106934</v>
      </c>
      <c r="M220" s="2" t="s">
        <v>490</v>
      </c>
      <c r="N220" s="38">
        <f t="shared" si="48"/>
        <v>2355557.6</v>
      </c>
      <c r="O220" s="4">
        <f t="shared" si="49"/>
        <v>488.50219825798428</v>
      </c>
      <c r="P220" s="4">
        <f t="shared" si="50"/>
        <v>55.483804921241735</v>
      </c>
      <c r="Q220" s="13">
        <f t="shared" si="51"/>
        <v>0</v>
      </c>
      <c r="R220" s="13">
        <f t="shared" si="52"/>
        <v>0</v>
      </c>
      <c r="S220" s="13">
        <f t="shared" si="53"/>
        <v>0</v>
      </c>
      <c r="T220" s="21">
        <v>0</v>
      </c>
      <c r="U220" s="21">
        <f t="shared" si="54"/>
        <v>-26.58</v>
      </c>
      <c r="V220" s="21"/>
      <c r="W220" s="21"/>
      <c r="X220" s="21"/>
      <c r="Y220" s="21"/>
      <c r="Z220" s="59"/>
      <c r="AA220" s="24">
        <f t="shared" si="59"/>
        <v>0</v>
      </c>
      <c r="AB220" s="38">
        <f t="shared" si="60"/>
        <v>0</v>
      </c>
      <c r="AC220" s="38">
        <v>0</v>
      </c>
    </row>
    <row r="221" spans="1:29" x14ac:dyDescent="0.25">
      <c r="A221" t="s">
        <v>272</v>
      </c>
      <c r="B221" t="s">
        <v>273</v>
      </c>
      <c r="C221">
        <v>240</v>
      </c>
      <c r="D221">
        <v>116509.75999999999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 s="7">
        <v>240</v>
      </c>
      <c r="L221" s="3">
        <v>77.661724144675603</v>
      </c>
      <c r="M221" s="2" t="s">
        <v>272</v>
      </c>
      <c r="N221" s="38">
        <f t="shared" si="48"/>
        <v>116509.75999999999</v>
      </c>
      <c r="O221" s="4">
        <f t="shared" si="49"/>
        <v>485.45733333333334</v>
      </c>
      <c r="P221" s="4">
        <f t="shared" si="50"/>
        <v>3.090325416326134</v>
      </c>
      <c r="Q221" s="13">
        <f t="shared" si="51"/>
        <v>0</v>
      </c>
      <c r="R221" s="13">
        <f t="shared" si="52"/>
        <v>1</v>
      </c>
      <c r="S221" s="13">
        <f t="shared" si="53"/>
        <v>1</v>
      </c>
      <c r="T221" s="57">
        <v>16604</v>
      </c>
      <c r="U221" s="24">
        <f t="shared" si="54"/>
        <v>-29.62</v>
      </c>
      <c r="V221" s="24"/>
      <c r="W221" s="24"/>
      <c r="X221" s="24"/>
      <c r="Y221" s="24"/>
      <c r="Z221" s="57">
        <f>T221*0.5</f>
        <v>8302</v>
      </c>
      <c r="AA221" s="24">
        <f t="shared" si="59"/>
        <v>4386.16</v>
      </c>
      <c r="AB221" s="38">
        <f t="shared" si="60"/>
        <v>4386.16</v>
      </c>
      <c r="AC221" s="38">
        <v>4386.16</v>
      </c>
    </row>
    <row r="222" spans="1:29" x14ac:dyDescent="0.25">
      <c r="A222" t="s">
        <v>385</v>
      </c>
      <c r="B222" t="s">
        <v>386</v>
      </c>
      <c r="C222">
        <v>409</v>
      </c>
      <c r="D222">
        <v>197820.1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 s="7">
        <v>409</v>
      </c>
      <c r="L222" s="3">
        <v>86.829528667980014</v>
      </c>
      <c r="M222" s="2" t="s">
        <v>385</v>
      </c>
      <c r="N222" s="38">
        <f t="shared" si="48"/>
        <v>197820.1</v>
      </c>
      <c r="O222" s="4">
        <f t="shared" si="49"/>
        <v>483.66772616136922</v>
      </c>
      <c r="P222" s="4">
        <f t="shared" si="50"/>
        <v>4.7103791333929728</v>
      </c>
      <c r="Q222" s="13">
        <f t="shared" si="51"/>
        <v>0</v>
      </c>
      <c r="R222" s="13">
        <f t="shared" si="52"/>
        <v>1</v>
      </c>
      <c r="S222" s="13">
        <f t="shared" si="53"/>
        <v>1</v>
      </c>
      <c r="T222" s="21">
        <v>0</v>
      </c>
      <c r="U222" s="21">
        <f t="shared" si="54"/>
        <v>-31.41</v>
      </c>
      <c r="V222" s="21"/>
      <c r="W222" s="21"/>
      <c r="X222" s="21"/>
      <c r="Y222" s="21"/>
      <c r="Z222" s="59"/>
      <c r="AA222" s="24">
        <f t="shared" si="59"/>
        <v>0</v>
      </c>
      <c r="AB222" s="38">
        <f t="shared" si="60"/>
        <v>0</v>
      </c>
      <c r="AC222" s="38">
        <v>0</v>
      </c>
    </row>
    <row r="223" spans="1:29" x14ac:dyDescent="0.25">
      <c r="A223" t="s">
        <v>511</v>
      </c>
      <c r="B223" t="s">
        <v>512</v>
      </c>
      <c r="C223">
        <v>1182</v>
      </c>
      <c r="D223">
        <v>570937.93000000005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 s="7">
        <v>1182</v>
      </c>
      <c r="L223" s="3">
        <v>129.93806254038768</v>
      </c>
      <c r="M223" s="2" t="s">
        <v>511</v>
      </c>
      <c r="N223" s="38">
        <f t="shared" si="48"/>
        <v>570937.93000000005</v>
      </c>
      <c r="O223" s="4">
        <f t="shared" si="49"/>
        <v>483.02701353637906</v>
      </c>
      <c r="P223" s="4">
        <f t="shared" si="50"/>
        <v>9.0966417144522822</v>
      </c>
      <c r="Q223" s="13">
        <f t="shared" si="51"/>
        <v>0</v>
      </c>
      <c r="R223" s="13">
        <f t="shared" si="52"/>
        <v>1</v>
      </c>
      <c r="S223" s="13">
        <f t="shared" si="53"/>
        <v>1</v>
      </c>
      <c r="T223" s="21">
        <v>0</v>
      </c>
      <c r="U223" s="21">
        <f t="shared" si="54"/>
        <v>-32.049999999999997</v>
      </c>
      <c r="V223" s="21"/>
      <c r="W223" s="21"/>
      <c r="X223" s="21"/>
      <c r="Y223" s="21"/>
      <c r="AA223" s="24">
        <f t="shared" si="59"/>
        <v>0</v>
      </c>
      <c r="AB223" s="38">
        <f t="shared" si="60"/>
        <v>0</v>
      </c>
      <c r="AC223" s="38">
        <v>0</v>
      </c>
    </row>
    <row r="224" spans="1:29" x14ac:dyDescent="0.25">
      <c r="A224" t="s">
        <v>164</v>
      </c>
      <c r="B224" t="s">
        <v>165</v>
      </c>
      <c r="C224">
        <v>841</v>
      </c>
      <c r="D224">
        <v>406057.31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 s="7">
        <v>841</v>
      </c>
      <c r="L224" s="3">
        <v>159.78840387056269</v>
      </c>
      <c r="M224" s="2" t="s">
        <v>164</v>
      </c>
      <c r="N224" s="38">
        <f t="shared" si="48"/>
        <v>406057.31</v>
      </c>
      <c r="O224" s="4">
        <f t="shared" si="49"/>
        <v>482.82676575505349</v>
      </c>
      <c r="P224" s="4">
        <f t="shared" si="50"/>
        <v>5.2632104685222076</v>
      </c>
      <c r="Q224" s="13">
        <f t="shared" si="51"/>
        <v>0</v>
      </c>
      <c r="R224" s="13">
        <f t="shared" si="52"/>
        <v>1</v>
      </c>
      <c r="S224" s="13">
        <f t="shared" si="53"/>
        <v>1</v>
      </c>
      <c r="T224" s="21">
        <v>0</v>
      </c>
      <c r="U224" s="21">
        <f t="shared" si="54"/>
        <v>-32.25</v>
      </c>
      <c r="V224" s="21"/>
      <c r="W224" s="21"/>
      <c r="X224" s="21"/>
      <c r="Y224" s="21"/>
      <c r="AA224" s="24">
        <f t="shared" si="59"/>
        <v>0</v>
      </c>
      <c r="AB224" s="38">
        <f t="shared" si="60"/>
        <v>0</v>
      </c>
      <c r="AC224" s="38">
        <v>0</v>
      </c>
    </row>
    <row r="225" spans="1:29" x14ac:dyDescent="0.25">
      <c r="A225" t="s">
        <v>832</v>
      </c>
      <c r="B225" t="s">
        <v>833</v>
      </c>
      <c r="C225">
        <v>1154</v>
      </c>
      <c r="D225">
        <v>556358.71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 s="7">
        <v>1154</v>
      </c>
      <c r="L225" s="3">
        <v>251.62672049566459</v>
      </c>
      <c r="M225" s="2" t="s">
        <v>832</v>
      </c>
      <c r="N225" s="38">
        <f t="shared" si="48"/>
        <v>556358.71</v>
      </c>
      <c r="O225" s="4">
        <f t="shared" si="49"/>
        <v>482.11326689774694</v>
      </c>
      <c r="P225" s="4">
        <f t="shared" si="50"/>
        <v>4.5861584084822296</v>
      </c>
      <c r="Q225" s="13">
        <f t="shared" si="51"/>
        <v>0</v>
      </c>
      <c r="R225" s="13">
        <f t="shared" si="52"/>
        <v>1</v>
      </c>
      <c r="S225" s="13">
        <f t="shared" si="53"/>
        <v>1</v>
      </c>
      <c r="T225" s="21">
        <v>0</v>
      </c>
      <c r="U225" s="21">
        <f t="shared" si="54"/>
        <v>-32.97</v>
      </c>
      <c r="V225" s="21"/>
      <c r="W225" s="21"/>
      <c r="X225" s="21"/>
      <c r="Y225" s="21"/>
      <c r="AA225" s="24">
        <f t="shared" si="59"/>
        <v>0</v>
      </c>
      <c r="AB225" s="38">
        <f t="shared" si="60"/>
        <v>0</v>
      </c>
      <c r="AC225" s="38">
        <v>0</v>
      </c>
    </row>
    <row r="226" spans="1:29" x14ac:dyDescent="0.25">
      <c r="A226" t="s">
        <v>253</v>
      </c>
      <c r="B226" t="s">
        <v>254</v>
      </c>
      <c r="C226">
        <v>3944</v>
      </c>
      <c r="D226">
        <v>1990752.1</v>
      </c>
      <c r="E226">
        <v>0</v>
      </c>
      <c r="F226">
        <v>0</v>
      </c>
      <c r="G226">
        <v>100326.01</v>
      </c>
      <c r="H226">
        <v>0</v>
      </c>
      <c r="I226">
        <v>0</v>
      </c>
      <c r="J226">
        <v>0</v>
      </c>
      <c r="K226" s="7">
        <v>3944</v>
      </c>
      <c r="L226" s="3">
        <v>57.303898109111458</v>
      </c>
      <c r="M226" s="2" t="s">
        <v>253</v>
      </c>
      <c r="N226" s="38">
        <f t="shared" si="48"/>
        <v>1890426.09</v>
      </c>
      <c r="O226" s="4">
        <f t="shared" si="49"/>
        <v>479.31695993914809</v>
      </c>
      <c r="P226" s="4">
        <f t="shared" si="50"/>
        <v>68.826033309117847</v>
      </c>
      <c r="Q226" s="13">
        <f t="shared" si="51"/>
        <v>0</v>
      </c>
      <c r="R226" s="13">
        <f t="shared" si="52"/>
        <v>0</v>
      </c>
      <c r="S226" s="13">
        <f t="shared" si="53"/>
        <v>0</v>
      </c>
      <c r="T226" s="21">
        <v>0</v>
      </c>
      <c r="U226" s="21">
        <f t="shared" si="54"/>
        <v>-35.76</v>
      </c>
      <c r="V226" s="21"/>
      <c r="W226" s="21"/>
      <c r="X226" s="21"/>
      <c r="Y226" s="21"/>
      <c r="AA226" s="24">
        <f t="shared" si="59"/>
        <v>0</v>
      </c>
      <c r="AB226" s="38">
        <f t="shared" si="60"/>
        <v>0</v>
      </c>
      <c r="AC226" s="38">
        <v>0</v>
      </c>
    </row>
    <row r="227" spans="1:29" x14ac:dyDescent="0.25">
      <c r="A227" t="s">
        <v>545</v>
      </c>
      <c r="B227" t="s">
        <v>546</v>
      </c>
      <c r="C227">
        <v>3927</v>
      </c>
      <c r="D227">
        <v>1874364.18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s="7">
        <v>3927</v>
      </c>
      <c r="L227" s="3">
        <v>88.666938129585162</v>
      </c>
      <c r="M227" s="2" t="s">
        <v>545</v>
      </c>
      <c r="N227" s="38">
        <f t="shared" si="48"/>
        <v>1874364.18</v>
      </c>
      <c r="O227" s="4">
        <f t="shared" si="49"/>
        <v>477.30180290297938</v>
      </c>
      <c r="P227" s="4">
        <f t="shared" si="50"/>
        <v>44.289338087447646</v>
      </c>
      <c r="Q227" s="13">
        <f t="shared" si="51"/>
        <v>0</v>
      </c>
      <c r="R227" s="13">
        <f t="shared" si="52"/>
        <v>1</v>
      </c>
      <c r="S227" s="13">
        <f t="shared" si="53"/>
        <v>1</v>
      </c>
      <c r="T227" s="21">
        <v>0</v>
      </c>
      <c r="U227" s="21">
        <f t="shared" si="54"/>
        <v>-37.78</v>
      </c>
      <c r="V227" s="21"/>
      <c r="W227" s="21"/>
      <c r="X227" s="21"/>
      <c r="Y227" s="21"/>
      <c r="AA227" s="24">
        <f t="shared" si="59"/>
        <v>0</v>
      </c>
      <c r="AB227" s="38">
        <f t="shared" si="60"/>
        <v>0</v>
      </c>
      <c r="AC227" s="38">
        <v>0</v>
      </c>
    </row>
    <row r="228" spans="1:29" x14ac:dyDescent="0.25">
      <c r="A228" t="s">
        <v>830</v>
      </c>
      <c r="B228" t="s">
        <v>831</v>
      </c>
      <c r="C228">
        <v>5136</v>
      </c>
      <c r="D228">
        <v>2449441.91</v>
      </c>
      <c r="E228">
        <v>0</v>
      </c>
      <c r="F228">
        <v>18378.59</v>
      </c>
      <c r="G228">
        <v>0</v>
      </c>
      <c r="H228">
        <v>0</v>
      </c>
      <c r="I228">
        <v>0</v>
      </c>
      <c r="J228">
        <v>0</v>
      </c>
      <c r="K228" s="7">
        <v>5136</v>
      </c>
      <c r="L228" s="3">
        <v>236.38724418633734</v>
      </c>
      <c r="M228" s="2" t="s">
        <v>830</v>
      </c>
      <c r="N228" s="38">
        <f t="shared" si="48"/>
        <v>2431063.3200000003</v>
      </c>
      <c r="O228" s="4">
        <f t="shared" si="49"/>
        <v>473.33787383177577</v>
      </c>
      <c r="P228" s="4">
        <f t="shared" si="50"/>
        <v>21.727060686707095</v>
      </c>
      <c r="Q228" s="13">
        <f t="shared" si="51"/>
        <v>0</v>
      </c>
      <c r="R228" s="13">
        <f t="shared" si="52"/>
        <v>1</v>
      </c>
      <c r="S228" s="13">
        <f t="shared" si="53"/>
        <v>1</v>
      </c>
      <c r="T228" s="21">
        <v>0</v>
      </c>
      <c r="U228" s="21">
        <f t="shared" si="54"/>
        <v>-41.74</v>
      </c>
      <c r="V228" s="21"/>
      <c r="W228" s="21"/>
      <c r="X228" s="21"/>
      <c r="Y228" s="21"/>
      <c r="AA228" s="24">
        <f t="shared" si="59"/>
        <v>0</v>
      </c>
      <c r="AB228" s="38">
        <f t="shared" si="60"/>
        <v>0</v>
      </c>
      <c r="AC228" s="38">
        <v>0</v>
      </c>
    </row>
    <row r="229" spans="1:29" x14ac:dyDescent="0.25">
      <c r="A229" t="s">
        <v>447</v>
      </c>
      <c r="B229" t="s">
        <v>448</v>
      </c>
      <c r="C229">
        <v>3605</v>
      </c>
      <c r="D229">
        <v>1705475.44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 s="7">
        <v>3605</v>
      </c>
      <c r="L229" s="3">
        <v>46.711440055490705</v>
      </c>
      <c r="M229" s="2" t="s">
        <v>447</v>
      </c>
      <c r="N229" s="38">
        <f t="shared" si="48"/>
        <v>1705475.44</v>
      </c>
      <c r="O229" s="4">
        <f t="shared" si="49"/>
        <v>473.08611373092924</v>
      </c>
      <c r="P229" s="4">
        <f t="shared" si="50"/>
        <v>77.175955091888667</v>
      </c>
      <c r="Q229" s="13">
        <f t="shared" si="51"/>
        <v>0</v>
      </c>
      <c r="R229" s="13">
        <f t="shared" si="52"/>
        <v>0</v>
      </c>
      <c r="S229" s="13">
        <f t="shared" si="53"/>
        <v>0</v>
      </c>
      <c r="T229" s="21">
        <v>0</v>
      </c>
      <c r="U229" s="21">
        <f t="shared" si="54"/>
        <v>-41.99</v>
      </c>
      <c r="V229" s="21"/>
      <c r="W229" s="21"/>
      <c r="X229" s="21"/>
      <c r="Y229" s="21"/>
      <c r="AA229" s="24">
        <f t="shared" si="59"/>
        <v>0</v>
      </c>
      <c r="AB229" s="38">
        <f t="shared" si="60"/>
        <v>0</v>
      </c>
      <c r="AC229" s="38">
        <v>0</v>
      </c>
    </row>
    <row r="230" spans="1:29" x14ac:dyDescent="0.25">
      <c r="A230" t="s">
        <v>174</v>
      </c>
      <c r="B230" t="s">
        <v>175</v>
      </c>
      <c r="C230">
        <v>1454</v>
      </c>
      <c r="D230">
        <v>687701.95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 s="7">
        <v>1454</v>
      </c>
      <c r="L230" s="3">
        <v>140.88470474535575</v>
      </c>
      <c r="M230" s="2" t="s">
        <v>174</v>
      </c>
      <c r="N230" s="38">
        <f t="shared" si="48"/>
        <v>687701.95</v>
      </c>
      <c r="O230" s="4">
        <f t="shared" si="49"/>
        <v>472.97245529573587</v>
      </c>
      <c r="P230" s="4">
        <f t="shared" si="50"/>
        <v>10.320495774385551</v>
      </c>
      <c r="Q230" s="13">
        <f t="shared" si="51"/>
        <v>0</v>
      </c>
      <c r="R230" s="13">
        <f t="shared" si="52"/>
        <v>1</v>
      </c>
      <c r="S230" s="13">
        <f t="shared" si="53"/>
        <v>1</v>
      </c>
      <c r="T230" s="21">
        <v>0</v>
      </c>
      <c r="U230" s="21">
        <f t="shared" si="54"/>
        <v>-42.11</v>
      </c>
      <c r="V230" s="21"/>
      <c r="W230" s="21"/>
      <c r="X230" s="21"/>
      <c r="Y230" s="21"/>
      <c r="AA230" s="24">
        <f t="shared" si="59"/>
        <v>0</v>
      </c>
      <c r="AB230" s="38">
        <f t="shared" si="60"/>
        <v>0</v>
      </c>
      <c r="AC230" s="38">
        <v>0</v>
      </c>
    </row>
    <row r="231" spans="1:29" x14ac:dyDescent="0.25">
      <c r="A231" t="s">
        <v>629</v>
      </c>
      <c r="B231" t="s">
        <v>630</v>
      </c>
      <c r="C231">
        <v>1439</v>
      </c>
      <c r="D231">
        <v>677453.23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 s="7">
        <v>1439</v>
      </c>
      <c r="L231" s="3">
        <v>261.27006044118031</v>
      </c>
      <c r="M231" s="2" t="s">
        <v>629</v>
      </c>
      <c r="N231" s="38">
        <f t="shared" si="48"/>
        <v>677453.23</v>
      </c>
      <c r="O231" s="4">
        <f t="shared" si="49"/>
        <v>470.78056289089642</v>
      </c>
      <c r="P231" s="4">
        <f t="shared" si="50"/>
        <v>5.5077110541104721</v>
      </c>
      <c r="Q231" s="13">
        <f t="shared" si="51"/>
        <v>0</v>
      </c>
      <c r="R231" s="13">
        <f t="shared" si="52"/>
        <v>1</v>
      </c>
      <c r="S231" s="13">
        <f t="shared" si="53"/>
        <v>1</v>
      </c>
      <c r="T231" s="21">
        <v>0</v>
      </c>
      <c r="U231" s="21">
        <f t="shared" si="54"/>
        <v>-44.3</v>
      </c>
      <c r="V231" s="21"/>
      <c r="W231" s="21"/>
      <c r="X231" s="21"/>
      <c r="Y231" s="21"/>
      <c r="AA231" s="24">
        <f t="shared" si="59"/>
        <v>0</v>
      </c>
      <c r="AB231" s="38">
        <f t="shared" si="60"/>
        <v>0</v>
      </c>
      <c r="AC231" s="38">
        <v>0</v>
      </c>
    </row>
    <row r="232" spans="1:29" x14ac:dyDescent="0.25">
      <c r="A232" t="s">
        <v>693</v>
      </c>
      <c r="B232" t="s">
        <v>694</v>
      </c>
      <c r="C232">
        <v>743</v>
      </c>
      <c r="D232">
        <v>350860.04</v>
      </c>
      <c r="E232">
        <v>0</v>
      </c>
      <c r="F232">
        <v>0</v>
      </c>
      <c r="G232">
        <v>1079.22</v>
      </c>
      <c r="H232">
        <v>0</v>
      </c>
      <c r="I232">
        <v>0</v>
      </c>
      <c r="J232">
        <v>0</v>
      </c>
      <c r="K232" s="7">
        <v>743</v>
      </c>
      <c r="L232" s="3">
        <v>80.197400993089772</v>
      </c>
      <c r="M232" s="2" t="s">
        <v>693</v>
      </c>
      <c r="N232" s="38">
        <f t="shared" si="48"/>
        <v>349780.82</v>
      </c>
      <c r="O232" s="4">
        <f t="shared" si="49"/>
        <v>470.76826379542399</v>
      </c>
      <c r="P232" s="4">
        <f t="shared" si="50"/>
        <v>9.2646393873040935</v>
      </c>
      <c r="Q232" s="13">
        <f t="shared" si="51"/>
        <v>0</v>
      </c>
      <c r="R232" s="13">
        <f t="shared" si="52"/>
        <v>1</v>
      </c>
      <c r="S232" s="13">
        <f t="shared" si="53"/>
        <v>1</v>
      </c>
      <c r="T232" s="21">
        <v>0</v>
      </c>
      <c r="U232" s="21">
        <f t="shared" si="54"/>
        <v>-44.31</v>
      </c>
      <c r="V232" s="21"/>
      <c r="W232" s="21"/>
      <c r="X232" s="21"/>
      <c r="Y232" s="21"/>
      <c r="AA232" s="24">
        <f t="shared" si="59"/>
        <v>0</v>
      </c>
      <c r="AB232" s="38">
        <f t="shared" si="60"/>
        <v>0</v>
      </c>
      <c r="AC232" s="38">
        <v>0</v>
      </c>
    </row>
    <row r="233" spans="1:29" x14ac:dyDescent="0.25">
      <c r="A233" t="s">
        <v>10</v>
      </c>
      <c r="B233" t="s">
        <v>11</v>
      </c>
      <c r="C233">
        <v>569</v>
      </c>
      <c r="D233">
        <v>266867.01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 s="7">
        <v>569</v>
      </c>
      <c r="L233" s="3">
        <v>133.42990589305882</v>
      </c>
      <c r="M233" s="2" t="s">
        <v>10</v>
      </c>
      <c r="N233" s="38">
        <f t="shared" si="48"/>
        <v>266867.01</v>
      </c>
      <c r="O233" s="4">
        <f t="shared" si="49"/>
        <v>469.01056239015821</v>
      </c>
      <c r="P233" s="4">
        <f t="shared" si="50"/>
        <v>4.2644113116293525</v>
      </c>
      <c r="Q233" s="13">
        <f t="shared" si="51"/>
        <v>0</v>
      </c>
      <c r="R233" s="13">
        <f t="shared" si="52"/>
        <v>1</v>
      </c>
      <c r="S233" s="13">
        <f t="shared" si="53"/>
        <v>1</v>
      </c>
      <c r="T233" s="24">
        <v>48787</v>
      </c>
      <c r="U233" s="24">
        <f t="shared" si="54"/>
        <v>-46.07</v>
      </c>
      <c r="V233" s="24"/>
      <c r="W233" s="24"/>
      <c r="X233" s="24"/>
      <c r="Y233" s="24"/>
      <c r="Z233" s="57">
        <f>T233*0.5</f>
        <v>24393.5</v>
      </c>
      <c r="AA233" s="24">
        <f t="shared" si="59"/>
        <v>12887.73</v>
      </c>
      <c r="AB233" s="38">
        <f t="shared" si="60"/>
        <v>12887.73</v>
      </c>
      <c r="AC233" s="38">
        <v>12887.73</v>
      </c>
    </row>
    <row r="234" spans="1:29" x14ac:dyDescent="0.25">
      <c r="A234" t="s">
        <v>531</v>
      </c>
      <c r="B234" t="s">
        <v>532</v>
      </c>
      <c r="C234">
        <v>514</v>
      </c>
      <c r="D234">
        <v>240214.88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 s="7">
        <v>514</v>
      </c>
      <c r="L234" s="3">
        <v>61.774669479683197</v>
      </c>
      <c r="M234" s="2" t="s">
        <v>531</v>
      </c>
      <c r="N234" s="38">
        <f t="shared" si="48"/>
        <v>240214.88</v>
      </c>
      <c r="O234" s="4">
        <f t="shared" si="49"/>
        <v>467.34412451361868</v>
      </c>
      <c r="P234" s="4">
        <f t="shared" si="50"/>
        <v>8.3205625271543902</v>
      </c>
      <c r="Q234" s="13">
        <f t="shared" si="51"/>
        <v>0</v>
      </c>
      <c r="R234" s="13">
        <f t="shared" si="52"/>
        <v>1</v>
      </c>
      <c r="S234" s="13">
        <f t="shared" si="53"/>
        <v>1</v>
      </c>
      <c r="T234" s="21">
        <v>0</v>
      </c>
      <c r="U234" s="21">
        <f t="shared" si="54"/>
        <v>-47.74</v>
      </c>
      <c r="V234" s="21"/>
      <c r="W234" s="21"/>
      <c r="X234" s="21"/>
      <c r="Y234" s="21"/>
      <c r="AA234" s="24">
        <f t="shared" si="59"/>
        <v>0</v>
      </c>
      <c r="AB234" s="38">
        <f t="shared" si="60"/>
        <v>0</v>
      </c>
      <c r="AC234" s="38">
        <v>0</v>
      </c>
    </row>
    <row r="235" spans="1:29" x14ac:dyDescent="0.25">
      <c r="A235" t="s">
        <v>20</v>
      </c>
      <c r="B235" t="s">
        <v>21</v>
      </c>
      <c r="C235">
        <v>2383</v>
      </c>
      <c r="D235">
        <v>1107753.04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 s="7">
        <v>2383</v>
      </c>
      <c r="L235" s="3">
        <v>542.52598650428388</v>
      </c>
      <c r="M235" s="2" t="s">
        <v>20</v>
      </c>
      <c r="N235" s="38">
        <f t="shared" si="48"/>
        <v>1107753.04</v>
      </c>
      <c r="O235" s="4">
        <f t="shared" si="49"/>
        <v>464.85650020981956</v>
      </c>
      <c r="P235" s="4">
        <f t="shared" si="50"/>
        <v>4.3924163252614692</v>
      </c>
      <c r="Q235" s="13">
        <f t="shared" si="51"/>
        <v>0</v>
      </c>
      <c r="R235" s="13">
        <f t="shared" si="52"/>
        <v>1</v>
      </c>
      <c r="S235" s="13">
        <f t="shared" si="53"/>
        <v>1</v>
      </c>
      <c r="T235" s="21">
        <v>0</v>
      </c>
      <c r="U235" s="21">
        <f t="shared" si="54"/>
        <v>-50.22</v>
      </c>
      <c r="V235" s="21"/>
      <c r="W235" s="21"/>
      <c r="X235" s="21"/>
      <c r="Y235" s="21"/>
      <c r="AA235" s="24">
        <f t="shared" si="59"/>
        <v>0</v>
      </c>
      <c r="AB235" s="38">
        <f t="shared" si="60"/>
        <v>0</v>
      </c>
      <c r="AC235" s="38">
        <v>0</v>
      </c>
    </row>
    <row r="236" spans="1:29" x14ac:dyDescent="0.25">
      <c r="A236" t="s">
        <v>395</v>
      </c>
      <c r="B236" t="s">
        <v>396</v>
      </c>
      <c r="C236">
        <v>1504</v>
      </c>
      <c r="D236">
        <v>698216.61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 s="7">
        <v>1504</v>
      </c>
      <c r="L236" s="3">
        <v>95.99780347662886</v>
      </c>
      <c r="M236" s="2" t="s">
        <v>395</v>
      </c>
      <c r="N236" s="38">
        <f t="shared" si="48"/>
        <v>698216.61</v>
      </c>
      <c r="O236" s="4">
        <f t="shared" si="49"/>
        <v>464.23976728723403</v>
      </c>
      <c r="P236" s="4">
        <f t="shared" si="50"/>
        <v>15.667025135279854</v>
      </c>
      <c r="Q236" s="13">
        <f t="shared" si="51"/>
        <v>0</v>
      </c>
      <c r="R236" s="13">
        <f t="shared" si="52"/>
        <v>1</v>
      </c>
      <c r="S236" s="13">
        <f t="shared" si="53"/>
        <v>1</v>
      </c>
      <c r="T236" s="21">
        <v>0</v>
      </c>
      <c r="U236" s="21">
        <f t="shared" si="54"/>
        <v>-50.84</v>
      </c>
      <c r="V236" s="21"/>
      <c r="W236" s="21"/>
      <c r="X236" s="21"/>
      <c r="Y236" s="21"/>
      <c r="AA236" s="24">
        <f t="shared" si="59"/>
        <v>0</v>
      </c>
      <c r="AB236" s="38">
        <f t="shared" si="60"/>
        <v>0</v>
      </c>
      <c r="AC236" s="38">
        <v>0</v>
      </c>
    </row>
    <row r="237" spans="1:29" x14ac:dyDescent="0.25">
      <c r="A237" t="s">
        <v>324</v>
      </c>
      <c r="B237" t="s">
        <v>325</v>
      </c>
      <c r="C237">
        <v>5711</v>
      </c>
      <c r="D237">
        <v>2644577.8199999998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 s="7">
        <v>5711</v>
      </c>
      <c r="L237" s="3">
        <v>54.994600315648803</v>
      </c>
      <c r="M237" s="2" t="s">
        <v>324</v>
      </c>
      <c r="N237" s="38">
        <f t="shared" si="48"/>
        <v>2644577.8199999998</v>
      </c>
      <c r="O237" s="4">
        <f t="shared" si="49"/>
        <v>463.06738224479074</v>
      </c>
      <c r="P237" s="4">
        <f t="shared" si="50"/>
        <v>103.84655888434425</v>
      </c>
      <c r="Q237" s="13">
        <f t="shared" si="51"/>
        <v>0</v>
      </c>
      <c r="R237" s="13">
        <f t="shared" si="52"/>
        <v>0</v>
      </c>
      <c r="S237" s="13">
        <f t="shared" si="53"/>
        <v>0</v>
      </c>
      <c r="T237" s="21">
        <v>0</v>
      </c>
      <c r="U237" s="21">
        <f t="shared" si="54"/>
        <v>-52.01</v>
      </c>
      <c r="V237" s="21"/>
      <c r="W237" s="21"/>
      <c r="X237" s="21"/>
      <c r="Y237" s="21"/>
      <c r="AA237" s="24">
        <f t="shared" si="59"/>
        <v>0</v>
      </c>
      <c r="AB237" s="38">
        <f t="shared" si="60"/>
        <v>0</v>
      </c>
      <c r="AC237" s="38">
        <v>0</v>
      </c>
    </row>
    <row r="238" spans="1:29" x14ac:dyDescent="0.25">
      <c r="A238" t="s">
        <v>617</v>
      </c>
      <c r="B238" t="s">
        <v>618</v>
      </c>
      <c r="C238">
        <v>209</v>
      </c>
      <c r="D238">
        <v>96645.2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 s="7">
        <v>209</v>
      </c>
      <c r="L238" s="3">
        <v>20.425584654564126</v>
      </c>
      <c r="M238" s="2" t="s">
        <v>617</v>
      </c>
      <c r="N238" s="38">
        <f t="shared" si="48"/>
        <v>96645.2</v>
      </c>
      <c r="O238" s="4">
        <f t="shared" si="49"/>
        <v>462.41722488038278</v>
      </c>
      <c r="P238" s="4">
        <f t="shared" si="50"/>
        <v>10.232265246483344</v>
      </c>
      <c r="Q238" s="13">
        <f t="shared" si="51"/>
        <v>0</v>
      </c>
      <c r="R238" s="13">
        <f t="shared" si="52"/>
        <v>1</v>
      </c>
      <c r="S238" s="13">
        <f t="shared" si="53"/>
        <v>1</v>
      </c>
      <c r="T238" s="21">
        <v>0</v>
      </c>
      <c r="U238" s="21">
        <f t="shared" si="54"/>
        <v>-52.66</v>
      </c>
      <c r="V238" s="21"/>
      <c r="W238" s="21"/>
      <c r="X238" s="21"/>
      <c r="Y238" s="21"/>
      <c r="AA238" s="24">
        <f t="shared" si="59"/>
        <v>0</v>
      </c>
      <c r="AB238" s="38">
        <f t="shared" si="60"/>
        <v>0</v>
      </c>
      <c r="AC238" s="38">
        <v>0</v>
      </c>
    </row>
    <row r="239" spans="1:29" x14ac:dyDescent="0.25">
      <c r="A239" t="s">
        <v>203</v>
      </c>
      <c r="B239" t="s">
        <v>204</v>
      </c>
      <c r="C239">
        <v>3092</v>
      </c>
      <c r="D239">
        <v>1422166.66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 s="7">
        <v>3092</v>
      </c>
      <c r="L239" s="3">
        <v>87.922612575862615</v>
      </c>
      <c r="M239" s="2" t="s">
        <v>203</v>
      </c>
      <c r="N239" s="38">
        <f t="shared" si="48"/>
        <v>1422166.66</v>
      </c>
      <c r="O239" s="4">
        <f t="shared" si="49"/>
        <v>459.95040750323415</v>
      </c>
      <c r="P239" s="4">
        <f t="shared" si="50"/>
        <v>35.167289840621116</v>
      </c>
      <c r="Q239" s="13">
        <f t="shared" si="51"/>
        <v>0</v>
      </c>
      <c r="R239" s="13">
        <f t="shared" si="52"/>
        <v>1</v>
      </c>
      <c r="S239" s="13">
        <f t="shared" si="53"/>
        <v>1</v>
      </c>
      <c r="T239" s="21">
        <v>0</v>
      </c>
      <c r="U239" s="21">
        <f t="shared" si="54"/>
        <v>-55.13</v>
      </c>
      <c r="V239" s="21"/>
      <c r="W239" s="21"/>
      <c r="X239" s="21"/>
      <c r="Y239" s="21"/>
      <c r="AA239" s="24">
        <f t="shared" si="59"/>
        <v>0</v>
      </c>
      <c r="AB239" s="38">
        <f t="shared" si="60"/>
        <v>0</v>
      </c>
      <c r="AC239" s="38">
        <v>0</v>
      </c>
    </row>
    <row r="240" spans="1:29" x14ac:dyDescent="0.25">
      <c r="A240" t="s">
        <v>104</v>
      </c>
      <c r="B240" t="s">
        <v>105</v>
      </c>
      <c r="C240">
        <v>3387</v>
      </c>
      <c r="D240">
        <v>1557734.39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 s="7">
        <v>3387</v>
      </c>
      <c r="L240" s="3">
        <v>99.591918561109708</v>
      </c>
      <c r="M240" s="2" t="s">
        <v>104</v>
      </c>
      <c r="N240" s="38">
        <f t="shared" si="48"/>
        <v>1557734.39</v>
      </c>
      <c r="O240" s="4">
        <f t="shared" si="49"/>
        <v>459.91567463832297</v>
      </c>
      <c r="P240" s="4">
        <f t="shared" si="50"/>
        <v>34.008783533191334</v>
      </c>
      <c r="Q240" s="13">
        <f t="shared" si="51"/>
        <v>0</v>
      </c>
      <c r="R240" s="13">
        <f t="shared" si="52"/>
        <v>1</v>
      </c>
      <c r="S240" s="13">
        <f t="shared" si="53"/>
        <v>1</v>
      </c>
      <c r="T240" s="21">
        <v>0</v>
      </c>
      <c r="U240" s="21">
        <f t="shared" si="54"/>
        <v>-55.16</v>
      </c>
      <c r="V240" s="21"/>
      <c r="W240" s="21"/>
      <c r="X240" s="21"/>
      <c r="Y240" s="21"/>
      <c r="AA240" s="24">
        <f t="shared" si="59"/>
        <v>0</v>
      </c>
      <c r="AB240" s="38">
        <f t="shared" si="60"/>
        <v>0</v>
      </c>
      <c r="AC240" s="38">
        <v>0</v>
      </c>
    </row>
    <row r="241" spans="1:29" x14ac:dyDescent="0.25">
      <c r="A241" t="s">
        <v>605</v>
      </c>
      <c r="B241" t="s">
        <v>606</v>
      </c>
      <c r="C241">
        <v>4046</v>
      </c>
      <c r="D241">
        <v>1859008.01</v>
      </c>
      <c r="E241">
        <v>0</v>
      </c>
      <c r="F241">
        <v>4734</v>
      </c>
      <c r="G241">
        <v>0</v>
      </c>
      <c r="H241">
        <v>0</v>
      </c>
      <c r="I241">
        <v>0</v>
      </c>
      <c r="J241">
        <v>0</v>
      </c>
      <c r="K241" s="7">
        <v>4046</v>
      </c>
      <c r="L241" s="3">
        <v>183.9557374592265</v>
      </c>
      <c r="M241" s="2" t="s">
        <v>605</v>
      </c>
      <c r="N241" s="38">
        <f t="shared" si="48"/>
        <v>1854274.01</v>
      </c>
      <c r="O241" s="4">
        <f t="shared" si="49"/>
        <v>458.29807464162138</v>
      </c>
      <c r="P241" s="4">
        <f t="shared" si="50"/>
        <v>21.994421353108322</v>
      </c>
      <c r="Q241" s="13">
        <f t="shared" si="51"/>
        <v>0</v>
      </c>
      <c r="R241" s="13">
        <f t="shared" si="52"/>
        <v>1</v>
      </c>
      <c r="S241" s="13">
        <f t="shared" si="53"/>
        <v>1</v>
      </c>
      <c r="T241" s="21">
        <v>0</v>
      </c>
      <c r="U241" s="21">
        <f t="shared" si="54"/>
        <v>-56.78</v>
      </c>
      <c r="V241" s="21"/>
      <c r="W241" s="21"/>
      <c r="X241" s="21"/>
      <c r="Y241" s="21"/>
      <c r="AA241" s="24">
        <f t="shared" si="59"/>
        <v>0</v>
      </c>
      <c r="AB241" s="38">
        <f t="shared" si="60"/>
        <v>0</v>
      </c>
      <c r="AC241" s="38">
        <v>0</v>
      </c>
    </row>
    <row r="242" spans="1:29" x14ac:dyDescent="0.25">
      <c r="A242" t="s">
        <v>190</v>
      </c>
      <c r="B242" t="s">
        <v>191</v>
      </c>
      <c r="C242">
        <v>1761</v>
      </c>
      <c r="D242">
        <v>808542.6</v>
      </c>
      <c r="E242">
        <v>2339.13</v>
      </c>
      <c r="F242">
        <v>0</v>
      </c>
      <c r="G242">
        <v>0</v>
      </c>
      <c r="H242">
        <v>0</v>
      </c>
      <c r="I242">
        <v>0</v>
      </c>
      <c r="J242">
        <v>0</v>
      </c>
      <c r="K242" s="7">
        <v>1761</v>
      </c>
      <c r="L242" s="3">
        <v>92.436044547714488</v>
      </c>
      <c r="M242" s="2" t="s">
        <v>190</v>
      </c>
      <c r="N242" s="38">
        <f t="shared" si="48"/>
        <v>806203.47</v>
      </c>
      <c r="O242" s="4">
        <f t="shared" si="49"/>
        <v>457.81003407155026</v>
      </c>
      <c r="P242" s="4">
        <f t="shared" si="50"/>
        <v>19.051009902213966</v>
      </c>
      <c r="Q242" s="13">
        <f t="shared" si="51"/>
        <v>0</v>
      </c>
      <c r="R242" s="13">
        <f t="shared" si="52"/>
        <v>1</v>
      </c>
      <c r="S242" s="13">
        <f t="shared" si="53"/>
        <v>1</v>
      </c>
      <c r="T242" s="21">
        <v>0</v>
      </c>
      <c r="U242" s="21">
        <f t="shared" si="54"/>
        <v>-57.27</v>
      </c>
      <c r="V242" s="21"/>
      <c r="W242" s="21"/>
      <c r="X242" s="21"/>
      <c r="Y242" s="21"/>
      <c r="AA242" s="24">
        <f t="shared" si="59"/>
        <v>0</v>
      </c>
      <c r="AB242" s="38">
        <f t="shared" si="60"/>
        <v>0</v>
      </c>
      <c r="AC242" s="38">
        <v>0</v>
      </c>
    </row>
    <row r="243" spans="1:29" x14ac:dyDescent="0.25">
      <c r="A243" t="s">
        <v>39</v>
      </c>
      <c r="B243" t="s">
        <v>40</v>
      </c>
      <c r="C243">
        <v>1712</v>
      </c>
      <c r="D243">
        <v>784928.98</v>
      </c>
      <c r="E243">
        <v>0</v>
      </c>
      <c r="F243">
        <v>0</v>
      </c>
      <c r="G243">
        <v>1179.44</v>
      </c>
      <c r="H243">
        <v>0</v>
      </c>
      <c r="I243">
        <v>0</v>
      </c>
      <c r="J243">
        <v>0</v>
      </c>
      <c r="K243" s="7">
        <v>1712</v>
      </c>
      <c r="L243" s="3">
        <v>115.66185007731258</v>
      </c>
      <c r="M243" s="2" t="s">
        <v>39</v>
      </c>
      <c r="N243" s="38">
        <f t="shared" si="48"/>
        <v>783749.54</v>
      </c>
      <c r="O243" s="4">
        <f t="shared" si="49"/>
        <v>457.7976285046729</v>
      </c>
      <c r="P243" s="4">
        <f t="shared" si="50"/>
        <v>14.801769112768273</v>
      </c>
      <c r="Q243" s="13">
        <f t="shared" si="51"/>
        <v>0</v>
      </c>
      <c r="R243" s="13">
        <f t="shared" si="52"/>
        <v>1</v>
      </c>
      <c r="S243" s="13">
        <f t="shared" si="53"/>
        <v>1</v>
      </c>
      <c r="T243" s="21">
        <v>0</v>
      </c>
      <c r="U243" s="21">
        <f t="shared" si="54"/>
        <v>-57.28</v>
      </c>
      <c r="V243" s="21"/>
      <c r="W243" s="21"/>
      <c r="X243" s="21"/>
      <c r="Y243" s="21"/>
      <c r="AA243" s="24">
        <f t="shared" si="59"/>
        <v>0</v>
      </c>
      <c r="AB243" s="38">
        <f t="shared" si="60"/>
        <v>0</v>
      </c>
      <c r="AC243" s="38">
        <v>0</v>
      </c>
    </row>
    <row r="244" spans="1:29" x14ac:dyDescent="0.25">
      <c r="A244" t="s">
        <v>241</v>
      </c>
      <c r="B244" t="s">
        <v>242</v>
      </c>
      <c r="C244">
        <v>825</v>
      </c>
      <c r="D244">
        <v>377656.89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 s="7">
        <v>825</v>
      </c>
      <c r="L244" s="3">
        <v>62.488491627093943</v>
      </c>
      <c r="M244" s="2" t="s">
        <v>241</v>
      </c>
      <c r="N244" s="38">
        <f t="shared" si="48"/>
        <v>377656.89</v>
      </c>
      <c r="O244" s="4">
        <f t="shared" si="49"/>
        <v>457.76592727272731</v>
      </c>
      <c r="P244" s="4">
        <f t="shared" si="50"/>
        <v>13.202431015990376</v>
      </c>
      <c r="Q244" s="13">
        <f t="shared" si="51"/>
        <v>0</v>
      </c>
      <c r="R244" s="13">
        <f t="shared" si="52"/>
        <v>1</v>
      </c>
      <c r="S244" s="13">
        <f t="shared" si="53"/>
        <v>1</v>
      </c>
      <c r="T244" s="21">
        <v>0</v>
      </c>
      <c r="U244" s="21">
        <f t="shared" si="54"/>
        <v>-57.31</v>
      </c>
      <c r="V244" s="21"/>
      <c r="W244" s="21"/>
      <c r="X244" s="21"/>
      <c r="Y244" s="21"/>
      <c r="AA244" s="24">
        <f t="shared" si="59"/>
        <v>0</v>
      </c>
      <c r="AB244" s="38">
        <f t="shared" si="60"/>
        <v>0</v>
      </c>
      <c r="AC244" s="38">
        <v>0</v>
      </c>
    </row>
    <row r="245" spans="1:29" x14ac:dyDescent="0.25">
      <c r="A245" t="s">
        <v>237</v>
      </c>
      <c r="B245" t="s">
        <v>238</v>
      </c>
      <c r="C245">
        <v>4318</v>
      </c>
      <c r="D245">
        <v>1982272.25</v>
      </c>
      <c r="E245">
        <v>9442.25</v>
      </c>
      <c r="F245">
        <v>0</v>
      </c>
      <c r="G245">
        <v>0</v>
      </c>
      <c r="H245">
        <v>0</v>
      </c>
      <c r="I245">
        <v>0</v>
      </c>
      <c r="J245">
        <v>0</v>
      </c>
      <c r="K245" s="7">
        <v>4318</v>
      </c>
      <c r="L245" s="3">
        <v>28.987858664970176</v>
      </c>
      <c r="M245" s="2" t="s">
        <v>237</v>
      </c>
      <c r="N245" s="38">
        <f t="shared" si="48"/>
        <v>1972830</v>
      </c>
      <c r="O245" s="4">
        <f t="shared" si="49"/>
        <v>456.88513200555815</v>
      </c>
      <c r="P245" s="4">
        <f t="shared" si="50"/>
        <v>148.95891586562772</v>
      </c>
      <c r="Q245" s="13">
        <f t="shared" si="51"/>
        <v>0</v>
      </c>
      <c r="R245" s="13">
        <f t="shared" si="52"/>
        <v>0</v>
      </c>
      <c r="S245" s="13">
        <f t="shared" si="53"/>
        <v>0</v>
      </c>
      <c r="T245" s="21">
        <v>0</v>
      </c>
      <c r="U245" s="21">
        <f t="shared" si="54"/>
        <v>-58.19</v>
      </c>
      <c r="V245" s="21"/>
      <c r="W245" s="21"/>
      <c r="X245" s="21"/>
      <c r="Y245" s="21"/>
      <c r="AA245" s="24">
        <f t="shared" si="59"/>
        <v>0</v>
      </c>
      <c r="AB245" s="38">
        <f t="shared" si="60"/>
        <v>0</v>
      </c>
      <c r="AC245" s="38">
        <v>0</v>
      </c>
    </row>
    <row r="246" spans="1:29" x14ac:dyDescent="0.25">
      <c r="A246" t="s">
        <v>65</v>
      </c>
      <c r="B246" t="s">
        <v>66</v>
      </c>
      <c r="C246">
        <v>1631</v>
      </c>
      <c r="D246">
        <v>743059.41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 s="7">
        <v>1631</v>
      </c>
      <c r="L246" s="3">
        <v>206.23830035735716</v>
      </c>
      <c r="M246" s="2" t="s">
        <v>65</v>
      </c>
      <c r="N246" s="38">
        <f t="shared" si="48"/>
        <v>743059.41</v>
      </c>
      <c r="O246" s="4">
        <f t="shared" si="49"/>
        <v>455.58516860821584</v>
      </c>
      <c r="P246" s="4">
        <f t="shared" si="50"/>
        <v>7.9083273920212811</v>
      </c>
      <c r="Q246" s="13">
        <f t="shared" si="51"/>
        <v>0</v>
      </c>
      <c r="R246" s="13">
        <f t="shared" si="52"/>
        <v>1</v>
      </c>
      <c r="S246" s="13">
        <f t="shared" si="53"/>
        <v>1</v>
      </c>
      <c r="T246" s="21">
        <v>0</v>
      </c>
      <c r="U246" s="21">
        <f t="shared" si="54"/>
        <v>-59.49</v>
      </c>
      <c r="V246" s="21"/>
      <c r="W246" s="21"/>
      <c r="X246" s="21"/>
      <c r="Y246" s="21"/>
      <c r="AA246" s="24">
        <f t="shared" si="59"/>
        <v>0</v>
      </c>
      <c r="AB246" s="38">
        <f t="shared" si="60"/>
        <v>0</v>
      </c>
      <c r="AC246" s="38">
        <v>0</v>
      </c>
    </row>
    <row r="247" spans="1:29" x14ac:dyDescent="0.25">
      <c r="A247" t="s">
        <v>180</v>
      </c>
      <c r="B247" t="s">
        <v>181</v>
      </c>
      <c r="C247">
        <v>1319</v>
      </c>
      <c r="D247">
        <v>595540.41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 s="7">
        <v>1319</v>
      </c>
      <c r="L247" s="3">
        <v>187.69488398659638</v>
      </c>
      <c r="M247" s="2" t="s">
        <v>180</v>
      </c>
      <c r="N247" s="38">
        <f t="shared" si="48"/>
        <v>595540.41</v>
      </c>
      <c r="O247" s="4">
        <f t="shared" si="49"/>
        <v>451.50902956785444</v>
      </c>
      <c r="P247" s="4">
        <f t="shared" si="50"/>
        <v>7.0273625577039818</v>
      </c>
      <c r="Q247" s="13">
        <f t="shared" si="51"/>
        <v>0</v>
      </c>
      <c r="R247" s="13">
        <f t="shared" si="52"/>
        <v>1</v>
      </c>
      <c r="S247" s="13">
        <f t="shared" si="53"/>
        <v>1</v>
      </c>
      <c r="T247" s="21">
        <v>0</v>
      </c>
      <c r="U247" s="21">
        <f t="shared" si="54"/>
        <v>-63.57</v>
      </c>
      <c r="V247" s="21"/>
      <c r="W247" s="21"/>
      <c r="X247" s="21"/>
      <c r="Y247" s="21"/>
      <c r="AA247" s="24">
        <f t="shared" si="59"/>
        <v>0</v>
      </c>
      <c r="AB247" s="38">
        <f t="shared" si="60"/>
        <v>0</v>
      </c>
      <c r="AC247" s="38">
        <v>0</v>
      </c>
    </row>
    <row r="248" spans="1:29" x14ac:dyDescent="0.25">
      <c r="A248" t="s">
        <v>517</v>
      </c>
      <c r="B248" t="s">
        <v>518</v>
      </c>
      <c r="C248">
        <v>3487</v>
      </c>
      <c r="D248">
        <v>1572752.63</v>
      </c>
      <c r="E248">
        <v>0</v>
      </c>
      <c r="F248">
        <v>0</v>
      </c>
      <c r="G248">
        <v>377.45</v>
      </c>
      <c r="H248">
        <v>0</v>
      </c>
      <c r="I248">
        <v>0</v>
      </c>
      <c r="J248">
        <v>0</v>
      </c>
      <c r="K248" s="7">
        <v>3487</v>
      </c>
      <c r="L248" s="3">
        <v>152.07940318809111</v>
      </c>
      <c r="M248" s="2" t="s">
        <v>517</v>
      </c>
      <c r="N248" s="38">
        <f t="shared" si="48"/>
        <v>1572375.18</v>
      </c>
      <c r="O248" s="4">
        <f t="shared" si="49"/>
        <v>450.92491540005733</v>
      </c>
      <c r="P248" s="4">
        <f t="shared" si="50"/>
        <v>22.928811705601543</v>
      </c>
      <c r="Q248" s="13">
        <f t="shared" si="51"/>
        <v>0</v>
      </c>
      <c r="R248" s="13">
        <f t="shared" si="52"/>
        <v>1</v>
      </c>
      <c r="S248" s="13">
        <f t="shared" si="53"/>
        <v>1</v>
      </c>
      <c r="T248" s="21">
        <v>0</v>
      </c>
      <c r="U248" s="21">
        <f t="shared" si="54"/>
        <v>-64.16</v>
      </c>
      <c r="V248" s="21"/>
      <c r="W248" s="21"/>
      <c r="X248" s="21"/>
      <c r="Y248" s="21"/>
      <c r="AA248" s="24">
        <f t="shared" si="59"/>
        <v>0</v>
      </c>
      <c r="AB248" s="38">
        <f t="shared" si="60"/>
        <v>0</v>
      </c>
      <c r="AC248" s="38">
        <v>0</v>
      </c>
    </row>
    <row r="249" spans="1:29" x14ac:dyDescent="0.25">
      <c r="A249" t="s">
        <v>431</v>
      </c>
      <c r="B249" t="s">
        <v>432</v>
      </c>
      <c r="C249">
        <v>2164</v>
      </c>
      <c r="D249">
        <v>975518.12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 s="7">
        <v>2164</v>
      </c>
      <c r="L249" s="3">
        <v>350.44489514701161</v>
      </c>
      <c r="M249" s="2" t="s">
        <v>431</v>
      </c>
      <c r="N249" s="38">
        <f t="shared" si="48"/>
        <v>975518.12</v>
      </c>
      <c r="O249" s="4">
        <f t="shared" si="49"/>
        <v>450.79395563770794</v>
      </c>
      <c r="P249" s="4">
        <f t="shared" si="50"/>
        <v>6.1750079112786107</v>
      </c>
      <c r="Q249" s="13">
        <f t="shared" si="51"/>
        <v>0</v>
      </c>
      <c r="R249" s="13">
        <f t="shared" si="52"/>
        <v>1</v>
      </c>
      <c r="S249" s="13">
        <f t="shared" si="53"/>
        <v>1</v>
      </c>
      <c r="T249" s="21">
        <v>0</v>
      </c>
      <c r="U249" s="21">
        <f t="shared" si="54"/>
        <v>-64.290000000000006</v>
      </c>
      <c r="V249" s="21"/>
      <c r="W249" s="21"/>
      <c r="X249" s="21"/>
      <c r="Y249" s="21"/>
      <c r="AA249" s="24">
        <f t="shared" si="59"/>
        <v>0</v>
      </c>
      <c r="AB249" s="38">
        <f t="shared" si="60"/>
        <v>0</v>
      </c>
      <c r="AC249" s="38">
        <v>0</v>
      </c>
    </row>
    <row r="250" spans="1:29" x14ac:dyDescent="0.25">
      <c r="A250" t="s">
        <v>653</v>
      </c>
      <c r="B250" t="s">
        <v>654</v>
      </c>
      <c r="C250">
        <v>2725</v>
      </c>
      <c r="D250">
        <v>1226232.3500000001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 s="7">
        <v>2725</v>
      </c>
      <c r="L250" s="3">
        <v>235.70040063917511</v>
      </c>
      <c r="M250" s="2" t="s">
        <v>653</v>
      </c>
      <c r="N250" s="38">
        <f t="shared" si="48"/>
        <v>1226232.3500000001</v>
      </c>
      <c r="O250" s="4">
        <f t="shared" si="49"/>
        <v>449.99352293577988</v>
      </c>
      <c r="P250" s="4">
        <f t="shared" si="50"/>
        <v>11.56128709416833</v>
      </c>
      <c r="Q250" s="13">
        <f t="shared" si="51"/>
        <v>0</v>
      </c>
      <c r="R250" s="13">
        <f t="shared" si="52"/>
        <v>1</v>
      </c>
      <c r="S250" s="13">
        <f t="shared" si="53"/>
        <v>1</v>
      </c>
      <c r="T250" s="21">
        <v>0</v>
      </c>
      <c r="U250" s="21">
        <f t="shared" si="54"/>
        <v>-65.09</v>
      </c>
      <c r="V250" s="21"/>
      <c r="W250" s="21"/>
      <c r="X250" s="21"/>
      <c r="Y250" s="21"/>
      <c r="AA250" s="24">
        <f t="shared" si="59"/>
        <v>0</v>
      </c>
      <c r="AB250" s="38">
        <f t="shared" si="60"/>
        <v>0</v>
      </c>
      <c r="AC250" s="38">
        <v>0</v>
      </c>
    </row>
    <row r="251" spans="1:29" x14ac:dyDescent="0.25">
      <c r="A251" t="s">
        <v>601</v>
      </c>
      <c r="B251" t="s">
        <v>602</v>
      </c>
      <c r="C251">
        <v>1427</v>
      </c>
      <c r="D251">
        <v>640372.43000000005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 s="7">
        <v>1427</v>
      </c>
      <c r="L251" s="3">
        <v>73.011018909701946</v>
      </c>
      <c r="M251" s="2" t="s">
        <v>601</v>
      </c>
      <c r="N251" s="38">
        <f t="shared" si="48"/>
        <v>640372.43000000005</v>
      </c>
      <c r="O251" s="4">
        <f t="shared" si="49"/>
        <v>448.75433076384024</v>
      </c>
      <c r="P251" s="4">
        <f t="shared" si="50"/>
        <v>19.544995006368492</v>
      </c>
      <c r="Q251" s="13">
        <f t="shared" si="51"/>
        <v>0</v>
      </c>
      <c r="R251" s="13">
        <f t="shared" si="52"/>
        <v>1</v>
      </c>
      <c r="S251" s="13">
        <f t="shared" si="53"/>
        <v>1</v>
      </c>
      <c r="T251" s="21">
        <v>0</v>
      </c>
      <c r="U251" s="21">
        <f t="shared" si="54"/>
        <v>-66.33</v>
      </c>
      <c r="V251" s="21"/>
      <c r="W251" s="21"/>
      <c r="X251" s="21"/>
      <c r="Y251" s="21"/>
      <c r="AA251" s="24">
        <f t="shared" si="59"/>
        <v>0</v>
      </c>
      <c r="AB251" s="38">
        <f t="shared" si="60"/>
        <v>0</v>
      </c>
      <c r="AC251" s="38">
        <v>0</v>
      </c>
    </row>
    <row r="252" spans="1:29" x14ac:dyDescent="0.25">
      <c r="A252" t="s">
        <v>43</v>
      </c>
      <c r="B252" t="s">
        <v>44</v>
      </c>
      <c r="C252">
        <v>606</v>
      </c>
      <c r="D252">
        <v>271887.90000000002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 s="7">
        <v>606</v>
      </c>
      <c r="L252" s="3">
        <v>94.776908677727945</v>
      </c>
      <c r="M252" s="2" t="s">
        <v>43</v>
      </c>
      <c r="N252" s="38">
        <f t="shared" si="48"/>
        <v>271887.90000000002</v>
      </c>
      <c r="O252" s="4">
        <f t="shared" si="49"/>
        <v>448.65990099009906</v>
      </c>
      <c r="P252" s="4">
        <f t="shared" si="50"/>
        <v>6.3939625005136582</v>
      </c>
      <c r="Q252" s="13">
        <f t="shared" si="51"/>
        <v>0</v>
      </c>
      <c r="R252" s="13">
        <f t="shared" si="52"/>
        <v>1</v>
      </c>
      <c r="S252" s="13">
        <f t="shared" si="53"/>
        <v>1</v>
      </c>
      <c r="T252" s="21">
        <v>0</v>
      </c>
      <c r="U252" s="21">
        <f t="shared" si="54"/>
        <v>-66.42</v>
      </c>
      <c r="V252" s="21"/>
      <c r="W252" s="21"/>
      <c r="X252" s="21"/>
      <c r="Y252" s="21"/>
      <c r="AA252" s="24">
        <f t="shared" si="59"/>
        <v>0</v>
      </c>
      <c r="AB252" s="38">
        <f t="shared" si="60"/>
        <v>0</v>
      </c>
      <c r="AC252" s="38">
        <v>0</v>
      </c>
    </row>
    <row r="253" spans="1:29" x14ac:dyDescent="0.25">
      <c r="A253" t="s">
        <v>631</v>
      </c>
      <c r="B253" t="s">
        <v>632</v>
      </c>
      <c r="C253">
        <v>424</v>
      </c>
      <c r="D253">
        <v>189778.7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 s="7">
        <v>424</v>
      </c>
      <c r="L253" s="3">
        <v>75.458981389008898</v>
      </c>
      <c r="M253" s="2" t="s">
        <v>631</v>
      </c>
      <c r="N253" s="38">
        <f t="shared" si="48"/>
        <v>189778.7</v>
      </c>
      <c r="O253" s="4">
        <f t="shared" si="49"/>
        <v>447.59127358490571</v>
      </c>
      <c r="P253" s="4">
        <f t="shared" si="50"/>
        <v>5.6189467734023566</v>
      </c>
      <c r="Q253" s="13">
        <f t="shared" si="51"/>
        <v>0</v>
      </c>
      <c r="R253" s="13">
        <f t="shared" si="52"/>
        <v>1</v>
      </c>
      <c r="S253" s="13">
        <f t="shared" si="53"/>
        <v>1</v>
      </c>
      <c r="T253" s="21">
        <v>0</v>
      </c>
      <c r="U253" s="21">
        <f t="shared" si="54"/>
        <v>-67.489999999999995</v>
      </c>
      <c r="V253" s="21"/>
      <c r="W253" s="21"/>
      <c r="X253" s="21"/>
      <c r="Y253" s="21"/>
      <c r="AA253" s="24">
        <f t="shared" si="59"/>
        <v>0</v>
      </c>
      <c r="AB253" s="38">
        <f t="shared" si="60"/>
        <v>0</v>
      </c>
      <c r="AC253" s="38">
        <v>0</v>
      </c>
    </row>
    <row r="254" spans="1:29" x14ac:dyDescent="0.25">
      <c r="A254" t="s">
        <v>285</v>
      </c>
      <c r="B254" t="s">
        <v>286</v>
      </c>
      <c r="C254">
        <v>258</v>
      </c>
      <c r="D254">
        <v>115293.42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 s="7">
        <v>258</v>
      </c>
      <c r="L254" s="3">
        <v>41.127870912995554</v>
      </c>
      <c r="M254" s="2" t="s">
        <v>285</v>
      </c>
      <c r="N254" s="38">
        <f t="shared" si="48"/>
        <v>115293.42</v>
      </c>
      <c r="O254" s="4">
        <f t="shared" si="49"/>
        <v>446.87372093023254</v>
      </c>
      <c r="P254" s="4">
        <f t="shared" si="50"/>
        <v>6.2731183081611297</v>
      </c>
      <c r="Q254" s="13">
        <f t="shared" si="51"/>
        <v>0</v>
      </c>
      <c r="R254" s="13">
        <f t="shared" si="52"/>
        <v>1</v>
      </c>
      <c r="S254" s="13">
        <f t="shared" si="53"/>
        <v>1</v>
      </c>
      <c r="T254" s="21">
        <v>0</v>
      </c>
      <c r="U254" s="21">
        <f t="shared" si="54"/>
        <v>-68.209999999999994</v>
      </c>
      <c r="V254" s="21"/>
      <c r="W254" s="21"/>
      <c r="X254" s="21"/>
      <c r="Y254" s="21"/>
      <c r="AA254" s="24">
        <f t="shared" si="59"/>
        <v>0</v>
      </c>
      <c r="AB254" s="38">
        <f t="shared" si="60"/>
        <v>0</v>
      </c>
      <c r="AC254" s="38">
        <v>0</v>
      </c>
    </row>
    <row r="255" spans="1:29" x14ac:dyDescent="0.25">
      <c r="A255" t="s">
        <v>61</v>
      </c>
      <c r="B255" t="s">
        <v>62</v>
      </c>
      <c r="C255">
        <v>1202</v>
      </c>
      <c r="D255">
        <v>536598.76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 s="7">
        <v>1202</v>
      </c>
      <c r="L255" s="3">
        <v>30.113984165793564</v>
      </c>
      <c r="M255" s="2" t="s">
        <v>61</v>
      </c>
      <c r="N255" s="38">
        <f t="shared" si="48"/>
        <v>536598.76</v>
      </c>
      <c r="O255" s="4">
        <f t="shared" si="49"/>
        <v>446.42159733777038</v>
      </c>
      <c r="P255" s="4">
        <f t="shared" si="50"/>
        <v>39.91501069344887</v>
      </c>
      <c r="Q255" s="13">
        <f t="shared" si="51"/>
        <v>0</v>
      </c>
      <c r="R255" s="13">
        <f t="shared" si="52"/>
        <v>1</v>
      </c>
      <c r="S255" s="13">
        <f t="shared" si="53"/>
        <v>1</v>
      </c>
      <c r="T255" s="21">
        <v>0</v>
      </c>
      <c r="U255" s="21">
        <f t="shared" si="54"/>
        <v>-68.66</v>
      </c>
      <c r="V255" s="21"/>
      <c r="W255" s="21"/>
      <c r="X255" s="21"/>
      <c r="Y255" s="21"/>
      <c r="AA255" s="24">
        <f t="shared" si="59"/>
        <v>0</v>
      </c>
      <c r="AB255" s="38">
        <f t="shared" si="60"/>
        <v>0</v>
      </c>
      <c r="AC255" s="38">
        <v>0</v>
      </c>
    </row>
    <row r="256" spans="1:29" x14ac:dyDescent="0.25">
      <c r="A256" t="s">
        <v>63</v>
      </c>
      <c r="B256" t="s">
        <v>64</v>
      </c>
      <c r="C256">
        <v>235</v>
      </c>
      <c r="D256">
        <v>104796.32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 s="7">
        <v>235</v>
      </c>
      <c r="L256" s="3">
        <v>32.44091824381384</v>
      </c>
      <c r="M256" s="2" t="s">
        <v>63</v>
      </c>
      <c r="N256" s="38">
        <f t="shared" si="48"/>
        <v>104796.32</v>
      </c>
      <c r="O256" s="4">
        <f t="shared" si="49"/>
        <v>445.94178723404258</v>
      </c>
      <c r="P256" s="4">
        <f t="shared" si="50"/>
        <v>7.2439379870146601</v>
      </c>
      <c r="Q256" s="13">
        <f t="shared" si="51"/>
        <v>0</v>
      </c>
      <c r="R256" s="13">
        <f t="shared" si="52"/>
        <v>1</v>
      </c>
      <c r="S256" s="13">
        <f t="shared" si="53"/>
        <v>1</v>
      </c>
      <c r="T256" s="21">
        <v>0</v>
      </c>
      <c r="U256" s="21">
        <f t="shared" si="54"/>
        <v>-69.14</v>
      </c>
      <c r="V256" s="21"/>
      <c r="W256" s="21"/>
      <c r="X256" s="21"/>
      <c r="Y256" s="21"/>
      <c r="AA256" s="24">
        <f t="shared" si="59"/>
        <v>0</v>
      </c>
      <c r="AB256" s="38">
        <f t="shared" si="60"/>
        <v>0</v>
      </c>
      <c r="AC256" s="38">
        <v>0</v>
      </c>
    </row>
    <row r="257" spans="1:29" x14ac:dyDescent="0.25">
      <c r="A257" t="s">
        <v>353</v>
      </c>
      <c r="B257" t="s">
        <v>354</v>
      </c>
      <c r="C257">
        <v>4721</v>
      </c>
      <c r="D257">
        <v>2105066.5499999998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 s="7">
        <v>4721</v>
      </c>
      <c r="L257" s="3">
        <v>69.576227327015218</v>
      </c>
      <c r="M257" s="2" t="s">
        <v>353</v>
      </c>
      <c r="N257" s="38">
        <f t="shared" si="48"/>
        <v>2105066.5499999998</v>
      </c>
      <c r="O257" s="4">
        <f t="shared" si="49"/>
        <v>445.89420673586102</v>
      </c>
      <c r="P257" s="4">
        <f t="shared" si="50"/>
        <v>67.8536359525622</v>
      </c>
      <c r="Q257" s="13">
        <f t="shared" si="51"/>
        <v>0</v>
      </c>
      <c r="R257" s="13">
        <f t="shared" si="52"/>
        <v>0</v>
      </c>
      <c r="S257" s="13">
        <f t="shared" si="53"/>
        <v>0</v>
      </c>
      <c r="T257" s="21">
        <v>0</v>
      </c>
      <c r="U257" s="21">
        <f t="shared" si="54"/>
        <v>-69.19</v>
      </c>
      <c r="V257" s="21"/>
      <c r="W257" s="21"/>
      <c r="X257" s="21"/>
      <c r="Y257" s="21"/>
      <c r="AA257" s="24">
        <f t="shared" si="59"/>
        <v>0</v>
      </c>
      <c r="AB257" s="38">
        <f t="shared" si="60"/>
        <v>0</v>
      </c>
      <c r="AC257" s="38">
        <v>0</v>
      </c>
    </row>
    <row r="258" spans="1:29" x14ac:dyDescent="0.25">
      <c r="A258" t="s">
        <v>623</v>
      </c>
      <c r="B258" t="s">
        <v>624</v>
      </c>
      <c r="C258">
        <v>2479</v>
      </c>
      <c r="D258">
        <v>1105156.71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 s="7">
        <v>2479</v>
      </c>
      <c r="L258" s="3">
        <v>384.44937261974741</v>
      </c>
      <c r="M258" s="2" t="s">
        <v>623</v>
      </c>
      <c r="N258" s="38">
        <f t="shared" si="48"/>
        <v>1105156.71</v>
      </c>
      <c r="O258" s="4">
        <f t="shared" si="49"/>
        <v>445.80746672045177</v>
      </c>
      <c r="P258" s="4">
        <f t="shared" si="50"/>
        <v>6.448183236995261</v>
      </c>
      <c r="Q258" s="13">
        <f t="shared" si="51"/>
        <v>0</v>
      </c>
      <c r="R258" s="13">
        <f t="shared" si="52"/>
        <v>1</v>
      </c>
      <c r="S258" s="13">
        <f t="shared" si="53"/>
        <v>1</v>
      </c>
      <c r="T258" s="21">
        <v>0</v>
      </c>
      <c r="U258" s="21">
        <f t="shared" si="54"/>
        <v>-69.27</v>
      </c>
      <c r="V258" s="21"/>
      <c r="W258" s="21"/>
      <c r="X258" s="21"/>
      <c r="Y258" s="21"/>
      <c r="AA258" s="24">
        <f t="shared" si="59"/>
        <v>0</v>
      </c>
      <c r="AB258" s="38">
        <f t="shared" si="60"/>
        <v>0</v>
      </c>
      <c r="AC258" s="38">
        <v>0</v>
      </c>
    </row>
    <row r="259" spans="1:29" x14ac:dyDescent="0.25">
      <c r="A259" t="s">
        <v>49</v>
      </c>
      <c r="B259" t="s">
        <v>50</v>
      </c>
      <c r="C259">
        <v>1431</v>
      </c>
      <c r="D259">
        <v>635058.18999999994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 s="7">
        <v>1431</v>
      </c>
      <c r="L259" s="3">
        <v>180.95080047316065</v>
      </c>
      <c r="M259" s="2" t="s">
        <v>49</v>
      </c>
      <c r="N259" s="38">
        <f t="shared" si="48"/>
        <v>635058.18999999994</v>
      </c>
      <c r="O259" s="4">
        <f t="shared" si="49"/>
        <v>443.78629629629626</v>
      </c>
      <c r="P259" s="4">
        <f t="shared" si="50"/>
        <v>7.908226966988475</v>
      </c>
      <c r="Q259" s="13">
        <f t="shared" si="51"/>
        <v>0</v>
      </c>
      <c r="R259" s="13">
        <f t="shared" si="52"/>
        <v>1</v>
      </c>
      <c r="S259" s="13">
        <f t="shared" si="53"/>
        <v>1</v>
      </c>
      <c r="T259" s="24">
        <v>6891</v>
      </c>
      <c r="U259" s="24">
        <f t="shared" si="54"/>
        <v>-71.290000000000006</v>
      </c>
      <c r="V259" s="24"/>
      <c r="W259" s="24"/>
      <c r="X259" s="24"/>
      <c r="Y259" s="24"/>
      <c r="Z259" s="57">
        <f>T259*0.5</f>
        <v>3445.5</v>
      </c>
      <c r="AA259" s="24">
        <f t="shared" si="59"/>
        <v>1820.35</v>
      </c>
      <c r="AB259" s="38">
        <f t="shared" si="60"/>
        <v>1820.35</v>
      </c>
      <c r="AC259" s="38">
        <v>1820.36</v>
      </c>
    </row>
    <row r="260" spans="1:29" x14ac:dyDescent="0.25">
      <c r="A260" t="s">
        <v>114</v>
      </c>
      <c r="B260" t="s">
        <v>115</v>
      </c>
      <c r="C260">
        <v>940</v>
      </c>
      <c r="D260">
        <v>415784.07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 s="7">
        <v>940</v>
      </c>
      <c r="L260" s="3">
        <v>69.958114328355961</v>
      </c>
      <c r="M260" s="2" t="s">
        <v>114</v>
      </c>
      <c r="N260" s="38">
        <f t="shared" si="48"/>
        <v>415784.07</v>
      </c>
      <c r="O260" s="4">
        <f t="shared" si="49"/>
        <v>442.32347872340426</v>
      </c>
      <c r="P260" s="4">
        <f t="shared" si="50"/>
        <v>13.436611449931434</v>
      </c>
      <c r="Q260" s="13">
        <f t="shared" si="51"/>
        <v>0</v>
      </c>
      <c r="R260" s="13">
        <f t="shared" si="52"/>
        <v>1</v>
      </c>
      <c r="S260" s="13">
        <f t="shared" si="53"/>
        <v>1</v>
      </c>
      <c r="T260" s="24">
        <v>0</v>
      </c>
      <c r="U260" s="24">
        <f t="shared" si="54"/>
        <v>-72.760000000000005</v>
      </c>
      <c r="V260" s="24"/>
      <c r="W260" s="24"/>
      <c r="X260" s="24"/>
      <c r="Y260" s="24"/>
      <c r="AA260" s="24">
        <f t="shared" si="59"/>
        <v>0</v>
      </c>
      <c r="AB260" s="38">
        <f t="shared" si="60"/>
        <v>0</v>
      </c>
      <c r="AC260" s="38">
        <v>0</v>
      </c>
    </row>
    <row r="261" spans="1:29" x14ac:dyDescent="0.25">
      <c r="A261" t="s">
        <v>828</v>
      </c>
      <c r="B261" t="s">
        <v>829</v>
      </c>
      <c r="C261">
        <v>1829</v>
      </c>
      <c r="D261">
        <v>808010.28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 s="7">
        <v>1829</v>
      </c>
      <c r="L261" s="3">
        <v>186.59021508794768</v>
      </c>
      <c r="M261" s="2" t="s">
        <v>828</v>
      </c>
      <c r="N261" s="38">
        <f t="shared" si="48"/>
        <v>808010.28</v>
      </c>
      <c r="O261" s="4">
        <f t="shared" si="49"/>
        <v>441.77708037178786</v>
      </c>
      <c r="P261" s="4">
        <f t="shared" si="50"/>
        <v>9.8022289064724895</v>
      </c>
      <c r="Q261" s="13">
        <f t="shared" si="51"/>
        <v>0</v>
      </c>
      <c r="R261" s="13">
        <f t="shared" si="52"/>
        <v>1</v>
      </c>
      <c r="S261" s="13">
        <f t="shared" si="53"/>
        <v>1</v>
      </c>
      <c r="T261" s="24">
        <v>0</v>
      </c>
      <c r="U261" s="24">
        <f t="shared" si="54"/>
        <v>-73.3</v>
      </c>
      <c r="V261" s="24"/>
      <c r="W261" s="24"/>
      <c r="X261" s="24"/>
      <c r="Y261" s="24"/>
      <c r="AA261" s="24">
        <f t="shared" si="59"/>
        <v>0</v>
      </c>
      <c r="AB261" s="38">
        <f t="shared" si="60"/>
        <v>0</v>
      </c>
      <c r="AC261" s="38">
        <v>0</v>
      </c>
    </row>
    <row r="262" spans="1:29" x14ac:dyDescent="0.25">
      <c r="A262" t="s">
        <v>154</v>
      </c>
      <c r="B262" t="s">
        <v>155</v>
      </c>
      <c r="C262">
        <v>905</v>
      </c>
      <c r="D262">
        <v>399690.85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 s="7">
        <v>905</v>
      </c>
      <c r="L262" s="3">
        <v>529.53342695721722</v>
      </c>
      <c r="M262" s="2" t="s">
        <v>154</v>
      </c>
      <c r="N262" s="38">
        <f t="shared" ref="N262:N325" si="61">D262-SUM(E262:J262)</f>
        <v>399690.85</v>
      </c>
      <c r="O262" s="4">
        <f t="shared" ref="O262:O325" si="62">N262/K262</f>
        <v>441.64734806629832</v>
      </c>
      <c r="P262" s="4">
        <f t="shared" ref="P262:P325" si="63">K262/L262</f>
        <v>1.7090516932996527</v>
      </c>
      <c r="Q262" s="13">
        <f t="shared" ref="Q262:Q325" si="64">IF(+O262&gt;$Q$428,1,0)</f>
        <v>0</v>
      </c>
      <c r="R262" s="13">
        <f t="shared" ref="R262:R325" si="65">IF(+P262&lt;50,1,0)</f>
        <v>1</v>
      </c>
      <c r="S262" s="13">
        <f t="shared" ref="S262:S325" si="66">+Q262+R262</f>
        <v>1</v>
      </c>
      <c r="T262" s="24">
        <v>0</v>
      </c>
      <c r="U262" s="24">
        <f t="shared" si="54"/>
        <v>-73.430000000000007</v>
      </c>
      <c r="V262" s="24"/>
      <c r="W262" s="24"/>
      <c r="X262" s="24"/>
      <c r="Y262" s="24"/>
      <c r="AA262" s="24">
        <f t="shared" si="59"/>
        <v>0</v>
      </c>
      <c r="AB262" s="38">
        <f t="shared" si="60"/>
        <v>0</v>
      </c>
      <c r="AC262" s="38">
        <v>0</v>
      </c>
    </row>
    <row r="263" spans="1:29" x14ac:dyDescent="0.25">
      <c r="A263" t="s">
        <v>439</v>
      </c>
      <c r="B263" t="s">
        <v>489</v>
      </c>
      <c r="C263">
        <v>2401</v>
      </c>
      <c r="D263">
        <v>1059693.8600000001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 s="7">
        <v>2401</v>
      </c>
      <c r="L263" s="3">
        <v>143.96350715341242</v>
      </c>
      <c r="M263" s="2" t="s">
        <v>439</v>
      </c>
      <c r="N263" s="38">
        <f t="shared" si="61"/>
        <v>1059693.8600000001</v>
      </c>
      <c r="O263" s="4">
        <f t="shared" si="62"/>
        <v>441.3552103290296</v>
      </c>
      <c r="P263" s="4">
        <f t="shared" si="63"/>
        <v>16.677837651186231</v>
      </c>
      <c r="Q263" s="13">
        <f t="shared" si="64"/>
        <v>0</v>
      </c>
      <c r="R263" s="13">
        <f t="shared" si="65"/>
        <v>1</v>
      </c>
      <c r="S263" s="13">
        <f t="shared" si="66"/>
        <v>1</v>
      </c>
      <c r="T263" s="24">
        <v>0</v>
      </c>
      <c r="U263" s="24">
        <f t="shared" ref="U263:U326" si="67">ROUND(+O263-$Q$428,2)</f>
        <v>-73.72</v>
      </c>
      <c r="V263" s="24"/>
      <c r="W263" s="24"/>
      <c r="X263" s="24"/>
      <c r="Y263" s="24"/>
      <c r="AA263" s="24">
        <f t="shared" si="59"/>
        <v>0</v>
      </c>
      <c r="AB263" s="38">
        <f t="shared" si="60"/>
        <v>0</v>
      </c>
      <c r="AC263" s="38">
        <v>0</v>
      </c>
    </row>
    <row r="264" spans="1:29" x14ac:dyDescent="0.25">
      <c r="A264" t="s">
        <v>796</v>
      </c>
      <c r="B264" t="s">
        <v>797</v>
      </c>
      <c r="C264">
        <v>3800</v>
      </c>
      <c r="D264">
        <v>1673976.75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 s="7">
        <v>3800</v>
      </c>
      <c r="L264" s="3">
        <v>46.792687478822366</v>
      </c>
      <c r="M264" s="2" t="s">
        <v>796</v>
      </c>
      <c r="N264" s="38">
        <f t="shared" si="61"/>
        <v>1673976.75</v>
      </c>
      <c r="O264" s="4">
        <f t="shared" si="62"/>
        <v>440.52019736842107</v>
      </c>
      <c r="P264" s="4">
        <f t="shared" si="63"/>
        <v>81.209270181795404</v>
      </c>
      <c r="Q264" s="13">
        <f t="shared" si="64"/>
        <v>0</v>
      </c>
      <c r="R264" s="13">
        <f t="shared" si="65"/>
        <v>0</v>
      </c>
      <c r="S264" s="13">
        <f t="shared" si="66"/>
        <v>0</v>
      </c>
      <c r="T264" s="24">
        <v>0</v>
      </c>
      <c r="U264" s="24">
        <f t="shared" si="67"/>
        <v>-74.56</v>
      </c>
      <c r="V264" s="24"/>
      <c r="W264" s="24"/>
      <c r="X264" s="24"/>
      <c r="Y264" s="24"/>
      <c r="AA264" s="24">
        <f t="shared" si="59"/>
        <v>0</v>
      </c>
      <c r="AB264" s="38">
        <f t="shared" si="60"/>
        <v>0</v>
      </c>
      <c r="AC264" s="38">
        <v>0</v>
      </c>
    </row>
    <row r="265" spans="1:29" s="14" customFormat="1" x14ac:dyDescent="0.25">
      <c r="A265" t="s">
        <v>82</v>
      </c>
      <c r="B265" t="s">
        <v>83</v>
      </c>
      <c r="C265">
        <v>819</v>
      </c>
      <c r="D265">
        <v>360834.1</v>
      </c>
      <c r="E265">
        <v>0</v>
      </c>
      <c r="F265">
        <v>0</v>
      </c>
      <c r="G265">
        <v>411.24</v>
      </c>
      <c r="H265">
        <v>0</v>
      </c>
      <c r="I265">
        <v>0</v>
      </c>
      <c r="J265">
        <v>0</v>
      </c>
      <c r="K265" s="7">
        <v>819</v>
      </c>
      <c r="L265" s="3">
        <v>174.74773378185148</v>
      </c>
      <c r="M265" s="2" t="s">
        <v>82</v>
      </c>
      <c r="N265" s="38">
        <f t="shared" si="61"/>
        <v>360422.86</v>
      </c>
      <c r="O265" s="4">
        <f t="shared" si="62"/>
        <v>440.07675213675213</v>
      </c>
      <c r="P265" s="4">
        <f t="shared" si="63"/>
        <v>4.6867560584356927</v>
      </c>
      <c r="Q265" s="13">
        <f t="shared" si="64"/>
        <v>0</v>
      </c>
      <c r="R265" s="13">
        <f t="shared" si="65"/>
        <v>1</v>
      </c>
      <c r="S265" s="13">
        <f t="shared" si="66"/>
        <v>1</v>
      </c>
      <c r="T265" s="24">
        <v>0</v>
      </c>
      <c r="U265" s="24">
        <f t="shared" si="67"/>
        <v>-75</v>
      </c>
      <c r="V265" s="24"/>
      <c r="W265" s="24"/>
      <c r="X265" s="24"/>
      <c r="Y265" s="24"/>
      <c r="Z265" s="58"/>
      <c r="AA265" s="24">
        <f t="shared" si="59"/>
        <v>0</v>
      </c>
      <c r="AB265" s="38">
        <f t="shared" si="60"/>
        <v>0</v>
      </c>
      <c r="AC265" s="39">
        <v>0</v>
      </c>
    </row>
    <row r="266" spans="1:29" x14ac:dyDescent="0.25">
      <c r="A266" t="s">
        <v>641</v>
      </c>
      <c r="B266" t="s">
        <v>642</v>
      </c>
      <c r="C266">
        <v>556</v>
      </c>
      <c r="D266">
        <v>271589.21000000002</v>
      </c>
      <c r="E266">
        <v>26942.91</v>
      </c>
      <c r="F266">
        <v>0</v>
      </c>
      <c r="G266">
        <v>0</v>
      </c>
      <c r="H266">
        <v>0</v>
      </c>
      <c r="I266">
        <v>0</v>
      </c>
      <c r="J266">
        <v>0</v>
      </c>
      <c r="K266" s="7">
        <v>556</v>
      </c>
      <c r="L266" s="3">
        <v>154.66029266788732</v>
      </c>
      <c r="M266" s="2" t="s">
        <v>641</v>
      </c>
      <c r="N266" s="38">
        <f t="shared" si="61"/>
        <v>244646.30000000002</v>
      </c>
      <c r="O266" s="4">
        <f t="shared" si="62"/>
        <v>440.01133093525181</v>
      </c>
      <c r="P266" s="4">
        <f t="shared" si="63"/>
        <v>3.5949757394675119</v>
      </c>
      <c r="Q266" s="13">
        <f t="shared" si="64"/>
        <v>0</v>
      </c>
      <c r="R266" s="13">
        <f t="shared" si="65"/>
        <v>1</v>
      </c>
      <c r="S266" s="13">
        <f t="shared" si="66"/>
        <v>1</v>
      </c>
      <c r="T266" s="24">
        <v>56817</v>
      </c>
      <c r="U266" s="24">
        <f t="shared" si="67"/>
        <v>-75.069999999999993</v>
      </c>
      <c r="V266" s="24"/>
      <c r="W266" s="24"/>
      <c r="X266" s="24"/>
      <c r="Y266" s="24"/>
      <c r="Z266" s="24">
        <f>T266*0.5</f>
        <v>28408.5</v>
      </c>
      <c r="AA266" s="24">
        <f t="shared" si="59"/>
        <v>15008.96</v>
      </c>
      <c r="AB266" s="38">
        <f t="shared" si="60"/>
        <v>15008.96</v>
      </c>
      <c r="AC266" s="38">
        <v>15008.96</v>
      </c>
    </row>
    <row r="267" spans="1:29" x14ac:dyDescent="0.25">
      <c r="A267" t="s">
        <v>685</v>
      </c>
      <c r="B267" t="s">
        <v>686</v>
      </c>
      <c r="C267">
        <v>1547</v>
      </c>
      <c r="D267">
        <v>688335.58</v>
      </c>
      <c r="E267">
        <v>7670.75</v>
      </c>
      <c r="F267">
        <v>0</v>
      </c>
      <c r="G267">
        <v>0</v>
      </c>
      <c r="H267">
        <v>0</v>
      </c>
      <c r="I267">
        <v>0</v>
      </c>
      <c r="J267">
        <v>0</v>
      </c>
      <c r="K267" s="7">
        <v>1547</v>
      </c>
      <c r="L267" s="3">
        <v>59.441348150612761</v>
      </c>
      <c r="M267" s="2" t="s">
        <v>685</v>
      </c>
      <c r="N267" s="38">
        <f t="shared" si="61"/>
        <v>680664.83</v>
      </c>
      <c r="O267" s="4">
        <f t="shared" si="62"/>
        <v>439.99019392372333</v>
      </c>
      <c r="P267" s="4">
        <f t="shared" si="63"/>
        <v>26.025654668534845</v>
      </c>
      <c r="Q267" s="13">
        <f t="shared" si="64"/>
        <v>0</v>
      </c>
      <c r="R267" s="13">
        <f t="shared" si="65"/>
        <v>1</v>
      </c>
      <c r="S267" s="13">
        <f t="shared" si="66"/>
        <v>1</v>
      </c>
      <c r="T267" s="21">
        <v>0</v>
      </c>
      <c r="U267" s="21">
        <f t="shared" si="67"/>
        <v>-75.09</v>
      </c>
      <c r="V267" s="21"/>
      <c r="W267" s="21"/>
      <c r="X267" s="21"/>
      <c r="Y267" s="21"/>
      <c r="AA267" s="24">
        <f t="shared" ref="AA267:AA330" si="68">ROUND(Z267*$AA$5,2)</f>
        <v>0</v>
      </c>
      <c r="AB267" s="38">
        <f t="shared" ref="AB267:AB330" si="69">+AA267</f>
        <v>0</v>
      </c>
      <c r="AC267" s="38">
        <v>0</v>
      </c>
    </row>
    <row r="268" spans="1:29" x14ac:dyDescent="0.25">
      <c r="A268" t="s">
        <v>442</v>
      </c>
      <c r="B268" t="s">
        <v>443</v>
      </c>
      <c r="C268">
        <v>3871</v>
      </c>
      <c r="D268">
        <v>1697548.97</v>
      </c>
      <c r="E268">
        <v>1076.0999999999999</v>
      </c>
      <c r="F268">
        <v>0</v>
      </c>
      <c r="G268">
        <v>0</v>
      </c>
      <c r="H268">
        <v>0</v>
      </c>
      <c r="I268">
        <v>0</v>
      </c>
      <c r="J268">
        <v>0</v>
      </c>
      <c r="K268" s="7">
        <v>3871</v>
      </c>
      <c r="L268" s="3">
        <v>22.487784416410921</v>
      </c>
      <c r="M268" s="2" t="s">
        <v>442</v>
      </c>
      <c r="N268" s="38">
        <f t="shared" si="61"/>
        <v>1696472.8699999999</v>
      </c>
      <c r="O268" s="4">
        <f t="shared" si="62"/>
        <v>438.25183931800564</v>
      </c>
      <c r="P268" s="4">
        <f t="shared" si="63"/>
        <v>172.13790066286202</v>
      </c>
      <c r="Q268" s="13">
        <f t="shared" si="64"/>
        <v>0</v>
      </c>
      <c r="R268" s="13">
        <f t="shared" si="65"/>
        <v>0</v>
      </c>
      <c r="S268" s="13">
        <f t="shared" si="66"/>
        <v>0</v>
      </c>
      <c r="T268" s="21">
        <v>0</v>
      </c>
      <c r="U268" s="21">
        <f t="shared" si="67"/>
        <v>-76.83</v>
      </c>
      <c r="V268" s="21"/>
      <c r="W268" s="21"/>
      <c r="X268" s="21"/>
      <c r="Y268" s="21"/>
      <c r="AA268" s="24">
        <f t="shared" si="68"/>
        <v>0</v>
      </c>
      <c r="AB268" s="38">
        <f t="shared" si="69"/>
        <v>0</v>
      </c>
      <c r="AC268" s="38">
        <v>0</v>
      </c>
    </row>
    <row r="269" spans="1:29" x14ac:dyDescent="0.25">
      <c r="A269" t="s">
        <v>328</v>
      </c>
      <c r="B269" t="s">
        <v>329</v>
      </c>
      <c r="C269">
        <v>5642</v>
      </c>
      <c r="D269">
        <v>2465055.3199999998</v>
      </c>
      <c r="E269">
        <v>0</v>
      </c>
      <c r="F269">
        <v>0</v>
      </c>
      <c r="G269">
        <v>7451.06</v>
      </c>
      <c r="H269">
        <v>0</v>
      </c>
      <c r="I269">
        <v>0</v>
      </c>
      <c r="J269">
        <v>0</v>
      </c>
      <c r="K269" s="7">
        <v>5642</v>
      </c>
      <c r="L269" s="3">
        <v>66.652151845115057</v>
      </c>
      <c r="M269" s="2" t="s">
        <v>328</v>
      </c>
      <c r="N269" s="38">
        <f t="shared" si="61"/>
        <v>2457604.2599999998</v>
      </c>
      <c r="O269" s="4">
        <f t="shared" si="62"/>
        <v>435.59097128677769</v>
      </c>
      <c r="P269" s="4">
        <f t="shared" si="63"/>
        <v>84.648429852809059</v>
      </c>
      <c r="Q269" s="13">
        <f t="shared" si="64"/>
        <v>0</v>
      </c>
      <c r="R269" s="13">
        <f t="shared" si="65"/>
        <v>0</v>
      </c>
      <c r="S269" s="13">
        <f t="shared" si="66"/>
        <v>0</v>
      </c>
      <c r="T269" s="21">
        <v>0</v>
      </c>
      <c r="U269" s="21">
        <f t="shared" si="67"/>
        <v>-79.489999999999995</v>
      </c>
      <c r="V269" s="21"/>
      <c r="W269" s="21"/>
      <c r="X269" s="21"/>
      <c r="Y269" s="21"/>
      <c r="AA269" s="24">
        <f t="shared" si="68"/>
        <v>0</v>
      </c>
      <c r="AB269" s="38">
        <f t="shared" si="69"/>
        <v>0</v>
      </c>
      <c r="AC269" s="38">
        <v>0</v>
      </c>
    </row>
    <row r="270" spans="1:29" x14ac:dyDescent="0.25">
      <c r="A270" t="s">
        <v>205</v>
      </c>
      <c r="B270" t="s">
        <v>206</v>
      </c>
      <c r="C270">
        <v>1122</v>
      </c>
      <c r="D270">
        <v>487836.98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 s="7">
        <v>1122</v>
      </c>
      <c r="L270" s="3">
        <v>88.59769302547889</v>
      </c>
      <c r="M270" s="2" t="s">
        <v>205</v>
      </c>
      <c r="N270" s="38">
        <f t="shared" si="61"/>
        <v>487836.98</v>
      </c>
      <c r="O270" s="4">
        <f t="shared" si="62"/>
        <v>434.79231729055255</v>
      </c>
      <c r="P270" s="4">
        <f t="shared" si="63"/>
        <v>12.663986630863354</v>
      </c>
      <c r="Q270" s="13">
        <f t="shared" si="64"/>
        <v>0</v>
      </c>
      <c r="R270" s="13">
        <f t="shared" si="65"/>
        <v>1</v>
      </c>
      <c r="S270" s="13">
        <f t="shared" si="66"/>
        <v>1</v>
      </c>
      <c r="T270" s="21">
        <v>0</v>
      </c>
      <c r="U270" s="21">
        <f t="shared" si="67"/>
        <v>-80.290000000000006</v>
      </c>
      <c r="V270" s="21"/>
      <c r="W270" s="21"/>
      <c r="X270" s="21"/>
      <c r="Y270" s="21"/>
      <c r="AA270" s="24">
        <f t="shared" si="68"/>
        <v>0</v>
      </c>
      <c r="AB270" s="38">
        <f t="shared" si="69"/>
        <v>0</v>
      </c>
      <c r="AC270" s="38">
        <v>0</v>
      </c>
    </row>
    <row r="271" spans="1:29" x14ac:dyDescent="0.25">
      <c r="A271" t="s">
        <v>463</v>
      </c>
      <c r="B271" t="s">
        <v>464</v>
      </c>
      <c r="C271">
        <v>3584</v>
      </c>
      <c r="D271">
        <v>1574701.25</v>
      </c>
      <c r="E271">
        <v>11948.5</v>
      </c>
      <c r="F271">
        <v>0</v>
      </c>
      <c r="G271">
        <v>4499.88</v>
      </c>
      <c r="H271">
        <v>0</v>
      </c>
      <c r="I271">
        <v>0</v>
      </c>
      <c r="J271">
        <v>0</v>
      </c>
      <c r="K271" s="7">
        <v>3584</v>
      </c>
      <c r="L271" s="3">
        <v>121.20288145605024</v>
      </c>
      <c r="M271" s="2" t="s">
        <v>463</v>
      </c>
      <c r="N271" s="38">
        <f t="shared" si="61"/>
        <v>1558252.87</v>
      </c>
      <c r="O271" s="4">
        <f t="shared" si="62"/>
        <v>434.78037667410717</v>
      </c>
      <c r="P271" s="4">
        <f t="shared" si="63"/>
        <v>29.570254080960986</v>
      </c>
      <c r="Q271" s="13">
        <f t="shared" si="64"/>
        <v>0</v>
      </c>
      <c r="R271" s="13">
        <f t="shared" si="65"/>
        <v>1</v>
      </c>
      <c r="S271" s="13">
        <f t="shared" si="66"/>
        <v>1</v>
      </c>
      <c r="T271" s="21">
        <v>0</v>
      </c>
      <c r="U271" s="21">
        <f t="shared" si="67"/>
        <v>-80.3</v>
      </c>
      <c r="V271" s="21"/>
      <c r="W271" s="21"/>
      <c r="X271" s="21"/>
      <c r="Y271" s="21"/>
      <c r="AA271" s="24">
        <f t="shared" si="68"/>
        <v>0</v>
      </c>
      <c r="AB271" s="38">
        <f t="shared" si="69"/>
        <v>0</v>
      </c>
      <c r="AC271" s="38">
        <v>0</v>
      </c>
    </row>
    <row r="272" spans="1:29" x14ac:dyDescent="0.25">
      <c r="A272" t="s">
        <v>459</v>
      </c>
      <c r="B272" t="s">
        <v>460</v>
      </c>
      <c r="C272">
        <v>298</v>
      </c>
      <c r="D272">
        <v>129001.96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 s="7">
        <v>298</v>
      </c>
      <c r="L272" s="3">
        <v>11.177531943328042</v>
      </c>
      <c r="M272" s="2" t="s">
        <v>459</v>
      </c>
      <c r="N272" s="38">
        <f t="shared" si="61"/>
        <v>129001.96</v>
      </c>
      <c r="O272" s="4">
        <f t="shared" si="62"/>
        <v>432.89248322147654</v>
      </c>
      <c r="P272" s="4">
        <f t="shared" si="63"/>
        <v>26.660626112357352</v>
      </c>
      <c r="Q272" s="13">
        <f t="shared" si="64"/>
        <v>0</v>
      </c>
      <c r="R272" s="13">
        <f t="shared" si="65"/>
        <v>1</v>
      </c>
      <c r="S272" s="13">
        <f t="shared" si="66"/>
        <v>1</v>
      </c>
      <c r="T272" s="21">
        <v>0</v>
      </c>
      <c r="U272" s="21">
        <f t="shared" si="67"/>
        <v>-82.19</v>
      </c>
      <c r="V272" s="21"/>
      <c r="W272" s="21"/>
      <c r="X272" s="21"/>
      <c r="Y272" s="21"/>
      <c r="AA272" s="24">
        <f t="shared" si="68"/>
        <v>0</v>
      </c>
      <c r="AB272" s="38">
        <f t="shared" si="69"/>
        <v>0</v>
      </c>
      <c r="AC272" s="38">
        <v>0</v>
      </c>
    </row>
    <row r="273" spans="1:29" x14ac:dyDescent="0.25">
      <c r="A273" t="s">
        <v>14</v>
      </c>
      <c r="B273" t="s">
        <v>15</v>
      </c>
      <c r="C273">
        <v>1517</v>
      </c>
      <c r="D273">
        <v>656566.43000000005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 s="7">
        <v>1517</v>
      </c>
      <c r="L273" s="3">
        <v>13.028044142795311</v>
      </c>
      <c r="M273" s="2" t="s">
        <v>14</v>
      </c>
      <c r="N273" s="38">
        <f t="shared" si="61"/>
        <v>656566.43000000005</v>
      </c>
      <c r="O273" s="4">
        <f t="shared" si="62"/>
        <v>432.80582069874754</v>
      </c>
      <c r="P273" s="4">
        <f t="shared" si="63"/>
        <v>116.44111605493154</v>
      </c>
      <c r="Q273" s="13">
        <f t="shared" si="64"/>
        <v>0</v>
      </c>
      <c r="R273" s="13">
        <f t="shared" si="65"/>
        <v>0</v>
      </c>
      <c r="S273" s="13">
        <f t="shared" si="66"/>
        <v>0</v>
      </c>
      <c r="T273" s="21">
        <v>0</v>
      </c>
      <c r="U273" s="21">
        <f t="shared" si="67"/>
        <v>-82.27</v>
      </c>
      <c r="V273" s="21"/>
      <c r="W273" s="21"/>
      <c r="X273" s="21"/>
      <c r="Y273" s="21"/>
      <c r="AA273" s="24">
        <f t="shared" si="68"/>
        <v>0</v>
      </c>
      <c r="AB273" s="38">
        <f t="shared" si="69"/>
        <v>0</v>
      </c>
      <c r="AC273" s="38">
        <v>0</v>
      </c>
    </row>
    <row r="274" spans="1:29" x14ac:dyDescent="0.25">
      <c r="A274" t="s">
        <v>361</v>
      </c>
      <c r="B274" t="s">
        <v>362</v>
      </c>
      <c r="C274">
        <v>1318</v>
      </c>
      <c r="D274">
        <v>569393.94999999995</v>
      </c>
      <c r="E274">
        <v>431.72</v>
      </c>
      <c r="F274">
        <v>0</v>
      </c>
      <c r="G274">
        <v>0</v>
      </c>
      <c r="H274">
        <v>0</v>
      </c>
      <c r="I274">
        <v>0</v>
      </c>
      <c r="J274">
        <v>0</v>
      </c>
      <c r="K274" s="7">
        <v>1318</v>
      </c>
      <c r="L274" s="3">
        <v>108.92045089759547</v>
      </c>
      <c r="M274" s="2" t="s">
        <v>361</v>
      </c>
      <c r="N274" s="38">
        <f t="shared" si="61"/>
        <v>568962.23</v>
      </c>
      <c r="O274" s="4">
        <f t="shared" si="62"/>
        <v>431.68606221547799</v>
      </c>
      <c r="P274" s="4">
        <f t="shared" si="63"/>
        <v>12.10057421851066</v>
      </c>
      <c r="Q274" s="13">
        <f t="shared" si="64"/>
        <v>0</v>
      </c>
      <c r="R274" s="13">
        <f t="shared" si="65"/>
        <v>1</v>
      </c>
      <c r="S274" s="13">
        <f t="shared" si="66"/>
        <v>1</v>
      </c>
      <c r="T274" s="21">
        <v>0</v>
      </c>
      <c r="U274" s="21">
        <f t="shared" si="67"/>
        <v>-83.39</v>
      </c>
      <c r="V274" s="21"/>
      <c r="W274" s="21"/>
      <c r="X274" s="21"/>
      <c r="Y274" s="21"/>
      <c r="AA274" s="24">
        <f t="shared" si="68"/>
        <v>0</v>
      </c>
      <c r="AB274" s="38">
        <f t="shared" si="69"/>
        <v>0</v>
      </c>
      <c r="AC274" s="38">
        <v>0</v>
      </c>
    </row>
    <row r="275" spans="1:29" x14ac:dyDescent="0.25">
      <c r="A275" t="s">
        <v>315</v>
      </c>
      <c r="B275" t="s">
        <v>316</v>
      </c>
      <c r="C275">
        <v>4165</v>
      </c>
      <c r="D275">
        <v>1797023.75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 s="7">
        <v>4165</v>
      </c>
      <c r="L275" s="3">
        <v>100.48526379157147</v>
      </c>
      <c r="M275" s="2" t="s">
        <v>315</v>
      </c>
      <c r="N275" s="38">
        <f t="shared" si="61"/>
        <v>1797023.75</v>
      </c>
      <c r="O275" s="4">
        <f t="shared" si="62"/>
        <v>431.45828331332535</v>
      </c>
      <c r="P275" s="4">
        <f t="shared" si="63"/>
        <v>41.448863672579151</v>
      </c>
      <c r="Q275" s="13">
        <f t="shared" si="64"/>
        <v>0</v>
      </c>
      <c r="R275" s="13">
        <f t="shared" si="65"/>
        <v>1</v>
      </c>
      <c r="S275" s="13">
        <f t="shared" si="66"/>
        <v>1</v>
      </c>
      <c r="T275" s="21">
        <v>0</v>
      </c>
      <c r="U275" s="21">
        <f t="shared" si="67"/>
        <v>-83.62</v>
      </c>
      <c r="V275" s="21"/>
      <c r="W275" s="21"/>
      <c r="X275" s="21"/>
      <c r="Y275" s="21"/>
      <c r="AA275" s="24">
        <f t="shared" si="68"/>
        <v>0</v>
      </c>
      <c r="AB275" s="38">
        <f t="shared" si="69"/>
        <v>0</v>
      </c>
      <c r="AC275" s="38">
        <v>0</v>
      </c>
    </row>
    <row r="276" spans="1:29" x14ac:dyDescent="0.25">
      <c r="A276" t="s">
        <v>487</v>
      </c>
      <c r="B276" t="s">
        <v>488</v>
      </c>
      <c r="C276">
        <v>2031</v>
      </c>
      <c r="D276">
        <v>887328.34</v>
      </c>
      <c r="E276">
        <v>13819.6</v>
      </c>
      <c r="F276">
        <v>0</v>
      </c>
      <c r="G276">
        <v>0</v>
      </c>
      <c r="H276">
        <v>0</v>
      </c>
      <c r="I276">
        <v>0</v>
      </c>
      <c r="J276">
        <v>0</v>
      </c>
      <c r="K276" s="7">
        <v>2031</v>
      </c>
      <c r="L276" s="3">
        <v>234.26668589084269</v>
      </c>
      <c r="M276" s="2" t="s">
        <v>487</v>
      </c>
      <c r="N276" s="38">
        <f t="shared" si="61"/>
        <v>873508.74</v>
      </c>
      <c r="O276" s="4">
        <f t="shared" si="62"/>
        <v>430.08800590841952</v>
      </c>
      <c r="P276" s="4">
        <f t="shared" si="63"/>
        <v>8.669606573707842</v>
      </c>
      <c r="Q276" s="13">
        <f t="shared" si="64"/>
        <v>0</v>
      </c>
      <c r="R276" s="13">
        <f t="shared" si="65"/>
        <v>1</v>
      </c>
      <c r="S276" s="13">
        <f t="shared" si="66"/>
        <v>1</v>
      </c>
      <c r="T276" s="21">
        <v>0</v>
      </c>
      <c r="U276" s="21">
        <f t="shared" si="67"/>
        <v>-84.99</v>
      </c>
      <c r="V276" s="21"/>
      <c r="W276" s="21"/>
      <c r="X276" s="21"/>
      <c r="Y276" s="21"/>
      <c r="AA276" s="24">
        <f t="shared" si="68"/>
        <v>0</v>
      </c>
      <c r="AB276" s="38">
        <f t="shared" si="69"/>
        <v>0</v>
      </c>
      <c r="AC276" s="38">
        <v>0</v>
      </c>
    </row>
    <row r="277" spans="1:29" x14ac:dyDescent="0.25">
      <c r="A277" t="s">
        <v>31</v>
      </c>
      <c r="B277" t="s">
        <v>32</v>
      </c>
      <c r="C277">
        <v>2302</v>
      </c>
      <c r="D277">
        <v>989653.37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 s="7">
        <v>2302</v>
      </c>
      <c r="L277" s="3">
        <v>10.123602799620322</v>
      </c>
      <c r="M277" s="2" t="s">
        <v>31</v>
      </c>
      <c r="N277" s="38">
        <f t="shared" si="61"/>
        <v>989653.37</v>
      </c>
      <c r="O277" s="4">
        <f t="shared" si="62"/>
        <v>429.91023892267594</v>
      </c>
      <c r="P277" s="4">
        <f t="shared" si="63"/>
        <v>227.38940331463169</v>
      </c>
      <c r="Q277" s="13">
        <f t="shared" si="64"/>
        <v>0</v>
      </c>
      <c r="R277" s="13">
        <f t="shared" si="65"/>
        <v>0</v>
      </c>
      <c r="S277" s="13">
        <f t="shared" si="66"/>
        <v>0</v>
      </c>
      <c r="T277" s="21">
        <v>0</v>
      </c>
      <c r="U277" s="21">
        <f t="shared" si="67"/>
        <v>-85.17</v>
      </c>
      <c r="V277" s="21"/>
      <c r="W277" s="21"/>
      <c r="X277" s="21"/>
      <c r="Y277" s="21"/>
      <c r="AA277" s="24">
        <f t="shared" si="68"/>
        <v>0</v>
      </c>
      <c r="AB277" s="38">
        <f t="shared" si="69"/>
        <v>0</v>
      </c>
      <c r="AC277" s="38">
        <v>0</v>
      </c>
    </row>
    <row r="278" spans="1:29" x14ac:dyDescent="0.25">
      <c r="A278" t="s">
        <v>96</v>
      </c>
      <c r="B278" t="s">
        <v>97</v>
      </c>
      <c r="C278">
        <v>1051</v>
      </c>
      <c r="D278">
        <v>459357.92</v>
      </c>
      <c r="E278">
        <v>0</v>
      </c>
      <c r="F278">
        <v>0</v>
      </c>
      <c r="G278">
        <v>7615.44</v>
      </c>
      <c r="H278">
        <v>0</v>
      </c>
      <c r="I278">
        <v>0</v>
      </c>
      <c r="J278">
        <v>0</v>
      </c>
      <c r="K278" s="7">
        <v>1051</v>
      </c>
      <c r="L278" s="3">
        <v>99.260705911246077</v>
      </c>
      <c r="M278" s="2" t="s">
        <v>96</v>
      </c>
      <c r="N278" s="38">
        <f t="shared" si="61"/>
        <v>451742.48</v>
      </c>
      <c r="O278" s="4">
        <f t="shared" si="62"/>
        <v>429.82157944814463</v>
      </c>
      <c r="P278" s="4">
        <f t="shared" si="63"/>
        <v>10.588278517178301</v>
      </c>
      <c r="Q278" s="13">
        <f t="shared" si="64"/>
        <v>0</v>
      </c>
      <c r="R278" s="13">
        <f t="shared" si="65"/>
        <v>1</v>
      </c>
      <c r="S278" s="13">
        <f t="shared" si="66"/>
        <v>1</v>
      </c>
      <c r="T278" s="21">
        <v>0</v>
      </c>
      <c r="U278" s="21">
        <f t="shared" si="67"/>
        <v>-85.26</v>
      </c>
      <c r="V278" s="21"/>
      <c r="W278" s="21"/>
      <c r="X278" s="21"/>
      <c r="Y278" s="21"/>
      <c r="AA278" s="24">
        <f t="shared" si="68"/>
        <v>0</v>
      </c>
      <c r="AB278" s="38">
        <f t="shared" si="69"/>
        <v>0</v>
      </c>
      <c r="AC278" s="38">
        <v>0</v>
      </c>
    </row>
    <row r="279" spans="1:29" x14ac:dyDescent="0.25">
      <c r="A279" t="s">
        <v>838</v>
      </c>
      <c r="B279" t="s">
        <v>839</v>
      </c>
      <c r="C279">
        <v>1352</v>
      </c>
      <c r="D279">
        <v>578106.88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 s="7">
        <v>1352</v>
      </c>
      <c r="L279" s="3">
        <v>80.063661715424175</v>
      </c>
      <c r="M279" s="2" t="s">
        <v>838</v>
      </c>
      <c r="N279" s="38">
        <f t="shared" si="61"/>
        <v>578106.88</v>
      </c>
      <c r="O279" s="4">
        <f t="shared" si="62"/>
        <v>427.59384615384613</v>
      </c>
      <c r="P279" s="4">
        <f t="shared" si="63"/>
        <v>16.886562156069097</v>
      </c>
      <c r="Q279" s="13">
        <f t="shared" si="64"/>
        <v>0</v>
      </c>
      <c r="R279" s="13">
        <f t="shared" si="65"/>
        <v>1</v>
      </c>
      <c r="S279" s="13">
        <f t="shared" si="66"/>
        <v>1</v>
      </c>
      <c r="T279" s="21">
        <v>0</v>
      </c>
      <c r="U279" s="21">
        <f t="shared" si="67"/>
        <v>-87.49</v>
      </c>
      <c r="V279" s="21"/>
      <c r="W279" s="21"/>
      <c r="X279" s="21"/>
      <c r="Y279" s="21"/>
      <c r="AA279" s="24">
        <f t="shared" si="68"/>
        <v>0</v>
      </c>
      <c r="AB279" s="38">
        <f t="shared" si="69"/>
        <v>0</v>
      </c>
      <c r="AC279" s="38">
        <v>0</v>
      </c>
    </row>
    <row r="280" spans="1:29" x14ac:dyDescent="0.25">
      <c r="A280" t="s">
        <v>172</v>
      </c>
      <c r="B280" t="s">
        <v>173</v>
      </c>
      <c r="C280">
        <v>2529</v>
      </c>
      <c r="D280">
        <v>1078423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 s="7">
        <v>2529</v>
      </c>
      <c r="L280" s="3">
        <v>98.615000120254635</v>
      </c>
      <c r="M280" s="2" t="s">
        <v>172</v>
      </c>
      <c r="N280" s="38">
        <f t="shared" si="61"/>
        <v>1078423</v>
      </c>
      <c r="O280" s="4">
        <f t="shared" si="62"/>
        <v>426.42269671807037</v>
      </c>
      <c r="P280" s="4">
        <f t="shared" si="63"/>
        <v>25.645185792385007</v>
      </c>
      <c r="Q280" s="13">
        <f t="shared" si="64"/>
        <v>0</v>
      </c>
      <c r="R280" s="13">
        <f t="shared" si="65"/>
        <v>1</v>
      </c>
      <c r="S280" s="13">
        <f t="shared" si="66"/>
        <v>1</v>
      </c>
      <c r="T280" s="21">
        <v>0</v>
      </c>
      <c r="U280" s="21">
        <f t="shared" si="67"/>
        <v>-88.66</v>
      </c>
      <c r="V280" s="21"/>
      <c r="W280" s="21"/>
      <c r="X280" s="21"/>
      <c r="Y280" s="21"/>
      <c r="AA280" s="24">
        <f t="shared" si="68"/>
        <v>0</v>
      </c>
      <c r="AB280" s="38">
        <f t="shared" si="69"/>
        <v>0</v>
      </c>
      <c r="AC280" s="38">
        <v>0</v>
      </c>
    </row>
    <row r="281" spans="1:29" x14ac:dyDescent="0.25">
      <c r="A281" t="s">
        <v>245</v>
      </c>
      <c r="B281" t="s">
        <v>246</v>
      </c>
      <c r="C281">
        <v>1473</v>
      </c>
      <c r="D281">
        <v>627365.51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 s="7">
        <v>1473</v>
      </c>
      <c r="L281" s="3">
        <v>180.18057391091003</v>
      </c>
      <c r="M281" s="2" t="s">
        <v>245</v>
      </c>
      <c r="N281" s="38">
        <f t="shared" si="61"/>
        <v>627365.51</v>
      </c>
      <c r="O281" s="4">
        <f t="shared" si="62"/>
        <v>425.91005431093009</v>
      </c>
      <c r="P281" s="4">
        <f t="shared" si="63"/>
        <v>8.175132135655879</v>
      </c>
      <c r="Q281" s="13">
        <f t="shared" si="64"/>
        <v>0</v>
      </c>
      <c r="R281" s="13">
        <f t="shared" si="65"/>
        <v>1</v>
      </c>
      <c r="S281" s="13">
        <f t="shared" si="66"/>
        <v>1</v>
      </c>
      <c r="T281" s="21">
        <v>0</v>
      </c>
      <c r="U281" s="21">
        <f t="shared" si="67"/>
        <v>-89.17</v>
      </c>
      <c r="V281" s="21"/>
      <c r="W281" s="21"/>
      <c r="X281" s="21"/>
      <c r="Y281" s="21"/>
      <c r="AA281" s="24">
        <f t="shared" si="68"/>
        <v>0</v>
      </c>
      <c r="AB281" s="38">
        <f t="shared" si="69"/>
        <v>0</v>
      </c>
      <c r="AC281" s="38">
        <v>0</v>
      </c>
    </row>
    <row r="282" spans="1:29" x14ac:dyDescent="0.25">
      <c r="A282" t="s">
        <v>619</v>
      </c>
      <c r="B282" t="s">
        <v>620</v>
      </c>
      <c r="C282">
        <v>2822</v>
      </c>
      <c r="D282">
        <v>1245578.55</v>
      </c>
      <c r="E282">
        <v>45386.32</v>
      </c>
      <c r="F282">
        <v>0</v>
      </c>
      <c r="G282">
        <v>0</v>
      </c>
      <c r="H282">
        <v>0</v>
      </c>
      <c r="I282">
        <v>0</v>
      </c>
      <c r="J282">
        <v>0</v>
      </c>
      <c r="K282" s="7">
        <v>2822</v>
      </c>
      <c r="L282" s="3">
        <v>241.04163799826918</v>
      </c>
      <c r="M282" s="2" t="s">
        <v>619</v>
      </c>
      <c r="N282" s="38">
        <f t="shared" si="61"/>
        <v>1200192.23</v>
      </c>
      <c r="O282" s="4">
        <f t="shared" si="62"/>
        <v>425.29845145287032</v>
      </c>
      <c r="P282" s="4">
        <f t="shared" si="63"/>
        <v>11.70752083928447</v>
      </c>
      <c r="Q282" s="13">
        <f t="shared" si="64"/>
        <v>0</v>
      </c>
      <c r="R282" s="13">
        <f t="shared" si="65"/>
        <v>1</v>
      </c>
      <c r="S282" s="13">
        <f t="shared" si="66"/>
        <v>1</v>
      </c>
      <c r="T282" s="21">
        <v>0</v>
      </c>
      <c r="U282" s="21">
        <f t="shared" si="67"/>
        <v>-89.78</v>
      </c>
      <c r="V282" s="21"/>
      <c r="W282" s="21"/>
      <c r="X282" s="21"/>
      <c r="Y282" s="21"/>
      <c r="AA282" s="24">
        <f t="shared" si="68"/>
        <v>0</v>
      </c>
      <c r="AB282" s="38">
        <f t="shared" si="69"/>
        <v>0</v>
      </c>
      <c r="AC282" s="38">
        <v>0</v>
      </c>
    </row>
    <row r="283" spans="1:29" x14ac:dyDescent="0.25">
      <c r="A283" t="s">
        <v>217</v>
      </c>
      <c r="B283" t="s">
        <v>218</v>
      </c>
      <c r="C283">
        <v>787</v>
      </c>
      <c r="D283">
        <v>331590.36</v>
      </c>
      <c r="E283">
        <v>525.20000000000005</v>
      </c>
      <c r="F283">
        <v>0</v>
      </c>
      <c r="G283">
        <v>0</v>
      </c>
      <c r="H283">
        <v>0</v>
      </c>
      <c r="I283">
        <v>0</v>
      </c>
      <c r="J283">
        <v>0</v>
      </c>
      <c r="K283" s="7">
        <v>787</v>
      </c>
      <c r="L283" s="3">
        <v>106.63298565925594</v>
      </c>
      <c r="M283" s="2" t="s">
        <v>217</v>
      </c>
      <c r="N283" s="38">
        <f t="shared" si="61"/>
        <v>331065.15999999997</v>
      </c>
      <c r="O283" s="4">
        <f t="shared" si="62"/>
        <v>420.66729351969502</v>
      </c>
      <c r="P283" s="4">
        <f t="shared" si="63"/>
        <v>7.3804554485123992</v>
      </c>
      <c r="Q283" s="13">
        <f t="shared" si="64"/>
        <v>0</v>
      </c>
      <c r="R283" s="13">
        <f t="shared" si="65"/>
        <v>1</v>
      </c>
      <c r="S283" s="13">
        <f t="shared" si="66"/>
        <v>1</v>
      </c>
      <c r="T283" s="21">
        <v>0</v>
      </c>
      <c r="U283" s="21">
        <f t="shared" si="67"/>
        <v>-94.41</v>
      </c>
      <c r="V283" s="21"/>
      <c r="W283" s="21"/>
      <c r="X283" s="21"/>
      <c r="Y283" s="21"/>
      <c r="AA283" s="24">
        <f t="shared" si="68"/>
        <v>0</v>
      </c>
      <c r="AB283" s="38">
        <f t="shared" si="69"/>
        <v>0</v>
      </c>
      <c r="AC283" s="38">
        <v>0</v>
      </c>
    </row>
    <row r="284" spans="1:29" x14ac:dyDescent="0.25">
      <c r="A284" t="s">
        <v>94</v>
      </c>
      <c r="B284" t="s">
        <v>95</v>
      </c>
      <c r="C284">
        <v>729</v>
      </c>
      <c r="D284">
        <v>306228.86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 s="7">
        <v>729</v>
      </c>
      <c r="L284" s="3">
        <v>32.646455059185428</v>
      </c>
      <c r="M284" s="2" t="s">
        <v>94</v>
      </c>
      <c r="N284" s="38">
        <f t="shared" si="61"/>
        <v>306228.86</v>
      </c>
      <c r="O284" s="4">
        <f t="shared" si="62"/>
        <v>420.06702331961588</v>
      </c>
      <c r="P284" s="4">
        <f t="shared" si="63"/>
        <v>22.330142696301358</v>
      </c>
      <c r="Q284" s="13">
        <f t="shared" si="64"/>
        <v>0</v>
      </c>
      <c r="R284" s="13">
        <f t="shared" si="65"/>
        <v>1</v>
      </c>
      <c r="S284" s="13">
        <f t="shared" si="66"/>
        <v>1</v>
      </c>
      <c r="T284" s="21">
        <v>0</v>
      </c>
      <c r="U284" s="21">
        <f t="shared" si="67"/>
        <v>-95.01</v>
      </c>
      <c r="V284" s="21"/>
      <c r="W284" s="21"/>
      <c r="X284" s="21"/>
      <c r="Y284" s="21"/>
      <c r="AA284" s="24">
        <f t="shared" si="68"/>
        <v>0</v>
      </c>
      <c r="AB284" s="38">
        <f t="shared" si="69"/>
        <v>0</v>
      </c>
      <c r="AC284" s="38">
        <v>0</v>
      </c>
    </row>
    <row r="285" spans="1:29" x14ac:dyDescent="0.25">
      <c r="A285" t="s">
        <v>477</v>
      </c>
      <c r="B285" t="s">
        <v>478</v>
      </c>
      <c r="C285">
        <v>967</v>
      </c>
      <c r="D285">
        <v>406397.07</v>
      </c>
      <c r="E285">
        <v>344.81</v>
      </c>
      <c r="F285">
        <v>0</v>
      </c>
      <c r="G285">
        <v>0</v>
      </c>
      <c r="H285">
        <v>0</v>
      </c>
      <c r="I285">
        <v>0</v>
      </c>
      <c r="J285">
        <v>0</v>
      </c>
      <c r="K285" s="7">
        <v>967</v>
      </c>
      <c r="L285" s="3">
        <v>186.67612227602666</v>
      </c>
      <c r="M285" s="2" t="s">
        <v>477</v>
      </c>
      <c r="N285" s="38">
        <f t="shared" si="61"/>
        <v>406052.26</v>
      </c>
      <c r="O285" s="4">
        <f t="shared" si="62"/>
        <v>419.90926577042399</v>
      </c>
      <c r="P285" s="4">
        <f t="shared" si="63"/>
        <v>5.1800947448980956</v>
      </c>
      <c r="Q285" s="13">
        <f t="shared" si="64"/>
        <v>0</v>
      </c>
      <c r="R285" s="13">
        <f t="shared" si="65"/>
        <v>1</v>
      </c>
      <c r="S285" s="13">
        <f t="shared" si="66"/>
        <v>1</v>
      </c>
      <c r="T285" s="21">
        <v>0</v>
      </c>
      <c r="U285" s="21">
        <f t="shared" si="67"/>
        <v>-95.17</v>
      </c>
      <c r="V285" s="21"/>
      <c r="W285" s="21"/>
      <c r="X285" s="21"/>
      <c r="Y285" s="21"/>
      <c r="AA285" s="24">
        <f t="shared" si="68"/>
        <v>0</v>
      </c>
      <c r="AB285" s="38">
        <f t="shared" si="69"/>
        <v>0</v>
      </c>
      <c r="AC285" s="38">
        <v>0</v>
      </c>
    </row>
    <row r="286" spans="1:29" x14ac:dyDescent="0.25">
      <c r="A286" t="s">
        <v>423</v>
      </c>
      <c r="B286" t="s">
        <v>424</v>
      </c>
      <c r="C286">
        <v>4012</v>
      </c>
      <c r="D286">
        <v>1678408.11</v>
      </c>
      <c r="E286">
        <v>0</v>
      </c>
      <c r="F286">
        <v>0</v>
      </c>
      <c r="G286">
        <v>515.16</v>
      </c>
      <c r="H286">
        <v>0</v>
      </c>
      <c r="I286">
        <v>0</v>
      </c>
      <c r="J286">
        <v>0</v>
      </c>
      <c r="K286" s="7">
        <v>4012</v>
      </c>
      <c r="L286" s="3">
        <v>188.9456697254079</v>
      </c>
      <c r="M286" s="2" t="s">
        <v>423</v>
      </c>
      <c r="N286" s="38">
        <f t="shared" si="61"/>
        <v>1677892.9500000002</v>
      </c>
      <c r="O286" s="4">
        <f t="shared" si="62"/>
        <v>418.21858175473585</v>
      </c>
      <c r="P286" s="4">
        <f t="shared" si="63"/>
        <v>21.233617080669717</v>
      </c>
      <c r="Q286" s="13">
        <f t="shared" si="64"/>
        <v>0</v>
      </c>
      <c r="R286" s="13">
        <f t="shared" si="65"/>
        <v>1</v>
      </c>
      <c r="S286" s="13">
        <f t="shared" si="66"/>
        <v>1</v>
      </c>
      <c r="T286" s="21">
        <v>0</v>
      </c>
      <c r="U286" s="21">
        <f t="shared" si="67"/>
        <v>-96.86</v>
      </c>
      <c r="V286" s="21"/>
      <c r="W286" s="21"/>
      <c r="X286" s="21"/>
      <c r="Y286" s="21"/>
      <c r="AA286" s="24">
        <f t="shared" si="68"/>
        <v>0</v>
      </c>
      <c r="AB286" s="38">
        <f t="shared" si="69"/>
        <v>0</v>
      </c>
      <c r="AC286" s="38">
        <v>0</v>
      </c>
    </row>
    <row r="287" spans="1:29" x14ac:dyDescent="0.25">
      <c r="A287" t="s">
        <v>150</v>
      </c>
      <c r="B287" t="s">
        <v>151</v>
      </c>
      <c r="C287">
        <v>1275</v>
      </c>
      <c r="D287">
        <v>533011.99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 s="7">
        <v>1275</v>
      </c>
      <c r="L287" s="3">
        <v>132.78794388192193</v>
      </c>
      <c r="M287" s="2" t="s">
        <v>150</v>
      </c>
      <c r="N287" s="38">
        <f t="shared" si="61"/>
        <v>533011.99</v>
      </c>
      <c r="O287" s="4">
        <f t="shared" si="62"/>
        <v>418.04861960784314</v>
      </c>
      <c r="P287" s="4">
        <f t="shared" si="63"/>
        <v>9.6017753022349606</v>
      </c>
      <c r="Q287" s="13">
        <f t="shared" si="64"/>
        <v>0</v>
      </c>
      <c r="R287" s="13">
        <f t="shared" si="65"/>
        <v>1</v>
      </c>
      <c r="S287" s="13">
        <f t="shared" si="66"/>
        <v>1</v>
      </c>
      <c r="T287" s="21">
        <v>0</v>
      </c>
      <c r="U287" s="21">
        <f t="shared" si="67"/>
        <v>-97.03</v>
      </c>
      <c r="V287" s="21"/>
      <c r="W287" s="21"/>
      <c r="X287" s="21"/>
      <c r="Y287" s="21"/>
      <c r="AA287" s="24">
        <f t="shared" si="68"/>
        <v>0</v>
      </c>
      <c r="AB287" s="38">
        <f t="shared" si="69"/>
        <v>0</v>
      </c>
      <c r="AC287" s="38">
        <v>0</v>
      </c>
    </row>
    <row r="288" spans="1:29" x14ac:dyDescent="0.25">
      <c r="A288" t="s">
        <v>391</v>
      </c>
      <c r="B288" t="s">
        <v>392</v>
      </c>
      <c r="C288">
        <v>401</v>
      </c>
      <c r="D288">
        <v>167468.49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 s="7">
        <v>401</v>
      </c>
      <c r="L288" s="3">
        <v>6.4851331204806932</v>
      </c>
      <c r="M288" s="2" t="s">
        <v>391</v>
      </c>
      <c r="N288" s="38">
        <f t="shared" si="61"/>
        <v>167468.49</v>
      </c>
      <c r="O288" s="4">
        <f t="shared" si="62"/>
        <v>417.62715710723188</v>
      </c>
      <c r="P288" s="4">
        <f t="shared" si="63"/>
        <v>61.833734566465914</v>
      </c>
      <c r="Q288" s="13">
        <f t="shared" si="64"/>
        <v>0</v>
      </c>
      <c r="R288" s="13">
        <f t="shared" si="65"/>
        <v>0</v>
      </c>
      <c r="S288" s="13">
        <f t="shared" si="66"/>
        <v>0</v>
      </c>
      <c r="T288" s="21">
        <v>0</v>
      </c>
      <c r="U288" s="21">
        <f t="shared" si="67"/>
        <v>-97.45</v>
      </c>
      <c r="V288" s="21"/>
      <c r="W288" s="21"/>
      <c r="X288" s="21"/>
      <c r="Y288" s="21"/>
      <c r="AA288" s="24">
        <f t="shared" si="68"/>
        <v>0</v>
      </c>
      <c r="AB288" s="38">
        <f t="shared" si="69"/>
        <v>0</v>
      </c>
      <c r="AC288" s="38">
        <v>0</v>
      </c>
    </row>
    <row r="289" spans="1:29" x14ac:dyDescent="0.25">
      <c r="A289" t="s">
        <v>543</v>
      </c>
      <c r="B289" t="s">
        <v>544</v>
      </c>
      <c r="C289">
        <v>982</v>
      </c>
      <c r="D289">
        <v>406715.66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 s="7">
        <v>982</v>
      </c>
      <c r="L289" s="3">
        <v>40.839933311336338</v>
      </c>
      <c r="M289" s="2" t="s">
        <v>543</v>
      </c>
      <c r="N289" s="38">
        <f t="shared" si="61"/>
        <v>406715.66</v>
      </c>
      <c r="O289" s="4">
        <f t="shared" si="62"/>
        <v>414.17073319755599</v>
      </c>
      <c r="P289" s="4">
        <f t="shared" si="63"/>
        <v>24.045093132593749</v>
      </c>
      <c r="Q289" s="13">
        <f t="shared" si="64"/>
        <v>0</v>
      </c>
      <c r="R289" s="13">
        <f t="shared" si="65"/>
        <v>1</v>
      </c>
      <c r="S289" s="13">
        <f t="shared" si="66"/>
        <v>1</v>
      </c>
      <c r="T289" s="21">
        <v>0</v>
      </c>
      <c r="U289" s="21">
        <f t="shared" si="67"/>
        <v>-100.91</v>
      </c>
      <c r="V289" s="21"/>
      <c r="W289" s="21"/>
      <c r="X289" s="21"/>
      <c r="Y289" s="21"/>
      <c r="AA289" s="24">
        <f t="shared" si="68"/>
        <v>0</v>
      </c>
      <c r="AB289" s="38">
        <f t="shared" si="69"/>
        <v>0</v>
      </c>
      <c r="AC289" s="38">
        <v>0</v>
      </c>
    </row>
    <row r="290" spans="1:29" x14ac:dyDescent="0.25">
      <c r="A290" t="s">
        <v>586</v>
      </c>
      <c r="B290" t="s">
        <v>587</v>
      </c>
      <c r="C290">
        <v>443</v>
      </c>
      <c r="D290">
        <v>181965.6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 s="7">
        <v>443</v>
      </c>
      <c r="L290" s="3">
        <v>60.940648147126659</v>
      </c>
      <c r="M290" s="2" t="s">
        <v>586</v>
      </c>
      <c r="N290" s="38">
        <f t="shared" si="61"/>
        <v>181965.6</v>
      </c>
      <c r="O290" s="4">
        <f t="shared" si="62"/>
        <v>410.75756207674942</v>
      </c>
      <c r="P290" s="4">
        <f t="shared" si="63"/>
        <v>7.2693680403674437</v>
      </c>
      <c r="Q290" s="13">
        <f t="shared" si="64"/>
        <v>0</v>
      </c>
      <c r="R290" s="13">
        <f t="shared" si="65"/>
        <v>1</v>
      </c>
      <c r="S290" s="13">
        <f t="shared" si="66"/>
        <v>1</v>
      </c>
      <c r="T290" s="21">
        <v>0</v>
      </c>
      <c r="U290" s="21">
        <f t="shared" si="67"/>
        <v>-104.32</v>
      </c>
      <c r="V290" s="21"/>
      <c r="W290" s="21"/>
      <c r="X290" s="21"/>
      <c r="Y290" s="21"/>
      <c r="AA290" s="24">
        <f t="shared" si="68"/>
        <v>0</v>
      </c>
      <c r="AB290" s="38">
        <f t="shared" si="69"/>
        <v>0</v>
      </c>
      <c r="AC290" s="38">
        <v>0</v>
      </c>
    </row>
    <row r="291" spans="1:29" x14ac:dyDescent="0.25">
      <c r="A291" t="s">
        <v>744</v>
      </c>
      <c r="B291" t="s">
        <v>745</v>
      </c>
      <c r="C291">
        <v>5567</v>
      </c>
      <c r="D291">
        <v>2280600.9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 s="7">
        <v>5567</v>
      </c>
      <c r="L291" s="3">
        <v>53.840213749321002</v>
      </c>
      <c r="M291" s="2" t="s">
        <v>744</v>
      </c>
      <c r="N291" s="38">
        <f t="shared" si="61"/>
        <v>2280600.9</v>
      </c>
      <c r="O291" s="4">
        <f t="shared" si="62"/>
        <v>409.6642536375067</v>
      </c>
      <c r="P291" s="4">
        <f t="shared" si="63"/>
        <v>103.39854938020575</v>
      </c>
      <c r="Q291" s="13">
        <f t="shared" si="64"/>
        <v>0</v>
      </c>
      <c r="R291" s="13">
        <f t="shared" si="65"/>
        <v>0</v>
      </c>
      <c r="S291" s="13">
        <f t="shared" si="66"/>
        <v>0</v>
      </c>
      <c r="T291" s="21">
        <v>0</v>
      </c>
      <c r="U291" s="21">
        <f t="shared" si="67"/>
        <v>-105.42</v>
      </c>
      <c r="V291" s="21"/>
      <c r="W291" s="21"/>
      <c r="X291" s="21"/>
      <c r="Y291" s="21"/>
      <c r="AA291" s="24">
        <f t="shared" si="68"/>
        <v>0</v>
      </c>
      <c r="AB291" s="38">
        <f t="shared" si="69"/>
        <v>0</v>
      </c>
      <c r="AC291" s="38">
        <v>0</v>
      </c>
    </row>
    <row r="292" spans="1:29" x14ac:dyDescent="0.25">
      <c r="A292" t="s">
        <v>72</v>
      </c>
      <c r="B292" t="s">
        <v>73</v>
      </c>
      <c r="C292">
        <v>1756</v>
      </c>
      <c r="D292">
        <v>714909.82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 s="7">
        <v>1756</v>
      </c>
      <c r="L292" s="3">
        <v>466.35291232298641</v>
      </c>
      <c r="M292" s="2" t="s">
        <v>72</v>
      </c>
      <c r="N292" s="38">
        <f t="shared" si="61"/>
        <v>714909.82</v>
      </c>
      <c r="O292" s="4">
        <f t="shared" si="62"/>
        <v>407.12404328018221</v>
      </c>
      <c r="P292" s="4">
        <f t="shared" si="63"/>
        <v>3.7653887294346533</v>
      </c>
      <c r="Q292" s="13">
        <f t="shared" si="64"/>
        <v>0</v>
      </c>
      <c r="R292" s="13">
        <f t="shared" si="65"/>
        <v>1</v>
      </c>
      <c r="S292" s="13">
        <f t="shared" si="66"/>
        <v>1</v>
      </c>
      <c r="T292" s="21">
        <v>0</v>
      </c>
      <c r="U292" s="21">
        <f t="shared" si="67"/>
        <v>-107.96</v>
      </c>
      <c r="V292" s="21"/>
      <c r="W292" s="21"/>
      <c r="X292" s="21"/>
      <c r="Y292" s="21"/>
      <c r="AA292" s="24">
        <f t="shared" si="68"/>
        <v>0</v>
      </c>
      <c r="AB292" s="38">
        <f t="shared" si="69"/>
        <v>0</v>
      </c>
      <c r="AC292" s="38">
        <v>0</v>
      </c>
    </row>
    <row r="293" spans="1:29" x14ac:dyDescent="0.25">
      <c r="A293" t="s">
        <v>643</v>
      </c>
      <c r="B293" t="s">
        <v>644</v>
      </c>
      <c r="C293">
        <v>6019</v>
      </c>
      <c r="D293">
        <v>2440043.25</v>
      </c>
      <c r="E293">
        <v>0</v>
      </c>
      <c r="F293">
        <v>0</v>
      </c>
      <c r="G293">
        <v>7450.2</v>
      </c>
      <c r="H293">
        <v>0</v>
      </c>
      <c r="I293">
        <v>0</v>
      </c>
      <c r="J293">
        <v>0</v>
      </c>
      <c r="K293" s="7">
        <v>6019</v>
      </c>
      <c r="L293" s="3">
        <v>161.61695790708652</v>
      </c>
      <c r="M293" s="2" t="s">
        <v>643</v>
      </c>
      <c r="N293" s="38">
        <f t="shared" si="61"/>
        <v>2432593.0499999998</v>
      </c>
      <c r="O293" s="4">
        <f t="shared" si="62"/>
        <v>404.15235919587968</v>
      </c>
      <c r="P293" s="4">
        <f t="shared" si="63"/>
        <v>37.242379004932879</v>
      </c>
      <c r="Q293" s="13">
        <f t="shared" si="64"/>
        <v>0</v>
      </c>
      <c r="R293" s="13">
        <f t="shared" si="65"/>
        <v>1</v>
      </c>
      <c r="S293" s="13">
        <f t="shared" si="66"/>
        <v>1</v>
      </c>
      <c r="T293" s="21">
        <v>0</v>
      </c>
      <c r="U293" s="21">
        <f t="shared" si="67"/>
        <v>-110.93</v>
      </c>
      <c r="V293" s="21"/>
      <c r="W293" s="21"/>
      <c r="X293" s="21"/>
      <c r="Y293" s="21"/>
      <c r="AA293" s="24">
        <f t="shared" si="68"/>
        <v>0</v>
      </c>
      <c r="AB293" s="38">
        <f t="shared" si="69"/>
        <v>0</v>
      </c>
      <c r="AC293" s="38">
        <v>0</v>
      </c>
    </row>
    <row r="294" spans="1:29" x14ac:dyDescent="0.25">
      <c r="A294" t="s">
        <v>375</v>
      </c>
      <c r="B294" t="s">
        <v>376</v>
      </c>
      <c r="C294">
        <v>1881</v>
      </c>
      <c r="D294">
        <v>758785.23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 s="7">
        <v>1881</v>
      </c>
      <c r="L294" s="3">
        <v>56.017391343844658</v>
      </c>
      <c r="M294" s="2" t="s">
        <v>375</v>
      </c>
      <c r="N294" s="38">
        <f t="shared" si="61"/>
        <v>758785.23</v>
      </c>
      <c r="O294" s="4">
        <f t="shared" si="62"/>
        <v>403.39459330143541</v>
      </c>
      <c r="P294" s="4">
        <f t="shared" si="63"/>
        <v>33.578857473995697</v>
      </c>
      <c r="Q294" s="13">
        <f t="shared" si="64"/>
        <v>0</v>
      </c>
      <c r="R294" s="13">
        <f t="shared" si="65"/>
        <v>1</v>
      </c>
      <c r="S294" s="13">
        <f t="shared" si="66"/>
        <v>1</v>
      </c>
      <c r="T294" s="21">
        <v>0</v>
      </c>
      <c r="U294" s="21">
        <f t="shared" si="67"/>
        <v>-111.69</v>
      </c>
      <c r="V294" s="21"/>
      <c r="W294" s="21"/>
      <c r="X294" s="21"/>
      <c r="Y294" s="21"/>
      <c r="AA294" s="24">
        <f t="shared" si="68"/>
        <v>0</v>
      </c>
      <c r="AB294" s="38">
        <f t="shared" si="69"/>
        <v>0</v>
      </c>
      <c r="AC294" s="38">
        <v>0</v>
      </c>
    </row>
    <row r="295" spans="1:29" x14ac:dyDescent="0.25">
      <c r="A295" t="s">
        <v>243</v>
      </c>
      <c r="B295" t="s">
        <v>244</v>
      </c>
      <c r="C295">
        <v>1674</v>
      </c>
      <c r="D295">
        <v>673391.36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 s="7">
        <v>1674</v>
      </c>
      <c r="L295" s="3">
        <v>75.613969409205779</v>
      </c>
      <c r="M295" s="2" t="s">
        <v>243</v>
      </c>
      <c r="N295" s="38">
        <f t="shared" si="61"/>
        <v>673391.36</v>
      </c>
      <c r="O295" s="4">
        <f t="shared" si="62"/>
        <v>402.2648506571087</v>
      </c>
      <c r="P295" s="4">
        <f t="shared" si="63"/>
        <v>22.138766329548034</v>
      </c>
      <c r="Q295" s="13">
        <f t="shared" si="64"/>
        <v>0</v>
      </c>
      <c r="R295" s="13">
        <f t="shared" si="65"/>
        <v>1</v>
      </c>
      <c r="S295" s="13">
        <f t="shared" si="66"/>
        <v>1</v>
      </c>
      <c r="T295" s="21">
        <v>0</v>
      </c>
      <c r="U295" s="21">
        <f t="shared" si="67"/>
        <v>-112.82</v>
      </c>
      <c r="V295" s="21"/>
      <c r="W295" s="21"/>
      <c r="X295" s="21"/>
      <c r="Y295" s="21"/>
      <c r="AA295" s="24">
        <f t="shared" si="68"/>
        <v>0</v>
      </c>
      <c r="AB295" s="38">
        <f t="shared" si="69"/>
        <v>0</v>
      </c>
      <c r="AC295" s="38">
        <v>0</v>
      </c>
    </row>
    <row r="296" spans="1:29" x14ac:dyDescent="0.25">
      <c r="A296" t="s">
        <v>568</v>
      </c>
      <c r="B296" t="s">
        <v>569</v>
      </c>
      <c r="C296">
        <v>2824</v>
      </c>
      <c r="D296">
        <v>1129082.8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 s="7">
        <v>2824</v>
      </c>
      <c r="L296" s="3">
        <v>15.818812013109499</v>
      </c>
      <c r="M296" s="2" t="s">
        <v>568</v>
      </c>
      <c r="N296" s="38">
        <f t="shared" si="61"/>
        <v>1129082.8</v>
      </c>
      <c r="O296" s="4">
        <f t="shared" si="62"/>
        <v>399.81685552407936</v>
      </c>
      <c r="P296" s="4">
        <f t="shared" si="63"/>
        <v>178.52162334691576</v>
      </c>
      <c r="Q296" s="13">
        <f t="shared" si="64"/>
        <v>0</v>
      </c>
      <c r="R296" s="13">
        <f t="shared" si="65"/>
        <v>0</v>
      </c>
      <c r="S296" s="13">
        <f t="shared" si="66"/>
        <v>0</v>
      </c>
      <c r="T296" s="21">
        <v>0</v>
      </c>
      <c r="U296" s="21">
        <f t="shared" si="67"/>
        <v>-115.26</v>
      </c>
      <c r="V296" s="21"/>
      <c r="W296" s="21"/>
      <c r="X296" s="21"/>
      <c r="Y296" s="21"/>
      <c r="AA296" s="24">
        <f t="shared" si="68"/>
        <v>0</v>
      </c>
      <c r="AB296" s="38">
        <f t="shared" si="69"/>
        <v>0</v>
      </c>
      <c r="AC296" s="38">
        <v>0</v>
      </c>
    </row>
    <row r="297" spans="1:29" x14ac:dyDescent="0.25">
      <c r="A297" t="s">
        <v>667</v>
      </c>
      <c r="B297" t="s">
        <v>668</v>
      </c>
      <c r="C297">
        <v>1674</v>
      </c>
      <c r="D297">
        <v>668866.75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 s="7">
        <v>1674</v>
      </c>
      <c r="L297" s="3">
        <v>55.475810569038032</v>
      </c>
      <c r="M297" s="2" t="s">
        <v>667</v>
      </c>
      <c r="N297" s="38">
        <f t="shared" si="61"/>
        <v>668866.75</v>
      </c>
      <c r="O297" s="4">
        <f t="shared" si="62"/>
        <v>399.56197729988054</v>
      </c>
      <c r="P297" s="4">
        <f t="shared" si="63"/>
        <v>30.175313940059617</v>
      </c>
      <c r="Q297" s="13">
        <f t="shared" si="64"/>
        <v>0</v>
      </c>
      <c r="R297" s="13">
        <f t="shared" si="65"/>
        <v>1</v>
      </c>
      <c r="S297" s="13">
        <f t="shared" si="66"/>
        <v>1</v>
      </c>
      <c r="T297" s="21">
        <v>0</v>
      </c>
      <c r="U297" s="21">
        <f t="shared" si="67"/>
        <v>-115.52</v>
      </c>
      <c r="V297" s="21"/>
      <c r="W297" s="21"/>
      <c r="X297" s="21"/>
      <c r="Y297" s="21"/>
      <c r="AA297" s="24">
        <f t="shared" si="68"/>
        <v>0</v>
      </c>
      <c r="AB297" s="38">
        <f t="shared" si="69"/>
        <v>0</v>
      </c>
      <c r="AC297" s="38">
        <v>0</v>
      </c>
    </row>
    <row r="298" spans="1:29" x14ac:dyDescent="0.25">
      <c r="A298" t="s">
        <v>515</v>
      </c>
      <c r="B298" t="s">
        <v>516</v>
      </c>
      <c r="C298">
        <v>2412</v>
      </c>
      <c r="D298">
        <v>980558.01</v>
      </c>
      <c r="E298">
        <v>19262.12</v>
      </c>
      <c r="F298">
        <v>0</v>
      </c>
      <c r="G298">
        <v>0</v>
      </c>
      <c r="H298">
        <v>0</v>
      </c>
      <c r="I298">
        <v>0</v>
      </c>
      <c r="J298">
        <v>0</v>
      </c>
      <c r="K298" s="7">
        <v>2412</v>
      </c>
      <c r="L298" s="3">
        <v>152.57055085287936</v>
      </c>
      <c r="M298" s="2" t="s">
        <v>515</v>
      </c>
      <c r="N298" s="38">
        <f t="shared" si="61"/>
        <v>961295.89</v>
      </c>
      <c r="O298" s="4">
        <f t="shared" si="62"/>
        <v>398.54721807628522</v>
      </c>
      <c r="P298" s="4">
        <f t="shared" si="63"/>
        <v>15.809079711102582</v>
      </c>
      <c r="Q298" s="13">
        <f t="shared" si="64"/>
        <v>0</v>
      </c>
      <c r="R298" s="13">
        <f t="shared" si="65"/>
        <v>1</v>
      </c>
      <c r="S298" s="13">
        <f t="shared" si="66"/>
        <v>1</v>
      </c>
      <c r="T298" s="21">
        <v>0</v>
      </c>
      <c r="U298" s="21">
        <f t="shared" si="67"/>
        <v>-116.53</v>
      </c>
      <c r="V298" s="21"/>
      <c r="W298" s="21"/>
      <c r="X298" s="21"/>
      <c r="Y298" s="21"/>
      <c r="AA298" s="24">
        <f t="shared" si="68"/>
        <v>0</v>
      </c>
      <c r="AB298" s="38">
        <f t="shared" si="69"/>
        <v>0</v>
      </c>
      <c r="AC298" s="38">
        <v>0</v>
      </c>
    </row>
    <row r="299" spans="1:29" x14ac:dyDescent="0.25">
      <c r="A299" t="s">
        <v>267</v>
      </c>
      <c r="B299" t="s">
        <v>268</v>
      </c>
      <c r="C299">
        <v>721</v>
      </c>
      <c r="D299">
        <v>287323.08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 s="7">
        <v>721</v>
      </c>
      <c r="L299" s="3">
        <v>115.40797413330313</v>
      </c>
      <c r="M299" s="2" t="s">
        <v>267</v>
      </c>
      <c r="N299" s="38">
        <f t="shared" si="61"/>
        <v>287323.08</v>
      </c>
      <c r="O299" s="4">
        <f t="shared" si="62"/>
        <v>398.50635228848824</v>
      </c>
      <c r="P299" s="4">
        <f t="shared" si="63"/>
        <v>6.2474019270730965</v>
      </c>
      <c r="Q299" s="13">
        <f t="shared" si="64"/>
        <v>0</v>
      </c>
      <c r="R299" s="13">
        <f t="shared" si="65"/>
        <v>1</v>
      </c>
      <c r="S299" s="13">
        <f t="shared" si="66"/>
        <v>1</v>
      </c>
      <c r="T299" s="21">
        <v>0</v>
      </c>
      <c r="U299" s="21">
        <f t="shared" si="67"/>
        <v>-116.57</v>
      </c>
      <c r="V299" s="21"/>
      <c r="W299" s="21"/>
      <c r="X299" s="21"/>
      <c r="Y299" s="21"/>
      <c r="AA299" s="24">
        <f t="shared" si="68"/>
        <v>0</v>
      </c>
      <c r="AB299" s="38">
        <f t="shared" si="69"/>
        <v>0</v>
      </c>
      <c r="AC299" s="38">
        <v>0</v>
      </c>
    </row>
    <row r="300" spans="1:29" x14ac:dyDescent="0.25">
      <c r="A300" t="s">
        <v>595</v>
      </c>
      <c r="B300" t="s">
        <v>596</v>
      </c>
      <c r="C300">
        <v>1111</v>
      </c>
      <c r="D300">
        <v>441648.71</v>
      </c>
      <c r="E300">
        <v>0</v>
      </c>
      <c r="F300">
        <v>207.5</v>
      </c>
      <c r="G300">
        <v>0</v>
      </c>
      <c r="H300">
        <v>0</v>
      </c>
      <c r="I300">
        <v>0</v>
      </c>
      <c r="J300">
        <v>0</v>
      </c>
      <c r="K300" s="7">
        <v>1111</v>
      </c>
      <c r="L300" s="3">
        <v>90.937465967774003</v>
      </c>
      <c r="M300" s="2" t="s">
        <v>595</v>
      </c>
      <c r="N300" s="38">
        <f t="shared" si="61"/>
        <v>441441.21</v>
      </c>
      <c r="O300" s="4">
        <f t="shared" si="62"/>
        <v>397.33682268226823</v>
      </c>
      <c r="P300" s="4">
        <f t="shared" si="63"/>
        <v>12.21718670271405</v>
      </c>
      <c r="Q300" s="13">
        <f t="shared" si="64"/>
        <v>0</v>
      </c>
      <c r="R300" s="13">
        <f t="shared" si="65"/>
        <v>1</v>
      </c>
      <c r="S300" s="13">
        <f t="shared" si="66"/>
        <v>1</v>
      </c>
      <c r="T300" s="21">
        <v>0</v>
      </c>
      <c r="U300" s="21">
        <f t="shared" si="67"/>
        <v>-117.74</v>
      </c>
      <c r="V300" s="21"/>
      <c r="W300" s="21"/>
      <c r="X300" s="21"/>
      <c r="Y300" s="21"/>
      <c r="AA300" s="24">
        <f t="shared" si="68"/>
        <v>0</v>
      </c>
      <c r="AB300" s="38">
        <f t="shared" si="69"/>
        <v>0</v>
      </c>
      <c r="AC300" s="38">
        <v>0</v>
      </c>
    </row>
    <row r="301" spans="1:29" x14ac:dyDescent="0.25">
      <c r="A301" t="s">
        <v>764</v>
      </c>
      <c r="B301" t="s">
        <v>765</v>
      </c>
      <c r="C301">
        <v>1417</v>
      </c>
      <c r="D301">
        <v>566367.84</v>
      </c>
      <c r="E301">
        <v>5835</v>
      </c>
      <c r="F301">
        <v>0</v>
      </c>
      <c r="G301">
        <v>0</v>
      </c>
      <c r="H301">
        <v>0</v>
      </c>
      <c r="I301">
        <v>0</v>
      </c>
      <c r="J301">
        <v>0</v>
      </c>
      <c r="K301" s="7">
        <v>1417</v>
      </c>
      <c r="L301" s="3">
        <v>48.172284633475108</v>
      </c>
      <c r="M301" s="2" t="s">
        <v>764</v>
      </c>
      <c r="N301" s="38">
        <f t="shared" si="61"/>
        <v>560532.84</v>
      </c>
      <c r="O301" s="4">
        <f t="shared" si="62"/>
        <v>395.57716302046578</v>
      </c>
      <c r="P301" s="4">
        <f t="shared" si="63"/>
        <v>29.415254243833832</v>
      </c>
      <c r="Q301" s="13">
        <f t="shared" si="64"/>
        <v>0</v>
      </c>
      <c r="R301" s="13">
        <f t="shared" si="65"/>
        <v>1</v>
      </c>
      <c r="S301" s="13">
        <f t="shared" si="66"/>
        <v>1</v>
      </c>
      <c r="T301" s="21">
        <v>0</v>
      </c>
      <c r="U301" s="21">
        <f t="shared" si="67"/>
        <v>-119.5</v>
      </c>
      <c r="V301" s="21"/>
      <c r="W301" s="21"/>
      <c r="X301" s="21"/>
      <c r="Y301" s="21"/>
      <c r="AA301" s="24">
        <f t="shared" si="68"/>
        <v>0</v>
      </c>
      <c r="AB301" s="38">
        <f t="shared" si="69"/>
        <v>0</v>
      </c>
      <c r="AC301" s="38">
        <v>0</v>
      </c>
    </row>
    <row r="302" spans="1:29" x14ac:dyDescent="0.25">
      <c r="A302" t="s">
        <v>529</v>
      </c>
      <c r="B302" t="s">
        <v>530</v>
      </c>
      <c r="C302">
        <v>6396</v>
      </c>
      <c r="D302">
        <v>2520813.65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 s="7">
        <v>6396</v>
      </c>
      <c r="L302" s="3">
        <v>33.117297314990168</v>
      </c>
      <c r="M302" s="2" t="s">
        <v>529</v>
      </c>
      <c r="N302" s="38">
        <f t="shared" si="61"/>
        <v>2520813.65</v>
      </c>
      <c r="O302" s="4">
        <f t="shared" si="62"/>
        <v>394.12345997498437</v>
      </c>
      <c r="P302" s="4">
        <f t="shared" si="63"/>
        <v>193.13170211824391</v>
      </c>
      <c r="Q302" s="13">
        <f t="shared" si="64"/>
        <v>0</v>
      </c>
      <c r="R302" s="13">
        <f t="shared" si="65"/>
        <v>0</v>
      </c>
      <c r="S302" s="13">
        <f t="shared" si="66"/>
        <v>0</v>
      </c>
      <c r="T302" s="21">
        <v>0</v>
      </c>
      <c r="U302" s="21">
        <f t="shared" si="67"/>
        <v>-120.96</v>
      </c>
      <c r="V302" s="21"/>
      <c r="W302" s="21"/>
      <c r="X302" s="21"/>
      <c r="Y302" s="21"/>
      <c r="AA302" s="24">
        <f t="shared" si="68"/>
        <v>0</v>
      </c>
      <c r="AB302" s="38">
        <f t="shared" si="69"/>
        <v>0</v>
      </c>
      <c r="AC302" s="38">
        <v>0</v>
      </c>
    </row>
    <row r="303" spans="1:29" x14ac:dyDescent="0.25">
      <c r="A303" t="s">
        <v>359</v>
      </c>
      <c r="B303" t="s">
        <v>360</v>
      </c>
      <c r="C303">
        <v>1013</v>
      </c>
      <c r="D303">
        <v>396994.2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 s="7">
        <v>1013</v>
      </c>
      <c r="L303" s="3">
        <v>129.17368834162241</v>
      </c>
      <c r="M303" s="2" t="s">
        <v>359</v>
      </c>
      <c r="N303" s="38">
        <f t="shared" si="61"/>
        <v>396994.2</v>
      </c>
      <c r="O303" s="4">
        <f t="shared" si="62"/>
        <v>391.89950641658442</v>
      </c>
      <c r="P303" s="4">
        <f t="shared" si="63"/>
        <v>7.8421543350294707</v>
      </c>
      <c r="Q303" s="13">
        <f t="shared" si="64"/>
        <v>0</v>
      </c>
      <c r="R303" s="13">
        <f t="shared" si="65"/>
        <v>1</v>
      </c>
      <c r="S303" s="13">
        <f t="shared" si="66"/>
        <v>1</v>
      </c>
      <c r="T303" s="21">
        <v>0</v>
      </c>
      <c r="U303" s="21">
        <f t="shared" si="67"/>
        <v>-123.18</v>
      </c>
      <c r="V303" s="21"/>
      <c r="W303" s="21"/>
      <c r="X303" s="21"/>
      <c r="Y303" s="21"/>
      <c r="AA303" s="24">
        <f t="shared" si="68"/>
        <v>0</v>
      </c>
      <c r="AB303" s="38">
        <f t="shared" si="69"/>
        <v>0</v>
      </c>
      <c r="AC303" s="38">
        <v>0</v>
      </c>
    </row>
    <row r="304" spans="1:29" x14ac:dyDescent="0.25">
      <c r="A304" t="s">
        <v>192</v>
      </c>
      <c r="B304" t="s">
        <v>193</v>
      </c>
      <c r="C304">
        <v>11800</v>
      </c>
      <c r="D304">
        <v>4618284.57</v>
      </c>
      <c r="E304">
        <v>0</v>
      </c>
      <c r="F304">
        <v>7497.5</v>
      </c>
      <c r="G304">
        <v>0</v>
      </c>
      <c r="H304">
        <v>0</v>
      </c>
      <c r="I304">
        <v>0</v>
      </c>
      <c r="J304">
        <v>0</v>
      </c>
      <c r="K304" s="7">
        <v>11800</v>
      </c>
      <c r="L304" s="3">
        <v>196.71657580568333</v>
      </c>
      <c r="M304" s="2" t="s">
        <v>192</v>
      </c>
      <c r="N304" s="38">
        <f t="shared" si="61"/>
        <v>4610787.07</v>
      </c>
      <c r="O304" s="4">
        <f t="shared" si="62"/>
        <v>390.74466694915259</v>
      </c>
      <c r="P304" s="4">
        <f t="shared" si="63"/>
        <v>59.984777346145158</v>
      </c>
      <c r="Q304" s="13">
        <f t="shared" si="64"/>
        <v>0</v>
      </c>
      <c r="R304" s="13">
        <f t="shared" si="65"/>
        <v>0</v>
      </c>
      <c r="S304" s="13">
        <f t="shared" si="66"/>
        <v>0</v>
      </c>
      <c r="T304" s="21">
        <v>0</v>
      </c>
      <c r="U304" s="21">
        <f t="shared" si="67"/>
        <v>-124.34</v>
      </c>
      <c r="V304" s="21"/>
      <c r="W304" s="21"/>
      <c r="X304" s="21"/>
      <c r="Y304" s="21"/>
      <c r="AA304" s="24">
        <f t="shared" si="68"/>
        <v>0</v>
      </c>
      <c r="AB304" s="38">
        <f t="shared" si="69"/>
        <v>0</v>
      </c>
      <c r="AC304" s="38">
        <v>0</v>
      </c>
    </row>
    <row r="305" spans="1:29" x14ac:dyDescent="0.25">
      <c r="A305" t="s">
        <v>425</v>
      </c>
      <c r="B305" t="s">
        <v>426</v>
      </c>
      <c r="C305">
        <v>1441</v>
      </c>
      <c r="D305">
        <v>561548.68999999994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 s="7">
        <v>1441</v>
      </c>
      <c r="L305" s="3">
        <v>207.86199320807083</v>
      </c>
      <c r="M305" s="2" t="s">
        <v>425</v>
      </c>
      <c r="N305" s="38">
        <f t="shared" si="61"/>
        <v>561548.68999999994</v>
      </c>
      <c r="O305" s="4">
        <f t="shared" si="62"/>
        <v>389.69374739764049</v>
      </c>
      <c r="P305" s="4">
        <f t="shared" si="63"/>
        <v>6.9324842784392633</v>
      </c>
      <c r="Q305" s="13">
        <f t="shared" si="64"/>
        <v>0</v>
      </c>
      <c r="R305" s="13">
        <f t="shared" si="65"/>
        <v>1</v>
      </c>
      <c r="S305" s="13">
        <f t="shared" si="66"/>
        <v>1</v>
      </c>
      <c r="T305" s="21">
        <v>0</v>
      </c>
      <c r="U305" s="21">
        <f t="shared" si="67"/>
        <v>-125.39</v>
      </c>
      <c r="V305" s="21"/>
      <c r="W305" s="21"/>
      <c r="X305" s="21"/>
      <c r="Y305" s="21"/>
      <c r="AA305" s="24">
        <f t="shared" si="68"/>
        <v>0</v>
      </c>
      <c r="AB305" s="38">
        <f t="shared" si="69"/>
        <v>0</v>
      </c>
      <c r="AC305" s="38">
        <v>0</v>
      </c>
    </row>
    <row r="306" spans="1:29" x14ac:dyDescent="0.25">
      <c r="A306" t="s">
        <v>311</v>
      </c>
      <c r="B306" t="s">
        <v>312</v>
      </c>
      <c r="C306">
        <v>467</v>
      </c>
      <c r="D306">
        <v>181229.16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 s="7">
        <v>467</v>
      </c>
      <c r="L306" s="3">
        <v>53.170111630749695</v>
      </c>
      <c r="M306" s="2" t="s">
        <v>311</v>
      </c>
      <c r="N306" s="38">
        <f t="shared" si="61"/>
        <v>181229.16</v>
      </c>
      <c r="O306" s="4">
        <f t="shared" si="62"/>
        <v>388.07100642398285</v>
      </c>
      <c r="P306" s="4">
        <f t="shared" si="63"/>
        <v>8.7831299517137271</v>
      </c>
      <c r="Q306" s="13">
        <f t="shared" si="64"/>
        <v>0</v>
      </c>
      <c r="R306" s="13">
        <f t="shared" si="65"/>
        <v>1</v>
      </c>
      <c r="S306" s="13">
        <f t="shared" si="66"/>
        <v>1</v>
      </c>
      <c r="T306" s="21">
        <v>0</v>
      </c>
      <c r="U306" s="21">
        <f t="shared" si="67"/>
        <v>-127.01</v>
      </c>
      <c r="V306" s="21"/>
      <c r="W306" s="21"/>
      <c r="X306" s="21"/>
      <c r="Y306" s="21"/>
      <c r="AA306" s="24">
        <f t="shared" si="68"/>
        <v>0</v>
      </c>
      <c r="AB306" s="38">
        <f t="shared" si="69"/>
        <v>0</v>
      </c>
      <c r="AC306" s="38">
        <v>0</v>
      </c>
    </row>
    <row r="307" spans="1:29" x14ac:dyDescent="0.25">
      <c r="A307" t="s">
        <v>57</v>
      </c>
      <c r="B307" t="s">
        <v>58</v>
      </c>
      <c r="C307">
        <v>376</v>
      </c>
      <c r="D307">
        <v>145645.56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 s="7">
        <v>376</v>
      </c>
      <c r="L307" s="3">
        <v>101.32695282417194</v>
      </c>
      <c r="M307" s="2" t="s">
        <v>57</v>
      </c>
      <c r="N307" s="38">
        <f t="shared" si="61"/>
        <v>145645.56</v>
      </c>
      <c r="O307" s="4">
        <f t="shared" si="62"/>
        <v>387.35521276595745</v>
      </c>
      <c r="P307" s="4">
        <f t="shared" si="63"/>
        <v>3.7107599658351091</v>
      </c>
      <c r="Q307" s="13">
        <f t="shared" si="64"/>
        <v>0</v>
      </c>
      <c r="R307" s="13">
        <f t="shared" si="65"/>
        <v>1</v>
      </c>
      <c r="S307" s="13">
        <f t="shared" si="66"/>
        <v>1</v>
      </c>
      <c r="T307" s="21">
        <v>0</v>
      </c>
      <c r="U307" s="21">
        <f t="shared" si="67"/>
        <v>-127.72</v>
      </c>
      <c r="V307" s="21"/>
      <c r="W307" s="21"/>
      <c r="X307" s="21"/>
      <c r="Y307" s="21"/>
      <c r="AA307" s="24">
        <f t="shared" si="68"/>
        <v>0</v>
      </c>
      <c r="AB307" s="38">
        <f t="shared" si="69"/>
        <v>0</v>
      </c>
      <c r="AC307" s="38">
        <v>0</v>
      </c>
    </row>
    <row r="308" spans="1:29" x14ac:dyDescent="0.25">
      <c r="A308" t="s">
        <v>541</v>
      </c>
      <c r="B308" t="s">
        <v>542</v>
      </c>
      <c r="C308">
        <v>2929</v>
      </c>
      <c r="D308">
        <v>1146971.45</v>
      </c>
      <c r="E308">
        <v>0</v>
      </c>
      <c r="F308">
        <v>0</v>
      </c>
      <c r="G308">
        <v>16323.69</v>
      </c>
      <c r="H308">
        <v>0</v>
      </c>
      <c r="I308">
        <v>0</v>
      </c>
      <c r="J308">
        <v>0</v>
      </c>
      <c r="K308" s="7">
        <v>2929</v>
      </c>
      <c r="L308" s="3">
        <v>14.192316912063852</v>
      </c>
      <c r="M308" s="2" t="s">
        <v>541</v>
      </c>
      <c r="N308" s="38">
        <f t="shared" si="61"/>
        <v>1130647.76</v>
      </c>
      <c r="O308" s="4">
        <f t="shared" si="62"/>
        <v>386.01835438716284</v>
      </c>
      <c r="P308" s="4">
        <f t="shared" si="63"/>
        <v>206.37926972376661</v>
      </c>
      <c r="Q308" s="13">
        <f t="shared" si="64"/>
        <v>0</v>
      </c>
      <c r="R308" s="13">
        <f t="shared" si="65"/>
        <v>0</v>
      </c>
      <c r="S308" s="13">
        <f t="shared" si="66"/>
        <v>0</v>
      </c>
      <c r="T308" s="21">
        <v>0</v>
      </c>
      <c r="U308" s="21">
        <f t="shared" si="67"/>
        <v>-129.06</v>
      </c>
      <c r="V308" s="21"/>
      <c r="W308" s="21"/>
      <c r="X308" s="21"/>
      <c r="Y308" s="21"/>
      <c r="AA308" s="24">
        <f t="shared" si="68"/>
        <v>0</v>
      </c>
      <c r="AB308" s="38">
        <f t="shared" si="69"/>
        <v>0</v>
      </c>
      <c r="AC308" s="38">
        <v>0</v>
      </c>
    </row>
    <row r="309" spans="1:29" x14ac:dyDescent="0.25">
      <c r="A309" t="s">
        <v>309</v>
      </c>
      <c r="B309" t="s">
        <v>310</v>
      </c>
      <c r="C309">
        <v>316</v>
      </c>
      <c r="D309">
        <v>121901.23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 s="7">
        <v>316</v>
      </c>
      <c r="L309" s="3">
        <v>72.660375108224969</v>
      </c>
      <c r="M309" s="2" t="s">
        <v>309</v>
      </c>
      <c r="N309" s="38">
        <f t="shared" si="61"/>
        <v>121901.23</v>
      </c>
      <c r="O309" s="4">
        <f t="shared" si="62"/>
        <v>385.76338607594937</v>
      </c>
      <c r="P309" s="4">
        <f t="shared" si="63"/>
        <v>4.3490003943597806</v>
      </c>
      <c r="Q309" s="13">
        <f t="shared" si="64"/>
        <v>0</v>
      </c>
      <c r="R309" s="13">
        <f t="shared" si="65"/>
        <v>1</v>
      </c>
      <c r="S309" s="13">
        <f t="shared" si="66"/>
        <v>1</v>
      </c>
      <c r="T309" s="21">
        <v>0</v>
      </c>
      <c r="U309" s="21">
        <f t="shared" si="67"/>
        <v>-129.32</v>
      </c>
      <c r="V309" s="21"/>
      <c r="W309" s="21"/>
      <c r="X309" s="21"/>
      <c r="Y309" s="21"/>
      <c r="AA309" s="24">
        <f t="shared" si="68"/>
        <v>0</v>
      </c>
      <c r="AB309" s="38">
        <f t="shared" si="69"/>
        <v>0</v>
      </c>
      <c r="AC309" s="38">
        <v>0</v>
      </c>
    </row>
    <row r="310" spans="1:29" x14ac:dyDescent="0.25">
      <c r="A310" t="s">
        <v>798</v>
      </c>
      <c r="B310" t="s">
        <v>799</v>
      </c>
      <c r="C310">
        <v>1164</v>
      </c>
      <c r="D310">
        <v>448167.27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 s="7">
        <v>1164</v>
      </c>
      <c r="L310" s="3">
        <v>286.86936418725907</v>
      </c>
      <c r="M310" s="2" t="s">
        <v>798</v>
      </c>
      <c r="N310" s="38">
        <f t="shared" si="61"/>
        <v>448167.27</v>
      </c>
      <c r="O310" s="4">
        <f t="shared" si="62"/>
        <v>385.02342783505156</v>
      </c>
      <c r="P310" s="4">
        <f t="shared" si="63"/>
        <v>4.0575960535129791</v>
      </c>
      <c r="Q310" s="13">
        <f t="shared" si="64"/>
        <v>0</v>
      </c>
      <c r="R310" s="13">
        <f t="shared" si="65"/>
        <v>1</v>
      </c>
      <c r="S310" s="13">
        <f t="shared" si="66"/>
        <v>1</v>
      </c>
      <c r="T310" s="21">
        <v>0</v>
      </c>
      <c r="U310" s="21">
        <f t="shared" si="67"/>
        <v>-130.06</v>
      </c>
      <c r="V310" s="21"/>
      <c r="W310" s="21"/>
      <c r="X310" s="21"/>
      <c r="Y310" s="21"/>
      <c r="AA310" s="24">
        <f t="shared" si="68"/>
        <v>0</v>
      </c>
      <c r="AB310" s="38">
        <f t="shared" si="69"/>
        <v>0</v>
      </c>
      <c r="AC310" s="38">
        <v>0</v>
      </c>
    </row>
    <row r="311" spans="1:29" x14ac:dyDescent="0.25">
      <c r="A311" t="s">
        <v>802</v>
      </c>
      <c r="B311" t="s">
        <v>803</v>
      </c>
      <c r="C311">
        <v>1759</v>
      </c>
      <c r="D311">
        <v>675665.74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 s="7">
        <v>1759</v>
      </c>
      <c r="L311" s="3">
        <v>94.608146253490546</v>
      </c>
      <c r="M311" s="2" t="s">
        <v>802</v>
      </c>
      <c r="N311" s="38">
        <f t="shared" si="61"/>
        <v>675665.74</v>
      </c>
      <c r="O311" s="4">
        <f t="shared" si="62"/>
        <v>384.11923820352473</v>
      </c>
      <c r="P311" s="4">
        <f t="shared" si="63"/>
        <v>18.59247929123336</v>
      </c>
      <c r="Q311" s="13">
        <f t="shared" si="64"/>
        <v>0</v>
      </c>
      <c r="R311" s="13">
        <f t="shared" si="65"/>
        <v>1</v>
      </c>
      <c r="S311" s="13">
        <f t="shared" si="66"/>
        <v>1</v>
      </c>
      <c r="T311" s="21">
        <v>0</v>
      </c>
      <c r="U311" s="21">
        <f t="shared" si="67"/>
        <v>-130.96</v>
      </c>
      <c r="V311" s="21"/>
      <c r="W311" s="21"/>
      <c r="X311" s="21"/>
      <c r="Y311" s="21"/>
      <c r="AA311" s="24">
        <f t="shared" si="68"/>
        <v>0</v>
      </c>
      <c r="AB311" s="38">
        <f t="shared" si="69"/>
        <v>0</v>
      </c>
      <c r="AC311" s="38">
        <v>0</v>
      </c>
    </row>
    <row r="312" spans="1:29" x14ac:dyDescent="0.25">
      <c r="A312" t="s">
        <v>663</v>
      </c>
      <c r="B312" t="s">
        <v>664</v>
      </c>
      <c r="C312">
        <v>2529</v>
      </c>
      <c r="D312">
        <v>971330.64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 s="7">
        <v>2529</v>
      </c>
      <c r="L312" s="3">
        <v>167.24111075477566</v>
      </c>
      <c r="M312" s="2" t="s">
        <v>663</v>
      </c>
      <c r="N312" s="38">
        <f t="shared" si="61"/>
        <v>971330.64</v>
      </c>
      <c r="O312" s="4">
        <f t="shared" si="62"/>
        <v>384.07696322657176</v>
      </c>
      <c r="P312" s="4">
        <f t="shared" si="63"/>
        <v>15.121879952760258</v>
      </c>
      <c r="Q312" s="13">
        <f t="shared" si="64"/>
        <v>0</v>
      </c>
      <c r="R312" s="13">
        <f t="shared" si="65"/>
        <v>1</v>
      </c>
      <c r="S312" s="13">
        <f t="shared" si="66"/>
        <v>1</v>
      </c>
      <c r="T312" s="21">
        <v>0</v>
      </c>
      <c r="U312" s="21">
        <f t="shared" si="67"/>
        <v>-131</v>
      </c>
      <c r="V312" s="21"/>
      <c r="W312" s="21"/>
      <c r="X312" s="21"/>
      <c r="Y312" s="21"/>
      <c r="AA312" s="24">
        <f t="shared" si="68"/>
        <v>0</v>
      </c>
      <c r="AB312" s="38">
        <f t="shared" si="69"/>
        <v>0</v>
      </c>
      <c r="AC312" s="38">
        <v>0</v>
      </c>
    </row>
    <row r="313" spans="1:29" x14ac:dyDescent="0.25">
      <c r="A313" t="s">
        <v>371</v>
      </c>
      <c r="B313" t="s">
        <v>372</v>
      </c>
      <c r="C313">
        <v>255</v>
      </c>
      <c r="D313">
        <v>97517.65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 s="7">
        <v>255</v>
      </c>
      <c r="L313" s="3">
        <v>71.041746075750325</v>
      </c>
      <c r="M313" s="2" t="s">
        <v>371</v>
      </c>
      <c r="N313" s="38">
        <f t="shared" si="61"/>
        <v>97517.65</v>
      </c>
      <c r="O313" s="4">
        <f t="shared" si="62"/>
        <v>382.42215686274506</v>
      </c>
      <c r="P313" s="4">
        <f t="shared" si="63"/>
        <v>3.589438803039819</v>
      </c>
      <c r="Q313" s="13">
        <f t="shared" si="64"/>
        <v>0</v>
      </c>
      <c r="R313" s="13">
        <f t="shared" si="65"/>
        <v>1</v>
      </c>
      <c r="S313" s="13">
        <f t="shared" si="66"/>
        <v>1</v>
      </c>
      <c r="T313" s="21">
        <v>0</v>
      </c>
      <c r="U313" s="21">
        <f t="shared" si="67"/>
        <v>-132.66</v>
      </c>
      <c r="V313" s="21"/>
      <c r="W313" s="21"/>
      <c r="X313" s="21"/>
      <c r="Y313" s="21"/>
      <c r="AA313" s="24">
        <f t="shared" si="68"/>
        <v>0</v>
      </c>
      <c r="AB313" s="38">
        <f t="shared" si="69"/>
        <v>0</v>
      </c>
      <c r="AC313" s="38">
        <v>0</v>
      </c>
    </row>
    <row r="314" spans="1:29" x14ac:dyDescent="0.25">
      <c r="A314" t="s">
        <v>533</v>
      </c>
      <c r="B314" t="s">
        <v>534</v>
      </c>
      <c r="C314">
        <v>5631</v>
      </c>
      <c r="D314">
        <v>2157696.21</v>
      </c>
      <c r="E314">
        <v>5231.41</v>
      </c>
      <c r="F314">
        <v>0</v>
      </c>
      <c r="G314">
        <v>0</v>
      </c>
      <c r="H314">
        <v>0</v>
      </c>
      <c r="I314">
        <v>0</v>
      </c>
      <c r="J314">
        <v>0</v>
      </c>
      <c r="K314" s="7">
        <v>5631</v>
      </c>
      <c r="L314" s="3">
        <v>120.7537688295203</v>
      </c>
      <c r="M314" s="2" t="s">
        <v>533</v>
      </c>
      <c r="N314" s="38">
        <f t="shared" si="61"/>
        <v>2152464.7999999998</v>
      </c>
      <c r="O314" s="4">
        <f t="shared" si="62"/>
        <v>382.25267270467054</v>
      </c>
      <c r="P314" s="4">
        <f t="shared" si="63"/>
        <v>46.632084899559729</v>
      </c>
      <c r="Q314" s="13">
        <f t="shared" si="64"/>
        <v>0</v>
      </c>
      <c r="R314" s="13">
        <f t="shared" si="65"/>
        <v>1</v>
      </c>
      <c r="S314" s="13">
        <f t="shared" si="66"/>
        <v>1</v>
      </c>
      <c r="T314" s="21">
        <v>0</v>
      </c>
      <c r="U314" s="21">
        <f t="shared" si="67"/>
        <v>-132.83000000000001</v>
      </c>
      <c r="V314" s="21"/>
      <c r="W314" s="21"/>
      <c r="X314" s="21"/>
      <c r="Y314" s="21"/>
      <c r="AA314" s="24">
        <f t="shared" si="68"/>
        <v>0</v>
      </c>
      <c r="AB314" s="38">
        <f t="shared" si="69"/>
        <v>0</v>
      </c>
      <c r="AC314" s="38">
        <v>0</v>
      </c>
    </row>
    <row r="315" spans="1:29" x14ac:dyDescent="0.25">
      <c r="A315" t="s">
        <v>776</v>
      </c>
      <c r="B315" t="s">
        <v>777</v>
      </c>
      <c r="C315">
        <v>2141</v>
      </c>
      <c r="D315">
        <v>816278.29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 s="7">
        <v>2141</v>
      </c>
      <c r="L315" s="3">
        <v>176.67869886498113</v>
      </c>
      <c r="M315" s="2" t="s">
        <v>776</v>
      </c>
      <c r="N315" s="38">
        <f t="shared" si="61"/>
        <v>816278.29</v>
      </c>
      <c r="O315" s="4">
        <f t="shared" si="62"/>
        <v>381.26029425502105</v>
      </c>
      <c r="P315" s="4">
        <f t="shared" si="63"/>
        <v>12.118042603631377</v>
      </c>
      <c r="Q315" s="13">
        <f t="shared" si="64"/>
        <v>0</v>
      </c>
      <c r="R315" s="13">
        <f t="shared" si="65"/>
        <v>1</v>
      </c>
      <c r="S315" s="13">
        <f t="shared" si="66"/>
        <v>1</v>
      </c>
      <c r="T315" s="21">
        <v>0</v>
      </c>
      <c r="U315" s="21">
        <f t="shared" si="67"/>
        <v>-133.82</v>
      </c>
      <c r="V315" s="21"/>
      <c r="W315" s="21"/>
      <c r="X315" s="21"/>
      <c r="Y315" s="21"/>
      <c r="AA315" s="24">
        <f t="shared" si="68"/>
        <v>0</v>
      </c>
      <c r="AB315" s="38">
        <f t="shared" si="69"/>
        <v>0</v>
      </c>
      <c r="AC315" s="38">
        <v>0</v>
      </c>
    </row>
    <row r="316" spans="1:29" x14ac:dyDescent="0.25">
      <c r="A316" t="s">
        <v>16</v>
      </c>
      <c r="B316" t="s">
        <v>17</v>
      </c>
      <c r="C316">
        <v>1653</v>
      </c>
      <c r="D316">
        <v>630113.85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 s="7">
        <v>1653</v>
      </c>
      <c r="L316" s="3">
        <v>162.63310384880813</v>
      </c>
      <c r="M316" s="2" t="s">
        <v>16</v>
      </c>
      <c r="N316" s="38">
        <f t="shared" si="61"/>
        <v>630113.85</v>
      </c>
      <c r="O316" s="4">
        <f t="shared" si="62"/>
        <v>381.19410163339381</v>
      </c>
      <c r="P316" s="4">
        <f t="shared" si="63"/>
        <v>10.163982368169714</v>
      </c>
      <c r="Q316" s="13">
        <f t="shared" si="64"/>
        <v>0</v>
      </c>
      <c r="R316" s="13">
        <f t="shared" si="65"/>
        <v>1</v>
      </c>
      <c r="S316" s="13">
        <f t="shared" si="66"/>
        <v>1</v>
      </c>
      <c r="T316" s="21">
        <v>0</v>
      </c>
      <c r="U316" s="21">
        <f t="shared" si="67"/>
        <v>-133.88999999999999</v>
      </c>
      <c r="V316" s="21"/>
      <c r="W316" s="21"/>
      <c r="X316" s="21"/>
      <c r="Y316" s="21"/>
      <c r="AA316" s="24">
        <f t="shared" si="68"/>
        <v>0</v>
      </c>
      <c r="AB316" s="38">
        <f t="shared" si="69"/>
        <v>0</v>
      </c>
      <c r="AC316" s="38">
        <v>0</v>
      </c>
    </row>
    <row r="317" spans="1:29" x14ac:dyDescent="0.25">
      <c r="A317" t="s">
        <v>508</v>
      </c>
      <c r="B317" t="s">
        <v>594</v>
      </c>
      <c r="C317">
        <v>1082</v>
      </c>
      <c r="D317">
        <v>411959.35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 s="7">
        <v>1082</v>
      </c>
      <c r="L317" s="3">
        <v>99.660066675886156</v>
      </c>
      <c r="M317" s="2" t="s">
        <v>508</v>
      </c>
      <c r="N317" s="38">
        <f t="shared" si="61"/>
        <v>411959.35</v>
      </c>
      <c r="O317" s="4">
        <f t="shared" si="62"/>
        <v>380.7387707948244</v>
      </c>
      <c r="P317" s="4">
        <f t="shared" si="63"/>
        <v>10.856906242285325</v>
      </c>
      <c r="Q317" s="13">
        <f t="shared" si="64"/>
        <v>0</v>
      </c>
      <c r="R317" s="13">
        <f t="shared" si="65"/>
        <v>1</v>
      </c>
      <c r="S317" s="13">
        <f t="shared" si="66"/>
        <v>1</v>
      </c>
      <c r="T317" s="21">
        <v>0</v>
      </c>
      <c r="U317" s="21">
        <f t="shared" si="67"/>
        <v>-134.34</v>
      </c>
      <c r="V317" s="21"/>
      <c r="W317" s="21"/>
      <c r="X317" s="21"/>
      <c r="Y317" s="21"/>
      <c r="AA317" s="24">
        <f t="shared" si="68"/>
        <v>0</v>
      </c>
      <c r="AB317" s="38">
        <f t="shared" si="69"/>
        <v>0</v>
      </c>
      <c r="AC317" s="38">
        <v>0</v>
      </c>
    </row>
    <row r="318" spans="1:29" x14ac:dyDescent="0.25">
      <c r="A318" t="s">
        <v>24</v>
      </c>
      <c r="B318" t="s">
        <v>25</v>
      </c>
      <c r="C318">
        <v>1324</v>
      </c>
      <c r="D318">
        <v>504154.02</v>
      </c>
      <c r="E318">
        <v>0</v>
      </c>
      <c r="F318">
        <v>96</v>
      </c>
      <c r="G318">
        <v>0</v>
      </c>
      <c r="H318">
        <v>0</v>
      </c>
      <c r="I318">
        <v>0</v>
      </c>
      <c r="J318">
        <v>0</v>
      </c>
      <c r="K318" s="7">
        <v>1324</v>
      </c>
      <c r="L318" s="3">
        <v>213.55571212788675</v>
      </c>
      <c r="M318" s="2" t="s">
        <v>24</v>
      </c>
      <c r="N318" s="38">
        <f t="shared" si="61"/>
        <v>504058.02</v>
      </c>
      <c r="O318" s="4">
        <f t="shared" si="62"/>
        <v>380.70847432024169</v>
      </c>
      <c r="P318" s="4">
        <f t="shared" si="63"/>
        <v>6.1997873379623272</v>
      </c>
      <c r="Q318" s="13">
        <f t="shared" si="64"/>
        <v>0</v>
      </c>
      <c r="R318" s="13">
        <f t="shared" si="65"/>
        <v>1</v>
      </c>
      <c r="S318" s="13">
        <f t="shared" si="66"/>
        <v>1</v>
      </c>
      <c r="T318" s="21">
        <v>0</v>
      </c>
      <c r="U318" s="21">
        <f t="shared" si="67"/>
        <v>-134.37</v>
      </c>
      <c r="V318" s="21"/>
      <c r="W318" s="21"/>
      <c r="X318" s="21"/>
      <c r="Y318" s="21"/>
      <c r="AA318" s="24">
        <f t="shared" si="68"/>
        <v>0</v>
      </c>
      <c r="AB318" s="38">
        <f t="shared" si="69"/>
        <v>0</v>
      </c>
      <c r="AC318" s="38">
        <v>0</v>
      </c>
    </row>
    <row r="319" spans="1:29" x14ac:dyDescent="0.25">
      <c r="A319" t="s">
        <v>124</v>
      </c>
      <c r="B319" t="s">
        <v>125</v>
      </c>
      <c r="C319">
        <v>1037</v>
      </c>
      <c r="D319">
        <v>392171.48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 s="7">
        <v>1037</v>
      </c>
      <c r="L319" s="3">
        <v>37.925132494127347</v>
      </c>
      <c r="M319" s="2" t="s">
        <v>124</v>
      </c>
      <c r="N319" s="38">
        <f t="shared" si="61"/>
        <v>392171.48</v>
      </c>
      <c r="O319" s="4">
        <f t="shared" si="62"/>
        <v>378.17886210221792</v>
      </c>
      <c r="P319" s="4">
        <f t="shared" si="63"/>
        <v>27.343345475736385</v>
      </c>
      <c r="Q319" s="13">
        <f t="shared" si="64"/>
        <v>0</v>
      </c>
      <c r="R319" s="13">
        <f t="shared" si="65"/>
        <v>1</v>
      </c>
      <c r="S319" s="13">
        <f t="shared" si="66"/>
        <v>1</v>
      </c>
      <c r="T319" s="21">
        <v>0</v>
      </c>
      <c r="U319" s="21">
        <f t="shared" si="67"/>
        <v>-136.9</v>
      </c>
      <c r="V319" s="21"/>
      <c r="W319" s="21"/>
      <c r="X319" s="21"/>
      <c r="Y319" s="21"/>
      <c r="AA319" s="24">
        <f t="shared" si="68"/>
        <v>0</v>
      </c>
      <c r="AB319" s="38">
        <f t="shared" si="69"/>
        <v>0</v>
      </c>
      <c r="AC319" s="38">
        <v>0</v>
      </c>
    </row>
    <row r="320" spans="1:29" x14ac:dyDescent="0.25">
      <c r="A320" t="s">
        <v>196</v>
      </c>
      <c r="B320" t="s">
        <v>197</v>
      </c>
      <c r="C320">
        <v>1979</v>
      </c>
      <c r="D320">
        <v>776761.23</v>
      </c>
      <c r="E320">
        <v>489.13</v>
      </c>
      <c r="F320">
        <v>0</v>
      </c>
      <c r="G320">
        <v>29859.8</v>
      </c>
      <c r="H320">
        <v>0</v>
      </c>
      <c r="I320">
        <v>0</v>
      </c>
      <c r="J320">
        <v>0</v>
      </c>
      <c r="K320" s="7">
        <v>1979</v>
      </c>
      <c r="L320" s="3">
        <v>91.724390120743138</v>
      </c>
      <c r="M320" s="2" t="s">
        <v>196</v>
      </c>
      <c r="N320" s="38">
        <f t="shared" si="61"/>
        <v>746412.29999999993</v>
      </c>
      <c r="O320" s="4">
        <f t="shared" si="62"/>
        <v>377.16639717028801</v>
      </c>
      <c r="P320" s="4">
        <f t="shared" si="63"/>
        <v>21.575504589290873</v>
      </c>
      <c r="Q320" s="13">
        <f t="shared" si="64"/>
        <v>0</v>
      </c>
      <c r="R320" s="13">
        <f t="shared" si="65"/>
        <v>1</v>
      </c>
      <c r="S320" s="13">
        <f t="shared" si="66"/>
        <v>1</v>
      </c>
      <c r="T320" s="21">
        <v>0</v>
      </c>
      <c r="U320" s="21">
        <f t="shared" si="67"/>
        <v>-137.91</v>
      </c>
      <c r="V320" s="21"/>
      <c r="W320" s="21"/>
      <c r="X320" s="21"/>
      <c r="Y320" s="21"/>
      <c r="AA320" s="24">
        <f t="shared" si="68"/>
        <v>0</v>
      </c>
      <c r="AB320" s="38">
        <f t="shared" si="69"/>
        <v>0</v>
      </c>
      <c r="AC320" s="38">
        <v>0</v>
      </c>
    </row>
    <row r="321" spans="1:29" x14ac:dyDescent="0.25">
      <c r="A321" t="s">
        <v>580</v>
      </c>
      <c r="B321" t="s">
        <v>581</v>
      </c>
      <c r="C321">
        <v>266</v>
      </c>
      <c r="D321">
        <v>100179.74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 s="7">
        <v>266</v>
      </c>
      <c r="L321" s="3">
        <v>82.850243789198359</v>
      </c>
      <c r="M321" s="2" t="s">
        <v>580</v>
      </c>
      <c r="N321" s="38">
        <f t="shared" si="61"/>
        <v>100179.74</v>
      </c>
      <c r="O321" s="4">
        <f t="shared" si="62"/>
        <v>376.61556390977444</v>
      </c>
      <c r="P321" s="4">
        <f t="shared" si="63"/>
        <v>3.2106121579654285</v>
      </c>
      <c r="Q321" s="13">
        <f t="shared" si="64"/>
        <v>0</v>
      </c>
      <c r="R321" s="13">
        <f t="shared" si="65"/>
        <v>1</v>
      </c>
      <c r="S321" s="13">
        <f t="shared" si="66"/>
        <v>1</v>
      </c>
      <c r="T321" s="24">
        <v>82478</v>
      </c>
      <c r="U321" s="21">
        <f t="shared" si="67"/>
        <v>-138.46</v>
      </c>
      <c r="V321" s="21"/>
      <c r="W321" s="21"/>
      <c r="X321" s="21"/>
      <c r="Y321" s="21"/>
      <c r="Z321" s="57">
        <f>T321*0.5</f>
        <v>41239</v>
      </c>
      <c r="AA321" s="24">
        <f t="shared" si="68"/>
        <v>21787.64</v>
      </c>
      <c r="AB321" s="38">
        <f t="shared" si="69"/>
        <v>21787.64</v>
      </c>
      <c r="AC321" s="38">
        <v>21787.64</v>
      </c>
    </row>
    <row r="322" spans="1:29" x14ac:dyDescent="0.25">
      <c r="A322" t="s">
        <v>347</v>
      </c>
      <c r="B322" t="s">
        <v>348</v>
      </c>
      <c r="C322">
        <v>758</v>
      </c>
      <c r="D322">
        <v>281907.18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 s="7">
        <v>758</v>
      </c>
      <c r="L322" s="3">
        <v>42.575502629996087</v>
      </c>
      <c r="M322" s="2" t="s">
        <v>347</v>
      </c>
      <c r="N322" s="38">
        <f t="shared" si="61"/>
        <v>281907.18</v>
      </c>
      <c r="O322" s="4">
        <f t="shared" si="62"/>
        <v>371.90920844327178</v>
      </c>
      <c r="P322" s="4">
        <f t="shared" si="63"/>
        <v>17.803665328097846</v>
      </c>
      <c r="Q322" s="13">
        <f t="shared" si="64"/>
        <v>0</v>
      </c>
      <c r="R322" s="13">
        <f t="shared" si="65"/>
        <v>1</v>
      </c>
      <c r="S322" s="13">
        <f t="shared" si="66"/>
        <v>1</v>
      </c>
      <c r="T322" s="24">
        <v>0</v>
      </c>
      <c r="U322" s="21">
        <f t="shared" si="67"/>
        <v>-143.16999999999999</v>
      </c>
      <c r="V322" s="21"/>
      <c r="W322" s="21"/>
      <c r="X322" s="21"/>
      <c r="Y322" s="21"/>
      <c r="Z322" s="59"/>
      <c r="AA322" s="24">
        <f t="shared" si="68"/>
        <v>0</v>
      </c>
      <c r="AB322" s="38">
        <f t="shared" si="69"/>
        <v>0</v>
      </c>
      <c r="AC322" s="38">
        <v>0</v>
      </c>
    </row>
    <row r="323" spans="1:29" x14ac:dyDescent="0.25">
      <c r="A323" t="s">
        <v>635</v>
      </c>
      <c r="B323" t="s">
        <v>636</v>
      </c>
      <c r="C323">
        <v>3378</v>
      </c>
      <c r="D323">
        <v>1263463.51</v>
      </c>
      <c r="E323">
        <v>0</v>
      </c>
      <c r="F323">
        <v>2190.1999999999998</v>
      </c>
      <c r="G323">
        <v>4968.3999999999996</v>
      </c>
      <c r="H323">
        <v>0</v>
      </c>
      <c r="I323">
        <v>0</v>
      </c>
      <c r="J323">
        <v>0</v>
      </c>
      <c r="K323" s="7">
        <v>3378</v>
      </c>
      <c r="L323" s="3">
        <v>143.02723001040349</v>
      </c>
      <c r="M323" s="2" t="s">
        <v>635</v>
      </c>
      <c r="N323" s="38">
        <f t="shared" si="61"/>
        <v>1256304.9099999999</v>
      </c>
      <c r="O323" s="4">
        <f t="shared" si="62"/>
        <v>371.90790704558907</v>
      </c>
      <c r="P323" s="4">
        <f t="shared" si="63"/>
        <v>23.617880313799628</v>
      </c>
      <c r="Q323" s="13">
        <f t="shared" si="64"/>
        <v>0</v>
      </c>
      <c r="R323" s="13">
        <f t="shared" si="65"/>
        <v>1</v>
      </c>
      <c r="S323" s="13">
        <f t="shared" si="66"/>
        <v>1</v>
      </c>
      <c r="T323" s="24">
        <v>0</v>
      </c>
      <c r="U323" s="21">
        <f t="shared" si="67"/>
        <v>-143.16999999999999</v>
      </c>
      <c r="V323" s="21"/>
      <c r="W323" s="21"/>
      <c r="X323" s="21"/>
      <c r="Y323" s="21"/>
      <c r="Z323" s="59"/>
      <c r="AA323" s="24">
        <f t="shared" si="68"/>
        <v>0</v>
      </c>
      <c r="AB323" s="38">
        <f t="shared" si="69"/>
        <v>0</v>
      </c>
      <c r="AC323" s="38">
        <v>0</v>
      </c>
    </row>
    <row r="324" spans="1:29" x14ac:dyDescent="0.25">
      <c r="A324" t="s">
        <v>758</v>
      </c>
      <c r="B324" t="s">
        <v>759</v>
      </c>
      <c r="C324">
        <v>74</v>
      </c>
      <c r="D324">
        <v>27447.1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 s="7">
        <v>74</v>
      </c>
      <c r="L324" s="3">
        <v>25.397505520505501</v>
      </c>
      <c r="M324" s="2" t="s">
        <v>758</v>
      </c>
      <c r="N324" s="38">
        <f t="shared" si="61"/>
        <v>27447.1</v>
      </c>
      <c r="O324" s="4">
        <f t="shared" si="62"/>
        <v>370.90675675675675</v>
      </c>
      <c r="P324" s="4">
        <f t="shared" si="63"/>
        <v>2.9136719722436402</v>
      </c>
      <c r="Q324" s="13">
        <f t="shared" si="64"/>
        <v>0</v>
      </c>
      <c r="R324" s="13">
        <f t="shared" si="65"/>
        <v>1</v>
      </c>
      <c r="S324" s="13">
        <f t="shared" si="66"/>
        <v>1</v>
      </c>
      <c r="T324" s="24">
        <v>10680</v>
      </c>
      <c r="U324" s="21">
        <f t="shared" si="67"/>
        <v>-144.16999999999999</v>
      </c>
      <c r="V324" s="21"/>
      <c r="W324" s="21"/>
      <c r="X324" s="21"/>
      <c r="Y324" s="21"/>
      <c r="Z324" s="57">
        <f>T324*0.5</f>
        <v>5340</v>
      </c>
      <c r="AA324" s="24">
        <f t="shared" si="68"/>
        <v>2821.26</v>
      </c>
      <c r="AB324" s="38">
        <f t="shared" si="69"/>
        <v>2821.26</v>
      </c>
      <c r="AC324" s="38">
        <v>2821.26</v>
      </c>
    </row>
    <row r="325" spans="1:29" x14ac:dyDescent="0.25">
      <c r="A325" t="s">
        <v>609</v>
      </c>
      <c r="B325" t="s">
        <v>610</v>
      </c>
      <c r="C325">
        <v>571</v>
      </c>
      <c r="D325">
        <v>211337.95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 s="7">
        <v>571</v>
      </c>
      <c r="L325" s="3">
        <v>17.403605615499643</v>
      </c>
      <c r="M325" s="2" t="s">
        <v>609</v>
      </c>
      <c r="N325" s="38">
        <f t="shared" si="61"/>
        <v>211337.95</v>
      </c>
      <c r="O325" s="4">
        <f t="shared" si="62"/>
        <v>370.11900175131353</v>
      </c>
      <c r="P325" s="4">
        <f t="shared" si="63"/>
        <v>32.809293235849225</v>
      </c>
      <c r="Q325" s="13">
        <f t="shared" si="64"/>
        <v>0</v>
      </c>
      <c r="R325" s="13">
        <f t="shared" si="65"/>
        <v>1</v>
      </c>
      <c r="S325" s="13">
        <f t="shared" si="66"/>
        <v>1</v>
      </c>
      <c r="T325" s="21">
        <v>0</v>
      </c>
      <c r="U325" s="21">
        <f t="shared" si="67"/>
        <v>-144.96</v>
      </c>
      <c r="V325" s="21"/>
      <c r="W325" s="21"/>
      <c r="X325" s="21"/>
      <c r="Y325" s="21"/>
      <c r="AA325" s="24">
        <f t="shared" si="68"/>
        <v>0</v>
      </c>
      <c r="AB325" s="38">
        <f t="shared" si="69"/>
        <v>0</v>
      </c>
      <c r="AC325" s="38">
        <v>0</v>
      </c>
    </row>
    <row r="326" spans="1:29" x14ac:dyDescent="0.25">
      <c r="A326" t="s">
        <v>251</v>
      </c>
      <c r="B326" t="s">
        <v>252</v>
      </c>
      <c r="C326">
        <v>653</v>
      </c>
      <c r="D326">
        <v>240743.94</v>
      </c>
      <c r="E326">
        <v>0</v>
      </c>
      <c r="F326">
        <v>0</v>
      </c>
      <c r="G326">
        <v>1265.25</v>
      </c>
      <c r="H326">
        <v>0</v>
      </c>
      <c r="I326">
        <v>0</v>
      </c>
      <c r="J326">
        <v>0</v>
      </c>
      <c r="K326" s="7">
        <v>653</v>
      </c>
      <c r="L326" s="3">
        <v>18.195740152654324</v>
      </c>
      <c r="M326" s="2" t="s">
        <v>251</v>
      </c>
      <c r="N326" s="38">
        <f t="shared" ref="N326:N389" si="70">D326-SUM(E326:J326)</f>
        <v>239478.69</v>
      </c>
      <c r="O326" s="4">
        <f t="shared" ref="O326:O389" si="71">N326/K326</f>
        <v>366.73612557427259</v>
      </c>
      <c r="P326" s="4">
        <f t="shared" ref="P326:P389" si="72">K326/L326</f>
        <v>35.887520624146909</v>
      </c>
      <c r="Q326" s="13">
        <f t="shared" ref="Q326:Q389" si="73">IF(+O326&gt;$Q$428,1,0)</f>
        <v>0</v>
      </c>
      <c r="R326" s="13">
        <f t="shared" ref="R326:R389" si="74">IF(+P326&lt;50,1,0)</f>
        <v>1</v>
      </c>
      <c r="S326" s="13">
        <f t="shared" ref="S326:S389" si="75">+Q326+R326</f>
        <v>1</v>
      </c>
      <c r="T326" s="21">
        <v>0</v>
      </c>
      <c r="U326" s="21">
        <f t="shared" si="67"/>
        <v>-148.34</v>
      </c>
      <c r="V326" s="21"/>
      <c r="W326" s="21"/>
      <c r="X326" s="21"/>
      <c r="Y326" s="21"/>
      <c r="AA326" s="24">
        <f t="shared" si="68"/>
        <v>0</v>
      </c>
      <c r="AB326" s="38">
        <f t="shared" si="69"/>
        <v>0</v>
      </c>
      <c r="AC326" s="38">
        <v>0</v>
      </c>
    </row>
    <row r="327" spans="1:29" x14ac:dyDescent="0.25">
      <c r="A327" t="s">
        <v>578</v>
      </c>
      <c r="B327" t="s">
        <v>579</v>
      </c>
      <c r="C327">
        <v>1518</v>
      </c>
      <c r="D327">
        <v>556578.52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 s="7">
        <v>1518</v>
      </c>
      <c r="L327" s="3">
        <v>146.4678076444454</v>
      </c>
      <c r="M327" s="2" t="s">
        <v>578</v>
      </c>
      <c r="N327" s="38">
        <f t="shared" si="70"/>
        <v>556578.52</v>
      </c>
      <c r="O327" s="4">
        <f t="shared" si="71"/>
        <v>366.65251646903823</v>
      </c>
      <c r="P327" s="4">
        <f t="shared" si="72"/>
        <v>10.364052172372146</v>
      </c>
      <c r="Q327" s="13">
        <f t="shared" si="73"/>
        <v>0</v>
      </c>
      <c r="R327" s="13">
        <f t="shared" si="74"/>
        <v>1</v>
      </c>
      <c r="S327" s="13">
        <f t="shared" si="75"/>
        <v>1</v>
      </c>
      <c r="T327" s="21">
        <v>0</v>
      </c>
      <c r="U327" s="21">
        <f t="shared" ref="U327:U390" si="76">ROUND(+O327-$Q$428,2)</f>
        <v>-148.43</v>
      </c>
      <c r="V327" s="21"/>
      <c r="W327" s="21"/>
      <c r="X327" s="21"/>
      <c r="Y327" s="21"/>
      <c r="AA327" s="24">
        <f t="shared" si="68"/>
        <v>0</v>
      </c>
      <c r="AB327" s="38">
        <f t="shared" si="69"/>
        <v>0</v>
      </c>
      <c r="AC327" s="38">
        <v>0</v>
      </c>
    </row>
    <row r="328" spans="1:29" x14ac:dyDescent="0.25">
      <c r="A328" t="s">
        <v>320</v>
      </c>
      <c r="B328" t="s">
        <v>321</v>
      </c>
      <c r="C328">
        <v>808</v>
      </c>
      <c r="D328">
        <v>295362.90000000002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 s="7">
        <v>808</v>
      </c>
      <c r="L328" s="3">
        <v>52.473105006739161</v>
      </c>
      <c r="M328" s="2" t="s">
        <v>320</v>
      </c>
      <c r="N328" s="38">
        <f t="shared" si="70"/>
        <v>295362.90000000002</v>
      </c>
      <c r="O328" s="4">
        <f t="shared" si="71"/>
        <v>365.54814356435645</v>
      </c>
      <c r="P328" s="4">
        <f t="shared" si="72"/>
        <v>15.398364550682258</v>
      </c>
      <c r="Q328" s="13">
        <f t="shared" si="73"/>
        <v>0</v>
      </c>
      <c r="R328" s="13">
        <f t="shared" si="74"/>
        <v>1</v>
      </c>
      <c r="S328" s="13">
        <f t="shared" si="75"/>
        <v>1</v>
      </c>
      <c r="T328" s="21">
        <v>0</v>
      </c>
      <c r="U328" s="21">
        <f t="shared" si="76"/>
        <v>-149.53</v>
      </c>
      <c r="V328" s="21"/>
      <c r="W328" s="21"/>
      <c r="X328" s="21"/>
      <c r="Y328" s="21"/>
      <c r="AA328" s="24">
        <f t="shared" si="68"/>
        <v>0</v>
      </c>
      <c r="AB328" s="38">
        <f t="shared" si="69"/>
        <v>0</v>
      </c>
      <c r="AC328" s="38">
        <v>0</v>
      </c>
    </row>
    <row r="329" spans="1:29" x14ac:dyDescent="0.25">
      <c r="A329" t="s">
        <v>92</v>
      </c>
      <c r="B329" t="s">
        <v>93</v>
      </c>
      <c r="C329">
        <v>913</v>
      </c>
      <c r="D329">
        <v>333399.67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 s="7">
        <v>913</v>
      </c>
      <c r="L329" s="3">
        <v>63.520660993181458</v>
      </c>
      <c r="M329" s="2" t="s">
        <v>92</v>
      </c>
      <c r="N329" s="38">
        <f t="shared" si="70"/>
        <v>333399.67</v>
      </c>
      <c r="O329" s="4">
        <f t="shared" si="71"/>
        <v>365.16940854326396</v>
      </c>
      <c r="P329" s="4">
        <f t="shared" si="72"/>
        <v>14.373276123464848</v>
      </c>
      <c r="Q329" s="13">
        <f t="shared" si="73"/>
        <v>0</v>
      </c>
      <c r="R329" s="13">
        <f t="shared" si="74"/>
        <v>1</v>
      </c>
      <c r="S329" s="13">
        <f t="shared" si="75"/>
        <v>1</v>
      </c>
      <c r="T329" s="21">
        <v>0</v>
      </c>
      <c r="U329" s="21">
        <f t="shared" si="76"/>
        <v>-149.91</v>
      </c>
      <c r="V329" s="21"/>
      <c r="W329" s="21"/>
      <c r="X329" s="21"/>
      <c r="Y329" s="21"/>
      <c r="AA329" s="24">
        <f t="shared" si="68"/>
        <v>0</v>
      </c>
      <c r="AB329" s="38">
        <f t="shared" si="69"/>
        <v>0</v>
      </c>
      <c r="AC329" s="38">
        <v>0</v>
      </c>
    </row>
    <row r="330" spans="1:29" x14ac:dyDescent="0.25">
      <c r="A330" t="s">
        <v>427</v>
      </c>
      <c r="B330" t="s">
        <v>428</v>
      </c>
      <c r="C330">
        <v>1116</v>
      </c>
      <c r="D330">
        <v>413329.98</v>
      </c>
      <c r="E330">
        <v>0</v>
      </c>
      <c r="F330">
        <v>0</v>
      </c>
      <c r="G330">
        <v>6850</v>
      </c>
      <c r="H330">
        <v>0</v>
      </c>
      <c r="I330">
        <v>0</v>
      </c>
      <c r="J330">
        <v>0</v>
      </c>
      <c r="K330" s="7">
        <v>1116</v>
      </c>
      <c r="L330" s="3">
        <v>97.808147262297268</v>
      </c>
      <c r="M330" s="2" t="s">
        <v>427</v>
      </c>
      <c r="N330" s="38">
        <f t="shared" si="70"/>
        <v>406479.98</v>
      </c>
      <c r="O330" s="4">
        <f t="shared" si="71"/>
        <v>364.22937275985663</v>
      </c>
      <c r="P330" s="4">
        <f t="shared" si="72"/>
        <v>11.410092423151253</v>
      </c>
      <c r="Q330" s="13">
        <f t="shared" si="73"/>
        <v>0</v>
      </c>
      <c r="R330" s="13">
        <f t="shared" si="74"/>
        <v>1</v>
      </c>
      <c r="S330" s="13">
        <f t="shared" si="75"/>
        <v>1</v>
      </c>
      <c r="T330" s="21">
        <v>0</v>
      </c>
      <c r="U330" s="21">
        <f t="shared" si="76"/>
        <v>-150.85</v>
      </c>
      <c r="V330" s="21"/>
      <c r="W330" s="21"/>
      <c r="X330" s="21"/>
      <c r="Y330" s="21"/>
      <c r="AA330" s="24">
        <f t="shared" si="68"/>
        <v>0</v>
      </c>
      <c r="AB330" s="38">
        <f t="shared" si="69"/>
        <v>0</v>
      </c>
      <c r="AC330" s="38">
        <v>0</v>
      </c>
    </row>
    <row r="331" spans="1:29" x14ac:dyDescent="0.25">
      <c r="A331" t="s">
        <v>381</v>
      </c>
      <c r="B331" t="s">
        <v>382</v>
      </c>
      <c r="C331">
        <v>975</v>
      </c>
      <c r="D331">
        <v>354356.51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 s="7">
        <v>975</v>
      </c>
      <c r="L331" s="3">
        <v>145.83284478601291</v>
      </c>
      <c r="M331" s="2" t="s">
        <v>381</v>
      </c>
      <c r="N331" s="38">
        <f t="shared" si="70"/>
        <v>354356.51</v>
      </c>
      <c r="O331" s="4">
        <f t="shared" si="71"/>
        <v>363.44257435897435</v>
      </c>
      <c r="P331" s="4">
        <f t="shared" si="72"/>
        <v>6.6857366831913714</v>
      </c>
      <c r="Q331" s="13">
        <f t="shared" si="73"/>
        <v>0</v>
      </c>
      <c r="R331" s="13">
        <f t="shared" si="74"/>
        <v>1</v>
      </c>
      <c r="S331" s="13">
        <f t="shared" si="75"/>
        <v>1</v>
      </c>
      <c r="T331" s="21">
        <v>0</v>
      </c>
      <c r="U331" s="21">
        <f t="shared" si="76"/>
        <v>-151.63999999999999</v>
      </c>
      <c r="V331" s="21"/>
      <c r="W331" s="21"/>
      <c r="X331" s="21"/>
      <c r="Y331" s="21"/>
      <c r="AA331" s="24">
        <f t="shared" ref="AA331:AA394" si="77">ROUND(Z331*$AA$5,2)</f>
        <v>0</v>
      </c>
      <c r="AB331" s="38">
        <f t="shared" ref="AB331:AB394" si="78">+AA331</f>
        <v>0</v>
      </c>
      <c r="AC331" s="38">
        <v>0</v>
      </c>
    </row>
    <row r="332" spans="1:29" x14ac:dyDescent="0.25">
      <c r="A332" t="s">
        <v>247</v>
      </c>
      <c r="B332" t="s">
        <v>248</v>
      </c>
      <c r="C332">
        <v>489</v>
      </c>
      <c r="D332">
        <v>176552.24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 s="7">
        <v>489</v>
      </c>
      <c r="L332" s="3">
        <v>162.08035351458474</v>
      </c>
      <c r="M332" s="2" t="s">
        <v>247</v>
      </c>
      <c r="N332" s="38">
        <f t="shared" si="70"/>
        <v>176552.24</v>
      </c>
      <c r="O332" s="4">
        <f t="shared" si="71"/>
        <v>361.04752556237219</v>
      </c>
      <c r="P332" s="4">
        <f t="shared" si="72"/>
        <v>3.0170220473760105</v>
      </c>
      <c r="Q332" s="13">
        <f t="shared" si="73"/>
        <v>0</v>
      </c>
      <c r="R332" s="13">
        <f t="shared" si="74"/>
        <v>1</v>
      </c>
      <c r="S332" s="13">
        <f t="shared" si="75"/>
        <v>1</v>
      </c>
      <c r="T332" s="21">
        <v>0</v>
      </c>
      <c r="U332" s="21">
        <f t="shared" si="76"/>
        <v>-154.03</v>
      </c>
      <c r="V332" s="21"/>
      <c r="W332" s="21"/>
      <c r="X332" s="21"/>
      <c r="Y332" s="21"/>
      <c r="AA332" s="24">
        <f t="shared" si="77"/>
        <v>0</v>
      </c>
      <c r="AB332" s="38">
        <f t="shared" si="78"/>
        <v>0</v>
      </c>
      <c r="AC332" s="38">
        <v>0</v>
      </c>
    </row>
    <row r="333" spans="1:29" x14ac:dyDescent="0.25">
      <c r="A333" t="s">
        <v>535</v>
      </c>
      <c r="B333" t="s">
        <v>536</v>
      </c>
      <c r="C333">
        <v>1076</v>
      </c>
      <c r="D333">
        <v>382497.62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 s="7">
        <v>1076</v>
      </c>
      <c r="L333" s="3">
        <v>98.961995656601729</v>
      </c>
      <c r="M333" s="2" t="s">
        <v>535</v>
      </c>
      <c r="N333" s="38">
        <f t="shared" si="70"/>
        <v>382497.62</v>
      </c>
      <c r="O333" s="4">
        <f t="shared" si="71"/>
        <v>355.48105947955389</v>
      </c>
      <c r="P333" s="4">
        <f t="shared" si="72"/>
        <v>10.872860767013243</v>
      </c>
      <c r="Q333" s="13">
        <f t="shared" si="73"/>
        <v>0</v>
      </c>
      <c r="R333" s="13">
        <f t="shared" si="74"/>
        <v>1</v>
      </c>
      <c r="S333" s="13">
        <f t="shared" si="75"/>
        <v>1</v>
      </c>
      <c r="T333" s="21">
        <v>0</v>
      </c>
      <c r="U333" s="21">
        <f t="shared" si="76"/>
        <v>-159.6</v>
      </c>
      <c r="V333" s="21"/>
      <c r="W333" s="21"/>
      <c r="X333" s="21"/>
      <c r="Y333" s="21"/>
      <c r="AA333" s="24">
        <f t="shared" si="77"/>
        <v>0</v>
      </c>
      <c r="AB333" s="38">
        <f t="shared" si="78"/>
        <v>0</v>
      </c>
      <c r="AC333" s="38">
        <v>0</v>
      </c>
    </row>
    <row r="334" spans="1:29" x14ac:dyDescent="0.25">
      <c r="A334" t="s">
        <v>168</v>
      </c>
      <c r="B334" t="s">
        <v>169</v>
      </c>
      <c r="C334">
        <v>3754</v>
      </c>
      <c r="D334">
        <v>1327748.79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 s="7">
        <v>3754</v>
      </c>
      <c r="L334" s="3">
        <v>89.288246892243251</v>
      </c>
      <c r="M334" s="2" t="s">
        <v>168</v>
      </c>
      <c r="N334" s="38">
        <f t="shared" si="70"/>
        <v>1327748.79</v>
      </c>
      <c r="O334" s="4">
        <f t="shared" si="71"/>
        <v>353.6890756526372</v>
      </c>
      <c r="P334" s="4">
        <f t="shared" si="72"/>
        <v>42.043607424955745</v>
      </c>
      <c r="Q334" s="13">
        <f t="shared" si="73"/>
        <v>0</v>
      </c>
      <c r="R334" s="13">
        <f t="shared" si="74"/>
        <v>1</v>
      </c>
      <c r="S334" s="13">
        <f t="shared" si="75"/>
        <v>1</v>
      </c>
      <c r="T334" s="21">
        <v>0</v>
      </c>
      <c r="U334" s="21">
        <f t="shared" si="76"/>
        <v>-161.38999999999999</v>
      </c>
      <c r="V334" s="21"/>
      <c r="W334" s="21"/>
      <c r="X334" s="21"/>
      <c r="Y334" s="21"/>
      <c r="AA334" s="24">
        <f t="shared" si="77"/>
        <v>0</v>
      </c>
      <c r="AB334" s="38">
        <f t="shared" si="78"/>
        <v>0</v>
      </c>
      <c r="AC334" s="38">
        <v>0</v>
      </c>
    </row>
    <row r="335" spans="1:29" x14ac:dyDescent="0.25">
      <c r="A335" t="s">
        <v>215</v>
      </c>
      <c r="B335" t="s">
        <v>216</v>
      </c>
      <c r="C335">
        <v>1816</v>
      </c>
      <c r="D335">
        <v>641426.02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 s="7">
        <v>1816</v>
      </c>
      <c r="L335" s="3">
        <v>104.42121904449574</v>
      </c>
      <c r="M335" s="2" t="s">
        <v>215</v>
      </c>
      <c r="N335" s="38">
        <f t="shared" si="70"/>
        <v>641426.02</v>
      </c>
      <c r="O335" s="4">
        <f t="shared" si="71"/>
        <v>353.20816079295156</v>
      </c>
      <c r="P335" s="4">
        <f t="shared" si="72"/>
        <v>17.391101316545349</v>
      </c>
      <c r="Q335" s="13">
        <f t="shared" si="73"/>
        <v>0</v>
      </c>
      <c r="R335" s="13">
        <f t="shared" si="74"/>
        <v>1</v>
      </c>
      <c r="S335" s="13">
        <f t="shared" si="75"/>
        <v>1</v>
      </c>
      <c r="T335" s="21">
        <v>0</v>
      </c>
      <c r="U335" s="21">
        <f t="shared" si="76"/>
        <v>-161.87</v>
      </c>
      <c r="V335" s="21"/>
      <c r="W335" s="21"/>
      <c r="X335" s="21"/>
      <c r="Y335" s="21"/>
      <c r="AA335" s="24">
        <f t="shared" si="77"/>
        <v>0</v>
      </c>
      <c r="AB335" s="38">
        <f t="shared" si="78"/>
        <v>0</v>
      </c>
      <c r="AC335" s="38">
        <v>0</v>
      </c>
    </row>
    <row r="336" spans="1:29" x14ac:dyDescent="0.25">
      <c r="A336" t="s">
        <v>345</v>
      </c>
      <c r="B336" t="s">
        <v>346</v>
      </c>
      <c r="C336">
        <v>1927</v>
      </c>
      <c r="D336">
        <v>680431.67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 s="7">
        <v>1927</v>
      </c>
      <c r="L336" s="3">
        <v>106.0035659782245</v>
      </c>
      <c r="M336" s="2" t="s">
        <v>345</v>
      </c>
      <c r="N336" s="38">
        <f t="shared" si="70"/>
        <v>680431.67</v>
      </c>
      <c r="O336" s="4">
        <f t="shared" si="71"/>
        <v>353.10413596263624</v>
      </c>
      <c r="P336" s="4">
        <f t="shared" si="72"/>
        <v>18.178633730075163</v>
      </c>
      <c r="Q336" s="13">
        <f t="shared" si="73"/>
        <v>0</v>
      </c>
      <c r="R336" s="13">
        <f t="shared" si="74"/>
        <v>1</v>
      </c>
      <c r="S336" s="13">
        <f t="shared" si="75"/>
        <v>1</v>
      </c>
      <c r="T336" s="21">
        <v>0</v>
      </c>
      <c r="U336" s="21">
        <f t="shared" si="76"/>
        <v>-161.97999999999999</v>
      </c>
      <c r="V336" s="21"/>
      <c r="W336" s="21"/>
      <c r="X336" s="21"/>
      <c r="Y336" s="21"/>
      <c r="AA336" s="24">
        <f t="shared" si="77"/>
        <v>0</v>
      </c>
      <c r="AB336" s="38">
        <f t="shared" si="78"/>
        <v>0</v>
      </c>
      <c r="AC336" s="38">
        <v>0</v>
      </c>
    </row>
    <row r="337" spans="1:29" x14ac:dyDescent="0.25">
      <c r="A337" t="s">
        <v>453</v>
      </c>
      <c r="B337" t="s">
        <v>454</v>
      </c>
      <c r="C337">
        <v>448</v>
      </c>
      <c r="D337">
        <v>157274.57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 s="7">
        <v>448</v>
      </c>
      <c r="L337" s="3">
        <v>5.9648475886747736</v>
      </c>
      <c r="M337" s="2" t="s">
        <v>453</v>
      </c>
      <c r="N337" s="38">
        <f t="shared" si="70"/>
        <v>157274.57</v>
      </c>
      <c r="O337" s="4">
        <f t="shared" si="71"/>
        <v>351.05930803571431</v>
      </c>
      <c r="P337" s="4">
        <f t="shared" si="72"/>
        <v>75.106696917218869</v>
      </c>
      <c r="Q337" s="13">
        <f t="shared" si="73"/>
        <v>0</v>
      </c>
      <c r="R337" s="13">
        <f t="shared" si="74"/>
        <v>0</v>
      </c>
      <c r="S337" s="13">
        <f t="shared" si="75"/>
        <v>0</v>
      </c>
      <c r="T337" s="21">
        <v>0</v>
      </c>
      <c r="U337" s="21">
        <f t="shared" si="76"/>
        <v>-164.02</v>
      </c>
      <c r="V337" s="21"/>
      <c r="W337" s="21"/>
      <c r="X337" s="21"/>
      <c r="Y337" s="21"/>
      <c r="AA337" s="24">
        <f t="shared" si="77"/>
        <v>0</v>
      </c>
      <c r="AB337" s="38">
        <f t="shared" si="78"/>
        <v>0</v>
      </c>
      <c r="AC337" s="38">
        <v>0</v>
      </c>
    </row>
    <row r="338" spans="1:29" x14ac:dyDescent="0.25">
      <c r="A338" t="s">
        <v>0</v>
      </c>
      <c r="B338" t="s">
        <v>1</v>
      </c>
      <c r="C338">
        <v>767</v>
      </c>
      <c r="D338">
        <v>268639.92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 s="7">
        <v>767</v>
      </c>
      <c r="L338" s="3">
        <v>43.028469741935531</v>
      </c>
      <c r="M338" s="2" t="s">
        <v>0</v>
      </c>
      <c r="N338" s="38">
        <f t="shared" si="70"/>
        <v>268639.92</v>
      </c>
      <c r="O338" s="4">
        <f t="shared" si="71"/>
        <v>350.24761408083441</v>
      </c>
      <c r="P338" s="4">
        <f t="shared" si="72"/>
        <v>17.82540733147389</v>
      </c>
      <c r="Q338" s="13">
        <f t="shared" si="73"/>
        <v>0</v>
      </c>
      <c r="R338" s="13">
        <f t="shared" si="74"/>
        <v>1</v>
      </c>
      <c r="S338" s="13">
        <f t="shared" si="75"/>
        <v>1</v>
      </c>
      <c r="T338" s="21">
        <v>0</v>
      </c>
      <c r="U338" s="21">
        <f t="shared" si="76"/>
        <v>-164.83</v>
      </c>
      <c r="V338" s="21"/>
      <c r="W338" s="21"/>
      <c r="X338" s="21"/>
      <c r="AA338" s="24">
        <f t="shared" si="77"/>
        <v>0</v>
      </c>
      <c r="AB338" s="38">
        <f t="shared" si="78"/>
        <v>0</v>
      </c>
      <c r="AC338" s="38">
        <v>0</v>
      </c>
    </row>
    <row r="339" spans="1:29" x14ac:dyDescent="0.25">
      <c r="A339" t="s">
        <v>707</v>
      </c>
      <c r="B339" t="s">
        <v>708</v>
      </c>
      <c r="C339">
        <v>3043</v>
      </c>
      <c r="D339">
        <v>1084419.6100000001</v>
      </c>
      <c r="E339">
        <v>0</v>
      </c>
      <c r="F339">
        <v>0</v>
      </c>
      <c r="G339">
        <v>25267.279999999999</v>
      </c>
      <c r="H339">
        <v>0</v>
      </c>
      <c r="I339">
        <v>0</v>
      </c>
      <c r="J339">
        <v>0</v>
      </c>
      <c r="K339" s="7">
        <v>3043</v>
      </c>
      <c r="L339" s="3">
        <v>112.68841449477742</v>
      </c>
      <c r="M339" s="2" t="s">
        <v>707</v>
      </c>
      <c r="N339" s="38">
        <f t="shared" si="70"/>
        <v>1059152.33</v>
      </c>
      <c r="O339" s="4">
        <f t="shared" si="71"/>
        <v>348.06188958264875</v>
      </c>
      <c r="P339" s="4">
        <f t="shared" si="72"/>
        <v>27.003663274905946</v>
      </c>
      <c r="Q339" s="13">
        <f t="shared" si="73"/>
        <v>0</v>
      </c>
      <c r="R339" s="13">
        <f t="shared" si="74"/>
        <v>1</v>
      </c>
      <c r="S339" s="13">
        <f t="shared" si="75"/>
        <v>1</v>
      </c>
      <c r="T339" s="21">
        <v>0</v>
      </c>
      <c r="U339" s="21">
        <f t="shared" si="76"/>
        <v>-167.02</v>
      </c>
      <c r="V339" s="21"/>
      <c r="W339" s="21"/>
      <c r="X339" s="21"/>
      <c r="Y339" s="21"/>
      <c r="AA339" s="24">
        <f t="shared" si="77"/>
        <v>0</v>
      </c>
      <c r="AB339" s="38">
        <f t="shared" si="78"/>
        <v>0</v>
      </c>
      <c r="AC339" s="38">
        <v>0</v>
      </c>
    </row>
    <row r="340" spans="1:29" x14ac:dyDescent="0.25">
      <c r="A340" t="s">
        <v>651</v>
      </c>
      <c r="B340" t="s">
        <v>652</v>
      </c>
      <c r="C340">
        <v>1108</v>
      </c>
      <c r="D340">
        <v>382911.31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 s="7">
        <v>1108</v>
      </c>
      <c r="L340" s="3">
        <v>17.975995970942531</v>
      </c>
      <c r="M340" s="2" t="s">
        <v>651</v>
      </c>
      <c r="N340" s="38">
        <f t="shared" si="70"/>
        <v>382911.31</v>
      </c>
      <c r="O340" s="4">
        <f t="shared" si="71"/>
        <v>345.58782490974727</v>
      </c>
      <c r="P340" s="4">
        <f t="shared" si="72"/>
        <v>61.637753023033447</v>
      </c>
      <c r="Q340" s="13">
        <f t="shared" si="73"/>
        <v>0</v>
      </c>
      <c r="R340" s="13">
        <f t="shared" si="74"/>
        <v>0</v>
      </c>
      <c r="S340" s="13">
        <f t="shared" si="75"/>
        <v>0</v>
      </c>
      <c r="T340" s="21">
        <v>0</v>
      </c>
      <c r="U340" s="21">
        <f t="shared" si="76"/>
        <v>-169.49</v>
      </c>
      <c r="V340" s="21"/>
      <c r="W340" s="21"/>
      <c r="X340" s="21"/>
      <c r="Y340" s="21"/>
      <c r="AA340" s="24">
        <f t="shared" si="77"/>
        <v>0</v>
      </c>
      <c r="AB340" s="38">
        <f t="shared" si="78"/>
        <v>0</v>
      </c>
      <c r="AC340" s="38">
        <v>0</v>
      </c>
    </row>
    <row r="341" spans="1:29" x14ac:dyDescent="0.25">
      <c r="A341" t="s">
        <v>140</v>
      </c>
      <c r="B341" t="s">
        <v>141</v>
      </c>
      <c r="C341">
        <v>1310</v>
      </c>
      <c r="D341">
        <v>448724.4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 s="7">
        <v>1310</v>
      </c>
      <c r="L341" s="3">
        <v>164.12773822139457</v>
      </c>
      <c r="M341" s="2" t="s">
        <v>140</v>
      </c>
      <c r="N341" s="38">
        <f t="shared" si="70"/>
        <v>448724.4</v>
      </c>
      <c r="O341" s="4">
        <f t="shared" si="71"/>
        <v>342.53770992366412</v>
      </c>
      <c r="P341" s="4">
        <f t="shared" si="72"/>
        <v>7.9815880861827253</v>
      </c>
      <c r="Q341" s="13">
        <f t="shared" si="73"/>
        <v>0</v>
      </c>
      <c r="R341" s="13">
        <f t="shared" si="74"/>
        <v>1</v>
      </c>
      <c r="S341" s="13">
        <f t="shared" si="75"/>
        <v>1</v>
      </c>
      <c r="T341" s="21">
        <v>0</v>
      </c>
      <c r="U341" s="21">
        <f t="shared" si="76"/>
        <v>-172.54</v>
      </c>
      <c r="V341" s="21"/>
      <c r="W341" s="21"/>
      <c r="X341" s="21"/>
      <c r="Y341" s="21"/>
      <c r="AA341" s="24">
        <f t="shared" si="77"/>
        <v>0</v>
      </c>
      <c r="AB341" s="38">
        <f t="shared" si="78"/>
        <v>0</v>
      </c>
      <c r="AC341" s="38">
        <v>0</v>
      </c>
    </row>
    <row r="342" spans="1:29" x14ac:dyDescent="0.25">
      <c r="A342" t="s">
        <v>766</v>
      </c>
      <c r="B342" t="s">
        <v>767</v>
      </c>
      <c r="C342">
        <v>857</v>
      </c>
      <c r="D342">
        <v>292315.77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 s="7">
        <v>857</v>
      </c>
      <c r="L342" s="3">
        <v>83.750268128974753</v>
      </c>
      <c r="M342" s="2" t="s">
        <v>766</v>
      </c>
      <c r="N342" s="38">
        <f t="shared" si="70"/>
        <v>292315.77</v>
      </c>
      <c r="O342" s="4">
        <f t="shared" si="71"/>
        <v>341.09191365227542</v>
      </c>
      <c r="P342" s="4">
        <f t="shared" si="72"/>
        <v>10.232803060167244</v>
      </c>
      <c r="Q342" s="13">
        <f t="shared" si="73"/>
        <v>0</v>
      </c>
      <c r="R342" s="13">
        <f t="shared" si="74"/>
        <v>1</v>
      </c>
      <c r="S342" s="13">
        <f t="shared" si="75"/>
        <v>1</v>
      </c>
      <c r="T342" s="21">
        <v>0</v>
      </c>
      <c r="U342" s="21">
        <f t="shared" si="76"/>
        <v>-173.99</v>
      </c>
      <c r="V342" s="21"/>
      <c r="W342" s="21"/>
      <c r="X342" s="21"/>
      <c r="Y342" s="21"/>
      <c r="AA342" s="24">
        <f t="shared" si="77"/>
        <v>0</v>
      </c>
      <c r="AB342" s="38">
        <f t="shared" si="78"/>
        <v>0</v>
      </c>
      <c r="AC342" s="38">
        <v>0</v>
      </c>
    </row>
    <row r="343" spans="1:29" x14ac:dyDescent="0.25">
      <c r="A343" t="s">
        <v>295</v>
      </c>
      <c r="B343" t="s">
        <v>296</v>
      </c>
      <c r="C343">
        <v>1538</v>
      </c>
      <c r="D343">
        <v>523613.87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 s="7">
        <v>1538</v>
      </c>
      <c r="L343" s="3">
        <v>181.32976090633747</v>
      </c>
      <c r="M343" s="2" t="s">
        <v>295</v>
      </c>
      <c r="N343" s="38">
        <f t="shared" si="70"/>
        <v>523613.87</v>
      </c>
      <c r="O343" s="4">
        <f t="shared" si="71"/>
        <v>340.45115084525355</v>
      </c>
      <c r="P343" s="4">
        <f t="shared" si="72"/>
        <v>8.4817847457176399</v>
      </c>
      <c r="Q343" s="13">
        <f t="shared" si="73"/>
        <v>0</v>
      </c>
      <c r="R343" s="13">
        <f t="shared" si="74"/>
        <v>1</v>
      </c>
      <c r="S343" s="13">
        <f t="shared" si="75"/>
        <v>1</v>
      </c>
      <c r="T343" s="21">
        <v>0</v>
      </c>
      <c r="U343" s="21">
        <f t="shared" si="76"/>
        <v>-174.63</v>
      </c>
      <c r="V343" s="21"/>
      <c r="W343" s="21"/>
      <c r="X343" s="21"/>
      <c r="Y343" s="21"/>
      <c r="AA343" s="24">
        <f t="shared" si="77"/>
        <v>0</v>
      </c>
      <c r="AB343" s="38">
        <f t="shared" si="78"/>
        <v>0</v>
      </c>
      <c r="AC343" s="38">
        <v>0</v>
      </c>
    </row>
    <row r="344" spans="1:29" x14ac:dyDescent="0.25">
      <c r="A344" t="s">
        <v>330</v>
      </c>
      <c r="B344" t="s">
        <v>711</v>
      </c>
      <c r="C344">
        <v>1110</v>
      </c>
      <c r="D344">
        <v>376259.59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 s="7">
        <v>1110</v>
      </c>
      <c r="L344" s="3">
        <v>8.9022804828115518</v>
      </c>
      <c r="M344" s="2" t="s">
        <v>330</v>
      </c>
      <c r="N344" s="38">
        <f t="shared" si="70"/>
        <v>376259.59</v>
      </c>
      <c r="O344" s="4">
        <f t="shared" si="71"/>
        <v>338.9726036036036</v>
      </c>
      <c r="P344" s="4">
        <f t="shared" si="72"/>
        <v>124.68715203291771</v>
      </c>
      <c r="Q344" s="13">
        <f t="shared" si="73"/>
        <v>0</v>
      </c>
      <c r="R344" s="13">
        <f t="shared" si="74"/>
        <v>0</v>
      </c>
      <c r="S344" s="13">
        <f t="shared" si="75"/>
        <v>0</v>
      </c>
      <c r="T344" s="21">
        <v>0</v>
      </c>
      <c r="U344" s="21">
        <f t="shared" si="76"/>
        <v>-176.11</v>
      </c>
      <c r="V344" s="21"/>
      <c r="W344" s="21"/>
      <c r="X344" s="21"/>
      <c r="Y344" s="21"/>
      <c r="AA344" s="24">
        <f t="shared" si="77"/>
        <v>0</v>
      </c>
      <c r="AB344" s="38">
        <f t="shared" si="78"/>
        <v>0</v>
      </c>
      <c r="AC344" s="38">
        <v>0</v>
      </c>
    </row>
    <row r="345" spans="1:29" x14ac:dyDescent="0.25">
      <c r="A345" t="s">
        <v>263</v>
      </c>
      <c r="B345" t="s">
        <v>264</v>
      </c>
      <c r="C345">
        <v>1072</v>
      </c>
      <c r="D345">
        <v>458761.32</v>
      </c>
      <c r="E345">
        <v>0</v>
      </c>
      <c r="F345">
        <v>0</v>
      </c>
      <c r="G345">
        <v>96749.84</v>
      </c>
      <c r="H345">
        <v>0</v>
      </c>
      <c r="I345">
        <v>0</v>
      </c>
      <c r="J345">
        <v>0</v>
      </c>
      <c r="K345" s="7">
        <v>1072</v>
      </c>
      <c r="L345" s="3">
        <v>16.485009266634879</v>
      </c>
      <c r="M345" s="2" t="s">
        <v>263</v>
      </c>
      <c r="N345" s="38">
        <f t="shared" si="70"/>
        <v>362011.48</v>
      </c>
      <c r="O345" s="4">
        <f t="shared" si="71"/>
        <v>337.69727611940294</v>
      </c>
      <c r="P345" s="4">
        <f t="shared" si="72"/>
        <v>65.028777519081714</v>
      </c>
      <c r="Q345" s="13">
        <f t="shared" si="73"/>
        <v>0</v>
      </c>
      <c r="R345" s="13">
        <f t="shared" si="74"/>
        <v>0</v>
      </c>
      <c r="S345" s="13">
        <f t="shared" si="75"/>
        <v>0</v>
      </c>
      <c r="T345" s="21">
        <v>0</v>
      </c>
      <c r="U345" s="21">
        <f t="shared" si="76"/>
        <v>-177.38</v>
      </c>
      <c r="V345" s="21"/>
      <c r="W345" s="21"/>
      <c r="X345" s="21"/>
      <c r="Y345" s="21"/>
      <c r="AA345" s="24">
        <f t="shared" si="77"/>
        <v>0</v>
      </c>
      <c r="AB345" s="38">
        <f t="shared" si="78"/>
        <v>0</v>
      </c>
      <c r="AC345" s="38">
        <v>0</v>
      </c>
    </row>
    <row r="346" spans="1:29" x14ac:dyDescent="0.25">
      <c r="A346" t="s">
        <v>760</v>
      </c>
      <c r="B346" t="s">
        <v>761</v>
      </c>
      <c r="C346">
        <v>1073</v>
      </c>
      <c r="D346">
        <v>360215.22</v>
      </c>
      <c r="E346">
        <v>0</v>
      </c>
      <c r="F346">
        <v>0</v>
      </c>
      <c r="G346">
        <v>1828.83</v>
      </c>
      <c r="H346">
        <v>0</v>
      </c>
      <c r="I346">
        <v>0</v>
      </c>
      <c r="J346">
        <v>0</v>
      </c>
      <c r="K346" s="7">
        <v>1073</v>
      </c>
      <c r="L346" s="3">
        <v>86.720894793469313</v>
      </c>
      <c r="M346" s="2" t="s">
        <v>760</v>
      </c>
      <c r="N346" s="38">
        <f t="shared" si="70"/>
        <v>358386.38999999996</v>
      </c>
      <c r="O346" s="4">
        <f t="shared" si="71"/>
        <v>334.00409133271199</v>
      </c>
      <c r="P346" s="4">
        <f t="shared" si="72"/>
        <v>12.373027314298472</v>
      </c>
      <c r="Q346" s="13">
        <f t="shared" si="73"/>
        <v>0</v>
      </c>
      <c r="R346" s="13">
        <f t="shared" si="74"/>
        <v>1</v>
      </c>
      <c r="S346" s="13">
        <f t="shared" si="75"/>
        <v>1</v>
      </c>
      <c r="T346" s="21">
        <v>0</v>
      </c>
      <c r="U346" s="21">
        <f t="shared" si="76"/>
        <v>-181.08</v>
      </c>
      <c r="V346" s="21"/>
      <c r="W346" s="21"/>
      <c r="X346" s="21"/>
      <c r="Y346" s="21"/>
      <c r="AA346" s="24">
        <f t="shared" si="77"/>
        <v>0</v>
      </c>
      <c r="AB346" s="38">
        <f t="shared" si="78"/>
        <v>0</v>
      </c>
      <c r="AC346" s="38">
        <v>0</v>
      </c>
    </row>
    <row r="347" spans="1:29" x14ac:dyDescent="0.25">
      <c r="A347" t="s">
        <v>649</v>
      </c>
      <c r="B347" t="s">
        <v>650</v>
      </c>
      <c r="C347">
        <v>1166</v>
      </c>
      <c r="D347">
        <v>385843.20000000001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 s="7">
        <v>1166</v>
      </c>
      <c r="L347" s="3">
        <v>140.17013833830154</v>
      </c>
      <c r="M347" s="2" t="s">
        <v>649</v>
      </c>
      <c r="N347" s="38">
        <f t="shared" si="70"/>
        <v>385843.20000000001</v>
      </c>
      <c r="O347" s="4">
        <f t="shared" si="71"/>
        <v>330.91183533447685</v>
      </c>
      <c r="P347" s="4">
        <f t="shared" si="72"/>
        <v>8.3184622190059585</v>
      </c>
      <c r="Q347" s="13">
        <f t="shared" si="73"/>
        <v>0</v>
      </c>
      <c r="R347" s="13">
        <f t="shared" si="74"/>
        <v>1</v>
      </c>
      <c r="S347" s="13">
        <f t="shared" si="75"/>
        <v>1</v>
      </c>
      <c r="T347" s="21">
        <v>0</v>
      </c>
      <c r="U347" s="21">
        <f t="shared" si="76"/>
        <v>-184.17</v>
      </c>
      <c r="V347" s="21"/>
      <c r="W347" s="21"/>
      <c r="X347" s="21"/>
      <c r="Y347" s="21"/>
      <c r="AA347" s="24">
        <f t="shared" si="77"/>
        <v>0</v>
      </c>
      <c r="AB347" s="38">
        <f t="shared" si="78"/>
        <v>0</v>
      </c>
      <c r="AC347" s="38">
        <v>0</v>
      </c>
    </row>
    <row r="348" spans="1:29" x14ac:dyDescent="0.25">
      <c r="A348" t="s">
        <v>270</v>
      </c>
      <c r="B348" t="s">
        <v>271</v>
      </c>
      <c r="C348">
        <v>2025</v>
      </c>
      <c r="D348">
        <v>668945.63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 s="7">
        <v>2025</v>
      </c>
      <c r="L348" s="3">
        <v>21.526555102831129</v>
      </c>
      <c r="M348" s="2" t="s">
        <v>270</v>
      </c>
      <c r="N348" s="38">
        <f t="shared" si="70"/>
        <v>668945.63</v>
      </c>
      <c r="O348" s="4">
        <f t="shared" si="71"/>
        <v>330.3435209876543</v>
      </c>
      <c r="P348" s="4">
        <f t="shared" si="72"/>
        <v>94.06985884767397</v>
      </c>
      <c r="Q348" s="13">
        <f t="shared" si="73"/>
        <v>0</v>
      </c>
      <c r="R348" s="13">
        <f t="shared" si="74"/>
        <v>0</v>
      </c>
      <c r="S348" s="13">
        <f t="shared" si="75"/>
        <v>0</v>
      </c>
      <c r="T348" s="21">
        <v>0</v>
      </c>
      <c r="U348" s="21">
        <f t="shared" si="76"/>
        <v>-184.74</v>
      </c>
      <c r="V348" s="21"/>
      <c r="W348" s="21"/>
      <c r="X348" s="21"/>
      <c r="Y348" s="21"/>
      <c r="AA348" s="24">
        <f t="shared" si="77"/>
        <v>0</v>
      </c>
      <c r="AB348" s="38">
        <f t="shared" si="78"/>
        <v>0</v>
      </c>
      <c r="AC348" s="38">
        <v>0</v>
      </c>
    </row>
    <row r="349" spans="1:29" x14ac:dyDescent="0.25">
      <c r="A349" t="s">
        <v>736</v>
      </c>
      <c r="B349" t="s">
        <v>737</v>
      </c>
      <c r="C349">
        <v>1811</v>
      </c>
      <c r="D349">
        <v>597330.82999999996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 s="7">
        <v>1811</v>
      </c>
      <c r="L349" s="3">
        <v>28.93932767074514</v>
      </c>
      <c r="M349" s="2" t="s">
        <v>736</v>
      </c>
      <c r="N349" s="38">
        <f t="shared" si="70"/>
        <v>597330.82999999996</v>
      </c>
      <c r="O349" s="4">
        <f t="shared" si="71"/>
        <v>329.83480397570401</v>
      </c>
      <c r="P349" s="4">
        <f t="shared" si="72"/>
        <v>62.579200892450096</v>
      </c>
      <c r="Q349" s="13">
        <f t="shared" si="73"/>
        <v>0</v>
      </c>
      <c r="R349" s="13">
        <f t="shared" si="74"/>
        <v>0</v>
      </c>
      <c r="S349" s="13">
        <f t="shared" si="75"/>
        <v>0</v>
      </c>
      <c r="T349" s="21">
        <v>0</v>
      </c>
      <c r="U349" s="21">
        <f t="shared" si="76"/>
        <v>-185.25</v>
      </c>
      <c r="V349" s="21"/>
      <c r="W349" s="21"/>
      <c r="X349" s="21"/>
      <c r="Y349" s="21"/>
      <c r="AA349" s="24">
        <f t="shared" si="77"/>
        <v>0</v>
      </c>
      <c r="AB349" s="38">
        <f t="shared" si="78"/>
        <v>0</v>
      </c>
      <c r="AC349" s="38">
        <v>0</v>
      </c>
    </row>
    <row r="350" spans="1:29" x14ac:dyDescent="0.25">
      <c r="A350" t="s">
        <v>712</v>
      </c>
      <c r="B350" t="s">
        <v>713</v>
      </c>
      <c r="C350">
        <v>8482</v>
      </c>
      <c r="D350">
        <v>2768898.41</v>
      </c>
      <c r="E350">
        <v>0</v>
      </c>
      <c r="F350">
        <v>4409.7</v>
      </c>
      <c r="G350">
        <v>2171.29</v>
      </c>
      <c r="H350">
        <v>0</v>
      </c>
      <c r="I350">
        <v>0</v>
      </c>
      <c r="J350">
        <v>0</v>
      </c>
      <c r="K350" s="7">
        <v>8482</v>
      </c>
      <c r="L350" s="3">
        <v>80.255498278585421</v>
      </c>
      <c r="M350" s="2" t="s">
        <v>712</v>
      </c>
      <c r="N350" s="38">
        <f t="shared" si="70"/>
        <v>2762317.42</v>
      </c>
      <c r="O350" s="4">
        <f t="shared" si="71"/>
        <v>325.66817024286723</v>
      </c>
      <c r="P350" s="4">
        <f t="shared" si="72"/>
        <v>105.68746293938658</v>
      </c>
      <c r="Q350" s="13">
        <f t="shared" si="73"/>
        <v>0</v>
      </c>
      <c r="R350" s="13">
        <f t="shared" si="74"/>
        <v>0</v>
      </c>
      <c r="S350" s="13">
        <f t="shared" si="75"/>
        <v>0</v>
      </c>
      <c r="T350" s="21">
        <v>0</v>
      </c>
      <c r="U350" s="21">
        <f t="shared" si="76"/>
        <v>-189.41</v>
      </c>
      <c r="V350" s="21"/>
      <c r="W350" s="21"/>
      <c r="X350" s="21"/>
      <c r="Y350" s="21"/>
      <c r="AA350" s="24">
        <f t="shared" si="77"/>
        <v>0</v>
      </c>
      <c r="AB350" s="38">
        <f t="shared" si="78"/>
        <v>0</v>
      </c>
      <c r="AC350" s="38">
        <v>0</v>
      </c>
    </row>
    <row r="351" spans="1:29" x14ac:dyDescent="0.25">
      <c r="A351" t="s">
        <v>519</v>
      </c>
      <c r="B351" t="s">
        <v>520</v>
      </c>
      <c r="C351">
        <v>340</v>
      </c>
      <c r="D351">
        <v>110963.73</v>
      </c>
      <c r="E351">
        <v>0</v>
      </c>
      <c r="F351">
        <v>492.8</v>
      </c>
      <c r="G351">
        <v>0</v>
      </c>
      <c r="H351">
        <v>0</v>
      </c>
      <c r="I351">
        <v>0</v>
      </c>
      <c r="J351">
        <v>0</v>
      </c>
      <c r="K351" s="7">
        <v>340</v>
      </c>
      <c r="L351" s="3">
        <v>71.289225471017971</v>
      </c>
      <c r="M351" s="2" t="s">
        <v>519</v>
      </c>
      <c r="N351" s="38">
        <f t="shared" si="70"/>
        <v>110470.93</v>
      </c>
      <c r="O351" s="4">
        <f t="shared" si="71"/>
        <v>324.91449999999998</v>
      </c>
      <c r="P351" s="4">
        <f t="shared" si="72"/>
        <v>4.769304165581433</v>
      </c>
      <c r="Q351" s="13">
        <f t="shared" si="73"/>
        <v>0</v>
      </c>
      <c r="R351" s="13">
        <f t="shared" si="74"/>
        <v>1</v>
      </c>
      <c r="S351" s="13">
        <f t="shared" si="75"/>
        <v>1</v>
      </c>
      <c r="T351" s="21">
        <v>0</v>
      </c>
      <c r="U351" s="21">
        <f t="shared" si="76"/>
        <v>-190.17</v>
      </c>
      <c r="V351" s="21"/>
      <c r="W351" s="21"/>
      <c r="X351" s="21"/>
      <c r="Y351" s="21"/>
      <c r="AA351" s="24">
        <f t="shared" si="77"/>
        <v>0</v>
      </c>
      <c r="AB351" s="38">
        <f t="shared" si="78"/>
        <v>0</v>
      </c>
      <c r="AC351" s="38">
        <v>0</v>
      </c>
    </row>
    <row r="352" spans="1:29" x14ac:dyDescent="0.25">
      <c r="A352" t="s">
        <v>806</v>
      </c>
      <c r="B352" t="s">
        <v>807</v>
      </c>
      <c r="C352">
        <v>453</v>
      </c>
      <c r="D352">
        <v>149831.64000000001</v>
      </c>
      <c r="E352">
        <v>0</v>
      </c>
      <c r="F352">
        <v>0</v>
      </c>
      <c r="G352">
        <v>2894.85</v>
      </c>
      <c r="H352">
        <v>0</v>
      </c>
      <c r="I352">
        <v>0</v>
      </c>
      <c r="J352">
        <v>0</v>
      </c>
      <c r="K352" s="7">
        <v>453</v>
      </c>
      <c r="L352" s="3">
        <v>31.542035131908467</v>
      </c>
      <c r="M352" s="2" t="s">
        <v>806</v>
      </c>
      <c r="N352" s="38">
        <f t="shared" si="70"/>
        <v>146936.79</v>
      </c>
      <c r="O352" s="4">
        <f t="shared" si="71"/>
        <v>324.36377483443709</v>
      </c>
      <c r="P352" s="4">
        <f t="shared" si="72"/>
        <v>14.361787313518569</v>
      </c>
      <c r="Q352" s="13">
        <f t="shared" si="73"/>
        <v>0</v>
      </c>
      <c r="R352" s="13">
        <f t="shared" si="74"/>
        <v>1</v>
      </c>
      <c r="S352" s="13">
        <f t="shared" si="75"/>
        <v>1</v>
      </c>
      <c r="T352" s="21">
        <v>0</v>
      </c>
      <c r="U352" s="21">
        <f t="shared" si="76"/>
        <v>-190.72</v>
      </c>
      <c r="V352" s="21"/>
      <c r="W352" s="21"/>
      <c r="X352" s="21"/>
      <c r="Y352" s="21"/>
      <c r="AA352" s="24">
        <f t="shared" si="77"/>
        <v>0</v>
      </c>
      <c r="AB352" s="38">
        <f t="shared" si="78"/>
        <v>0</v>
      </c>
      <c r="AC352" s="38">
        <v>0</v>
      </c>
    </row>
    <row r="353" spans="1:29" x14ac:dyDescent="0.25">
      <c r="A353" t="s">
        <v>130</v>
      </c>
      <c r="B353" t="s">
        <v>131</v>
      </c>
      <c r="C353">
        <v>1068</v>
      </c>
      <c r="D353">
        <v>345306.79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 s="7">
        <v>1068</v>
      </c>
      <c r="L353" s="3">
        <v>103.26596463430185</v>
      </c>
      <c r="M353" s="2" t="s">
        <v>130</v>
      </c>
      <c r="N353" s="38">
        <f t="shared" si="70"/>
        <v>345306.79</v>
      </c>
      <c r="O353" s="4">
        <f t="shared" si="71"/>
        <v>323.32096441947562</v>
      </c>
      <c r="P353" s="4">
        <f t="shared" si="72"/>
        <v>10.342226538842038</v>
      </c>
      <c r="Q353" s="13">
        <f t="shared" si="73"/>
        <v>0</v>
      </c>
      <c r="R353" s="13">
        <f t="shared" si="74"/>
        <v>1</v>
      </c>
      <c r="S353" s="13">
        <f t="shared" si="75"/>
        <v>1</v>
      </c>
      <c r="T353" s="21">
        <v>0</v>
      </c>
      <c r="U353" s="21">
        <f t="shared" si="76"/>
        <v>-191.76</v>
      </c>
      <c r="V353" s="21"/>
      <c r="W353" s="21"/>
      <c r="X353" s="21"/>
      <c r="Y353" s="21"/>
      <c r="AA353" s="24">
        <f t="shared" si="77"/>
        <v>0</v>
      </c>
      <c r="AB353" s="38">
        <f t="shared" si="78"/>
        <v>0</v>
      </c>
      <c r="AC353" s="38">
        <v>0</v>
      </c>
    </row>
    <row r="354" spans="1:29" x14ac:dyDescent="0.25">
      <c r="A354" t="s">
        <v>299</v>
      </c>
      <c r="B354" t="s">
        <v>300</v>
      </c>
      <c r="C354">
        <v>2095</v>
      </c>
      <c r="D354">
        <v>674742.23</v>
      </c>
      <c r="E354">
        <v>1635</v>
      </c>
      <c r="F354">
        <v>0</v>
      </c>
      <c r="G354">
        <v>0</v>
      </c>
      <c r="H354">
        <v>0</v>
      </c>
      <c r="I354">
        <v>0</v>
      </c>
      <c r="J354">
        <v>0</v>
      </c>
      <c r="K354" s="7">
        <v>2095</v>
      </c>
      <c r="L354" s="3">
        <v>67.508614389960869</v>
      </c>
      <c r="M354" s="2" t="s">
        <v>299</v>
      </c>
      <c r="N354" s="38">
        <f t="shared" si="70"/>
        <v>673107.23</v>
      </c>
      <c r="O354" s="4">
        <f t="shared" si="71"/>
        <v>321.29223389021479</v>
      </c>
      <c r="P354" s="4">
        <f t="shared" si="72"/>
        <v>31.033076577432244</v>
      </c>
      <c r="Q354" s="13">
        <f t="shared" si="73"/>
        <v>0</v>
      </c>
      <c r="R354" s="13">
        <f t="shared" si="74"/>
        <v>1</v>
      </c>
      <c r="S354" s="13">
        <f t="shared" si="75"/>
        <v>1</v>
      </c>
      <c r="T354" s="21">
        <v>0</v>
      </c>
      <c r="U354" s="21">
        <f t="shared" si="76"/>
        <v>-193.79</v>
      </c>
      <c r="V354" s="21"/>
      <c r="W354" s="21"/>
      <c r="X354" s="21"/>
      <c r="Y354" s="21"/>
      <c r="AA354" s="24">
        <f t="shared" si="77"/>
        <v>0</v>
      </c>
      <c r="AB354" s="38">
        <f t="shared" si="78"/>
        <v>0</v>
      </c>
      <c r="AC354" s="38">
        <v>0</v>
      </c>
    </row>
    <row r="355" spans="1:29" x14ac:dyDescent="0.25">
      <c r="A355" t="s">
        <v>293</v>
      </c>
      <c r="B355" t="s">
        <v>294</v>
      </c>
      <c r="C355">
        <v>1644</v>
      </c>
      <c r="D355">
        <v>525601.39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 s="7">
        <v>1644</v>
      </c>
      <c r="L355" s="3">
        <v>85.233026880796388</v>
      </c>
      <c r="M355" s="2" t="s">
        <v>293</v>
      </c>
      <c r="N355" s="38">
        <f t="shared" si="70"/>
        <v>525601.39</v>
      </c>
      <c r="O355" s="4">
        <f t="shared" si="71"/>
        <v>319.70887469586376</v>
      </c>
      <c r="P355" s="4">
        <f t="shared" si="72"/>
        <v>19.288297742836644</v>
      </c>
      <c r="Q355" s="13">
        <f t="shared" si="73"/>
        <v>0</v>
      </c>
      <c r="R355" s="13">
        <f t="shared" si="74"/>
        <v>1</v>
      </c>
      <c r="S355" s="13">
        <f t="shared" si="75"/>
        <v>1</v>
      </c>
      <c r="T355" s="21">
        <v>0</v>
      </c>
      <c r="U355" s="21">
        <f t="shared" si="76"/>
        <v>-195.37</v>
      </c>
      <c r="V355" s="21"/>
      <c r="W355" s="21"/>
      <c r="X355" s="21"/>
      <c r="Y355" s="21"/>
      <c r="AA355" s="24">
        <f t="shared" si="77"/>
        <v>0</v>
      </c>
      <c r="AB355" s="38">
        <f t="shared" si="78"/>
        <v>0</v>
      </c>
      <c r="AC355" s="38">
        <v>0</v>
      </c>
    </row>
    <row r="356" spans="1:29" x14ac:dyDescent="0.25">
      <c r="A356" t="s">
        <v>705</v>
      </c>
      <c r="B356" t="s">
        <v>706</v>
      </c>
      <c r="C356">
        <v>245</v>
      </c>
      <c r="D356">
        <v>78132.289999999994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 s="7">
        <v>245</v>
      </c>
      <c r="L356" s="3">
        <v>27.292958528681709</v>
      </c>
      <c r="M356" s="2" t="s">
        <v>705</v>
      </c>
      <c r="N356" s="38">
        <f t="shared" si="70"/>
        <v>78132.289999999994</v>
      </c>
      <c r="O356" s="4">
        <f t="shared" si="71"/>
        <v>318.90730612244897</v>
      </c>
      <c r="P356" s="4">
        <f t="shared" si="72"/>
        <v>8.97667432215286</v>
      </c>
      <c r="Q356" s="13">
        <f t="shared" si="73"/>
        <v>0</v>
      </c>
      <c r="R356" s="13">
        <f t="shared" si="74"/>
        <v>1</v>
      </c>
      <c r="S356" s="13">
        <f t="shared" si="75"/>
        <v>1</v>
      </c>
      <c r="T356" s="21">
        <v>0</v>
      </c>
      <c r="U356" s="21">
        <f t="shared" si="76"/>
        <v>-196.17</v>
      </c>
      <c r="V356" s="21"/>
      <c r="W356" s="21"/>
      <c r="X356" s="21"/>
      <c r="Y356" s="21"/>
      <c r="AA356" s="24">
        <f t="shared" si="77"/>
        <v>0</v>
      </c>
      <c r="AB356" s="38">
        <f t="shared" si="78"/>
        <v>0</v>
      </c>
      <c r="AC356" s="38">
        <v>0</v>
      </c>
    </row>
    <row r="357" spans="1:29" x14ac:dyDescent="0.25">
      <c r="A357" t="s">
        <v>566</v>
      </c>
      <c r="B357" t="s">
        <v>567</v>
      </c>
      <c r="C357">
        <v>1045</v>
      </c>
      <c r="D357">
        <v>336677.43</v>
      </c>
      <c r="E357">
        <v>0</v>
      </c>
      <c r="F357">
        <v>4816.8</v>
      </c>
      <c r="G357">
        <v>0</v>
      </c>
      <c r="H357">
        <v>0</v>
      </c>
      <c r="I357">
        <v>0</v>
      </c>
      <c r="J357">
        <v>0</v>
      </c>
      <c r="K357" s="7">
        <v>1045</v>
      </c>
      <c r="L357" s="3">
        <v>88.227611830811682</v>
      </c>
      <c r="M357" s="2" t="s">
        <v>566</v>
      </c>
      <c r="N357" s="38">
        <f t="shared" si="70"/>
        <v>331860.63</v>
      </c>
      <c r="O357" s="4">
        <f t="shared" si="71"/>
        <v>317.56998086124401</v>
      </c>
      <c r="P357" s="4">
        <f t="shared" si="72"/>
        <v>11.844364573801773</v>
      </c>
      <c r="Q357" s="13">
        <f t="shared" si="73"/>
        <v>0</v>
      </c>
      <c r="R357" s="13">
        <f t="shared" si="74"/>
        <v>1</v>
      </c>
      <c r="S357" s="13">
        <f t="shared" si="75"/>
        <v>1</v>
      </c>
      <c r="T357" s="21">
        <v>0</v>
      </c>
      <c r="U357" s="21">
        <f t="shared" si="76"/>
        <v>-197.51</v>
      </c>
      <c r="V357" s="21"/>
      <c r="W357" s="21"/>
      <c r="X357" s="21"/>
      <c r="Y357" s="21"/>
      <c r="AA357" s="24">
        <f t="shared" si="77"/>
        <v>0</v>
      </c>
      <c r="AB357" s="38">
        <f t="shared" si="78"/>
        <v>0</v>
      </c>
      <c r="AC357" s="38">
        <v>0</v>
      </c>
    </row>
    <row r="358" spans="1:29" x14ac:dyDescent="0.25">
      <c r="A358" t="s">
        <v>429</v>
      </c>
      <c r="B358" t="s">
        <v>430</v>
      </c>
      <c r="C358">
        <v>2296</v>
      </c>
      <c r="D358">
        <v>727618.85</v>
      </c>
      <c r="E358">
        <v>340</v>
      </c>
      <c r="F358">
        <v>0</v>
      </c>
      <c r="G358">
        <v>0</v>
      </c>
      <c r="H358">
        <v>0</v>
      </c>
      <c r="I358">
        <v>0</v>
      </c>
      <c r="J358">
        <v>0</v>
      </c>
      <c r="K358" s="7">
        <v>2296</v>
      </c>
      <c r="L358" s="3">
        <v>23.251919277529051</v>
      </c>
      <c r="M358" s="2" t="s">
        <v>429</v>
      </c>
      <c r="N358" s="38">
        <f t="shared" si="70"/>
        <v>727278.85</v>
      </c>
      <c r="O358" s="4">
        <f t="shared" si="71"/>
        <v>316.75908101045297</v>
      </c>
      <c r="P358" s="4">
        <f t="shared" si="72"/>
        <v>98.744536852873196</v>
      </c>
      <c r="Q358" s="13">
        <f t="shared" si="73"/>
        <v>0</v>
      </c>
      <c r="R358" s="13">
        <f t="shared" si="74"/>
        <v>0</v>
      </c>
      <c r="S358" s="13">
        <f t="shared" si="75"/>
        <v>0</v>
      </c>
      <c r="T358" s="21">
        <v>0</v>
      </c>
      <c r="U358" s="21">
        <f t="shared" si="76"/>
        <v>-198.32</v>
      </c>
      <c r="V358" s="21"/>
      <c r="W358" s="21"/>
      <c r="X358" s="21"/>
      <c r="Y358" s="21"/>
      <c r="AA358" s="24">
        <f t="shared" si="77"/>
        <v>0</v>
      </c>
      <c r="AB358" s="38">
        <f t="shared" si="78"/>
        <v>0</v>
      </c>
      <c r="AC358" s="38">
        <v>0</v>
      </c>
    </row>
    <row r="359" spans="1:29" x14ac:dyDescent="0.25">
      <c r="A359" t="s">
        <v>457</v>
      </c>
      <c r="B359" t="s">
        <v>458</v>
      </c>
      <c r="C359">
        <v>802</v>
      </c>
      <c r="D359">
        <v>261295.35999999999</v>
      </c>
      <c r="E359">
        <v>7352.79</v>
      </c>
      <c r="F359">
        <v>0</v>
      </c>
      <c r="G359">
        <v>0</v>
      </c>
      <c r="H359">
        <v>0</v>
      </c>
      <c r="I359">
        <v>0</v>
      </c>
      <c r="J359">
        <v>0</v>
      </c>
      <c r="K359" s="7">
        <v>802</v>
      </c>
      <c r="L359" s="3">
        <v>12.800918890259206</v>
      </c>
      <c r="M359" s="2" t="s">
        <v>457</v>
      </c>
      <c r="N359" s="38">
        <f t="shared" si="70"/>
        <v>253942.56999999998</v>
      </c>
      <c r="O359" s="4">
        <f t="shared" si="71"/>
        <v>316.63662094763089</v>
      </c>
      <c r="P359" s="4">
        <f t="shared" si="72"/>
        <v>62.651752337113692</v>
      </c>
      <c r="Q359" s="13">
        <f t="shared" si="73"/>
        <v>0</v>
      </c>
      <c r="R359" s="13">
        <f t="shared" si="74"/>
        <v>0</v>
      </c>
      <c r="S359" s="13">
        <f t="shared" si="75"/>
        <v>0</v>
      </c>
      <c r="T359" s="21">
        <v>0</v>
      </c>
      <c r="U359" s="21">
        <f t="shared" si="76"/>
        <v>-198.44</v>
      </c>
      <c r="V359" s="21"/>
      <c r="W359" s="21"/>
      <c r="X359" s="21"/>
      <c r="Y359" s="21"/>
      <c r="AA359" s="24">
        <f t="shared" si="77"/>
        <v>0</v>
      </c>
      <c r="AB359" s="38">
        <f t="shared" si="78"/>
        <v>0</v>
      </c>
      <c r="AC359" s="38">
        <v>0</v>
      </c>
    </row>
    <row r="360" spans="1:29" x14ac:dyDescent="0.25">
      <c r="A360" t="s">
        <v>754</v>
      </c>
      <c r="B360" t="s">
        <v>755</v>
      </c>
      <c r="C360">
        <v>459</v>
      </c>
      <c r="D360">
        <v>144654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 s="7">
        <v>459</v>
      </c>
      <c r="L360" s="3">
        <v>27.386936265562078</v>
      </c>
      <c r="M360" s="2" t="s">
        <v>754</v>
      </c>
      <c r="N360" s="38">
        <f t="shared" si="70"/>
        <v>144654</v>
      </c>
      <c r="O360" s="4">
        <f t="shared" si="71"/>
        <v>315.15032679738562</v>
      </c>
      <c r="P360" s="4">
        <f t="shared" si="72"/>
        <v>16.759815539395447</v>
      </c>
      <c r="Q360" s="13">
        <f t="shared" si="73"/>
        <v>0</v>
      </c>
      <c r="R360" s="13">
        <f t="shared" si="74"/>
        <v>1</v>
      </c>
      <c r="S360" s="13">
        <f t="shared" si="75"/>
        <v>1</v>
      </c>
      <c r="T360" s="21">
        <v>0</v>
      </c>
      <c r="U360" s="21">
        <f t="shared" si="76"/>
        <v>-199.93</v>
      </c>
      <c r="V360" s="21"/>
      <c r="W360" s="21"/>
      <c r="X360" s="21"/>
      <c r="Y360" s="21"/>
      <c r="AA360" s="24">
        <f t="shared" si="77"/>
        <v>0</v>
      </c>
      <c r="AB360" s="38">
        <f t="shared" si="78"/>
        <v>0</v>
      </c>
      <c r="AC360" s="38">
        <v>0</v>
      </c>
    </row>
    <row r="361" spans="1:29" x14ac:dyDescent="0.25">
      <c r="A361" t="s">
        <v>176</v>
      </c>
      <c r="B361" t="s">
        <v>177</v>
      </c>
      <c r="C361">
        <v>4068</v>
      </c>
      <c r="D361">
        <v>1281160.5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 s="7">
        <v>4068</v>
      </c>
      <c r="L361" s="3">
        <v>63.465287706944736</v>
      </c>
      <c r="M361" s="2" t="s">
        <v>176</v>
      </c>
      <c r="N361" s="38">
        <f t="shared" si="70"/>
        <v>1281160.5</v>
      </c>
      <c r="O361" s="4">
        <f t="shared" si="71"/>
        <v>314.936209439528</v>
      </c>
      <c r="P361" s="4">
        <f t="shared" si="72"/>
        <v>64.098031333037767</v>
      </c>
      <c r="Q361" s="13">
        <f t="shared" si="73"/>
        <v>0</v>
      </c>
      <c r="R361" s="13">
        <f t="shared" si="74"/>
        <v>0</v>
      </c>
      <c r="S361" s="13">
        <f t="shared" si="75"/>
        <v>0</v>
      </c>
      <c r="T361" s="21">
        <v>0</v>
      </c>
      <c r="U361" s="21">
        <f t="shared" si="76"/>
        <v>-200.14</v>
      </c>
      <c r="V361" s="21"/>
      <c r="W361" s="21"/>
      <c r="X361" s="21"/>
      <c r="Y361" s="21"/>
      <c r="AA361" s="24">
        <f t="shared" si="77"/>
        <v>0</v>
      </c>
      <c r="AB361" s="38">
        <f t="shared" si="78"/>
        <v>0</v>
      </c>
      <c r="AC361" s="38">
        <v>0</v>
      </c>
    </row>
    <row r="362" spans="1:29" x14ac:dyDescent="0.25">
      <c r="A362" t="s">
        <v>301</v>
      </c>
      <c r="B362" t="s">
        <v>302</v>
      </c>
      <c r="C362">
        <v>1284</v>
      </c>
      <c r="D362">
        <v>403752.1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 s="7">
        <v>1284</v>
      </c>
      <c r="L362" s="3">
        <v>9.6076827390486148</v>
      </c>
      <c r="M362" s="2" t="s">
        <v>301</v>
      </c>
      <c r="N362" s="38">
        <f t="shared" si="70"/>
        <v>403752.1</v>
      </c>
      <c r="O362" s="4">
        <f t="shared" si="71"/>
        <v>314.44867601246102</v>
      </c>
      <c r="P362" s="4">
        <f t="shared" si="72"/>
        <v>133.64304743134619</v>
      </c>
      <c r="Q362" s="13">
        <f t="shared" si="73"/>
        <v>0</v>
      </c>
      <c r="R362" s="13">
        <f t="shared" si="74"/>
        <v>0</v>
      </c>
      <c r="S362" s="13">
        <f t="shared" si="75"/>
        <v>0</v>
      </c>
      <c r="T362" s="21">
        <v>0</v>
      </c>
      <c r="U362" s="21">
        <f t="shared" si="76"/>
        <v>-200.63</v>
      </c>
      <c r="V362" s="21"/>
      <c r="W362" s="21"/>
      <c r="X362" s="21"/>
      <c r="Y362" s="21"/>
      <c r="AA362" s="24">
        <f t="shared" si="77"/>
        <v>0</v>
      </c>
      <c r="AB362" s="38">
        <f t="shared" si="78"/>
        <v>0</v>
      </c>
      <c r="AC362" s="38">
        <v>0</v>
      </c>
    </row>
    <row r="363" spans="1:29" x14ac:dyDescent="0.25">
      <c r="A363" t="s">
        <v>481</v>
      </c>
      <c r="B363" t="s">
        <v>482</v>
      </c>
      <c r="C363">
        <v>2474</v>
      </c>
      <c r="D363">
        <v>770795.5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 s="7">
        <v>2474</v>
      </c>
      <c r="L363" s="3">
        <v>159.8911713250618</v>
      </c>
      <c r="M363" s="2" t="s">
        <v>481</v>
      </c>
      <c r="N363" s="38">
        <f t="shared" si="70"/>
        <v>770795.5</v>
      </c>
      <c r="O363" s="4">
        <f t="shared" si="71"/>
        <v>311.55840743734842</v>
      </c>
      <c r="P363" s="4">
        <f t="shared" si="72"/>
        <v>15.47302442966229</v>
      </c>
      <c r="Q363" s="13">
        <f t="shared" si="73"/>
        <v>0</v>
      </c>
      <c r="R363" s="13">
        <f t="shared" si="74"/>
        <v>1</v>
      </c>
      <c r="S363" s="13">
        <f t="shared" si="75"/>
        <v>1</v>
      </c>
      <c r="T363" s="21">
        <v>0</v>
      </c>
      <c r="U363" s="21">
        <f t="shared" si="76"/>
        <v>-203.52</v>
      </c>
      <c r="V363" s="21"/>
      <c r="W363" s="21"/>
      <c r="X363" s="21"/>
      <c r="Y363" s="21"/>
      <c r="AA363" s="24">
        <f t="shared" si="77"/>
        <v>0</v>
      </c>
      <c r="AB363" s="38">
        <f t="shared" si="78"/>
        <v>0</v>
      </c>
      <c r="AC363" s="38">
        <v>0</v>
      </c>
    </row>
    <row r="364" spans="1:29" x14ac:dyDescent="0.25">
      <c r="A364" t="s">
        <v>45</v>
      </c>
      <c r="B364" t="s">
        <v>46</v>
      </c>
      <c r="C364">
        <v>3031</v>
      </c>
      <c r="D364">
        <v>941060.32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 s="7">
        <v>3031</v>
      </c>
      <c r="L364" s="3">
        <v>158.03654876709331</v>
      </c>
      <c r="M364" s="2" t="s">
        <v>45</v>
      </c>
      <c r="N364" s="38">
        <f t="shared" si="70"/>
        <v>941060.32</v>
      </c>
      <c r="O364" s="4">
        <f t="shared" si="71"/>
        <v>310.47849554602442</v>
      </c>
      <c r="P364" s="4">
        <f t="shared" si="72"/>
        <v>19.179107767450315</v>
      </c>
      <c r="Q364" s="13">
        <f t="shared" si="73"/>
        <v>0</v>
      </c>
      <c r="R364" s="13">
        <f t="shared" si="74"/>
        <v>1</v>
      </c>
      <c r="S364" s="13">
        <f t="shared" si="75"/>
        <v>1</v>
      </c>
      <c r="T364" s="21">
        <v>0</v>
      </c>
      <c r="U364" s="21">
        <f t="shared" si="76"/>
        <v>-204.6</v>
      </c>
      <c r="V364" s="21"/>
      <c r="W364" s="21"/>
      <c r="X364" s="21"/>
      <c r="Y364" s="21"/>
      <c r="AA364" s="24">
        <f t="shared" si="77"/>
        <v>0</v>
      </c>
      <c r="AB364" s="38">
        <f t="shared" si="78"/>
        <v>0</v>
      </c>
      <c r="AC364" s="38">
        <v>0</v>
      </c>
    </row>
    <row r="365" spans="1:29" x14ac:dyDescent="0.25">
      <c r="A365" t="s">
        <v>122</v>
      </c>
      <c r="B365" t="s">
        <v>123</v>
      </c>
      <c r="C365">
        <v>2976</v>
      </c>
      <c r="D365">
        <v>918351.66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 s="7">
        <v>2976</v>
      </c>
      <c r="L365" s="3">
        <v>34.866978227753812</v>
      </c>
      <c r="M365" s="2" t="s">
        <v>122</v>
      </c>
      <c r="N365" s="38">
        <f t="shared" si="70"/>
        <v>918351.66</v>
      </c>
      <c r="O365" s="4">
        <f t="shared" si="71"/>
        <v>308.58590725806454</v>
      </c>
      <c r="P365" s="4">
        <f t="shared" si="72"/>
        <v>85.352965793609556</v>
      </c>
      <c r="Q365" s="13">
        <f t="shared" si="73"/>
        <v>0</v>
      </c>
      <c r="R365" s="13">
        <f t="shared" si="74"/>
        <v>0</v>
      </c>
      <c r="S365" s="13">
        <f t="shared" si="75"/>
        <v>0</v>
      </c>
      <c r="T365" s="21">
        <v>0</v>
      </c>
      <c r="U365" s="21">
        <f t="shared" si="76"/>
        <v>-206.49</v>
      </c>
      <c r="V365" s="21"/>
      <c r="W365" s="21"/>
      <c r="X365" s="21"/>
      <c r="Y365" s="21"/>
      <c r="AA365" s="24">
        <f t="shared" si="77"/>
        <v>0</v>
      </c>
      <c r="AB365" s="38">
        <f t="shared" si="78"/>
        <v>0</v>
      </c>
      <c r="AC365" s="38">
        <v>0</v>
      </c>
    </row>
    <row r="366" spans="1:29" x14ac:dyDescent="0.25">
      <c r="A366" t="s">
        <v>822</v>
      </c>
      <c r="B366" t="s">
        <v>823</v>
      </c>
      <c r="C366">
        <v>1048</v>
      </c>
      <c r="D366">
        <v>322525.39</v>
      </c>
      <c r="E366">
        <v>0</v>
      </c>
      <c r="F366">
        <v>300</v>
      </c>
      <c r="G366">
        <v>0</v>
      </c>
      <c r="H366">
        <v>0</v>
      </c>
      <c r="I366">
        <v>0</v>
      </c>
      <c r="J366">
        <v>0</v>
      </c>
      <c r="K366" s="7">
        <v>1048</v>
      </c>
      <c r="L366" s="3">
        <v>48.338987561421646</v>
      </c>
      <c r="M366" s="2" t="s">
        <v>822</v>
      </c>
      <c r="N366" s="38">
        <f t="shared" si="70"/>
        <v>322225.39</v>
      </c>
      <c r="O366" s="4">
        <f t="shared" si="71"/>
        <v>307.46697519083972</v>
      </c>
      <c r="P366" s="4">
        <f t="shared" si="72"/>
        <v>21.680222380916959</v>
      </c>
      <c r="Q366" s="13">
        <f t="shared" si="73"/>
        <v>0</v>
      </c>
      <c r="R366" s="13">
        <f t="shared" si="74"/>
        <v>1</v>
      </c>
      <c r="S366" s="13">
        <f t="shared" si="75"/>
        <v>1</v>
      </c>
      <c r="T366" s="21">
        <v>0</v>
      </c>
      <c r="U366" s="21">
        <f t="shared" si="76"/>
        <v>-207.61</v>
      </c>
      <c r="V366" s="21"/>
      <c r="W366" s="21"/>
      <c r="X366" s="21"/>
      <c r="Y366" s="21"/>
      <c r="AA366" s="24">
        <f t="shared" si="77"/>
        <v>0</v>
      </c>
      <c r="AB366" s="38">
        <f t="shared" si="78"/>
        <v>0</v>
      </c>
      <c r="AC366" s="38">
        <v>0</v>
      </c>
    </row>
    <row r="367" spans="1:29" x14ac:dyDescent="0.25">
      <c r="A367" t="s">
        <v>397</v>
      </c>
      <c r="B367" t="s">
        <v>398</v>
      </c>
      <c r="C367">
        <v>1112</v>
      </c>
      <c r="D367">
        <v>340765.86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 s="7">
        <v>1112</v>
      </c>
      <c r="L367" s="3">
        <v>74.026024343051091</v>
      </c>
      <c r="M367" s="2" t="s">
        <v>397</v>
      </c>
      <c r="N367" s="38">
        <f t="shared" si="70"/>
        <v>340765.86</v>
      </c>
      <c r="O367" s="4">
        <f t="shared" si="71"/>
        <v>306.44411870503598</v>
      </c>
      <c r="P367" s="4">
        <f t="shared" si="72"/>
        <v>15.021744175356146</v>
      </c>
      <c r="Q367" s="13">
        <f t="shared" si="73"/>
        <v>0</v>
      </c>
      <c r="R367" s="13">
        <f t="shared" si="74"/>
        <v>1</v>
      </c>
      <c r="S367" s="13">
        <f t="shared" si="75"/>
        <v>1</v>
      </c>
      <c r="T367" s="21">
        <v>0</v>
      </c>
      <c r="U367" s="21">
        <f t="shared" si="76"/>
        <v>-208.64</v>
      </c>
      <c r="V367" s="21"/>
      <c r="W367" s="21"/>
      <c r="X367" s="21"/>
      <c r="Y367" s="21"/>
      <c r="AA367" s="24">
        <f t="shared" si="77"/>
        <v>0</v>
      </c>
      <c r="AB367" s="38">
        <f t="shared" si="78"/>
        <v>0</v>
      </c>
      <c r="AC367" s="38">
        <v>0</v>
      </c>
    </row>
    <row r="368" spans="1:29" x14ac:dyDescent="0.25">
      <c r="A368" t="s">
        <v>582</v>
      </c>
      <c r="B368" t="s">
        <v>583</v>
      </c>
      <c r="C368">
        <v>2297</v>
      </c>
      <c r="D368">
        <v>698265.16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 s="7">
        <v>2297</v>
      </c>
      <c r="L368" s="3">
        <v>125.6517242692077</v>
      </c>
      <c r="M368" s="2" t="s">
        <v>582</v>
      </c>
      <c r="N368" s="38">
        <f t="shared" si="70"/>
        <v>698265.16</v>
      </c>
      <c r="O368" s="4">
        <f t="shared" si="71"/>
        <v>303.99005659555945</v>
      </c>
      <c r="P368" s="4">
        <f t="shared" si="72"/>
        <v>18.280688254454017</v>
      </c>
      <c r="Q368" s="13">
        <f t="shared" si="73"/>
        <v>0</v>
      </c>
      <c r="R368" s="13">
        <f t="shared" si="74"/>
        <v>1</v>
      </c>
      <c r="S368" s="13">
        <f t="shared" si="75"/>
        <v>1</v>
      </c>
      <c r="T368" s="21">
        <v>0</v>
      </c>
      <c r="U368" s="21">
        <f t="shared" si="76"/>
        <v>-211.09</v>
      </c>
      <c r="V368" s="21"/>
      <c r="W368" s="21"/>
      <c r="X368" s="21"/>
      <c r="Y368" s="21"/>
      <c r="AA368" s="24">
        <f t="shared" si="77"/>
        <v>0</v>
      </c>
      <c r="AB368" s="38">
        <f t="shared" si="78"/>
        <v>0</v>
      </c>
      <c r="AC368" s="38">
        <v>0</v>
      </c>
    </row>
    <row r="369" spans="1:29" x14ac:dyDescent="0.25">
      <c r="A369" t="s">
        <v>734</v>
      </c>
      <c r="B369" t="s">
        <v>735</v>
      </c>
      <c r="C369">
        <v>465</v>
      </c>
      <c r="D369">
        <v>139930.9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 s="7">
        <v>465</v>
      </c>
      <c r="L369" s="3">
        <v>4.252656495896324</v>
      </c>
      <c r="M369" s="2" t="s">
        <v>734</v>
      </c>
      <c r="N369" s="38">
        <f t="shared" si="70"/>
        <v>139930.9</v>
      </c>
      <c r="O369" s="4">
        <f t="shared" si="71"/>
        <v>300.92666666666668</v>
      </c>
      <c r="P369" s="4">
        <f t="shared" si="72"/>
        <v>109.34341874278113</v>
      </c>
      <c r="Q369" s="13">
        <f t="shared" si="73"/>
        <v>0</v>
      </c>
      <c r="R369" s="13">
        <f t="shared" si="74"/>
        <v>0</v>
      </c>
      <c r="S369" s="13">
        <f t="shared" si="75"/>
        <v>0</v>
      </c>
      <c r="T369" s="21">
        <v>0</v>
      </c>
      <c r="U369" s="21">
        <f t="shared" si="76"/>
        <v>-214.15</v>
      </c>
      <c r="V369" s="21"/>
      <c r="W369" s="21"/>
      <c r="X369" s="21"/>
      <c r="Y369" s="21"/>
      <c r="AA369" s="24">
        <f t="shared" si="77"/>
        <v>0</v>
      </c>
      <c r="AB369" s="38">
        <f t="shared" si="78"/>
        <v>0</v>
      </c>
      <c r="AC369" s="38">
        <v>0</v>
      </c>
    </row>
    <row r="370" spans="1:29" x14ac:dyDescent="0.25">
      <c r="A370" t="s">
        <v>349</v>
      </c>
      <c r="B370" t="s">
        <v>350</v>
      </c>
      <c r="C370">
        <v>244</v>
      </c>
      <c r="D370">
        <v>72288.58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 s="7">
        <v>244</v>
      </c>
      <c r="L370" s="3">
        <v>57.067355378928553</v>
      </c>
      <c r="M370" s="2" t="s">
        <v>349</v>
      </c>
      <c r="N370" s="38">
        <f t="shared" si="70"/>
        <v>72288.58</v>
      </c>
      <c r="O370" s="4">
        <f t="shared" si="71"/>
        <v>296.26467213114756</v>
      </c>
      <c r="P370" s="4">
        <f t="shared" si="72"/>
        <v>4.2756493336660579</v>
      </c>
      <c r="Q370" s="13">
        <f t="shared" si="73"/>
        <v>0</v>
      </c>
      <c r="R370" s="13">
        <f t="shared" si="74"/>
        <v>1</v>
      </c>
      <c r="S370" s="13">
        <f t="shared" si="75"/>
        <v>1</v>
      </c>
      <c r="T370" s="24">
        <v>32767</v>
      </c>
      <c r="U370" s="21">
        <f t="shared" si="76"/>
        <v>-218.82</v>
      </c>
      <c r="V370" s="21"/>
      <c r="W370" s="21"/>
      <c r="X370" s="21"/>
      <c r="Y370" s="21"/>
      <c r="Z370" s="57">
        <f>T370*0.5</f>
        <v>16383.5</v>
      </c>
      <c r="AA370" s="24">
        <f t="shared" si="77"/>
        <v>8655.83</v>
      </c>
      <c r="AB370" s="38">
        <f t="shared" si="78"/>
        <v>8655.83</v>
      </c>
      <c r="AC370" s="38">
        <v>8655.83</v>
      </c>
    </row>
    <row r="371" spans="1:29" x14ac:dyDescent="0.25">
      <c r="A371" t="s">
        <v>379</v>
      </c>
      <c r="B371" t="s">
        <v>380</v>
      </c>
      <c r="C371">
        <v>1608</v>
      </c>
      <c r="D371">
        <v>474801.02</v>
      </c>
      <c r="E371">
        <v>2722.5</v>
      </c>
      <c r="F371">
        <v>0</v>
      </c>
      <c r="G371">
        <v>1279.99</v>
      </c>
      <c r="H371">
        <v>0</v>
      </c>
      <c r="I371">
        <v>0</v>
      </c>
      <c r="J371">
        <v>0</v>
      </c>
      <c r="K371" s="7">
        <v>1608</v>
      </c>
      <c r="L371" s="3">
        <v>77.751820947470279</v>
      </c>
      <c r="M371" s="2" t="s">
        <v>379</v>
      </c>
      <c r="N371" s="38">
        <f t="shared" si="70"/>
        <v>470798.53</v>
      </c>
      <c r="O371" s="4">
        <f t="shared" si="71"/>
        <v>292.78515547263686</v>
      </c>
      <c r="P371" s="4">
        <f t="shared" si="72"/>
        <v>20.681187661011528</v>
      </c>
      <c r="Q371" s="13">
        <f t="shared" si="73"/>
        <v>0</v>
      </c>
      <c r="R371" s="13">
        <f t="shared" si="74"/>
        <v>1</v>
      </c>
      <c r="S371" s="13">
        <f t="shared" si="75"/>
        <v>1</v>
      </c>
      <c r="T371" s="21">
        <v>0</v>
      </c>
      <c r="U371" s="21">
        <f t="shared" si="76"/>
        <v>-222.29</v>
      </c>
      <c r="V371" s="21"/>
      <c r="W371" s="21"/>
      <c r="X371" s="21"/>
      <c r="Y371" s="21"/>
      <c r="AA371" s="24">
        <f t="shared" si="77"/>
        <v>0</v>
      </c>
      <c r="AB371" s="38">
        <f t="shared" si="78"/>
        <v>0</v>
      </c>
      <c r="AC371" s="38">
        <v>0</v>
      </c>
    </row>
    <row r="372" spans="1:29" x14ac:dyDescent="0.25">
      <c r="A372" t="s">
        <v>633</v>
      </c>
      <c r="B372" t="s">
        <v>634</v>
      </c>
      <c r="C372">
        <v>1601</v>
      </c>
      <c r="D372">
        <v>466984.99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 s="7">
        <v>1601</v>
      </c>
      <c r="L372" s="3">
        <v>112.33945391876014</v>
      </c>
      <c r="M372" s="2" t="s">
        <v>633</v>
      </c>
      <c r="N372" s="38">
        <f t="shared" si="70"/>
        <v>466984.99</v>
      </c>
      <c r="O372" s="4">
        <f t="shared" si="71"/>
        <v>291.68331667707685</v>
      </c>
      <c r="P372" s="4">
        <f t="shared" si="72"/>
        <v>14.251449015924411</v>
      </c>
      <c r="Q372" s="13">
        <f t="shared" si="73"/>
        <v>0</v>
      </c>
      <c r="R372" s="13">
        <f t="shared" si="74"/>
        <v>1</v>
      </c>
      <c r="S372" s="13">
        <f t="shared" si="75"/>
        <v>1</v>
      </c>
      <c r="T372" s="21">
        <v>0</v>
      </c>
      <c r="U372" s="21">
        <f t="shared" si="76"/>
        <v>-223.4</v>
      </c>
      <c r="V372" s="21"/>
      <c r="W372" s="21"/>
      <c r="X372" s="21"/>
      <c r="Y372" s="21"/>
      <c r="AA372" s="24">
        <f t="shared" si="77"/>
        <v>0</v>
      </c>
      <c r="AB372" s="38">
        <f t="shared" si="78"/>
        <v>0</v>
      </c>
      <c r="AC372" s="38">
        <v>0</v>
      </c>
    </row>
    <row r="373" spans="1:29" x14ac:dyDescent="0.25">
      <c r="A373" t="s">
        <v>415</v>
      </c>
      <c r="B373" t="s">
        <v>416</v>
      </c>
      <c r="C373">
        <v>2204</v>
      </c>
      <c r="D373">
        <v>642206.02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 s="7">
        <v>2204</v>
      </c>
      <c r="L373" s="3">
        <v>97.39110088258235</v>
      </c>
      <c r="M373" s="2" t="s">
        <v>415</v>
      </c>
      <c r="N373" s="38">
        <f t="shared" si="70"/>
        <v>642206.02</v>
      </c>
      <c r="O373" s="4">
        <f t="shared" si="71"/>
        <v>291.38204174228679</v>
      </c>
      <c r="P373" s="4">
        <f t="shared" si="72"/>
        <v>22.630404421213072</v>
      </c>
      <c r="Q373" s="13">
        <f t="shared" si="73"/>
        <v>0</v>
      </c>
      <c r="R373" s="13">
        <f t="shared" si="74"/>
        <v>1</v>
      </c>
      <c r="S373" s="13">
        <f t="shared" si="75"/>
        <v>1</v>
      </c>
      <c r="T373" s="21">
        <v>0</v>
      </c>
      <c r="U373" s="21">
        <f t="shared" si="76"/>
        <v>-223.7</v>
      </c>
      <c r="V373" s="21"/>
      <c r="W373" s="21"/>
      <c r="X373" s="21"/>
      <c r="Y373" s="21"/>
      <c r="AA373" s="24">
        <f t="shared" si="77"/>
        <v>0</v>
      </c>
      <c r="AB373" s="38">
        <f t="shared" si="78"/>
        <v>0</v>
      </c>
      <c r="AC373" s="38">
        <v>0</v>
      </c>
    </row>
    <row r="374" spans="1:29" x14ac:dyDescent="0.25">
      <c r="A374" t="s">
        <v>770</v>
      </c>
      <c r="B374" t="s">
        <v>771</v>
      </c>
      <c r="C374">
        <v>12848</v>
      </c>
      <c r="D374">
        <v>3669433.2</v>
      </c>
      <c r="E374">
        <v>20414.27</v>
      </c>
      <c r="F374">
        <v>0</v>
      </c>
      <c r="G374">
        <v>0</v>
      </c>
      <c r="H374">
        <v>0</v>
      </c>
      <c r="I374">
        <v>0</v>
      </c>
      <c r="J374">
        <v>0</v>
      </c>
      <c r="K374" s="7">
        <v>12848</v>
      </c>
      <c r="L374" s="3">
        <v>70.546489262324485</v>
      </c>
      <c r="M374" s="2" t="s">
        <v>770</v>
      </c>
      <c r="N374" s="38">
        <f t="shared" si="70"/>
        <v>3649018.93</v>
      </c>
      <c r="O374" s="4">
        <f t="shared" si="71"/>
        <v>284.01454934620176</v>
      </c>
      <c r="P374" s="4">
        <f t="shared" si="72"/>
        <v>182.12104010201261</v>
      </c>
      <c r="Q374" s="13">
        <f t="shared" si="73"/>
        <v>0</v>
      </c>
      <c r="R374" s="13">
        <f t="shared" si="74"/>
        <v>0</v>
      </c>
      <c r="S374" s="13">
        <f t="shared" si="75"/>
        <v>0</v>
      </c>
      <c r="T374" s="21">
        <v>0</v>
      </c>
      <c r="U374" s="21">
        <f t="shared" si="76"/>
        <v>-231.07</v>
      </c>
      <c r="V374" s="21"/>
      <c r="W374" s="21"/>
      <c r="X374" s="21"/>
      <c r="Y374" s="21"/>
      <c r="AA374" s="24">
        <f t="shared" si="77"/>
        <v>0</v>
      </c>
      <c r="AB374" s="38">
        <f t="shared" si="78"/>
        <v>0</v>
      </c>
      <c r="AC374" s="38">
        <v>0</v>
      </c>
    </row>
    <row r="375" spans="1:29" x14ac:dyDescent="0.25">
      <c r="A375" t="s">
        <v>677</v>
      </c>
      <c r="B375" t="s">
        <v>678</v>
      </c>
      <c r="C375">
        <v>457</v>
      </c>
      <c r="D375">
        <v>127970.58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 s="7">
        <v>457</v>
      </c>
      <c r="L375" s="3">
        <v>5.2439152259109569</v>
      </c>
      <c r="M375" s="2" t="s">
        <v>677</v>
      </c>
      <c r="N375" s="38">
        <f t="shared" si="70"/>
        <v>127970.58</v>
      </c>
      <c r="O375" s="4">
        <f t="shared" si="71"/>
        <v>280.02315098468273</v>
      </c>
      <c r="P375" s="4">
        <f t="shared" si="72"/>
        <v>87.148624703522231</v>
      </c>
      <c r="Q375" s="13">
        <f t="shared" si="73"/>
        <v>0</v>
      </c>
      <c r="R375" s="13">
        <f t="shared" si="74"/>
        <v>0</v>
      </c>
      <c r="S375" s="13">
        <f t="shared" si="75"/>
        <v>0</v>
      </c>
      <c r="T375" s="21">
        <v>0</v>
      </c>
      <c r="U375" s="21">
        <f t="shared" si="76"/>
        <v>-235.06</v>
      </c>
      <c r="V375" s="21"/>
      <c r="W375" s="21"/>
      <c r="X375" s="21"/>
      <c r="Y375" s="21"/>
      <c r="AA375" s="24">
        <f t="shared" si="77"/>
        <v>0</v>
      </c>
      <c r="AB375" s="38">
        <f t="shared" si="78"/>
        <v>0</v>
      </c>
      <c r="AC375" s="38">
        <v>0</v>
      </c>
    </row>
    <row r="376" spans="1:29" x14ac:dyDescent="0.25">
      <c r="A376" t="s">
        <v>6</v>
      </c>
      <c r="B376" t="s">
        <v>7</v>
      </c>
      <c r="C376">
        <v>750</v>
      </c>
      <c r="D376">
        <v>209110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 s="7">
        <v>750</v>
      </c>
      <c r="L376" s="3">
        <v>68.3581578823634</v>
      </c>
      <c r="M376" s="2" t="s">
        <v>6</v>
      </c>
      <c r="N376" s="38">
        <f t="shared" si="70"/>
        <v>209110</v>
      </c>
      <c r="O376" s="4">
        <f t="shared" si="71"/>
        <v>278.81333333333333</v>
      </c>
      <c r="P376" s="4">
        <f t="shared" si="72"/>
        <v>10.971623917816284</v>
      </c>
      <c r="Q376" s="13">
        <f t="shared" si="73"/>
        <v>0</v>
      </c>
      <c r="R376" s="13">
        <f t="shared" si="74"/>
        <v>1</v>
      </c>
      <c r="S376" s="13">
        <f t="shared" si="75"/>
        <v>1</v>
      </c>
      <c r="T376" s="21">
        <v>0</v>
      </c>
      <c r="U376" s="21">
        <f t="shared" si="76"/>
        <v>-236.27</v>
      </c>
      <c r="V376" s="21"/>
      <c r="W376" s="21"/>
      <c r="X376" s="21"/>
      <c r="AA376" s="24">
        <f t="shared" si="77"/>
        <v>0</v>
      </c>
      <c r="AB376" s="38">
        <f t="shared" si="78"/>
        <v>0</v>
      </c>
      <c r="AC376" s="38">
        <v>0</v>
      </c>
    </row>
    <row r="377" spans="1:29" x14ac:dyDescent="0.25">
      <c r="A377" t="s">
        <v>816</v>
      </c>
      <c r="B377" t="s">
        <v>817</v>
      </c>
      <c r="C377">
        <v>2216</v>
      </c>
      <c r="D377">
        <v>618175.48</v>
      </c>
      <c r="E377">
        <v>1067.44</v>
      </c>
      <c r="F377">
        <v>0</v>
      </c>
      <c r="G377">
        <v>0</v>
      </c>
      <c r="H377">
        <v>0</v>
      </c>
      <c r="I377">
        <v>0</v>
      </c>
      <c r="J377">
        <v>0</v>
      </c>
      <c r="K377" s="7">
        <v>2216</v>
      </c>
      <c r="L377" s="3">
        <v>8.1357754403657054</v>
      </c>
      <c r="M377" s="2" t="s">
        <v>816</v>
      </c>
      <c r="N377" s="38">
        <f t="shared" si="70"/>
        <v>617108.04</v>
      </c>
      <c r="O377" s="4">
        <f t="shared" si="71"/>
        <v>278.47835740072202</v>
      </c>
      <c r="P377" s="4">
        <f t="shared" si="72"/>
        <v>272.37723266122867</v>
      </c>
      <c r="Q377" s="13">
        <f t="shared" si="73"/>
        <v>0</v>
      </c>
      <c r="R377" s="13">
        <f t="shared" si="74"/>
        <v>0</v>
      </c>
      <c r="S377" s="13">
        <f t="shared" si="75"/>
        <v>0</v>
      </c>
      <c r="T377" s="21">
        <v>0</v>
      </c>
      <c r="U377" s="21">
        <f t="shared" si="76"/>
        <v>-236.6</v>
      </c>
      <c r="V377" s="21"/>
      <c r="W377" s="21"/>
      <c r="X377" s="21"/>
      <c r="Y377" s="21"/>
      <c r="AA377" s="24">
        <f t="shared" si="77"/>
        <v>0</v>
      </c>
      <c r="AB377" s="38">
        <f t="shared" si="78"/>
        <v>0</v>
      </c>
      <c r="AC377" s="38">
        <v>0</v>
      </c>
    </row>
    <row r="378" spans="1:29" x14ac:dyDescent="0.25">
      <c r="A378" t="s">
        <v>461</v>
      </c>
      <c r="B378" t="s">
        <v>462</v>
      </c>
      <c r="C378">
        <v>7410</v>
      </c>
      <c r="D378">
        <v>2062568.85</v>
      </c>
      <c r="E378">
        <v>24962.080000000002</v>
      </c>
      <c r="F378">
        <v>0</v>
      </c>
      <c r="G378">
        <v>101.37</v>
      </c>
      <c r="H378">
        <v>0</v>
      </c>
      <c r="I378">
        <v>0</v>
      </c>
      <c r="J378">
        <v>0</v>
      </c>
      <c r="K378" s="7">
        <v>7410</v>
      </c>
      <c r="L378" s="3">
        <v>77.886286612167211</v>
      </c>
      <c r="M378" s="2" t="s">
        <v>461</v>
      </c>
      <c r="N378" s="38">
        <f t="shared" si="70"/>
        <v>2037505.4000000001</v>
      </c>
      <c r="O378" s="4">
        <f t="shared" si="71"/>
        <v>274.96699055330635</v>
      </c>
      <c r="P378" s="4">
        <f t="shared" si="72"/>
        <v>95.138699279603699</v>
      </c>
      <c r="Q378" s="13">
        <f t="shared" si="73"/>
        <v>0</v>
      </c>
      <c r="R378" s="13">
        <f t="shared" si="74"/>
        <v>0</v>
      </c>
      <c r="S378" s="13">
        <f t="shared" si="75"/>
        <v>0</v>
      </c>
      <c r="T378" s="21">
        <v>0</v>
      </c>
      <c r="U378" s="21">
        <f t="shared" si="76"/>
        <v>-240.11</v>
      </c>
      <c r="V378" s="21"/>
      <c r="W378" s="21"/>
      <c r="X378" s="21"/>
      <c r="Y378" s="21"/>
      <c r="AA378" s="24">
        <f t="shared" si="77"/>
        <v>0</v>
      </c>
      <c r="AB378" s="38">
        <f t="shared" si="78"/>
        <v>0</v>
      </c>
      <c r="AC378" s="38">
        <v>0</v>
      </c>
    </row>
    <row r="379" spans="1:29" x14ac:dyDescent="0.25">
      <c r="A379" t="s">
        <v>367</v>
      </c>
      <c r="B379" t="s">
        <v>368</v>
      </c>
      <c r="C379">
        <v>6726</v>
      </c>
      <c r="D379">
        <v>1836707.52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 s="7">
        <v>6726</v>
      </c>
      <c r="L379" s="3">
        <v>96.314198143134078</v>
      </c>
      <c r="M379" s="2" t="s">
        <v>367</v>
      </c>
      <c r="N379" s="38">
        <f t="shared" si="70"/>
        <v>1836707.52</v>
      </c>
      <c r="O379" s="4">
        <f t="shared" si="71"/>
        <v>273.0757537912578</v>
      </c>
      <c r="P379" s="4">
        <f t="shared" si="72"/>
        <v>69.833940682394342</v>
      </c>
      <c r="Q379" s="13">
        <f t="shared" si="73"/>
        <v>0</v>
      </c>
      <c r="R379" s="13">
        <f t="shared" si="74"/>
        <v>0</v>
      </c>
      <c r="S379" s="13">
        <f t="shared" si="75"/>
        <v>0</v>
      </c>
      <c r="T379" s="21">
        <v>0</v>
      </c>
      <c r="U379" s="21">
        <f t="shared" si="76"/>
        <v>-242</v>
      </c>
      <c r="V379" s="21"/>
      <c r="W379" s="21"/>
      <c r="X379" s="21"/>
      <c r="Y379" s="21"/>
      <c r="AA379" s="24">
        <f t="shared" si="77"/>
        <v>0</v>
      </c>
      <c r="AB379" s="38">
        <f t="shared" si="78"/>
        <v>0</v>
      </c>
      <c r="AC379" s="38">
        <v>0</v>
      </c>
    </row>
    <row r="380" spans="1:29" x14ac:dyDescent="0.25">
      <c r="A380" t="s">
        <v>485</v>
      </c>
      <c r="B380" t="s">
        <v>486</v>
      </c>
      <c r="C380">
        <v>362</v>
      </c>
      <c r="D380">
        <v>98583.23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 s="7">
        <v>362</v>
      </c>
      <c r="L380" s="3">
        <v>64.724688016077678</v>
      </c>
      <c r="M380" s="2" t="s">
        <v>485</v>
      </c>
      <c r="N380" s="38">
        <f t="shared" si="70"/>
        <v>98583.23</v>
      </c>
      <c r="O380" s="4">
        <f t="shared" si="71"/>
        <v>272.32936464088397</v>
      </c>
      <c r="P380" s="4">
        <f t="shared" si="72"/>
        <v>5.5929199675721701</v>
      </c>
      <c r="Q380" s="13">
        <f t="shared" si="73"/>
        <v>0</v>
      </c>
      <c r="R380" s="13">
        <f t="shared" si="74"/>
        <v>1</v>
      </c>
      <c r="S380" s="13">
        <f t="shared" si="75"/>
        <v>1</v>
      </c>
      <c r="T380" s="21">
        <v>0</v>
      </c>
      <c r="U380" s="21">
        <f t="shared" si="76"/>
        <v>-242.75</v>
      </c>
      <c r="V380" s="21"/>
      <c r="W380" s="21"/>
      <c r="X380" s="21"/>
      <c r="Y380" s="21"/>
      <c r="AA380" s="24">
        <f t="shared" si="77"/>
        <v>0</v>
      </c>
      <c r="AB380" s="38">
        <f t="shared" si="78"/>
        <v>0</v>
      </c>
      <c r="AC380" s="38">
        <v>0</v>
      </c>
    </row>
    <row r="381" spans="1:29" x14ac:dyDescent="0.25">
      <c r="A381" t="s">
        <v>778</v>
      </c>
      <c r="B381" t="s">
        <v>779</v>
      </c>
      <c r="C381">
        <v>8646</v>
      </c>
      <c r="D381">
        <v>2312315.7000000002</v>
      </c>
      <c r="E381">
        <v>0</v>
      </c>
      <c r="F381">
        <v>10980.68</v>
      </c>
      <c r="G381">
        <v>0</v>
      </c>
      <c r="H381">
        <v>0</v>
      </c>
      <c r="I381">
        <v>0</v>
      </c>
      <c r="J381">
        <v>0</v>
      </c>
      <c r="K381" s="7">
        <v>8646</v>
      </c>
      <c r="L381" s="3">
        <v>258.53018789300398</v>
      </c>
      <c r="M381" s="2" t="s">
        <v>778</v>
      </c>
      <c r="N381" s="38">
        <f t="shared" si="70"/>
        <v>2301335.02</v>
      </c>
      <c r="O381" s="4">
        <f t="shared" si="71"/>
        <v>266.17337728429334</v>
      </c>
      <c r="P381" s="4">
        <f t="shared" si="72"/>
        <v>33.442903014398681</v>
      </c>
      <c r="Q381" s="13">
        <f t="shared" si="73"/>
        <v>0</v>
      </c>
      <c r="R381" s="13">
        <f t="shared" si="74"/>
        <v>1</v>
      </c>
      <c r="S381" s="13">
        <f t="shared" si="75"/>
        <v>1</v>
      </c>
      <c r="T381" s="21">
        <v>0</v>
      </c>
      <c r="U381" s="21">
        <f t="shared" si="76"/>
        <v>-248.91</v>
      </c>
      <c r="V381" s="21"/>
      <c r="W381" s="21"/>
      <c r="X381" s="21"/>
      <c r="Y381" s="21"/>
      <c r="AA381" s="24">
        <f t="shared" si="77"/>
        <v>0</v>
      </c>
      <c r="AB381" s="38">
        <f t="shared" si="78"/>
        <v>0</v>
      </c>
      <c r="AC381" s="38">
        <v>0</v>
      </c>
    </row>
    <row r="382" spans="1:29" x14ac:dyDescent="0.25">
      <c r="A382" t="s">
        <v>283</v>
      </c>
      <c r="B382" t="s">
        <v>284</v>
      </c>
      <c r="C382">
        <v>3522</v>
      </c>
      <c r="D382">
        <v>916476.59</v>
      </c>
      <c r="E382">
        <v>0</v>
      </c>
      <c r="F382">
        <v>442.06</v>
      </c>
      <c r="G382">
        <v>0</v>
      </c>
      <c r="H382">
        <v>0</v>
      </c>
      <c r="I382">
        <v>0</v>
      </c>
      <c r="J382">
        <v>0</v>
      </c>
      <c r="K382" s="7">
        <v>3522</v>
      </c>
      <c r="L382" s="4">
        <v>7.370391020428114</v>
      </c>
      <c r="M382" s="2" t="s">
        <v>283</v>
      </c>
      <c r="N382" s="38">
        <f t="shared" si="70"/>
        <v>916034.52999999991</v>
      </c>
      <c r="O382" s="4">
        <f t="shared" si="71"/>
        <v>260.08930437251558</v>
      </c>
      <c r="P382" s="4">
        <f t="shared" si="72"/>
        <v>477.85795763593319</v>
      </c>
      <c r="Q382" s="13">
        <f t="shared" si="73"/>
        <v>0</v>
      </c>
      <c r="R382" s="13">
        <f t="shared" si="74"/>
        <v>0</v>
      </c>
      <c r="S382" s="13">
        <f t="shared" si="75"/>
        <v>0</v>
      </c>
      <c r="T382" s="21">
        <v>0</v>
      </c>
      <c r="U382" s="21">
        <f t="shared" si="76"/>
        <v>-254.99</v>
      </c>
      <c r="V382" s="21"/>
      <c r="W382" s="21"/>
      <c r="X382" s="21"/>
      <c r="Y382" s="21"/>
      <c r="AA382" s="24">
        <f t="shared" si="77"/>
        <v>0</v>
      </c>
      <c r="AB382" s="38">
        <f t="shared" si="78"/>
        <v>0</v>
      </c>
      <c r="AC382" s="38">
        <v>0</v>
      </c>
    </row>
    <row r="383" spans="1:29" x14ac:dyDescent="0.25">
      <c r="A383" t="s">
        <v>409</v>
      </c>
      <c r="B383" t="s">
        <v>410</v>
      </c>
      <c r="C383">
        <v>5359</v>
      </c>
      <c r="D383">
        <v>1386840.04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 s="7">
        <v>5359</v>
      </c>
      <c r="L383" s="3">
        <v>92.637106354081283</v>
      </c>
      <c r="M383" s="2" t="s">
        <v>409</v>
      </c>
      <c r="N383" s="38">
        <f t="shared" si="70"/>
        <v>1386840.04</v>
      </c>
      <c r="O383" s="4">
        <f t="shared" si="71"/>
        <v>258.78709460720285</v>
      </c>
      <c r="P383" s="4">
        <f t="shared" si="72"/>
        <v>57.849388985841316</v>
      </c>
      <c r="Q383" s="13">
        <f t="shared" si="73"/>
        <v>0</v>
      </c>
      <c r="R383" s="13">
        <f t="shared" si="74"/>
        <v>0</v>
      </c>
      <c r="S383" s="13">
        <f t="shared" si="75"/>
        <v>0</v>
      </c>
      <c r="T383" s="21">
        <v>0</v>
      </c>
      <c r="U383" s="21">
        <f t="shared" si="76"/>
        <v>-256.29000000000002</v>
      </c>
      <c r="V383" s="21"/>
      <c r="W383" s="21"/>
      <c r="X383" s="21"/>
      <c r="Y383" s="21"/>
      <c r="AA383" s="24">
        <f t="shared" si="77"/>
        <v>0</v>
      </c>
      <c r="AB383" s="38">
        <f t="shared" si="78"/>
        <v>0</v>
      </c>
      <c r="AC383" s="38">
        <v>0</v>
      </c>
    </row>
    <row r="384" spans="1:29" x14ac:dyDescent="0.25">
      <c r="A384" t="s">
        <v>53</v>
      </c>
      <c r="B384" t="s">
        <v>54</v>
      </c>
      <c r="C384">
        <v>3497</v>
      </c>
      <c r="D384">
        <v>904726.48</v>
      </c>
      <c r="E384">
        <v>0</v>
      </c>
      <c r="F384">
        <v>0</v>
      </c>
      <c r="G384">
        <v>129.54</v>
      </c>
      <c r="H384">
        <v>0</v>
      </c>
      <c r="I384">
        <v>0</v>
      </c>
      <c r="J384">
        <v>0</v>
      </c>
      <c r="K384" s="7">
        <v>3497</v>
      </c>
      <c r="L384" s="3">
        <v>116.74902105512986</v>
      </c>
      <c r="M384" s="2" t="s">
        <v>53</v>
      </c>
      <c r="N384" s="38">
        <f t="shared" si="70"/>
        <v>904596.94</v>
      </c>
      <c r="O384" s="4">
        <f t="shared" si="71"/>
        <v>258.67799256505577</v>
      </c>
      <c r="P384" s="4">
        <f t="shared" si="72"/>
        <v>29.95314194839105</v>
      </c>
      <c r="Q384" s="13">
        <f t="shared" si="73"/>
        <v>0</v>
      </c>
      <c r="R384" s="13">
        <f t="shared" si="74"/>
        <v>1</v>
      </c>
      <c r="S384" s="13">
        <f t="shared" si="75"/>
        <v>1</v>
      </c>
      <c r="T384" s="21">
        <v>0</v>
      </c>
      <c r="U384" s="21">
        <f t="shared" si="76"/>
        <v>-256.39999999999998</v>
      </c>
      <c r="V384" s="21"/>
      <c r="W384" s="21"/>
      <c r="X384" s="21"/>
      <c r="Y384" s="21"/>
      <c r="AA384" s="24">
        <f t="shared" si="77"/>
        <v>0</v>
      </c>
      <c r="AB384" s="38">
        <f t="shared" si="78"/>
        <v>0</v>
      </c>
      <c r="AC384" s="38">
        <v>0</v>
      </c>
    </row>
    <row r="385" spans="1:29" x14ac:dyDescent="0.25">
      <c r="A385" t="s">
        <v>363</v>
      </c>
      <c r="B385" t="s">
        <v>364</v>
      </c>
      <c r="C385">
        <v>4837</v>
      </c>
      <c r="D385">
        <v>1240886.3600000001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 s="7">
        <v>4837</v>
      </c>
      <c r="L385" s="3">
        <v>13.40203863041612</v>
      </c>
      <c r="M385" s="2" t="s">
        <v>363</v>
      </c>
      <c r="N385" s="38">
        <f t="shared" si="70"/>
        <v>1240886.3600000001</v>
      </c>
      <c r="O385" s="4">
        <f t="shared" si="71"/>
        <v>256.54049204052103</v>
      </c>
      <c r="P385" s="4">
        <f t="shared" si="72"/>
        <v>360.91524083674545</v>
      </c>
      <c r="Q385" s="13">
        <f t="shared" si="73"/>
        <v>0</v>
      </c>
      <c r="R385" s="13">
        <f t="shared" si="74"/>
        <v>0</v>
      </c>
      <c r="S385" s="13">
        <f t="shared" si="75"/>
        <v>0</v>
      </c>
      <c r="T385" s="21">
        <v>0</v>
      </c>
      <c r="U385" s="21">
        <f t="shared" si="76"/>
        <v>-258.54000000000002</v>
      </c>
      <c r="V385" s="21"/>
      <c r="W385" s="21"/>
      <c r="X385" s="21"/>
      <c r="Y385" s="21"/>
      <c r="AA385" s="24">
        <f t="shared" si="77"/>
        <v>0</v>
      </c>
      <c r="AB385" s="38">
        <f t="shared" si="78"/>
        <v>0</v>
      </c>
      <c r="AC385" s="38">
        <v>0</v>
      </c>
    </row>
    <row r="386" spans="1:29" x14ac:dyDescent="0.25">
      <c r="A386" t="s">
        <v>792</v>
      </c>
      <c r="B386" t="s">
        <v>793</v>
      </c>
      <c r="C386">
        <v>6867</v>
      </c>
      <c r="D386">
        <v>1744923.79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 s="7">
        <v>6867</v>
      </c>
      <c r="L386" s="3">
        <v>100.41277177172287</v>
      </c>
      <c r="M386" s="2" t="s">
        <v>792</v>
      </c>
      <c r="N386" s="38">
        <f t="shared" si="70"/>
        <v>1744923.79</v>
      </c>
      <c r="O386" s="4">
        <f t="shared" si="71"/>
        <v>254.10277996213776</v>
      </c>
      <c r="P386" s="4">
        <f t="shared" si="72"/>
        <v>68.387714817905348</v>
      </c>
      <c r="Q386" s="13">
        <f t="shared" si="73"/>
        <v>0</v>
      </c>
      <c r="R386" s="13">
        <f t="shared" si="74"/>
        <v>0</v>
      </c>
      <c r="S386" s="13">
        <f t="shared" si="75"/>
        <v>0</v>
      </c>
      <c r="T386" s="21">
        <v>0</v>
      </c>
      <c r="U386" s="21">
        <f t="shared" si="76"/>
        <v>-260.98</v>
      </c>
      <c r="V386" s="21"/>
      <c r="W386" s="21"/>
      <c r="X386" s="21"/>
      <c r="Y386" s="21"/>
      <c r="AA386" s="24">
        <f t="shared" si="77"/>
        <v>0</v>
      </c>
      <c r="AB386" s="38">
        <f t="shared" si="78"/>
        <v>0</v>
      </c>
      <c r="AC386" s="38">
        <v>0</v>
      </c>
    </row>
    <row r="387" spans="1:29" x14ac:dyDescent="0.25">
      <c r="A387" t="s">
        <v>166</v>
      </c>
      <c r="B387" t="s">
        <v>167</v>
      </c>
      <c r="C387">
        <v>806</v>
      </c>
      <c r="D387">
        <v>202904.46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 s="7">
        <v>806</v>
      </c>
      <c r="L387" s="3">
        <v>41.309609175148438</v>
      </c>
      <c r="M387" s="2" t="s">
        <v>166</v>
      </c>
      <c r="N387" s="38">
        <f t="shared" si="70"/>
        <v>202904.46</v>
      </c>
      <c r="O387" s="4">
        <f t="shared" si="71"/>
        <v>251.74250620347394</v>
      </c>
      <c r="P387" s="4">
        <f t="shared" si="72"/>
        <v>19.511198873430246</v>
      </c>
      <c r="Q387" s="13">
        <f t="shared" si="73"/>
        <v>0</v>
      </c>
      <c r="R387" s="13">
        <f t="shared" si="74"/>
        <v>1</v>
      </c>
      <c r="S387" s="13">
        <f t="shared" si="75"/>
        <v>1</v>
      </c>
      <c r="T387" s="21">
        <v>0</v>
      </c>
      <c r="U387" s="21">
        <f t="shared" si="76"/>
        <v>-263.33999999999997</v>
      </c>
      <c r="V387" s="21"/>
      <c r="W387" s="21"/>
      <c r="X387" s="21"/>
      <c r="Y387" s="21"/>
      <c r="AA387" s="24">
        <f t="shared" si="77"/>
        <v>0</v>
      </c>
      <c r="AB387" s="38">
        <f t="shared" si="78"/>
        <v>0</v>
      </c>
      <c r="AC387" s="38">
        <v>0</v>
      </c>
    </row>
    <row r="388" spans="1:29" x14ac:dyDescent="0.25">
      <c r="A388" t="s">
        <v>219</v>
      </c>
      <c r="B388" t="s">
        <v>220</v>
      </c>
      <c r="C388">
        <v>524</v>
      </c>
      <c r="D388">
        <v>128505.03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 s="7">
        <v>524</v>
      </c>
      <c r="L388" s="3">
        <v>48.505867251128613</v>
      </c>
      <c r="M388" s="2" t="s">
        <v>219</v>
      </c>
      <c r="N388" s="38">
        <f t="shared" si="70"/>
        <v>128505.03</v>
      </c>
      <c r="O388" s="4">
        <f t="shared" si="71"/>
        <v>245.23860687022901</v>
      </c>
      <c r="P388" s="4">
        <f t="shared" si="72"/>
        <v>10.802816848673245</v>
      </c>
      <c r="Q388" s="13">
        <f t="shared" si="73"/>
        <v>0</v>
      </c>
      <c r="R388" s="13">
        <f t="shared" si="74"/>
        <v>1</v>
      </c>
      <c r="S388" s="13">
        <f t="shared" si="75"/>
        <v>1</v>
      </c>
      <c r="T388" s="21">
        <v>0</v>
      </c>
      <c r="U388" s="21">
        <f t="shared" si="76"/>
        <v>-269.83999999999997</v>
      </c>
      <c r="V388" s="21"/>
      <c r="W388" s="21"/>
      <c r="X388" s="21"/>
      <c r="Y388" s="21"/>
      <c r="AA388" s="24">
        <f t="shared" si="77"/>
        <v>0</v>
      </c>
      <c r="AB388" s="38">
        <f t="shared" si="78"/>
        <v>0</v>
      </c>
      <c r="AC388" s="38">
        <v>0</v>
      </c>
    </row>
    <row r="389" spans="1:29" x14ac:dyDescent="0.25">
      <c r="A389" t="s">
        <v>100</v>
      </c>
      <c r="B389" t="s">
        <v>101</v>
      </c>
      <c r="C389">
        <v>1682</v>
      </c>
      <c r="D389">
        <v>411546.6</v>
      </c>
      <c r="E389">
        <v>65</v>
      </c>
      <c r="F389">
        <v>0</v>
      </c>
      <c r="G389">
        <v>0</v>
      </c>
      <c r="H389">
        <v>0</v>
      </c>
      <c r="I389">
        <v>0</v>
      </c>
      <c r="J389">
        <v>0</v>
      </c>
      <c r="K389" s="7">
        <v>1682</v>
      </c>
      <c r="L389" s="3">
        <v>4.4521513672403206</v>
      </c>
      <c r="M389" s="2" t="s">
        <v>100</v>
      </c>
      <c r="N389" s="38">
        <f t="shared" si="70"/>
        <v>411481.59999999998</v>
      </c>
      <c r="O389" s="4">
        <f t="shared" si="71"/>
        <v>244.63828775267538</v>
      </c>
      <c r="P389" s="4">
        <f t="shared" si="72"/>
        <v>377.79488190281205</v>
      </c>
      <c r="Q389" s="13">
        <f t="shared" si="73"/>
        <v>0</v>
      </c>
      <c r="R389" s="13">
        <f t="shared" si="74"/>
        <v>0</v>
      </c>
      <c r="S389" s="13">
        <f t="shared" si="75"/>
        <v>0</v>
      </c>
      <c r="T389" s="21">
        <v>0</v>
      </c>
      <c r="U389" s="21">
        <f t="shared" si="76"/>
        <v>-270.44</v>
      </c>
      <c r="V389" s="21"/>
      <c r="W389" s="21"/>
      <c r="X389" s="21"/>
      <c r="Y389" s="21"/>
      <c r="AA389" s="24">
        <f t="shared" si="77"/>
        <v>0</v>
      </c>
      <c r="AB389" s="38">
        <f t="shared" si="78"/>
        <v>0</v>
      </c>
      <c r="AC389" s="38">
        <v>0</v>
      </c>
    </row>
    <row r="390" spans="1:29" x14ac:dyDescent="0.25">
      <c r="A390" t="s">
        <v>278</v>
      </c>
      <c r="B390" t="s">
        <v>279</v>
      </c>
      <c r="C390">
        <v>22325</v>
      </c>
      <c r="D390">
        <v>5449976.8499999996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 s="7">
        <v>22325</v>
      </c>
      <c r="L390" s="3">
        <v>96.711686371839235</v>
      </c>
      <c r="M390" s="2" t="s">
        <v>278</v>
      </c>
      <c r="N390" s="38">
        <f t="shared" ref="N390:N426" si="79">D390-SUM(E390:J390)</f>
        <v>5449976.8499999996</v>
      </c>
      <c r="O390" s="4">
        <f t="shared" ref="O390:O426" si="80">N390/K390</f>
        <v>244.11990369540871</v>
      </c>
      <c r="P390" s="4">
        <f t="shared" ref="P390:P426" si="81">K390/L390</f>
        <v>230.84076844823431</v>
      </c>
      <c r="Q390" s="13">
        <f t="shared" ref="Q390:Q426" si="82">IF(+O390&gt;$Q$428,1,0)</f>
        <v>0</v>
      </c>
      <c r="R390" s="13">
        <f t="shared" ref="R390:R426" si="83">IF(+P390&lt;50,1,0)</f>
        <v>0</v>
      </c>
      <c r="S390" s="13">
        <f t="shared" ref="S390:S426" si="84">+Q390+R390</f>
        <v>0</v>
      </c>
      <c r="T390" s="21">
        <v>0</v>
      </c>
      <c r="U390" s="21">
        <f t="shared" si="76"/>
        <v>-270.95999999999998</v>
      </c>
      <c r="V390" s="21"/>
      <c r="W390" s="21"/>
      <c r="X390" s="21"/>
      <c r="Y390" s="21"/>
      <c r="AA390" s="24">
        <f t="shared" si="77"/>
        <v>0</v>
      </c>
      <c r="AB390" s="38">
        <f t="shared" si="78"/>
        <v>0</v>
      </c>
      <c r="AC390" s="38">
        <v>0</v>
      </c>
    </row>
    <row r="391" spans="1:29" x14ac:dyDescent="0.25">
      <c r="A391" t="s">
        <v>607</v>
      </c>
      <c r="B391" t="s">
        <v>608</v>
      </c>
      <c r="C391">
        <v>21702</v>
      </c>
      <c r="D391">
        <v>5131253.75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 s="7">
        <v>21702</v>
      </c>
      <c r="L391" s="3">
        <v>100.9807411148809</v>
      </c>
      <c r="M391" s="2" t="s">
        <v>607</v>
      </c>
      <c r="N391" s="38">
        <f t="shared" si="79"/>
        <v>5131253.75</v>
      </c>
      <c r="O391" s="4">
        <f t="shared" si="80"/>
        <v>236.44151460694866</v>
      </c>
      <c r="P391" s="4">
        <f t="shared" si="81"/>
        <v>214.91226703625284</v>
      </c>
      <c r="Q391" s="13">
        <f t="shared" si="82"/>
        <v>0</v>
      </c>
      <c r="R391" s="13">
        <f t="shared" si="83"/>
        <v>0</v>
      </c>
      <c r="S391" s="13">
        <f t="shared" si="84"/>
        <v>0</v>
      </c>
      <c r="T391" s="21">
        <v>0</v>
      </c>
      <c r="U391" s="21">
        <f t="shared" ref="U391:U426" si="85">ROUND(+O391-$Q$428,2)</f>
        <v>-278.64</v>
      </c>
      <c r="V391" s="21"/>
      <c r="W391" s="21"/>
      <c r="X391" s="21"/>
      <c r="Y391" s="21"/>
      <c r="AA391" s="24">
        <f t="shared" si="77"/>
        <v>0</v>
      </c>
      <c r="AB391" s="38">
        <f t="shared" si="78"/>
        <v>0</v>
      </c>
      <c r="AC391" s="38">
        <v>0</v>
      </c>
    </row>
    <row r="392" spans="1:29" x14ac:dyDescent="0.25">
      <c r="A392" t="s">
        <v>740</v>
      </c>
      <c r="B392" t="s">
        <v>741</v>
      </c>
      <c r="C392">
        <v>620</v>
      </c>
      <c r="D392">
        <v>145723.82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 s="7">
        <v>620</v>
      </c>
      <c r="L392" s="3">
        <v>10.845279115720254</v>
      </c>
      <c r="M392" s="2" t="s">
        <v>740</v>
      </c>
      <c r="N392" s="38">
        <f t="shared" si="79"/>
        <v>145723.82</v>
      </c>
      <c r="O392" s="4">
        <f t="shared" si="80"/>
        <v>235.03841935483871</v>
      </c>
      <c r="P392" s="4">
        <f t="shared" si="81"/>
        <v>57.167731082301856</v>
      </c>
      <c r="Q392" s="13">
        <f t="shared" si="82"/>
        <v>0</v>
      </c>
      <c r="R392" s="13">
        <f t="shared" si="83"/>
        <v>0</v>
      </c>
      <c r="S392" s="13">
        <f t="shared" si="84"/>
        <v>0</v>
      </c>
      <c r="T392" s="21">
        <v>0</v>
      </c>
      <c r="U392" s="21">
        <f t="shared" si="85"/>
        <v>-280.04000000000002</v>
      </c>
      <c r="V392" s="21"/>
      <c r="W392" s="21"/>
      <c r="X392" s="21"/>
      <c r="Y392" s="21"/>
      <c r="AA392" s="24">
        <f t="shared" si="77"/>
        <v>0</v>
      </c>
      <c r="AB392" s="38">
        <f t="shared" si="78"/>
        <v>0</v>
      </c>
      <c r="AC392" s="38">
        <v>0</v>
      </c>
    </row>
    <row r="393" spans="1:29" x14ac:dyDescent="0.25">
      <c r="A393" t="s">
        <v>772</v>
      </c>
      <c r="B393" t="s">
        <v>773</v>
      </c>
      <c r="C393">
        <v>4255</v>
      </c>
      <c r="D393">
        <v>991572.67</v>
      </c>
      <c r="E393">
        <v>0</v>
      </c>
      <c r="F393">
        <v>0</v>
      </c>
      <c r="G393">
        <v>658.5</v>
      </c>
      <c r="H393">
        <v>0</v>
      </c>
      <c r="I393">
        <v>0</v>
      </c>
      <c r="J393">
        <v>0</v>
      </c>
      <c r="K393" s="7">
        <v>4255</v>
      </c>
      <c r="L393" s="3">
        <v>56.817916319413065</v>
      </c>
      <c r="M393" s="2" t="s">
        <v>772</v>
      </c>
      <c r="N393" s="38">
        <f t="shared" si="79"/>
        <v>990914.17</v>
      </c>
      <c r="O393" s="4">
        <f t="shared" si="80"/>
        <v>232.88229612220917</v>
      </c>
      <c r="P393" s="4">
        <f t="shared" si="81"/>
        <v>74.888349936658756</v>
      </c>
      <c r="Q393" s="13">
        <f t="shared" si="82"/>
        <v>0</v>
      </c>
      <c r="R393" s="13">
        <f t="shared" si="83"/>
        <v>0</v>
      </c>
      <c r="S393" s="13">
        <f t="shared" si="84"/>
        <v>0</v>
      </c>
      <c r="T393" s="21">
        <v>0</v>
      </c>
      <c r="U393" s="21">
        <f t="shared" si="85"/>
        <v>-282.2</v>
      </c>
      <c r="V393" s="21"/>
      <c r="W393" s="21"/>
      <c r="X393" s="21"/>
      <c r="Y393" s="21"/>
      <c r="AA393" s="24">
        <f t="shared" si="77"/>
        <v>0</v>
      </c>
      <c r="AB393" s="38">
        <f t="shared" si="78"/>
        <v>0</v>
      </c>
      <c r="AC393" s="38">
        <v>0</v>
      </c>
    </row>
    <row r="394" spans="1:29" x14ac:dyDescent="0.25">
      <c r="A394" t="s">
        <v>437</v>
      </c>
      <c r="B394" t="s">
        <v>438</v>
      </c>
      <c r="C394">
        <v>3794</v>
      </c>
      <c r="D394">
        <v>881069.63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 s="7">
        <v>3794</v>
      </c>
      <c r="L394" s="3">
        <v>9.1342729587745239</v>
      </c>
      <c r="M394" s="2" t="s">
        <v>437</v>
      </c>
      <c r="N394" s="38">
        <f t="shared" si="79"/>
        <v>881069.63</v>
      </c>
      <c r="O394" s="4">
        <f t="shared" si="80"/>
        <v>232.22710332103321</v>
      </c>
      <c r="P394" s="4">
        <f t="shared" si="81"/>
        <v>415.35872828887</v>
      </c>
      <c r="Q394" s="13">
        <f t="shared" si="82"/>
        <v>0</v>
      </c>
      <c r="R394" s="13">
        <f t="shared" si="83"/>
        <v>0</v>
      </c>
      <c r="S394" s="13">
        <f t="shared" si="84"/>
        <v>0</v>
      </c>
      <c r="T394" s="21">
        <v>0</v>
      </c>
      <c r="U394" s="21">
        <f t="shared" si="85"/>
        <v>-282.85000000000002</v>
      </c>
      <c r="V394" s="21"/>
      <c r="W394" s="21"/>
      <c r="X394" s="21"/>
      <c r="Y394" s="21"/>
      <c r="AA394" s="24">
        <f t="shared" si="77"/>
        <v>0</v>
      </c>
      <c r="AB394" s="38">
        <f t="shared" si="78"/>
        <v>0</v>
      </c>
      <c r="AC394" s="38">
        <v>0</v>
      </c>
    </row>
    <row r="395" spans="1:29" x14ac:dyDescent="0.25">
      <c r="A395" t="s">
        <v>47</v>
      </c>
      <c r="B395" t="s">
        <v>48</v>
      </c>
      <c r="C395">
        <v>413</v>
      </c>
      <c r="D395">
        <v>94930.1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 s="7">
        <v>413</v>
      </c>
      <c r="L395" s="3">
        <v>67.131266177077904</v>
      </c>
      <c r="M395" s="2" t="s">
        <v>47</v>
      </c>
      <c r="N395" s="38">
        <f t="shared" si="79"/>
        <v>94930.1</v>
      </c>
      <c r="O395" s="4">
        <f t="shared" si="80"/>
        <v>229.85496368038741</v>
      </c>
      <c r="P395" s="4">
        <f t="shared" si="81"/>
        <v>6.1521258799229921</v>
      </c>
      <c r="Q395" s="13">
        <f t="shared" si="82"/>
        <v>0</v>
      </c>
      <c r="R395" s="13">
        <f t="shared" si="83"/>
        <v>1</v>
      </c>
      <c r="S395" s="13">
        <f t="shared" si="84"/>
        <v>1</v>
      </c>
      <c r="T395" s="21">
        <v>0</v>
      </c>
      <c r="U395" s="21">
        <f t="shared" si="85"/>
        <v>-285.23</v>
      </c>
      <c r="V395" s="21"/>
      <c r="W395" s="21"/>
      <c r="X395" s="21"/>
      <c r="Y395" s="21"/>
      <c r="AA395" s="24">
        <f t="shared" ref="AA395:AA426" si="86">ROUND(Z395*$AA$5,2)</f>
        <v>0</v>
      </c>
      <c r="AB395" s="38">
        <f t="shared" ref="AB395:AB426" si="87">+AA395</f>
        <v>0</v>
      </c>
      <c r="AC395" s="38">
        <v>0</v>
      </c>
    </row>
    <row r="396" spans="1:29" x14ac:dyDescent="0.25">
      <c r="A396" t="s">
        <v>55</v>
      </c>
      <c r="B396" t="s">
        <v>56</v>
      </c>
      <c r="C396">
        <v>960</v>
      </c>
      <c r="D396">
        <v>218924.02</v>
      </c>
      <c r="E396">
        <v>0</v>
      </c>
      <c r="F396">
        <v>0</v>
      </c>
      <c r="G396">
        <v>1730.84</v>
      </c>
      <c r="H396">
        <v>0</v>
      </c>
      <c r="I396">
        <v>0</v>
      </c>
      <c r="J396">
        <v>0</v>
      </c>
      <c r="K396" s="7">
        <v>960</v>
      </c>
      <c r="L396" s="3">
        <v>71.588637958156582</v>
      </c>
      <c r="M396" s="2" t="s">
        <v>55</v>
      </c>
      <c r="N396" s="38">
        <f t="shared" si="79"/>
        <v>217193.18</v>
      </c>
      <c r="O396" s="4">
        <f t="shared" si="80"/>
        <v>226.24289583333334</v>
      </c>
      <c r="P396" s="4">
        <f t="shared" si="81"/>
        <v>13.409949223522288</v>
      </c>
      <c r="Q396" s="13">
        <f t="shared" si="82"/>
        <v>0</v>
      </c>
      <c r="R396" s="13">
        <f t="shared" si="83"/>
        <v>1</v>
      </c>
      <c r="S396" s="13">
        <f t="shared" si="84"/>
        <v>1</v>
      </c>
      <c r="T396" s="21">
        <v>0</v>
      </c>
      <c r="U396" s="21">
        <f t="shared" si="85"/>
        <v>-288.83999999999997</v>
      </c>
      <c r="V396" s="21"/>
      <c r="W396" s="21"/>
      <c r="X396" s="21"/>
      <c r="Y396" s="21"/>
      <c r="AA396" s="24">
        <f t="shared" si="86"/>
        <v>0</v>
      </c>
      <c r="AB396" s="38">
        <f t="shared" si="87"/>
        <v>0</v>
      </c>
      <c r="AC396" s="38">
        <v>0</v>
      </c>
    </row>
    <row r="397" spans="1:29" x14ac:dyDescent="0.25">
      <c r="A397" t="s">
        <v>498</v>
      </c>
      <c r="B397" t="s">
        <v>499</v>
      </c>
      <c r="C397">
        <v>7034</v>
      </c>
      <c r="D397">
        <v>1566450.25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 s="7">
        <v>7034</v>
      </c>
      <c r="L397" s="3">
        <v>58.898453012143612</v>
      </c>
      <c r="M397" s="2" t="s">
        <v>498</v>
      </c>
      <c r="N397" s="38">
        <f t="shared" si="79"/>
        <v>1566450.25</v>
      </c>
      <c r="O397" s="4">
        <f t="shared" si="80"/>
        <v>222.69693630935456</v>
      </c>
      <c r="P397" s="4">
        <f t="shared" si="81"/>
        <v>119.42588710351592</v>
      </c>
      <c r="Q397" s="13">
        <f t="shared" si="82"/>
        <v>0</v>
      </c>
      <c r="R397" s="13">
        <f t="shared" si="83"/>
        <v>0</v>
      </c>
      <c r="S397" s="13">
        <f t="shared" si="84"/>
        <v>0</v>
      </c>
      <c r="T397" s="21">
        <v>0</v>
      </c>
      <c r="U397" s="21">
        <f t="shared" si="85"/>
        <v>-292.38</v>
      </c>
      <c r="V397" s="21"/>
      <c r="W397" s="21"/>
      <c r="X397" s="21"/>
      <c r="Y397" s="21"/>
      <c r="AA397" s="24">
        <f t="shared" si="86"/>
        <v>0</v>
      </c>
      <c r="AB397" s="38">
        <f t="shared" si="87"/>
        <v>0</v>
      </c>
      <c r="AC397" s="38">
        <v>0</v>
      </c>
    </row>
    <row r="398" spans="1:29" x14ac:dyDescent="0.25">
      <c r="A398" t="s">
        <v>820</v>
      </c>
      <c r="B398" t="s">
        <v>821</v>
      </c>
      <c r="C398">
        <v>594</v>
      </c>
      <c r="D398">
        <v>128018.74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 s="7">
        <v>594</v>
      </c>
      <c r="L398" s="3">
        <v>10.27249637808772</v>
      </c>
      <c r="M398" s="2" t="s">
        <v>820</v>
      </c>
      <c r="N398" s="38">
        <f t="shared" si="79"/>
        <v>128018.74</v>
      </c>
      <c r="O398" s="4">
        <f t="shared" si="80"/>
        <v>215.51976430976433</v>
      </c>
      <c r="P398" s="4">
        <f t="shared" si="81"/>
        <v>57.824308535855266</v>
      </c>
      <c r="Q398" s="13">
        <f t="shared" si="82"/>
        <v>0</v>
      </c>
      <c r="R398" s="13">
        <f t="shared" si="83"/>
        <v>0</v>
      </c>
      <c r="S398" s="13">
        <f t="shared" si="84"/>
        <v>0</v>
      </c>
      <c r="T398" s="21">
        <v>0</v>
      </c>
      <c r="U398" s="21">
        <f t="shared" si="85"/>
        <v>-299.56</v>
      </c>
      <c r="V398" s="21"/>
      <c r="W398" s="21"/>
      <c r="X398" s="21"/>
      <c r="Y398" s="21"/>
      <c r="AA398" s="24">
        <f t="shared" si="86"/>
        <v>0</v>
      </c>
      <c r="AB398" s="38">
        <f t="shared" si="87"/>
        <v>0</v>
      </c>
      <c r="AC398" s="38">
        <v>0</v>
      </c>
    </row>
    <row r="399" spans="1:29" x14ac:dyDescent="0.25">
      <c r="A399" t="s">
        <v>509</v>
      </c>
      <c r="B399" t="s">
        <v>510</v>
      </c>
      <c r="C399">
        <v>931</v>
      </c>
      <c r="D399">
        <v>195821.71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 s="7">
        <v>931</v>
      </c>
      <c r="L399" s="3">
        <v>77.008359418651324</v>
      </c>
      <c r="M399" s="2" t="s">
        <v>509</v>
      </c>
      <c r="N399" s="38">
        <f t="shared" si="79"/>
        <v>195821.71</v>
      </c>
      <c r="O399" s="4">
        <f t="shared" si="80"/>
        <v>210.33481203007517</v>
      </c>
      <c r="P399" s="4">
        <f t="shared" si="81"/>
        <v>12.089596597411903</v>
      </c>
      <c r="Q399" s="13">
        <f t="shared" si="82"/>
        <v>0</v>
      </c>
      <c r="R399" s="13">
        <f t="shared" si="83"/>
        <v>1</v>
      </c>
      <c r="S399" s="13">
        <f t="shared" si="84"/>
        <v>1</v>
      </c>
      <c r="T399" s="24">
        <v>209973</v>
      </c>
      <c r="U399" s="21">
        <f t="shared" si="85"/>
        <v>-304.75</v>
      </c>
      <c r="V399" s="21"/>
      <c r="W399" s="21"/>
      <c r="X399" s="21"/>
      <c r="Y399" s="21"/>
      <c r="Z399" s="57">
        <f>T399*0.5</f>
        <v>104986.5</v>
      </c>
      <c r="AA399" s="24">
        <f t="shared" si="86"/>
        <v>55467.12</v>
      </c>
      <c r="AB399" s="38">
        <f t="shared" si="87"/>
        <v>55467.12</v>
      </c>
      <c r="AC399" s="38">
        <v>55467.12</v>
      </c>
    </row>
    <row r="400" spans="1:29" x14ac:dyDescent="0.25">
      <c r="A400" t="s">
        <v>588</v>
      </c>
      <c r="B400" t="s">
        <v>589</v>
      </c>
      <c r="C400">
        <v>2681</v>
      </c>
      <c r="D400">
        <v>561541.35</v>
      </c>
      <c r="E400">
        <v>128.05000000000001</v>
      </c>
      <c r="F400">
        <v>0</v>
      </c>
      <c r="G400">
        <v>0</v>
      </c>
      <c r="H400">
        <v>0</v>
      </c>
      <c r="I400">
        <v>0</v>
      </c>
      <c r="J400">
        <v>0</v>
      </c>
      <c r="K400" s="7">
        <v>2681</v>
      </c>
      <c r="L400" s="3">
        <v>31.121358610048016</v>
      </c>
      <c r="M400" s="2" t="s">
        <v>588</v>
      </c>
      <c r="N400" s="38">
        <f t="shared" si="79"/>
        <v>561413.29999999993</v>
      </c>
      <c r="O400" s="4">
        <f t="shared" si="80"/>
        <v>209.40443864229763</v>
      </c>
      <c r="P400" s="4">
        <f t="shared" si="81"/>
        <v>86.146624689270382</v>
      </c>
      <c r="Q400" s="13">
        <f t="shared" si="82"/>
        <v>0</v>
      </c>
      <c r="R400" s="13">
        <f t="shared" si="83"/>
        <v>0</v>
      </c>
      <c r="S400" s="13">
        <f t="shared" si="84"/>
        <v>0</v>
      </c>
      <c r="T400" s="21">
        <v>0</v>
      </c>
      <c r="U400" s="21">
        <f t="shared" si="85"/>
        <v>-305.68</v>
      </c>
      <c r="V400" s="21"/>
      <c r="W400" s="21"/>
      <c r="X400" s="21"/>
      <c r="Y400" s="21"/>
      <c r="AA400" s="24">
        <f t="shared" si="86"/>
        <v>0</v>
      </c>
      <c r="AB400" s="38">
        <f t="shared" si="87"/>
        <v>0</v>
      </c>
      <c r="AC400" s="38">
        <v>0</v>
      </c>
    </row>
    <row r="401" spans="1:29" x14ac:dyDescent="0.25">
      <c r="A401" t="s">
        <v>405</v>
      </c>
      <c r="B401" t="s">
        <v>406</v>
      </c>
      <c r="C401">
        <v>27941</v>
      </c>
      <c r="D401">
        <v>5612724.7199999997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 s="7">
        <v>27941</v>
      </c>
      <c r="L401" s="3">
        <v>96.248970378954908</v>
      </c>
      <c r="M401" s="2" t="s">
        <v>405</v>
      </c>
      <c r="N401" s="38">
        <f t="shared" si="79"/>
        <v>5612724.7199999997</v>
      </c>
      <c r="O401" s="4">
        <f t="shared" si="80"/>
        <v>200.87773236462544</v>
      </c>
      <c r="P401" s="4">
        <f t="shared" si="81"/>
        <v>290.29920933169143</v>
      </c>
      <c r="Q401" s="13">
        <f t="shared" si="82"/>
        <v>0</v>
      </c>
      <c r="R401" s="13">
        <f t="shared" si="83"/>
        <v>0</v>
      </c>
      <c r="S401" s="13">
        <f t="shared" si="84"/>
        <v>0</v>
      </c>
      <c r="T401" s="21">
        <v>0</v>
      </c>
      <c r="U401" s="21">
        <f t="shared" si="85"/>
        <v>-314.2</v>
      </c>
      <c r="V401" s="21"/>
      <c r="W401" s="21"/>
      <c r="X401" s="21"/>
      <c r="Y401" s="21"/>
      <c r="AA401" s="24">
        <f t="shared" si="86"/>
        <v>0</v>
      </c>
      <c r="AB401" s="38">
        <f t="shared" si="87"/>
        <v>0</v>
      </c>
      <c r="AC401" s="38">
        <v>0</v>
      </c>
    </row>
    <row r="402" spans="1:29" x14ac:dyDescent="0.25">
      <c r="A402" t="s">
        <v>355</v>
      </c>
      <c r="B402" t="s">
        <v>356</v>
      </c>
      <c r="C402">
        <v>21566</v>
      </c>
      <c r="D402">
        <v>4288222.96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 s="7">
        <v>21566</v>
      </c>
      <c r="L402" s="3">
        <v>85.738881264937461</v>
      </c>
      <c r="M402" s="2" t="s">
        <v>355</v>
      </c>
      <c r="N402" s="38">
        <f t="shared" si="79"/>
        <v>4288222.96</v>
      </c>
      <c r="O402" s="4">
        <f t="shared" si="80"/>
        <v>198.84183251414262</v>
      </c>
      <c r="P402" s="4">
        <f t="shared" si="81"/>
        <v>251.53115694803591</v>
      </c>
      <c r="Q402" s="13">
        <f t="shared" si="82"/>
        <v>0</v>
      </c>
      <c r="R402" s="13">
        <f t="shared" si="83"/>
        <v>0</v>
      </c>
      <c r="S402" s="13">
        <f t="shared" si="84"/>
        <v>0</v>
      </c>
      <c r="T402" s="21">
        <v>0</v>
      </c>
      <c r="U402" s="21">
        <f t="shared" si="85"/>
        <v>-316.24</v>
      </c>
      <c r="V402" s="21"/>
      <c r="W402" s="21"/>
      <c r="X402" s="21"/>
      <c r="Y402" s="21"/>
      <c r="AA402" s="24">
        <f t="shared" si="86"/>
        <v>0</v>
      </c>
      <c r="AB402" s="38">
        <f t="shared" si="87"/>
        <v>0</v>
      </c>
      <c r="AC402" s="38">
        <v>0</v>
      </c>
    </row>
    <row r="403" spans="1:29" x14ac:dyDescent="0.25">
      <c r="A403" t="s">
        <v>231</v>
      </c>
      <c r="B403" t="s">
        <v>232</v>
      </c>
      <c r="C403">
        <v>2825</v>
      </c>
      <c r="D403">
        <v>513017.1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 s="7">
        <v>2825</v>
      </c>
      <c r="L403" s="3">
        <v>108.55006493904096</v>
      </c>
      <c r="M403" s="2" t="s">
        <v>231</v>
      </c>
      <c r="N403" s="38">
        <f t="shared" si="79"/>
        <v>513017.1</v>
      </c>
      <c r="O403" s="4">
        <f t="shared" si="80"/>
        <v>181.59897345132742</v>
      </c>
      <c r="P403" s="4">
        <f t="shared" si="81"/>
        <v>26.024857761130317</v>
      </c>
      <c r="Q403" s="13">
        <f t="shared" si="82"/>
        <v>0</v>
      </c>
      <c r="R403" s="13">
        <f t="shared" si="83"/>
        <v>1</v>
      </c>
      <c r="S403" s="13">
        <f t="shared" si="84"/>
        <v>1</v>
      </c>
      <c r="T403" s="21">
        <v>0</v>
      </c>
      <c r="U403" s="21">
        <f t="shared" si="85"/>
        <v>-333.48</v>
      </c>
      <c r="V403" s="21"/>
      <c r="W403" s="21"/>
      <c r="X403" s="21"/>
      <c r="Y403" s="21"/>
      <c r="AA403" s="24">
        <f t="shared" si="86"/>
        <v>0</v>
      </c>
      <c r="AB403" s="38">
        <f t="shared" si="87"/>
        <v>0</v>
      </c>
      <c r="AC403" s="38">
        <v>0</v>
      </c>
    </row>
    <row r="404" spans="1:29" x14ac:dyDescent="0.25">
      <c r="A404" t="s">
        <v>365</v>
      </c>
      <c r="B404" t="s">
        <v>366</v>
      </c>
      <c r="C404">
        <v>500</v>
      </c>
      <c r="D404">
        <v>88415.51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 s="7">
        <v>500</v>
      </c>
      <c r="L404" s="3">
        <v>10.690808622015478</v>
      </c>
      <c r="M404" s="2" t="s">
        <v>365</v>
      </c>
      <c r="N404" s="38">
        <f t="shared" si="79"/>
        <v>88415.51</v>
      </c>
      <c r="O404" s="4">
        <f t="shared" si="80"/>
        <v>176.83102</v>
      </c>
      <c r="P404" s="4">
        <f t="shared" si="81"/>
        <v>46.769147000756789</v>
      </c>
      <c r="Q404" s="13">
        <f t="shared" si="82"/>
        <v>0</v>
      </c>
      <c r="R404" s="13">
        <f t="shared" si="83"/>
        <v>1</v>
      </c>
      <c r="S404" s="13">
        <f t="shared" si="84"/>
        <v>1</v>
      </c>
      <c r="T404" s="21">
        <v>0</v>
      </c>
      <c r="U404" s="21">
        <f t="shared" si="85"/>
        <v>-338.25</v>
      </c>
      <c r="V404" s="21"/>
      <c r="W404" s="21"/>
      <c r="X404" s="21"/>
      <c r="Y404" s="21"/>
      <c r="AA404" s="24">
        <f t="shared" si="86"/>
        <v>0</v>
      </c>
      <c r="AB404" s="38">
        <f t="shared" si="87"/>
        <v>0</v>
      </c>
      <c r="AC404" s="38">
        <v>0</v>
      </c>
    </row>
    <row r="405" spans="1:29" x14ac:dyDescent="0.25">
      <c r="A405" t="s">
        <v>297</v>
      </c>
      <c r="B405" t="s">
        <v>298</v>
      </c>
      <c r="C405">
        <v>2042</v>
      </c>
      <c r="D405">
        <v>360004.05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 s="7">
        <v>2042</v>
      </c>
      <c r="L405" s="3">
        <v>48.954429408579664</v>
      </c>
      <c r="M405" s="2" t="s">
        <v>297</v>
      </c>
      <c r="N405" s="38">
        <f t="shared" si="79"/>
        <v>360004.05</v>
      </c>
      <c r="O405" s="4">
        <f t="shared" si="80"/>
        <v>176.2997306562194</v>
      </c>
      <c r="P405" s="4">
        <f t="shared" si="81"/>
        <v>41.712262295148371</v>
      </c>
      <c r="Q405" s="13">
        <f t="shared" si="82"/>
        <v>0</v>
      </c>
      <c r="R405" s="13">
        <f t="shared" si="83"/>
        <v>1</v>
      </c>
      <c r="S405" s="13">
        <f t="shared" si="84"/>
        <v>1</v>
      </c>
      <c r="T405" s="21">
        <v>0</v>
      </c>
      <c r="U405" s="21">
        <f t="shared" si="85"/>
        <v>-338.78</v>
      </c>
      <c r="V405" s="21"/>
      <c r="W405" s="21"/>
      <c r="X405" s="21"/>
      <c r="Y405" s="21"/>
      <c r="AA405" s="24">
        <f t="shared" si="86"/>
        <v>0</v>
      </c>
      <c r="AB405" s="38">
        <f t="shared" si="87"/>
        <v>0</v>
      </c>
      <c r="AC405" s="38">
        <v>0</v>
      </c>
    </row>
    <row r="406" spans="1:29" x14ac:dyDescent="0.25">
      <c r="A406" t="s">
        <v>22</v>
      </c>
      <c r="B406" t="s">
        <v>23</v>
      </c>
      <c r="C406">
        <v>15486</v>
      </c>
      <c r="D406">
        <v>2672175.06</v>
      </c>
      <c r="E406">
        <v>75</v>
      </c>
      <c r="F406">
        <v>0</v>
      </c>
      <c r="G406">
        <v>3431.25</v>
      </c>
      <c r="H406">
        <v>0</v>
      </c>
      <c r="I406">
        <v>0</v>
      </c>
      <c r="J406">
        <v>0</v>
      </c>
      <c r="K406" s="7">
        <v>15486</v>
      </c>
      <c r="L406" s="3">
        <v>44.615704534976132</v>
      </c>
      <c r="M406" s="2" t="s">
        <v>22</v>
      </c>
      <c r="N406" s="38">
        <f t="shared" si="79"/>
        <v>2668668.81</v>
      </c>
      <c r="O406" s="4">
        <f t="shared" si="80"/>
        <v>172.32783223556763</v>
      </c>
      <c r="P406" s="4">
        <f t="shared" si="81"/>
        <v>347.09751109858348</v>
      </c>
      <c r="Q406" s="13">
        <f t="shared" si="82"/>
        <v>0</v>
      </c>
      <c r="R406" s="13">
        <f t="shared" si="83"/>
        <v>0</v>
      </c>
      <c r="S406" s="13">
        <f t="shared" si="84"/>
        <v>0</v>
      </c>
      <c r="T406" s="21">
        <v>0</v>
      </c>
      <c r="U406" s="21">
        <f t="shared" si="85"/>
        <v>-342.75</v>
      </c>
      <c r="V406" s="21"/>
      <c r="W406" s="21"/>
      <c r="X406" s="21"/>
      <c r="Y406" s="21"/>
      <c r="AA406" s="24">
        <f t="shared" si="86"/>
        <v>0</v>
      </c>
      <c r="AB406" s="38">
        <f t="shared" si="87"/>
        <v>0</v>
      </c>
      <c r="AC406" s="38">
        <v>0</v>
      </c>
    </row>
    <row r="407" spans="1:29" x14ac:dyDescent="0.25">
      <c r="A407" t="s">
        <v>523</v>
      </c>
      <c r="B407" t="s">
        <v>524</v>
      </c>
      <c r="C407">
        <v>1332</v>
      </c>
      <c r="D407">
        <v>226450.17</v>
      </c>
      <c r="E407">
        <v>1767</v>
      </c>
      <c r="F407">
        <v>0</v>
      </c>
      <c r="G407">
        <v>0</v>
      </c>
      <c r="H407">
        <v>0</v>
      </c>
      <c r="I407">
        <v>0</v>
      </c>
      <c r="J407">
        <v>0</v>
      </c>
      <c r="K407" s="7">
        <v>1332</v>
      </c>
      <c r="L407" s="3">
        <v>28.363831816763884</v>
      </c>
      <c r="M407" s="2" t="s">
        <v>523</v>
      </c>
      <c r="N407" s="38">
        <f t="shared" si="79"/>
        <v>224683.17</v>
      </c>
      <c r="O407" s="4">
        <f t="shared" si="80"/>
        <v>168.68105855855856</v>
      </c>
      <c r="P407" s="4">
        <f t="shared" si="81"/>
        <v>46.961214852950427</v>
      </c>
      <c r="Q407" s="13">
        <f t="shared" si="82"/>
        <v>0</v>
      </c>
      <c r="R407" s="13">
        <f t="shared" si="83"/>
        <v>1</v>
      </c>
      <c r="S407" s="13">
        <f t="shared" si="84"/>
        <v>1</v>
      </c>
      <c r="T407" s="21">
        <v>0</v>
      </c>
      <c r="U407" s="21">
        <f t="shared" si="85"/>
        <v>-346.4</v>
      </c>
      <c r="V407" s="21"/>
      <c r="W407" s="21"/>
      <c r="X407" s="21"/>
      <c r="Y407" s="21"/>
      <c r="AA407" s="24">
        <f t="shared" si="86"/>
        <v>0</v>
      </c>
      <c r="AB407" s="38">
        <f t="shared" si="87"/>
        <v>0</v>
      </c>
      <c r="AC407" s="38">
        <v>0</v>
      </c>
    </row>
    <row r="408" spans="1:29" x14ac:dyDescent="0.25">
      <c r="A408" t="s">
        <v>611</v>
      </c>
      <c r="B408" t="s">
        <v>612</v>
      </c>
      <c r="C408">
        <v>541</v>
      </c>
      <c r="D408">
        <v>90667.88</v>
      </c>
      <c r="E408">
        <v>57.96</v>
      </c>
      <c r="F408">
        <v>0</v>
      </c>
      <c r="G408">
        <v>0</v>
      </c>
      <c r="H408">
        <v>0</v>
      </c>
      <c r="I408">
        <v>0</v>
      </c>
      <c r="J408">
        <v>0</v>
      </c>
      <c r="K408" s="7">
        <v>541</v>
      </c>
      <c r="L408" s="3">
        <v>60.136294860640398</v>
      </c>
      <c r="M408" s="2" t="s">
        <v>611</v>
      </c>
      <c r="N408" s="38">
        <f t="shared" si="79"/>
        <v>90609.919999999998</v>
      </c>
      <c r="O408" s="4">
        <f t="shared" si="80"/>
        <v>167.48598890942699</v>
      </c>
      <c r="P408" s="4">
        <f t="shared" si="81"/>
        <v>8.9962309991613409</v>
      </c>
      <c r="Q408" s="13">
        <f t="shared" si="82"/>
        <v>0</v>
      </c>
      <c r="R408" s="13">
        <f t="shared" si="83"/>
        <v>1</v>
      </c>
      <c r="S408" s="13">
        <f t="shared" si="84"/>
        <v>1</v>
      </c>
      <c r="T408" s="21">
        <v>0</v>
      </c>
      <c r="U408" s="21">
        <f t="shared" si="85"/>
        <v>-347.59</v>
      </c>
      <c r="V408" s="21"/>
      <c r="W408" s="21"/>
      <c r="X408" s="21"/>
      <c r="Y408" s="21"/>
      <c r="AA408" s="24">
        <f t="shared" si="86"/>
        <v>0</v>
      </c>
      <c r="AB408" s="38">
        <f t="shared" si="87"/>
        <v>0</v>
      </c>
      <c r="AC408" s="38">
        <v>0</v>
      </c>
    </row>
    <row r="409" spans="1:29" x14ac:dyDescent="0.25">
      <c r="A409" t="s">
        <v>59</v>
      </c>
      <c r="B409" t="s">
        <v>60</v>
      </c>
      <c r="C409">
        <v>7224</v>
      </c>
      <c r="D409">
        <v>1207844.33</v>
      </c>
      <c r="E409">
        <v>0</v>
      </c>
      <c r="F409">
        <v>0</v>
      </c>
      <c r="G409">
        <v>3395.68</v>
      </c>
      <c r="H409">
        <v>0</v>
      </c>
      <c r="I409">
        <v>0</v>
      </c>
      <c r="J409">
        <v>0</v>
      </c>
      <c r="K409" s="7">
        <v>7224</v>
      </c>
      <c r="L409" s="3">
        <v>17.540751563654503</v>
      </c>
      <c r="M409" s="2" t="s">
        <v>59</v>
      </c>
      <c r="N409" s="38">
        <f t="shared" si="79"/>
        <v>1204448.6500000001</v>
      </c>
      <c r="O409" s="4">
        <f t="shared" si="80"/>
        <v>166.72877214839426</v>
      </c>
      <c r="P409" s="4">
        <f t="shared" si="81"/>
        <v>411.84096210384536</v>
      </c>
      <c r="Q409" s="13">
        <f t="shared" si="82"/>
        <v>0</v>
      </c>
      <c r="R409" s="13">
        <f t="shared" si="83"/>
        <v>0</v>
      </c>
      <c r="S409" s="13">
        <f t="shared" si="84"/>
        <v>0</v>
      </c>
      <c r="T409" s="21">
        <v>0</v>
      </c>
      <c r="U409" s="21">
        <f t="shared" si="85"/>
        <v>-348.35</v>
      </c>
      <c r="V409" s="21"/>
      <c r="W409" s="21"/>
      <c r="X409" s="21"/>
      <c r="Y409" s="21"/>
      <c r="AA409" s="24">
        <f t="shared" si="86"/>
        <v>0</v>
      </c>
      <c r="AB409" s="38">
        <f t="shared" si="87"/>
        <v>0</v>
      </c>
      <c r="AC409" s="38">
        <v>0</v>
      </c>
    </row>
    <row r="410" spans="1:29" x14ac:dyDescent="0.25">
      <c r="A410" t="s">
        <v>661</v>
      </c>
      <c r="B410" t="s">
        <v>662</v>
      </c>
      <c r="C410">
        <v>237</v>
      </c>
      <c r="D410">
        <v>35507.919999999998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 s="7">
        <v>237</v>
      </c>
      <c r="L410" s="3">
        <v>19.459736573383452</v>
      </c>
      <c r="M410" s="2" t="s">
        <v>661</v>
      </c>
      <c r="N410" s="38">
        <f t="shared" si="79"/>
        <v>35507.919999999998</v>
      </c>
      <c r="O410" s="4">
        <f t="shared" si="80"/>
        <v>149.82244725738397</v>
      </c>
      <c r="P410" s="4">
        <f t="shared" si="81"/>
        <v>12.178993230780048</v>
      </c>
      <c r="Q410" s="13">
        <f t="shared" si="82"/>
        <v>0</v>
      </c>
      <c r="R410" s="13">
        <f t="shared" si="83"/>
        <v>1</v>
      </c>
      <c r="S410" s="13">
        <f t="shared" si="84"/>
        <v>1</v>
      </c>
      <c r="T410" s="21">
        <v>0</v>
      </c>
      <c r="U410" s="21">
        <f t="shared" si="85"/>
        <v>-365.26</v>
      </c>
      <c r="V410" s="21"/>
      <c r="W410" s="21"/>
      <c r="X410" s="21"/>
      <c r="Y410" s="21"/>
      <c r="AA410" s="24">
        <f t="shared" si="86"/>
        <v>0</v>
      </c>
      <c r="AB410" s="38">
        <f t="shared" si="87"/>
        <v>0</v>
      </c>
      <c r="AC410" s="38">
        <v>0</v>
      </c>
    </row>
    <row r="411" spans="1:29" x14ac:dyDescent="0.25">
      <c r="A411" t="s">
        <v>550</v>
      </c>
      <c r="B411" t="s">
        <v>551</v>
      </c>
      <c r="C411">
        <v>10090</v>
      </c>
      <c r="D411">
        <v>1392791.09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 s="7">
        <v>10090</v>
      </c>
      <c r="L411" s="3">
        <v>105.45450744780511</v>
      </c>
      <c r="M411" s="2" t="s">
        <v>550</v>
      </c>
      <c r="N411" s="38">
        <f t="shared" si="79"/>
        <v>1392791.09</v>
      </c>
      <c r="O411" s="4">
        <f t="shared" si="80"/>
        <v>138.03677799801784</v>
      </c>
      <c r="P411" s="4">
        <f t="shared" si="81"/>
        <v>95.681068967052568</v>
      </c>
      <c r="Q411" s="13">
        <f t="shared" si="82"/>
        <v>0</v>
      </c>
      <c r="R411" s="13">
        <f t="shared" si="83"/>
        <v>0</v>
      </c>
      <c r="S411" s="13">
        <f t="shared" si="84"/>
        <v>0</v>
      </c>
      <c r="T411" s="21">
        <v>0</v>
      </c>
      <c r="U411" s="21">
        <f t="shared" si="85"/>
        <v>-377.04</v>
      </c>
      <c r="V411" s="21"/>
      <c r="W411" s="21"/>
      <c r="X411" s="21"/>
      <c r="Y411" s="21"/>
      <c r="AA411" s="24">
        <f t="shared" si="86"/>
        <v>0</v>
      </c>
      <c r="AB411" s="38">
        <f t="shared" si="87"/>
        <v>0</v>
      </c>
      <c r="AC411" s="38">
        <v>0</v>
      </c>
    </row>
    <row r="412" spans="1:29" x14ac:dyDescent="0.25">
      <c r="A412" t="s">
        <v>665</v>
      </c>
      <c r="B412" t="s">
        <v>666</v>
      </c>
      <c r="C412">
        <v>10426</v>
      </c>
      <c r="D412">
        <v>1343322.62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 s="7">
        <v>10426</v>
      </c>
      <c r="L412" s="3">
        <v>51.100252194369936</v>
      </c>
      <c r="M412" s="2" t="s">
        <v>665</v>
      </c>
      <c r="N412" s="38">
        <f t="shared" si="79"/>
        <v>1343322.62</v>
      </c>
      <c r="O412" s="4">
        <f t="shared" si="80"/>
        <v>128.84352771916363</v>
      </c>
      <c r="P412" s="4">
        <f t="shared" si="81"/>
        <v>204.03030420168267</v>
      </c>
      <c r="Q412" s="13">
        <f t="shared" si="82"/>
        <v>0</v>
      </c>
      <c r="R412" s="13">
        <f t="shared" si="83"/>
        <v>0</v>
      </c>
      <c r="S412" s="13">
        <f t="shared" si="84"/>
        <v>0</v>
      </c>
      <c r="T412" s="21">
        <v>0</v>
      </c>
      <c r="U412" s="21">
        <f t="shared" si="85"/>
        <v>-386.24</v>
      </c>
      <c r="V412" s="21"/>
      <c r="W412" s="21"/>
      <c r="X412" s="21"/>
      <c r="Y412" s="21"/>
      <c r="AA412" s="24">
        <f t="shared" si="86"/>
        <v>0</v>
      </c>
      <c r="AB412" s="38">
        <f t="shared" si="87"/>
        <v>0</v>
      </c>
      <c r="AC412" s="38">
        <v>0</v>
      </c>
    </row>
    <row r="413" spans="1:29" x14ac:dyDescent="0.25">
      <c r="A413" t="s">
        <v>393</v>
      </c>
      <c r="B413" t="s">
        <v>394</v>
      </c>
      <c r="C413">
        <v>1253</v>
      </c>
      <c r="D413">
        <v>150320.93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 s="7">
        <v>1253</v>
      </c>
      <c r="L413" s="3">
        <v>3.1716079559048649</v>
      </c>
      <c r="M413" s="2" t="s">
        <v>393</v>
      </c>
      <c r="N413" s="38">
        <f t="shared" si="79"/>
        <v>150320.93</v>
      </c>
      <c r="O413" s="4">
        <f t="shared" si="80"/>
        <v>119.96881883479648</v>
      </c>
      <c r="P413" s="4">
        <f t="shared" si="81"/>
        <v>395.06774400258973</v>
      </c>
      <c r="Q413" s="13">
        <f t="shared" si="82"/>
        <v>0</v>
      </c>
      <c r="R413" s="13">
        <f t="shared" si="83"/>
        <v>0</v>
      </c>
      <c r="S413" s="13">
        <f t="shared" si="84"/>
        <v>0</v>
      </c>
      <c r="T413" s="21">
        <v>0</v>
      </c>
      <c r="U413" s="21">
        <f t="shared" si="85"/>
        <v>-395.11</v>
      </c>
      <c r="V413" s="21"/>
      <c r="W413" s="21"/>
      <c r="X413" s="21"/>
      <c r="Y413" s="21"/>
      <c r="AA413" s="24">
        <f t="shared" si="86"/>
        <v>0</v>
      </c>
      <c r="AB413" s="38">
        <f t="shared" si="87"/>
        <v>0</v>
      </c>
      <c r="AC413" s="38">
        <v>0</v>
      </c>
    </row>
    <row r="414" spans="1:29" x14ac:dyDescent="0.25">
      <c r="A414" t="s">
        <v>790</v>
      </c>
      <c r="B414" t="s">
        <v>791</v>
      </c>
      <c r="C414">
        <v>8501</v>
      </c>
      <c r="D414">
        <v>1003597.14</v>
      </c>
      <c r="E414">
        <v>192</v>
      </c>
      <c r="F414">
        <v>0</v>
      </c>
      <c r="G414">
        <v>27827.33</v>
      </c>
      <c r="H414">
        <v>0</v>
      </c>
      <c r="I414">
        <v>0</v>
      </c>
      <c r="J414">
        <v>0</v>
      </c>
      <c r="K414" s="7">
        <v>8501</v>
      </c>
      <c r="L414" s="3">
        <v>13.785666404524342</v>
      </c>
      <c r="M414" s="2" t="s">
        <v>790</v>
      </c>
      <c r="N414" s="38">
        <f t="shared" si="79"/>
        <v>975577.81</v>
      </c>
      <c r="O414" s="4">
        <f t="shared" si="80"/>
        <v>114.76035878131985</v>
      </c>
      <c r="P414" s="4">
        <f t="shared" si="81"/>
        <v>616.65499153599433</v>
      </c>
      <c r="Q414" s="13">
        <f t="shared" si="82"/>
        <v>0</v>
      </c>
      <c r="R414" s="13">
        <f t="shared" si="83"/>
        <v>0</v>
      </c>
      <c r="S414" s="13">
        <f t="shared" si="84"/>
        <v>0</v>
      </c>
      <c r="T414" s="21">
        <v>0</v>
      </c>
      <c r="U414" s="21">
        <f t="shared" si="85"/>
        <v>-400.32</v>
      </c>
      <c r="V414" s="21"/>
      <c r="W414" s="21"/>
      <c r="X414" s="21"/>
      <c r="Y414" s="21"/>
      <c r="AA414" s="24">
        <f t="shared" si="86"/>
        <v>0</v>
      </c>
      <c r="AB414" s="38">
        <f t="shared" si="87"/>
        <v>0</v>
      </c>
      <c r="AC414" s="38">
        <v>0</v>
      </c>
    </row>
    <row r="415" spans="1:29" x14ac:dyDescent="0.25">
      <c r="A415" t="s">
        <v>465</v>
      </c>
      <c r="B415" t="s">
        <v>466</v>
      </c>
      <c r="C415">
        <v>75905</v>
      </c>
      <c r="D415">
        <v>8001482</v>
      </c>
      <c r="E415">
        <v>56139</v>
      </c>
      <c r="F415">
        <v>0</v>
      </c>
      <c r="G415">
        <v>0</v>
      </c>
      <c r="H415">
        <v>0</v>
      </c>
      <c r="I415">
        <v>0</v>
      </c>
      <c r="J415">
        <v>0</v>
      </c>
      <c r="K415" s="7">
        <v>75905</v>
      </c>
      <c r="L415" s="3">
        <v>96.559654016217479</v>
      </c>
      <c r="M415" s="2" t="s">
        <v>465</v>
      </c>
      <c r="N415" s="38">
        <f t="shared" si="79"/>
        <v>7945343</v>
      </c>
      <c r="O415" s="4">
        <f t="shared" si="80"/>
        <v>104.67483038008037</v>
      </c>
      <c r="P415" s="4">
        <f t="shared" si="81"/>
        <v>786.09436594761962</v>
      </c>
      <c r="Q415" s="13">
        <f t="shared" si="82"/>
        <v>0</v>
      </c>
      <c r="R415" s="13">
        <f t="shared" si="83"/>
        <v>0</v>
      </c>
      <c r="S415" s="13">
        <f t="shared" si="84"/>
        <v>0</v>
      </c>
      <c r="T415" s="21">
        <v>0</v>
      </c>
      <c r="U415" s="21">
        <f t="shared" si="85"/>
        <v>-410.41</v>
      </c>
      <c r="V415" s="21"/>
      <c r="W415" s="21"/>
      <c r="X415" s="21"/>
      <c r="Y415" s="21"/>
      <c r="AA415" s="24">
        <f t="shared" si="86"/>
        <v>0</v>
      </c>
      <c r="AB415" s="38">
        <f t="shared" si="87"/>
        <v>0</v>
      </c>
      <c r="AC415" s="38">
        <v>0</v>
      </c>
    </row>
    <row r="416" spans="1:29" x14ac:dyDescent="0.25">
      <c r="A416" t="s">
        <v>768</v>
      </c>
      <c r="B416" t="s">
        <v>769</v>
      </c>
      <c r="C416">
        <v>3957</v>
      </c>
      <c r="D416">
        <v>399936.8</v>
      </c>
      <c r="E416">
        <v>295</v>
      </c>
      <c r="F416">
        <v>0</v>
      </c>
      <c r="G416">
        <v>0</v>
      </c>
      <c r="H416">
        <v>0</v>
      </c>
      <c r="I416">
        <v>0</v>
      </c>
      <c r="J416">
        <v>0</v>
      </c>
      <c r="K416" s="7">
        <v>3957</v>
      </c>
      <c r="L416" s="3">
        <v>164.22348707157397</v>
      </c>
      <c r="M416" s="2" t="s">
        <v>768</v>
      </c>
      <c r="N416" s="38">
        <f t="shared" si="79"/>
        <v>399641.8</v>
      </c>
      <c r="O416" s="4">
        <f t="shared" si="80"/>
        <v>100.99615870609047</v>
      </c>
      <c r="P416" s="4">
        <f t="shared" si="81"/>
        <v>24.095213605319501</v>
      </c>
      <c r="Q416" s="13">
        <f t="shared" si="82"/>
        <v>0</v>
      </c>
      <c r="R416" s="13">
        <f t="shared" si="83"/>
        <v>1</v>
      </c>
      <c r="S416" s="13">
        <f t="shared" si="84"/>
        <v>1</v>
      </c>
      <c r="T416" s="21">
        <v>0</v>
      </c>
      <c r="U416" s="21">
        <f t="shared" si="85"/>
        <v>-414.08</v>
      </c>
      <c r="V416" s="21"/>
      <c r="W416" s="21"/>
      <c r="X416" s="21"/>
      <c r="Y416" s="21"/>
      <c r="AA416" s="24">
        <f t="shared" si="86"/>
        <v>0</v>
      </c>
      <c r="AB416" s="38">
        <f t="shared" si="87"/>
        <v>0</v>
      </c>
      <c r="AC416" s="38">
        <v>0</v>
      </c>
    </row>
    <row r="417" spans="1:29" x14ac:dyDescent="0.25">
      <c r="A417" t="s">
        <v>280</v>
      </c>
      <c r="B417" t="s">
        <v>281</v>
      </c>
      <c r="C417">
        <v>2537</v>
      </c>
      <c r="D417">
        <v>258862.6</v>
      </c>
      <c r="E417">
        <v>3850</v>
      </c>
      <c r="F417">
        <v>0</v>
      </c>
      <c r="G417">
        <v>0</v>
      </c>
      <c r="H417">
        <v>0</v>
      </c>
      <c r="I417">
        <v>0</v>
      </c>
      <c r="J417">
        <v>0</v>
      </c>
      <c r="K417" s="7">
        <v>2537</v>
      </c>
      <c r="L417" s="3">
        <v>5.5690491610833499</v>
      </c>
      <c r="M417" s="2" t="s">
        <v>280</v>
      </c>
      <c r="N417" s="38">
        <f t="shared" si="79"/>
        <v>255012.6</v>
      </c>
      <c r="O417" s="4">
        <f t="shared" si="80"/>
        <v>100.51738273551439</v>
      </c>
      <c r="P417" s="4">
        <f t="shared" si="81"/>
        <v>455.55352926826669</v>
      </c>
      <c r="Q417" s="13">
        <f t="shared" si="82"/>
        <v>0</v>
      </c>
      <c r="R417" s="13">
        <f t="shared" si="83"/>
        <v>0</v>
      </c>
      <c r="S417" s="13">
        <f t="shared" si="84"/>
        <v>0</v>
      </c>
      <c r="T417" s="21">
        <v>0</v>
      </c>
      <c r="U417" s="21">
        <f t="shared" si="85"/>
        <v>-414.56</v>
      </c>
      <c r="V417" s="21"/>
      <c r="W417" s="21"/>
      <c r="X417" s="21"/>
      <c r="Y417" s="21"/>
      <c r="AA417" s="24">
        <f t="shared" si="86"/>
        <v>0</v>
      </c>
      <c r="AB417" s="38">
        <f t="shared" si="87"/>
        <v>0</v>
      </c>
      <c r="AC417" s="38">
        <v>0</v>
      </c>
    </row>
    <row r="418" spans="1:29" x14ac:dyDescent="0.25">
      <c r="A418" t="s">
        <v>227</v>
      </c>
      <c r="B418" t="s">
        <v>228</v>
      </c>
      <c r="C418">
        <v>7517</v>
      </c>
      <c r="D418">
        <v>725016.12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 s="7">
        <v>7517</v>
      </c>
      <c r="L418" s="3">
        <v>80.26985415920673</v>
      </c>
      <c r="M418" s="2" t="s">
        <v>227</v>
      </c>
      <c r="N418" s="38">
        <f t="shared" si="79"/>
        <v>725016.12</v>
      </c>
      <c r="O418" s="4">
        <f t="shared" si="80"/>
        <v>96.450195556738066</v>
      </c>
      <c r="P418" s="4">
        <f t="shared" si="81"/>
        <v>93.646613398484931</v>
      </c>
      <c r="Q418" s="13">
        <f t="shared" si="82"/>
        <v>0</v>
      </c>
      <c r="R418" s="13">
        <f t="shared" si="83"/>
        <v>0</v>
      </c>
      <c r="S418" s="13">
        <f t="shared" si="84"/>
        <v>0</v>
      </c>
      <c r="T418" s="21">
        <v>0</v>
      </c>
      <c r="U418" s="21">
        <f t="shared" si="85"/>
        <v>-418.63</v>
      </c>
      <c r="V418" s="21"/>
      <c r="W418" s="21"/>
      <c r="X418" s="21"/>
      <c r="Y418" s="21"/>
      <c r="AA418" s="24">
        <f t="shared" si="86"/>
        <v>0</v>
      </c>
      <c r="AB418" s="38">
        <f t="shared" si="87"/>
        <v>0</v>
      </c>
      <c r="AC418" s="38">
        <v>0</v>
      </c>
    </row>
    <row r="419" spans="1:29" x14ac:dyDescent="0.25">
      <c r="A419" t="s">
        <v>343</v>
      </c>
      <c r="B419" t="s">
        <v>344</v>
      </c>
      <c r="C419">
        <v>9690</v>
      </c>
      <c r="D419">
        <v>807638.38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 s="7">
        <v>9690</v>
      </c>
      <c r="L419" s="3">
        <v>85.151499191596685</v>
      </c>
      <c r="M419" s="2" t="s">
        <v>343</v>
      </c>
      <c r="N419" s="38">
        <f t="shared" si="79"/>
        <v>807638.38</v>
      </c>
      <c r="O419" s="4">
        <f t="shared" si="80"/>
        <v>83.347614035087716</v>
      </c>
      <c r="P419" s="4">
        <f t="shared" si="81"/>
        <v>113.79717435387531</v>
      </c>
      <c r="Q419" s="13">
        <f t="shared" si="82"/>
        <v>0</v>
      </c>
      <c r="R419" s="13">
        <f t="shared" si="83"/>
        <v>0</v>
      </c>
      <c r="S419" s="13">
        <f t="shared" si="84"/>
        <v>0</v>
      </c>
      <c r="T419" s="21">
        <v>0</v>
      </c>
      <c r="U419" s="21">
        <f t="shared" si="85"/>
        <v>-431.73</v>
      </c>
      <c r="V419" s="21"/>
      <c r="W419" s="21"/>
      <c r="X419" s="21"/>
      <c r="Y419" s="21"/>
      <c r="AA419" s="24">
        <f t="shared" si="86"/>
        <v>0</v>
      </c>
      <c r="AB419" s="38">
        <f t="shared" si="87"/>
        <v>0</v>
      </c>
      <c r="AC419" s="38">
        <v>0</v>
      </c>
    </row>
    <row r="420" spans="1:29" x14ac:dyDescent="0.25">
      <c r="A420" t="s">
        <v>647</v>
      </c>
      <c r="B420" t="s">
        <v>648</v>
      </c>
      <c r="C420">
        <v>861</v>
      </c>
      <c r="D420">
        <v>36817.65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 s="7">
        <v>861</v>
      </c>
      <c r="L420" s="3">
        <v>2.5643129311685948</v>
      </c>
      <c r="M420" s="2" t="s">
        <v>647</v>
      </c>
      <c r="N420" s="38">
        <f t="shared" si="79"/>
        <v>36817.65</v>
      </c>
      <c r="O420" s="4">
        <f t="shared" si="80"/>
        <v>42.761498257839726</v>
      </c>
      <c r="P420" s="4">
        <f t="shared" si="81"/>
        <v>335.76245298877376</v>
      </c>
      <c r="Q420" s="13">
        <f t="shared" si="82"/>
        <v>0</v>
      </c>
      <c r="R420" s="13">
        <f t="shared" si="83"/>
        <v>0</v>
      </c>
      <c r="S420" s="13">
        <f t="shared" si="84"/>
        <v>0</v>
      </c>
      <c r="T420" s="21">
        <v>0</v>
      </c>
      <c r="U420" s="21">
        <f t="shared" si="85"/>
        <v>-472.32</v>
      </c>
      <c r="V420" s="21"/>
      <c r="W420" s="21"/>
      <c r="X420" s="21"/>
      <c r="Y420" s="21"/>
      <c r="AA420" s="24">
        <f t="shared" si="86"/>
        <v>0</v>
      </c>
      <c r="AB420" s="38">
        <f t="shared" si="87"/>
        <v>0</v>
      </c>
      <c r="AC420" s="38">
        <v>0</v>
      </c>
    </row>
    <row r="421" spans="1:29" x14ac:dyDescent="0.25">
      <c r="A421" t="s">
        <v>160</v>
      </c>
      <c r="B421" t="s">
        <v>161</v>
      </c>
      <c r="C421">
        <v>2455</v>
      </c>
      <c r="D421">
        <v>85314.79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 s="7">
        <v>2455</v>
      </c>
      <c r="L421" s="3">
        <v>4.7778743804546631</v>
      </c>
      <c r="M421" s="2" t="s">
        <v>160</v>
      </c>
      <c r="N421" s="38">
        <f t="shared" si="79"/>
        <v>85314.79</v>
      </c>
      <c r="O421" s="4">
        <f t="shared" si="80"/>
        <v>34.751441955193478</v>
      </c>
      <c r="P421" s="4">
        <f t="shared" si="81"/>
        <v>513.82682015310377</v>
      </c>
      <c r="Q421" s="13">
        <f t="shared" si="82"/>
        <v>0</v>
      </c>
      <c r="R421" s="13">
        <f t="shared" si="83"/>
        <v>0</v>
      </c>
      <c r="S421" s="13">
        <f t="shared" si="84"/>
        <v>0</v>
      </c>
      <c r="T421" s="21">
        <v>0</v>
      </c>
      <c r="U421" s="21">
        <f t="shared" si="85"/>
        <v>-480.33</v>
      </c>
      <c r="V421" s="21"/>
      <c r="W421" s="21"/>
      <c r="X421" s="21"/>
      <c r="Y421" s="21"/>
      <c r="AA421" s="24">
        <f t="shared" si="86"/>
        <v>0</v>
      </c>
      <c r="AB421" s="38">
        <f t="shared" si="87"/>
        <v>0</v>
      </c>
      <c r="AC421" s="38">
        <v>0</v>
      </c>
    </row>
    <row r="422" spans="1:29" x14ac:dyDescent="0.25">
      <c r="A422" t="s">
        <v>673</v>
      </c>
      <c r="B422" t="s">
        <v>674</v>
      </c>
      <c r="C422">
        <v>1870</v>
      </c>
      <c r="D422">
        <v>51614.81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 s="7">
        <v>1870</v>
      </c>
      <c r="L422" s="4">
        <v>1.631239722092878</v>
      </c>
      <c r="M422" s="2" t="s">
        <v>673</v>
      </c>
      <c r="N422" s="38">
        <f t="shared" si="79"/>
        <v>51614.81</v>
      </c>
      <c r="O422" s="4">
        <f t="shared" si="80"/>
        <v>27.601502673796791</v>
      </c>
      <c r="P422" s="4">
        <f t="shared" si="81"/>
        <v>1146.3673760965021</v>
      </c>
      <c r="Q422" s="13">
        <f t="shared" si="82"/>
        <v>0</v>
      </c>
      <c r="R422" s="13">
        <f t="shared" si="83"/>
        <v>0</v>
      </c>
      <c r="S422" s="13">
        <f t="shared" si="84"/>
        <v>0</v>
      </c>
      <c r="T422" s="21">
        <v>0</v>
      </c>
      <c r="U422" s="21">
        <f t="shared" si="85"/>
        <v>-487.48</v>
      </c>
      <c r="V422" s="21"/>
      <c r="W422" s="21"/>
      <c r="X422" s="21"/>
      <c r="Y422" s="21"/>
      <c r="AA422" s="24">
        <f t="shared" si="86"/>
        <v>0</v>
      </c>
      <c r="AB422" s="38">
        <f t="shared" si="87"/>
        <v>0</v>
      </c>
      <c r="AC422" s="38">
        <v>0</v>
      </c>
    </row>
    <row r="423" spans="1:29" x14ac:dyDescent="0.25">
      <c r="A423" t="s">
        <v>784</v>
      </c>
      <c r="B423" t="s">
        <v>785</v>
      </c>
      <c r="C423">
        <v>6262</v>
      </c>
      <c r="D423">
        <v>162236.70000000001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 s="7">
        <v>6262</v>
      </c>
      <c r="L423" s="3">
        <v>13.221593207243249</v>
      </c>
      <c r="M423" s="2" t="s">
        <v>784</v>
      </c>
      <c r="N423" s="38">
        <f t="shared" si="79"/>
        <v>162236.70000000001</v>
      </c>
      <c r="O423" s="4">
        <f t="shared" si="80"/>
        <v>25.90812839348451</v>
      </c>
      <c r="P423" s="4">
        <f t="shared" si="81"/>
        <v>473.61916993252061</v>
      </c>
      <c r="Q423" s="13">
        <f t="shared" si="82"/>
        <v>0</v>
      </c>
      <c r="R423" s="13">
        <f t="shared" si="83"/>
        <v>0</v>
      </c>
      <c r="S423" s="13">
        <f t="shared" si="84"/>
        <v>0</v>
      </c>
      <c r="T423" s="21">
        <v>0</v>
      </c>
      <c r="U423" s="21">
        <f t="shared" si="85"/>
        <v>-489.17</v>
      </c>
      <c r="V423" s="21"/>
      <c r="W423" s="21"/>
      <c r="X423" s="21"/>
      <c r="Y423" s="21"/>
      <c r="AA423" s="24">
        <f t="shared" si="86"/>
        <v>0</v>
      </c>
      <c r="AB423" s="38">
        <f t="shared" si="87"/>
        <v>0</v>
      </c>
      <c r="AC423" s="38">
        <v>0</v>
      </c>
    </row>
    <row r="424" spans="1:29" x14ac:dyDescent="0.25">
      <c r="A424" t="s">
        <v>687</v>
      </c>
      <c r="B424" t="s">
        <v>688</v>
      </c>
      <c r="C424">
        <v>3002</v>
      </c>
      <c r="D424">
        <v>52109.17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 s="7">
        <v>3002</v>
      </c>
      <c r="L424" s="3">
        <v>4.8170404423515976</v>
      </c>
      <c r="M424" s="2" t="s">
        <v>687</v>
      </c>
      <c r="N424" s="38">
        <f t="shared" si="79"/>
        <v>52109.17</v>
      </c>
      <c r="O424" s="4">
        <f t="shared" si="80"/>
        <v>17.358151232511659</v>
      </c>
      <c r="P424" s="4">
        <f t="shared" si="81"/>
        <v>623.20423420287386</v>
      </c>
      <c r="Q424" s="13">
        <f t="shared" si="82"/>
        <v>0</v>
      </c>
      <c r="R424" s="13">
        <f t="shared" si="83"/>
        <v>0</v>
      </c>
      <c r="S424" s="13">
        <f t="shared" si="84"/>
        <v>0</v>
      </c>
      <c r="T424" s="21">
        <v>0</v>
      </c>
      <c r="U424" s="21">
        <f t="shared" si="85"/>
        <v>-497.72</v>
      </c>
      <c r="V424" s="21"/>
      <c r="W424" s="21"/>
      <c r="X424" s="21"/>
      <c r="Y424" s="21"/>
      <c r="AA424" s="24">
        <f t="shared" si="86"/>
        <v>0</v>
      </c>
      <c r="AB424" s="38">
        <f t="shared" si="87"/>
        <v>0</v>
      </c>
      <c r="AC424" s="38">
        <v>0</v>
      </c>
    </row>
    <row r="425" spans="1:29" x14ac:dyDescent="0.25">
      <c r="A425" t="s">
        <v>808</v>
      </c>
      <c r="B425" t="s">
        <v>809</v>
      </c>
      <c r="C425">
        <v>2814</v>
      </c>
      <c r="D425">
        <v>9896.9500000000007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 s="7">
        <v>2814</v>
      </c>
      <c r="L425" s="3">
        <v>2.1050842057543719</v>
      </c>
      <c r="M425" s="2" t="s">
        <v>808</v>
      </c>
      <c r="N425" s="38">
        <f t="shared" si="79"/>
        <v>9896.9500000000007</v>
      </c>
      <c r="O425" s="4">
        <f t="shared" si="80"/>
        <v>3.517039800995025</v>
      </c>
      <c r="P425" s="4">
        <f t="shared" si="81"/>
        <v>1336.7636279383812</v>
      </c>
      <c r="Q425" s="13">
        <f t="shared" si="82"/>
        <v>0</v>
      </c>
      <c r="R425" s="13">
        <f t="shared" si="83"/>
        <v>0</v>
      </c>
      <c r="S425" s="13">
        <f t="shared" si="84"/>
        <v>0</v>
      </c>
      <c r="T425" s="21">
        <v>0</v>
      </c>
      <c r="U425" s="21">
        <f t="shared" si="85"/>
        <v>-511.56</v>
      </c>
      <c r="V425" s="21"/>
      <c r="W425" s="21"/>
      <c r="X425" s="21"/>
      <c r="Y425" s="21"/>
      <c r="AA425" s="24">
        <f t="shared" si="86"/>
        <v>0</v>
      </c>
      <c r="AB425" s="38">
        <f t="shared" si="87"/>
        <v>0</v>
      </c>
      <c r="AC425" s="38">
        <v>0</v>
      </c>
    </row>
    <row r="426" spans="1:29" x14ac:dyDescent="0.25">
      <c r="A426" s="14" t="s">
        <v>521</v>
      </c>
      <c r="B426" s="14" t="s">
        <v>522</v>
      </c>
      <c r="C426" s="14">
        <v>28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5">
        <v>28</v>
      </c>
      <c r="L426" s="16">
        <v>1.2413403379389301</v>
      </c>
      <c r="M426" s="17" t="s">
        <v>521</v>
      </c>
      <c r="N426" s="39">
        <f t="shared" si="79"/>
        <v>0</v>
      </c>
      <c r="O426" s="19">
        <f t="shared" si="80"/>
        <v>0</v>
      </c>
      <c r="P426" s="19">
        <f t="shared" si="81"/>
        <v>22.556263696779592</v>
      </c>
      <c r="Q426" s="13">
        <f t="shared" si="82"/>
        <v>0</v>
      </c>
      <c r="R426" s="13">
        <f t="shared" si="83"/>
        <v>1</v>
      </c>
      <c r="S426" s="13">
        <f t="shared" si="84"/>
        <v>1</v>
      </c>
      <c r="T426" s="21">
        <v>0</v>
      </c>
      <c r="U426" s="21">
        <f t="shared" si="85"/>
        <v>-515.08000000000004</v>
      </c>
      <c r="V426" s="21"/>
      <c r="W426" s="21"/>
      <c r="X426" s="21"/>
      <c r="Y426" s="21"/>
      <c r="Z426" s="59"/>
      <c r="AA426" s="24">
        <f t="shared" si="86"/>
        <v>0</v>
      </c>
      <c r="AB426" s="38">
        <f t="shared" si="87"/>
        <v>0</v>
      </c>
      <c r="AC426" s="38">
        <v>0</v>
      </c>
    </row>
    <row r="427" spans="1:29" x14ac:dyDescent="0.25">
      <c r="Y427" s="21">
        <f>V427*0.8</f>
        <v>0</v>
      </c>
    </row>
    <row r="428" spans="1:29" x14ac:dyDescent="0.25">
      <c r="B428" s="36" t="s">
        <v>855</v>
      </c>
      <c r="C428" s="42">
        <f t="shared" ref="C428:K428" si="88">SUM(C6:C426)</f>
        <v>855385</v>
      </c>
      <c r="D428" s="42">
        <f t="shared" si="88"/>
        <v>315953709.96999985</v>
      </c>
      <c r="E428" s="42">
        <f t="shared" si="88"/>
        <v>289021.20999999996</v>
      </c>
      <c r="F428" s="42">
        <f t="shared" si="88"/>
        <v>142036.18</v>
      </c>
      <c r="G428" s="42">
        <f t="shared" si="88"/>
        <v>813029.98999999987</v>
      </c>
      <c r="H428" s="42">
        <f t="shared" si="88"/>
        <v>0</v>
      </c>
      <c r="I428" s="42">
        <f t="shared" si="88"/>
        <v>0</v>
      </c>
      <c r="J428" s="42">
        <f t="shared" si="88"/>
        <v>0</v>
      </c>
      <c r="K428" s="42">
        <f t="shared" si="88"/>
        <v>855385</v>
      </c>
      <c r="L428" s="42"/>
      <c r="M428" s="42"/>
      <c r="N428" s="43">
        <f>SUM(N6:N426)</f>
        <v>314709622.58999997</v>
      </c>
      <c r="O428" s="36"/>
      <c r="P428" s="65">
        <f>N428/C428</f>
        <v>367.91576025999984</v>
      </c>
      <c r="Q428" s="66">
        <f>ROUND(P428*1.4,2)</f>
        <v>515.08000000000004</v>
      </c>
      <c r="R428" s="44"/>
      <c r="S428" s="44"/>
      <c r="T428" s="36"/>
      <c r="U428" s="36"/>
      <c r="V428" s="45">
        <f t="shared" ref="V428:AC428" si="89">SUM(V6:V426)</f>
        <v>29433385.729999978</v>
      </c>
      <c r="W428" s="45">
        <f t="shared" si="89"/>
        <v>1.0000000000000007</v>
      </c>
      <c r="X428" s="45">
        <f t="shared" si="89"/>
        <v>19656199.999999981</v>
      </c>
      <c r="Y428" s="45">
        <f t="shared" si="89"/>
        <v>19656199.999999981</v>
      </c>
      <c r="Z428" s="64">
        <f t="shared" si="89"/>
        <v>378554</v>
      </c>
      <c r="AA428" s="64">
        <f t="shared" si="89"/>
        <v>199999.99000000002</v>
      </c>
      <c r="AB428" s="43">
        <f t="shared" si="89"/>
        <v>19856199.989999987</v>
      </c>
      <c r="AC428" s="43">
        <f t="shared" si="89"/>
        <v>19856199.999999985</v>
      </c>
    </row>
    <row r="429" spans="1:29" x14ac:dyDescent="0.25">
      <c r="P429" s="14" t="s">
        <v>869</v>
      </c>
      <c r="Q429" s="67" t="s">
        <v>870</v>
      </c>
      <c r="Y429" s="51"/>
    </row>
    <row r="430" spans="1:29" x14ac:dyDescent="0.25">
      <c r="X430" s="53">
        <f>+$AB$2/$V$428</f>
        <v>0.66781987571227386</v>
      </c>
    </row>
    <row r="431" spans="1:29" x14ac:dyDescent="0.25">
      <c r="B431" s="36" t="s">
        <v>856</v>
      </c>
      <c r="C431" s="36"/>
      <c r="D431" s="42"/>
      <c r="E431" s="36"/>
      <c r="F431" s="36"/>
      <c r="G431" s="36"/>
      <c r="H431" s="36"/>
      <c r="I431" s="36"/>
      <c r="J431" s="36"/>
      <c r="K431" s="36"/>
      <c r="L431" s="46"/>
      <c r="M431" s="44"/>
      <c r="N431" s="43"/>
      <c r="O431" s="36"/>
      <c r="P431" s="5"/>
      <c r="Q431" s="47"/>
      <c r="R431" s="44"/>
      <c r="S431" s="44"/>
      <c r="T431" s="36"/>
      <c r="U431" s="36"/>
      <c r="V431" s="48"/>
      <c r="W431" s="48"/>
      <c r="X431" s="48"/>
      <c r="Y431" s="54"/>
      <c r="Z431" s="61">
        <f>200000/Z428</f>
        <v>0.52832620973493871</v>
      </c>
    </row>
    <row r="434" spans="6:10" x14ac:dyDescent="0.25">
      <c r="F434" s="8"/>
      <c r="G434" s="9" t="s">
        <v>850</v>
      </c>
      <c r="H434" s="8">
        <f>N428/K428</f>
        <v>367.91576025999984</v>
      </c>
      <c r="I434" s="10" t="s">
        <v>851</v>
      </c>
      <c r="J434" s="8">
        <f>1.45*H434</f>
        <v>533.47785237699975</v>
      </c>
    </row>
  </sheetData>
  <sortState xmlns:xlrd2="http://schemas.microsoft.com/office/spreadsheetml/2017/richdata2" ref="A6:AB426">
    <sortCondition descending="1" ref="U6:U426"/>
  </sortState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8FA28-7070-4C3A-BDB4-560ABA219B2B}">
  <dimension ref="A1"/>
  <sheetViews>
    <sheetView workbookViewId="0"/>
  </sheetViews>
  <sheetFormatPr defaultRowHeight="15" x14ac:dyDescent="0.25"/>
  <cols>
    <col min="1" max="1" width="192.85546875" customWidth="1"/>
  </cols>
  <sheetData>
    <row r="1" spans="1:1" ht="409.5" customHeight="1" x14ac:dyDescent="0.25">
      <c r="A1" s="1" t="s">
        <v>842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Cost Transportation Aid (2021-22)</dc:title>
  <dc:creator>DPI - School Financial Services</dc:creator>
  <cp:keywords>high, cost, transportation, aid, 2022, wisconsin, public, instruction, school, financial, service</cp:keywords>
  <cp:lastModifiedBy>Huelsman, Scott M.   DPI</cp:lastModifiedBy>
  <dcterms:created xsi:type="dcterms:W3CDTF">2022-06-06T15:30:42Z</dcterms:created>
  <dcterms:modified xsi:type="dcterms:W3CDTF">2022-06-14T22:00:48Z</dcterms:modified>
</cp:coreProperties>
</file>