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robert_soldner_dpi_wi_gov/Documents/Revenue Limits/"/>
    </mc:Choice>
  </mc:AlternateContent>
  <xr:revisionPtr revIDLastSave="5" documentId="8_{5260604E-73B2-4810-993E-AB4E21834DA2}" xr6:coauthVersionLast="47" xr6:coauthVersionMax="47" xr10:uidLastSave="{40C45D68-BDE4-49B9-9BCC-DED8337526BA}"/>
  <bookViews>
    <workbookView xWindow="28680" yWindow="-6330" windowWidth="25440" windowHeight="15390" xr2:uid="{00000000-000D-0000-FFFF-FFFF00000000}"/>
  </bookViews>
  <sheets>
    <sheet name="District Deductions New ICS" sheetId="1" r:id="rId1"/>
    <sheet name="New ICS Estimated Payments" sheetId="3" r:id="rId2"/>
    <sheet name="Combined ICS Legacy and New" sheetId="4" r:id="rId3"/>
  </sheets>
  <externalReferences>
    <externalReference r:id="rId4"/>
  </externalReferences>
  <definedNames>
    <definedName name="Grades4">'[1]Pupil Listing'!$O$8:$O$26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4" l="1"/>
  <c r="I28" i="4"/>
  <c r="I29" i="4"/>
  <c r="I30" i="4"/>
  <c r="I31" i="4"/>
  <c r="I32" i="4"/>
  <c r="I33" i="4"/>
  <c r="I34" i="4"/>
  <c r="I26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3" i="4"/>
  <c r="F35" i="4"/>
  <c r="H35" i="4"/>
  <c r="F23" i="4"/>
  <c r="F37" i="4" s="1"/>
  <c r="H23" i="4"/>
  <c r="E35" i="4"/>
  <c r="E23" i="4"/>
  <c r="G34" i="4"/>
  <c r="G33" i="4"/>
  <c r="G27" i="4"/>
  <c r="G28" i="4"/>
  <c r="G29" i="4"/>
  <c r="G30" i="4"/>
  <c r="G31" i="4"/>
  <c r="G32" i="4"/>
  <c r="G26" i="4"/>
  <c r="G35" i="4" s="1"/>
  <c r="G13" i="4"/>
  <c r="G14" i="4"/>
  <c r="G15" i="4"/>
  <c r="G16" i="4"/>
  <c r="G17" i="4"/>
  <c r="G18" i="4"/>
  <c r="G19" i="4"/>
  <c r="G20" i="4"/>
  <c r="G21" i="4"/>
  <c r="G22" i="4"/>
  <c r="G12" i="4"/>
  <c r="G5" i="4"/>
  <c r="G6" i="4"/>
  <c r="G7" i="4"/>
  <c r="G8" i="4"/>
  <c r="G9" i="4"/>
  <c r="G10" i="4"/>
  <c r="G11" i="4"/>
  <c r="G4" i="4"/>
  <c r="G3" i="4"/>
  <c r="G23" i="4" s="1"/>
  <c r="G37" i="4" s="1"/>
  <c r="I35" i="4" l="1"/>
  <c r="I23" i="4"/>
  <c r="H37" i="4"/>
  <c r="E37" i="4"/>
  <c r="I37" i="4" l="1"/>
  <c r="C68" i="1"/>
  <c r="D68" i="1"/>
  <c r="E68" i="1"/>
  <c r="F68" i="1"/>
  <c r="G68" i="1"/>
  <c r="H68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D2" i="1"/>
  <c r="D3" i="1"/>
  <c r="D4" i="1"/>
  <c r="H4" i="1" s="1"/>
  <c r="D5" i="1"/>
  <c r="D6" i="1"/>
  <c r="D7" i="1"/>
  <c r="H7" i="1" s="1"/>
  <c r="D8" i="1"/>
  <c r="D9" i="1"/>
  <c r="D10" i="1"/>
  <c r="D11" i="1"/>
  <c r="D12" i="1"/>
  <c r="D13" i="1"/>
  <c r="H13" i="1" s="1"/>
  <c r="D14" i="1"/>
  <c r="D15" i="1"/>
  <c r="D16" i="1"/>
  <c r="D17" i="1"/>
  <c r="D18" i="1"/>
  <c r="D19" i="1"/>
  <c r="D20" i="1"/>
  <c r="D21" i="1"/>
  <c r="D22" i="1"/>
  <c r="D23" i="1"/>
  <c r="H23" i="1" s="1"/>
  <c r="D24" i="1"/>
  <c r="D25" i="1"/>
  <c r="D26" i="1"/>
  <c r="D27" i="1"/>
  <c r="D28" i="1"/>
  <c r="D29" i="1"/>
  <c r="D30" i="1"/>
  <c r="D31" i="1"/>
  <c r="D32" i="1"/>
  <c r="D33" i="1"/>
  <c r="D34" i="1"/>
  <c r="H34" i="1" s="1"/>
  <c r="D35" i="1"/>
  <c r="D36" i="1"/>
  <c r="D37" i="1"/>
  <c r="D38" i="1"/>
  <c r="H38" i="1" s="1"/>
  <c r="D39" i="1"/>
  <c r="D40" i="1"/>
  <c r="D41" i="1"/>
  <c r="D42" i="1"/>
  <c r="D43" i="1"/>
  <c r="D44" i="1"/>
  <c r="D45" i="1"/>
  <c r="D46" i="1"/>
  <c r="H46" i="1" s="1"/>
  <c r="D47" i="1"/>
  <c r="D48" i="1"/>
  <c r="D49" i="1"/>
  <c r="D50" i="1"/>
  <c r="D51" i="1"/>
  <c r="D52" i="1"/>
  <c r="D53" i="1"/>
  <c r="D54" i="1"/>
  <c r="H54" i="1" s="1"/>
  <c r="D55" i="1"/>
  <c r="D56" i="1"/>
  <c r="D57" i="1"/>
  <c r="D58" i="1"/>
  <c r="D59" i="1"/>
  <c r="H59" i="1" s="1"/>
  <c r="D60" i="1"/>
  <c r="D61" i="1"/>
  <c r="D62" i="1"/>
  <c r="D63" i="1"/>
  <c r="D64" i="1"/>
  <c r="D65" i="1"/>
  <c r="D66" i="1"/>
  <c r="H62" i="1" l="1"/>
  <c r="H41" i="1"/>
  <c r="H28" i="1"/>
  <c r="H27" i="1"/>
  <c r="H9" i="1"/>
  <c r="H61" i="1"/>
  <c r="H53" i="1"/>
  <c r="H51" i="1"/>
  <c r="H49" i="1"/>
  <c r="H43" i="1"/>
  <c r="H40" i="1"/>
  <c r="H35" i="1"/>
  <c r="H33" i="1"/>
  <c r="H25" i="1"/>
  <c r="H8" i="1"/>
  <c r="H66" i="1"/>
  <c r="H63" i="1"/>
  <c r="H60" i="1"/>
  <c r="H55" i="1"/>
  <c r="H50" i="1"/>
  <c r="H47" i="1"/>
  <c r="H30" i="1"/>
  <c r="H24" i="1"/>
  <c r="H16" i="1"/>
  <c r="H3" i="1"/>
  <c r="H58" i="1"/>
  <c r="H57" i="1"/>
  <c r="H45" i="1"/>
  <c r="H26" i="1"/>
  <c r="H20" i="1"/>
  <c r="H15" i="1"/>
  <c r="H14" i="1"/>
  <c r="H12" i="1"/>
  <c r="H6" i="1"/>
  <c r="H2" i="1"/>
  <c r="H65" i="1"/>
  <c r="H64" i="1"/>
  <c r="H52" i="1"/>
  <c r="H44" i="1"/>
  <c r="H37" i="1"/>
  <c r="H22" i="1"/>
  <c r="H18" i="1"/>
  <c r="H48" i="1"/>
  <c r="H39" i="1"/>
  <c r="H36" i="1"/>
  <c r="H32" i="1"/>
  <c r="H21" i="1"/>
  <c r="H11" i="1"/>
  <c r="H5" i="1"/>
  <c r="H56" i="1"/>
  <c r="H42" i="1"/>
  <c r="H31" i="1"/>
  <c r="H29" i="1"/>
  <c r="H19" i="1"/>
  <c r="H17" i="1"/>
  <c r="H10" i="1"/>
  <c r="G10" i="3" l="1"/>
  <c r="H10" i="3" s="1"/>
  <c r="G9" i="3"/>
  <c r="H9" i="3" s="1"/>
  <c r="G3" i="3"/>
  <c r="H3" i="3" s="1"/>
  <c r="G4" i="3"/>
  <c r="H4" i="3" s="1"/>
  <c r="G5" i="3"/>
  <c r="H5" i="3" s="1"/>
  <c r="G6" i="3"/>
  <c r="H6" i="3" s="1"/>
  <c r="G7" i="3"/>
  <c r="H7" i="3" s="1"/>
  <c r="G8" i="3"/>
  <c r="H8" i="3" s="1"/>
  <c r="G2" i="3"/>
  <c r="H2" i="3" l="1"/>
  <c r="D12" i="3" l="1"/>
  <c r="E12" i="3"/>
  <c r="G12" i="3" l="1"/>
  <c r="H12" i="3" l="1"/>
</calcChain>
</file>

<file path=xl/sharedStrings.xml><?xml version="1.0" encoding="utf-8"?>
<sst xmlns="http://schemas.openxmlformats.org/spreadsheetml/2006/main" count="281" uniqueCount="226">
  <si>
    <t>Waunakee Community</t>
  </si>
  <si>
    <t>Verona Area</t>
  </si>
  <si>
    <t>Sun Prairie Area</t>
  </si>
  <si>
    <t>Oregon</t>
  </si>
  <si>
    <t>Mount Horeb Area</t>
  </si>
  <si>
    <t>Monona Grove</t>
  </si>
  <si>
    <t>Middleton-Cross Plains Area</t>
  </si>
  <si>
    <t>Madison Metropolitan</t>
  </si>
  <si>
    <t>De Forest Area</t>
  </si>
  <si>
    <t>Belleville</t>
  </si>
  <si>
    <t>School</t>
  </si>
  <si>
    <t>Agency Code</t>
  </si>
  <si>
    <t xml:space="preserve">LEA </t>
  </si>
  <si>
    <t>21st Century Prep Sch</t>
  </si>
  <si>
    <t>Bruce Guadalupe</t>
  </si>
  <si>
    <t>Central City Cyberschool</t>
  </si>
  <si>
    <t>DLH Academy</t>
  </si>
  <si>
    <t>Downtown Montessori</t>
  </si>
  <si>
    <t>Escuela Verde</t>
  </si>
  <si>
    <t>La Casa de Esperanza Charter</t>
  </si>
  <si>
    <t>Milwaukee Acad of Science</t>
  </si>
  <si>
    <t>Milwaukee Math and Science Aca</t>
  </si>
  <si>
    <t>Milwaukee Scholars Charter Sch</t>
  </si>
  <si>
    <t>Pathways High</t>
  </si>
  <si>
    <t>Penfield Montessori Academy</t>
  </si>
  <si>
    <t>* Rocketship Education, Inc</t>
  </si>
  <si>
    <t xml:space="preserve">**Seeds of Health, Inc. </t>
  </si>
  <si>
    <t>UCC Acosta Middle Sch</t>
  </si>
  <si>
    <t>Woodlands Sch Bluemound</t>
  </si>
  <si>
    <t xml:space="preserve">Total </t>
  </si>
  <si>
    <t xml:space="preserve">Summer  Payment </t>
  </si>
  <si>
    <t>Isthmus Montessori Acad Public</t>
  </si>
  <si>
    <t>3rd Fri HC</t>
  </si>
  <si>
    <t>3rd Fri FTE</t>
  </si>
  <si>
    <t xml:space="preserve">Total Estimated Annual Payment </t>
  </si>
  <si>
    <t>Regular School Year Estimated Payment</t>
  </si>
  <si>
    <t xml:space="preserve">District </t>
  </si>
  <si>
    <t>0350</t>
  </si>
  <si>
    <t>Barneveld</t>
  </si>
  <si>
    <t>0287</t>
  </si>
  <si>
    <t>Dr Howard Fuller Colleg Acad</t>
  </si>
  <si>
    <t>Akii-gikinoo'amaading</t>
  </si>
  <si>
    <t>Milestone Democratic School</t>
  </si>
  <si>
    <t>Hayward Community</t>
  </si>
  <si>
    <t>Bruce</t>
  </si>
  <si>
    <t>Evansville Community</t>
  </si>
  <si>
    <t>0735</t>
  </si>
  <si>
    <t>1316</t>
  </si>
  <si>
    <t>3269</t>
  </si>
  <si>
    <t>3549</t>
  </si>
  <si>
    <t>3675</t>
  </si>
  <si>
    <t>3794</t>
  </si>
  <si>
    <t>4144</t>
  </si>
  <si>
    <t>5656</t>
  </si>
  <si>
    <t>1694</t>
  </si>
  <si>
    <t>5901</t>
  </si>
  <si>
    <t>2478</t>
  </si>
  <si>
    <t>6181</t>
  </si>
  <si>
    <t>McFarland</t>
  </si>
  <si>
    <t>3381</t>
  </si>
  <si>
    <t>Lake Country Classical Academy</t>
  </si>
  <si>
    <t>Adeline Montessori</t>
  </si>
  <si>
    <t>The Lincoln Academy</t>
  </si>
  <si>
    <t>New Leaf Prep Academy</t>
  </si>
  <si>
    <t>One City Expeditionary El Sch</t>
  </si>
  <si>
    <t>Upgrade Media Arts</t>
  </si>
  <si>
    <t>058150</t>
  </si>
  <si>
    <t>Carmen Middle School South</t>
  </si>
  <si>
    <t>Ashwaubenon</t>
  </si>
  <si>
    <t>Beloit</t>
  </si>
  <si>
    <t>Beloit Turner</t>
  </si>
  <si>
    <t>Burlington Area</t>
  </si>
  <si>
    <t>De Pere</t>
  </si>
  <si>
    <t>Deerfield Community</t>
  </si>
  <si>
    <t>Delavan-Darien</t>
  </si>
  <si>
    <t>East Troy Community</t>
  </si>
  <si>
    <t>Elkhorn Area</t>
  </si>
  <si>
    <t>Elmbrook</t>
  </si>
  <si>
    <t>Franklin Public</t>
  </si>
  <si>
    <t>Germantown</t>
  </si>
  <si>
    <t>Green Bay Area Public</t>
  </si>
  <si>
    <t>Hartland-Lakeside J3</t>
  </si>
  <si>
    <t>Howard-Suamico</t>
  </si>
  <si>
    <t>Janesville</t>
  </si>
  <si>
    <t>Kettle Moraine</t>
  </si>
  <si>
    <t>Milwaukee</t>
  </si>
  <si>
    <t>Mukwonago</t>
  </si>
  <si>
    <t>Muskego-Norway</t>
  </si>
  <si>
    <t>New Berlin</t>
  </si>
  <si>
    <t>Oconomowoc Area</t>
  </si>
  <si>
    <t>Oconto Falls Public</t>
  </si>
  <si>
    <t>Oconto Unified</t>
  </si>
  <si>
    <t>Palmyra-Eagle Area</t>
  </si>
  <si>
    <t>Pewaukee</t>
  </si>
  <si>
    <t>Pulaski Community</t>
  </si>
  <si>
    <t>Stoughton Area</t>
  </si>
  <si>
    <t>Watertown Unified</t>
  </si>
  <si>
    <t>Waukesha</t>
  </si>
  <si>
    <t>West De Pere</t>
  </si>
  <si>
    <t>Arrowhead UHS</t>
  </si>
  <si>
    <t>Hamilton</t>
  </si>
  <si>
    <t>Hartford J1</t>
  </si>
  <si>
    <t>Herman-Neosho-Rubicon</t>
  </si>
  <si>
    <t>Holy Hill Area</t>
  </si>
  <si>
    <t>Jefferson</t>
  </si>
  <si>
    <t>Lake Country</t>
  </si>
  <si>
    <t>Menomonee Falls</t>
  </si>
  <si>
    <t>Mequon-Thiensville</t>
  </si>
  <si>
    <t>Merton Community</t>
  </si>
  <si>
    <t>North Lake</t>
  </si>
  <si>
    <t>Richmond</t>
  </si>
  <si>
    <t>Slinger</t>
  </si>
  <si>
    <t>Stone Bank</t>
  </si>
  <si>
    <t>Swallow</t>
  </si>
  <si>
    <t>Waterloo</t>
  </si>
  <si>
    <t>Wauwatosa</t>
  </si>
  <si>
    <t>Whitefish Bay</t>
  </si>
  <si>
    <t>Whitnall</t>
  </si>
  <si>
    <t>FTE tribal</t>
  </si>
  <si>
    <t>Total FTE</t>
  </si>
  <si>
    <t>Total Deduction</t>
  </si>
  <si>
    <t>FTE OEO</t>
  </si>
  <si>
    <t>Deduction OEO</t>
  </si>
  <si>
    <t>Deduction tribal</t>
  </si>
  <si>
    <t>Totals:</t>
  </si>
  <si>
    <t>Deduction Tribal</t>
  </si>
  <si>
    <t>Per pupil OEO: $9201</t>
  </si>
  <si>
    <t>Per pupil tribal: $8853</t>
  </si>
  <si>
    <t>2450</t>
  </si>
  <si>
    <t>District No.</t>
  </si>
  <si>
    <t>0182</t>
  </si>
  <si>
    <t>6470</t>
  </si>
  <si>
    <t>6328</t>
  </si>
  <si>
    <t>6244</t>
  </si>
  <si>
    <t>6174</t>
  </si>
  <si>
    <t>6125</t>
  </si>
  <si>
    <t>6118</t>
  </si>
  <si>
    <t>0413</t>
  </si>
  <si>
    <t>0422</t>
  </si>
  <si>
    <t>0777</t>
  </si>
  <si>
    <t>1414</t>
  </si>
  <si>
    <t>1309</t>
  </si>
  <si>
    <t>1380</t>
  </si>
  <si>
    <t>1540</t>
  </si>
  <si>
    <t>1638</t>
  </si>
  <si>
    <t>0714</t>
  </si>
  <si>
    <t>1900</t>
  </si>
  <si>
    <t>2058</t>
  </si>
  <si>
    <t>2289</t>
  </si>
  <si>
    <t>2420</t>
  </si>
  <si>
    <t>2443</t>
  </si>
  <si>
    <t>2460</t>
  </si>
  <si>
    <t>2525</t>
  </si>
  <si>
    <t>2570</t>
  </si>
  <si>
    <t>2604</t>
  </si>
  <si>
    <t>2695</t>
  </si>
  <si>
    <t>2702</t>
  </si>
  <si>
    <t>1376</t>
  </si>
  <si>
    <t>3862</t>
  </si>
  <si>
    <t>3437</t>
  </si>
  <si>
    <t>3479</t>
  </si>
  <si>
    <t>3528</t>
  </si>
  <si>
    <t>3619</t>
  </si>
  <si>
    <t>3822</t>
  </si>
  <si>
    <t>3857</t>
  </si>
  <si>
    <t>3925</t>
  </si>
  <si>
    <t>3514</t>
  </si>
  <si>
    <t>4060</t>
  </si>
  <si>
    <t>4074</t>
  </si>
  <si>
    <t>4067</t>
  </si>
  <si>
    <t>4221</t>
  </si>
  <si>
    <t>4312</t>
  </si>
  <si>
    <t>4613</t>
  </si>
  <si>
    <t>3122</t>
  </si>
  <si>
    <t>5390</t>
  </si>
  <si>
    <t>3542</t>
  </si>
  <si>
    <t>5621</t>
  </si>
  <si>
    <t>3510</t>
  </si>
  <si>
    <t>678148</t>
  </si>
  <si>
    <t>138141</t>
  </si>
  <si>
    <t>538149</t>
  </si>
  <si>
    <t>138145</t>
  </si>
  <si>
    <t>138142</t>
  </si>
  <si>
    <t>678151</t>
  </si>
  <si>
    <t>578146</t>
  </si>
  <si>
    <t>678147</t>
  </si>
  <si>
    <t>518110</t>
  </si>
  <si>
    <t>408123</t>
  </si>
  <si>
    <t>408152</t>
  </si>
  <si>
    <t>408105</t>
  </si>
  <si>
    <t>408109</t>
  </si>
  <si>
    <t>408101</t>
  </si>
  <si>
    <t>408127</t>
  </si>
  <si>
    <t>408131</t>
  </si>
  <si>
    <t>678135</t>
  </si>
  <si>
    <t>408106</t>
  </si>
  <si>
    <t>408128</t>
  </si>
  <si>
    <t>408129</t>
  </si>
  <si>
    <t>408139</t>
  </si>
  <si>
    <t>408138</t>
  </si>
  <si>
    <t>408002</t>
  </si>
  <si>
    <t>408001</t>
  </si>
  <si>
    <t>408144</t>
  </si>
  <si>
    <t>408137</t>
  </si>
  <si>
    <t>408113</t>
  </si>
  <si>
    <t>408132</t>
  </si>
  <si>
    <t>Authorizer</t>
  </si>
  <si>
    <t>Total HC</t>
  </si>
  <si>
    <t>UW-Parkside</t>
  </si>
  <si>
    <t>Lac Courte Oreilles</t>
  </si>
  <si>
    <t>UW-Milwaukee</t>
  </si>
  <si>
    <t>City of Milwaukee</t>
  </si>
  <si>
    <t>Stellar Collegiate (Carmen)</t>
  </si>
  <si>
    <t>Woodlands Sch East (State Street)</t>
  </si>
  <si>
    <t>OEO</t>
  </si>
  <si>
    <t xml:space="preserve">Overall Total </t>
  </si>
  <si>
    <t>Legacy</t>
  </si>
  <si>
    <t>Legacy ICS Total</t>
  </si>
  <si>
    <t>New ICS</t>
  </si>
  <si>
    <t>New ICS Total</t>
  </si>
  <si>
    <t>Summer School Payment</t>
  </si>
  <si>
    <t>Total Estimated Payment</t>
  </si>
  <si>
    <t>Regular School Year</t>
  </si>
  <si>
    <t>Summer School</t>
  </si>
  <si>
    <t>Total Estimated</t>
  </si>
  <si>
    <t>6419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</si>
</sst>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;\-0;;@"/>
    <numFmt numFmtId="167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Lato"/>
      <family val="2"/>
    </font>
    <font>
      <sz val="11"/>
      <name val="Lato"/>
      <family val="2"/>
    </font>
    <font>
      <sz val="11"/>
      <color rgb="FF000000"/>
      <name val="Lato"/>
      <family val="2"/>
    </font>
    <font>
      <sz val="11"/>
      <color indexed="8"/>
      <name val="Lato"/>
      <family val="2"/>
    </font>
    <font>
      <sz val="11"/>
      <color theme="1"/>
      <name val="Lato"/>
      <family val="2"/>
    </font>
    <font>
      <sz val="11"/>
      <color rgb="FFFF0000"/>
      <name val="Lato"/>
      <family val="2"/>
    </font>
    <font>
      <b/>
      <sz val="11"/>
      <color theme="0"/>
      <name val="Lato"/>
      <family val="2"/>
    </font>
    <font>
      <b/>
      <sz val="11"/>
      <color rgb="FFFF0000"/>
      <name val="Lato"/>
      <family val="2"/>
    </font>
    <font>
      <i/>
      <sz val="11"/>
      <color theme="1"/>
      <name val="Lato"/>
      <family val="2"/>
    </font>
    <font>
      <b/>
      <sz val="11"/>
      <name val="Lato"/>
      <family val="2"/>
    </font>
    <font>
      <b/>
      <i/>
      <sz val="11"/>
      <color theme="1"/>
      <name val="Calibri"/>
      <family val="2"/>
      <scheme val="minor"/>
    </font>
    <font>
      <sz val="11"/>
      <color theme="0"/>
      <name val="Lato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 applyBorder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 applyBorder="0"/>
    <xf numFmtId="9" fontId="1" fillId="0" borderId="0" applyFont="0" applyFill="0" applyBorder="0" applyAlignment="0" applyProtection="0"/>
    <xf numFmtId="14" fontId="3" fillId="8" borderId="2">
      <alignment horizontal="left" vertical="center"/>
      <protection locked="0"/>
    </xf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 applyBorder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Border="0"/>
    <xf numFmtId="14" fontId="2" fillId="8" borderId="2">
      <alignment horizontal="left" vertical="center"/>
      <protection locked="0"/>
    </xf>
    <xf numFmtId="44" fontId="2" fillId="0" borderId="0" applyFont="0" applyFill="0" applyBorder="0" applyAlignment="0" applyProtection="0"/>
  </cellStyleXfs>
  <cellXfs count="115">
    <xf numFmtId="0" fontId="0" fillId="0" borderId="0" xfId="0"/>
    <xf numFmtId="164" fontId="0" fillId="0" borderId="0" xfId="0" applyNumberFormat="1"/>
    <xf numFmtId="0" fontId="4" fillId="0" borderId="1" xfId="0" applyFont="1" applyBorder="1"/>
    <xf numFmtId="49" fontId="7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49" fontId="8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2" borderId="1" xfId="0" applyFont="1" applyFill="1" applyBorder="1"/>
    <xf numFmtId="0" fontId="10" fillId="3" borderId="1" xfId="0" applyFont="1" applyFill="1" applyBorder="1"/>
    <xf numFmtId="0" fontId="11" fillId="2" borderId="1" xfId="0" applyFont="1" applyFill="1" applyBorder="1"/>
    <xf numFmtId="0" fontId="8" fillId="0" borderId="0" xfId="0" applyFont="1"/>
    <xf numFmtId="164" fontId="8" fillId="5" borderId="1" xfId="0" applyNumberFormat="1" applyFont="1" applyFill="1" applyBorder="1"/>
    <xf numFmtId="164" fontId="8" fillId="7" borderId="1" xfId="0" applyNumberFormat="1" applyFont="1" applyFill="1" applyBorder="1"/>
    <xf numFmtId="164" fontId="8" fillId="6" borderId="1" xfId="0" applyNumberFormat="1" applyFont="1" applyFill="1" applyBorder="1"/>
    <xf numFmtId="0" fontId="12" fillId="0" borderId="0" xfId="0" applyFont="1"/>
    <xf numFmtId="0" fontId="4" fillId="4" borderId="1" xfId="0" applyFont="1" applyFill="1" applyBorder="1"/>
    <xf numFmtId="0" fontId="8" fillId="4" borderId="1" xfId="0" applyFont="1" applyFill="1" applyBorder="1"/>
    <xf numFmtId="164" fontId="4" fillId="4" borderId="1" xfId="0" applyNumberFormat="1" applyFont="1" applyFill="1" applyBorder="1"/>
    <xf numFmtId="164" fontId="8" fillId="0" borderId="1" xfId="0" applyNumberFormat="1" applyFont="1" applyFill="1" applyBorder="1"/>
    <xf numFmtId="0" fontId="8" fillId="0" borderId="0" xfId="0" applyFont="1" applyBorder="1"/>
    <xf numFmtId="0" fontId="8" fillId="0" borderId="0" xfId="0" applyFont="1" applyAlignment="1">
      <alignment horizontal="right"/>
    </xf>
    <xf numFmtId="166" fontId="5" fillId="0" borderId="0" xfId="14" applyNumberFormat="1" applyFont="1" applyFill="1" applyBorder="1" applyAlignment="1" applyProtection="1">
      <alignment horizontal="center"/>
    </xf>
    <xf numFmtId="0" fontId="4" fillId="0" borderId="0" xfId="0" applyFont="1"/>
    <xf numFmtId="0" fontId="8" fillId="0" borderId="1" xfId="0" applyFont="1" applyBorder="1"/>
    <xf numFmtId="165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/>
    <xf numFmtId="0" fontId="8" fillId="0" borderId="1" xfId="0" applyNumberFormat="1" applyFont="1" applyFill="1" applyBorder="1" applyAlignment="1">
      <alignment horizontal="right"/>
    </xf>
    <xf numFmtId="0" fontId="5" fillId="0" borderId="1" xfId="14" applyNumberFormat="1" applyFont="1" applyFill="1" applyBorder="1" applyAlignment="1" applyProtection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right"/>
    </xf>
    <xf numFmtId="0" fontId="5" fillId="0" borderId="8" xfId="0" applyFont="1" applyFill="1" applyBorder="1"/>
    <xf numFmtId="0" fontId="5" fillId="0" borderId="8" xfId="14" applyFont="1" applyFill="1" applyBorder="1"/>
    <xf numFmtId="0" fontId="8" fillId="0" borderId="8" xfId="0" applyFont="1" applyBorder="1"/>
    <xf numFmtId="164" fontId="8" fillId="0" borderId="2" xfId="0" applyNumberFormat="1" applyFont="1" applyBorder="1"/>
    <xf numFmtId="0" fontId="8" fillId="0" borderId="9" xfId="0" applyFont="1" applyBorder="1"/>
    <xf numFmtId="0" fontId="8" fillId="0" borderId="11" xfId="0" applyFont="1" applyBorder="1"/>
    <xf numFmtId="0" fontId="8" fillId="0" borderId="11" xfId="0" applyNumberFormat="1" applyFont="1" applyBorder="1" applyAlignment="1">
      <alignment horizontal="right"/>
    </xf>
    <xf numFmtId="164" fontId="8" fillId="0" borderId="11" xfId="0" applyNumberFormat="1" applyFont="1" applyFill="1" applyBorder="1"/>
    <xf numFmtId="164" fontId="8" fillId="0" borderId="11" xfId="0" applyNumberFormat="1" applyFont="1" applyBorder="1"/>
    <xf numFmtId="165" fontId="8" fillId="0" borderId="11" xfId="0" applyNumberFormat="1" applyFont="1" applyBorder="1"/>
    <xf numFmtId="164" fontId="8" fillId="0" borderId="10" xfId="0" applyNumberFormat="1" applyFont="1" applyBorder="1"/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/>
    <xf numFmtId="166" fontId="5" fillId="0" borderId="1" xfId="0" quotePrefix="1" applyNumberFormat="1" applyFont="1" applyFill="1" applyBorder="1" applyAlignment="1">
      <alignment horizontal="right"/>
    </xf>
    <xf numFmtId="0" fontId="8" fillId="0" borderId="1" xfId="0" quotePrefix="1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right"/>
    </xf>
    <xf numFmtId="0" fontId="6" fillId="0" borderId="1" xfId="0" quotePrefix="1" applyFont="1" applyFill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3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8" fillId="0" borderId="11" xfId="0" quotePrefix="1" applyFont="1" applyBorder="1" applyAlignment="1">
      <alignment horizontal="right"/>
    </xf>
    <xf numFmtId="166" fontId="5" fillId="0" borderId="1" xfId="14" quotePrefix="1" applyNumberFormat="1" applyFont="1" applyFill="1" applyBorder="1" applyAlignment="1" applyProtection="1">
      <alignment horizontal="right"/>
    </xf>
    <xf numFmtId="49" fontId="6" fillId="0" borderId="1" xfId="0" quotePrefix="1" applyNumberFormat="1" applyFont="1" applyBorder="1" applyAlignment="1">
      <alignment horizontal="right" vertical="center"/>
    </xf>
    <xf numFmtId="49" fontId="7" fillId="0" borderId="1" xfId="0" quotePrefix="1" applyNumberFormat="1" applyFont="1" applyBorder="1" applyAlignment="1">
      <alignment horizontal="right" wrapText="1"/>
    </xf>
    <xf numFmtId="0" fontId="6" fillId="0" borderId="1" xfId="0" quotePrefix="1" applyFont="1" applyBorder="1" applyAlignment="1">
      <alignment horizontal="right"/>
    </xf>
    <xf numFmtId="0" fontId="5" fillId="0" borderId="1" xfId="0" quotePrefix="1" applyFont="1" applyBorder="1" applyAlignment="1">
      <alignment horizontal="right"/>
    </xf>
    <xf numFmtId="0" fontId="6" fillId="9" borderId="1" xfId="0" applyFont="1" applyFill="1" applyBorder="1"/>
    <xf numFmtId="0" fontId="9" fillId="10" borderId="1" xfId="0" applyFont="1" applyFill="1" applyBorder="1"/>
    <xf numFmtId="0" fontId="6" fillId="0" borderId="0" xfId="0" quotePrefix="1" applyFont="1" applyAlignment="1">
      <alignment horizontal="right"/>
    </xf>
    <xf numFmtId="0" fontId="4" fillId="5" borderId="1" xfId="0" applyFont="1" applyFill="1" applyBorder="1"/>
    <xf numFmtId="0" fontId="4" fillId="7" borderId="1" xfId="0" applyFont="1" applyFill="1" applyBorder="1"/>
    <xf numFmtId="0" fontId="4" fillId="6" borderId="1" xfId="0" applyFont="1" applyFill="1" applyBorder="1"/>
    <xf numFmtId="0" fontId="4" fillId="12" borderId="1" xfId="0" applyFont="1" applyFill="1" applyBorder="1"/>
    <xf numFmtId="0" fontId="4" fillId="9" borderId="1" xfId="0" applyFont="1" applyFill="1" applyBorder="1"/>
    <xf numFmtId="0" fontId="5" fillId="0" borderId="1" xfId="0" applyFont="1" applyBorder="1" applyAlignment="1">
      <alignment wrapText="1"/>
    </xf>
    <xf numFmtId="0" fontId="13" fillId="13" borderId="1" xfId="0" applyFont="1" applyFill="1" applyBorder="1"/>
    <xf numFmtId="0" fontId="5" fillId="13" borderId="1" xfId="0" applyFont="1" applyFill="1" applyBorder="1" applyAlignment="1">
      <alignment wrapText="1"/>
    </xf>
    <xf numFmtId="167" fontId="5" fillId="0" borderId="0" xfId="0" applyNumberFormat="1" applyFont="1" applyAlignment="1">
      <alignment wrapText="1"/>
    </xf>
    <xf numFmtId="0" fontId="9" fillId="2" borderId="3" xfId="0" applyFont="1" applyFill="1" applyBorder="1"/>
    <xf numFmtId="0" fontId="8" fillId="0" borderId="4" xfId="0" applyFont="1" applyBorder="1"/>
    <xf numFmtId="0" fontId="8" fillId="0" borderId="2" xfId="0" applyFont="1" applyBorder="1"/>
    <xf numFmtId="0" fontId="7" fillId="0" borderId="1" xfId="0" quotePrefix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right" wrapText="1"/>
    </xf>
    <xf numFmtId="44" fontId="5" fillId="11" borderId="1" xfId="13" applyFont="1" applyFill="1" applyBorder="1" applyAlignment="1">
      <alignment wrapText="1"/>
    </xf>
    <xf numFmtId="44" fontId="5" fillId="2" borderId="1" xfId="13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4" fillId="0" borderId="0" xfId="0" applyFont="1"/>
    <xf numFmtId="0" fontId="15" fillId="3" borderId="1" xfId="0" applyFont="1" applyFill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4" fillId="11" borderId="1" xfId="0" applyFont="1" applyFill="1" applyBorder="1" applyAlignment="1">
      <alignment wrapText="1"/>
    </xf>
    <xf numFmtId="165" fontId="15" fillId="3" borderId="3" xfId="0" applyNumberFormat="1" applyFont="1" applyFill="1" applyBorder="1"/>
    <xf numFmtId="167" fontId="5" fillId="0" borderId="11" xfId="0" applyNumberFormat="1" applyFont="1" applyBorder="1" applyAlignment="1">
      <alignment wrapText="1"/>
    </xf>
    <xf numFmtId="0" fontId="4" fillId="14" borderId="0" xfId="0" applyFont="1" applyFill="1" applyAlignment="1">
      <alignment wrapText="1"/>
    </xf>
    <xf numFmtId="0" fontId="5" fillId="11" borderId="1" xfId="0" applyFont="1" applyFill="1" applyBorder="1"/>
    <xf numFmtId="0" fontId="5" fillId="4" borderId="1" xfId="0" applyFont="1" applyFill="1" applyBorder="1"/>
    <xf numFmtId="0" fontId="13" fillId="4" borderId="1" xfId="0" applyFont="1" applyFill="1" applyBorder="1"/>
    <xf numFmtId="0" fontId="4" fillId="0" borderId="0" xfId="0" applyFont="1" applyFill="1" applyBorder="1" applyAlignment="1">
      <alignment horizontal="center"/>
    </xf>
    <xf numFmtId="44" fontId="5" fillId="4" borderId="1" xfId="0" applyNumberFormat="1" applyFont="1" applyFill="1" applyBorder="1"/>
    <xf numFmtId="44" fontId="13" fillId="4" borderId="1" xfId="0" applyNumberFormat="1" applyFont="1" applyFill="1" applyBorder="1"/>
    <xf numFmtId="44" fontId="8" fillId="14" borderId="1" xfId="0" applyNumberFormat="1" applyFont="1" applyFill="1" applyBorder="1"/>
    <xf numFmtId="44" fontId="16" fillId="14" borderId="1" xfId="0" applyNumberFormat="1" applyFont="1" applyFill="1" applyBorder="1"/>
    <xf numFmtId="44" fontId="16" fillId="5" borderId="1" xfId="0" applyNumberFormat="1" applyFont="1" applyFill="1" applyBorder="1"/>
    <xf numFmtId="44" fontId="5" fillId="14" borderId="1" xfId="0" applyNumberFormat="1" applyFont="1" applyFill="1" applyBorder="1"/>
    <xf numFmtId="44" fontId="5" fillId="11" borderId="1" xfId="0" applyNumberFormat="1" applyFont="1" applyFill="1" applyBorder="1"/>
    <xf numFmtId="0" fontId="4" fillId="15" borderId="0" xfId="0" applyFont="1" applyFill="1" applyAlignment="1">
      <alignment wrapText="1"/>
    </xf>
    <xf numFmtId="44" fontId="13" fillId="15" borderId="8" xfId="0" applyNumberFormat="1" applyFont="1" applyFill="1" applyBorder="1"/>
    <xf numFmtId="44" fontId="0" fillId="15" borderId="1" xfId="0" applyNumberFormat="1" applyFill="1" applyBorder="1"/>
    <xf numFmtId="44" fontId="13" fillId="15" borderId="1" xfId="0" applyNumberFormat="1" applyFont="1" applyFill="1" applyBorder="1"/>
    <xf numFmtId="44" fontId="0" fillId="16" borderId="1" xfId="0" applyNumberFormat="1" applyFill="1" applyBorder="1"/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8" fillId="0" borderId="0" xfId="0" applyNumberFormat="1" applyFont="1"/>
  </cellXfs>
  <cellStyles count="22">
    <cellStyle name="Comma 2" xfId="6" xr:uid="{00000000-0005-0000-0000-000000000000}"/>
    <cellStyle name="Comma 2 2" xfId="17" xr:uid="{7F46D2BB-9C68-48C3-BA2F-2DDCD4DEE7A0}"/>
    <cellStyle name="Comma 3" xfId="7" xr:uid="{00000000-0005-0000-0000-000001000000}"/>
    <cellStyle name="Comma 4" xfId="5" xr:uid="{00000000-0005-0000-0000-000002000000}"/>
    <cellStyle name="Comma 4 2" xfId="16" xr:uid="{2C2974AF-A3E5-48D0-BE16-3D2CB0F0FEC6}"/>
    <cellStyle name="Currency" xfId="13" builtinId="4"/>
    <cellStyle name="Currency 2" xfId="12" xr:uid="{00000000-0005-0000-0000-000003000000}"/>
    <cellStyle name="Currency 2 2" xfId="21" xr:uid="{501B1EE4-1D1D-4C34-910C-09B4D85E940F}"/>
    <cellStyle name="Normal" xfId="0" builtinId="0"/>
    <cellStyle name="Normal 2" xfId="2" xr:uid="{00000000-0005-0000-0000-000005000000}"/>
    <cellStyle name="Normal 2 2" xfId="14" xr:uid="{413AE824-C202-4261-BC22-AA2A07C54CB4}"/>
    <cellStyle name="Normal 3" xfId="3" xr:uid="{00000000-0005-0000-0000-000006000000}"/>
    <cellStyle name="Normal 3 2" xfId="8" xr:uid="{00000000-0005-0000-0000-000007000000}"/>
    <cellStyle name="Normal 3 2 2" xfId="18" xr:uid="{724370DA-C269-47D2-A8C5-00DBD3777FDA}"/>
    <cellStyle name="Normal 4" xfId="9" xr:uid="{00000000-0005-0000-0000-000008000000}"/>
    <cellStyle name="Normal 4 2" xfId="19" xr:uid="{2747D63F-DECA-4E09-9D8B-C348B86D4EB5}"/>
    <cellStyle name="Normal 5" xfId="4" xr:uid="{00000000-0005-0000-0000-000009000000}"/>
    <cellStyle name="Normal 5 2" xfId="15" xr:uid="{BC498503-87E5-4389-8D75-D4FECA91B537}"/>
    <cellStyle name="Normal 6" xfId="1" xr:uid="{00000000-0005-0000-0000-00000A000000}"/>
    <cellStyle name="Percent 2" xfId="10" xr:uid="{00000000-0005-0000-0000-00000B000000}"/>
    <cellStyle name="Style 1" xfId="11" xr:uid="{00000000-0005-0000-0000-00000C000000}"/>
    <cellStyle name="Style 1 2" xfId="20" xr:uid="{71B7143A-DB5B-40C0-9B61-CB8655F5D64D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MS\CHARTERS\CHARTER%20SCHOOLS%20-%20Schools%20Folders,%20Contracts,%20Closures,%202rs\Independent%20Charter%20Schools\Membership%20Count%20Report\2018-19\Prelim%2018-19\One%20City-2018-2019-Preliminary%20September%20Count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onic Instructions"/>
      <sheetName val="Pupil Count Report"/>
      <sheetName val="Pupil Listing"/>
      <sheetName val="Pupil Count Subtotals"/>
      <sheetName val="Required Naming Standards"/>
    </sheetNames>
    <sheetDataSet>
      <sheetData sheetId="0"/>
      <sheetData sheetId="1"/>
      <sheetData sheetId="2">
        <row r="8">
          <cell r="O8" t="str">
            <v>Preschool Special Education</v>
          </cell>
        </row>
        <row r="9">
          <cell r="O9" t="str">
            <v>4K 437 Hours</v>
          </cell>
        </row>
        <row r="10">
          <cell r="O10" t="str">
            <v>4K 437 Hours + 87.5 Hours Outreach</v>
          </cell>
        </row>
        <row r="11">
          <cell r="O11" t="str">
            <v>5K 437 Hours Half Day</v>
          </cell>
        </row>
        <row r="12">
          <cell r="O12" t="str">
            <v>5K 3 Full Days Per Week</v>
          </cell>
        </row>
        <row r="13">
          <cell r="O13" t="str">
            <v>5K 4 Full Days Per Week</v>
          </cell>
        </row>
        <row r="14">
          <cell r="O14" t="str">
            <v>5K 5 Full Days Per Week</v>
          </cell>
        </row>
        <row r="15">
          <cell r="O15">
            <v>1</v>
          </cell>
        </row>
        <row r="16">
          <cell r="O16">
            <v>2</v>
          </cell>
        </row>
        <row r="17">
          <cell r="O17">
            <v>3</v>
          </cell>
        </row>
        <row r="18">
          <cell r="O18">
            <v>4</v>
          </cell>
        </row>
        <row r="19">
          <cell r="O19">
            <v>5</v>
          </cell>
        </row>
        <row r="20">
          <cell r="O20">
            <v>6</v>
          </cell>
        </row>
        <row r="21">
          <cell r="O21">
            <v>7</v>
          </cell>
        </row>
        <row r="22">
          <cell r="O22">
            <v>8</v>
          </cell>
        </row>
        <row r="23">
          <cell r="O23">
            <v>9</v>
          </cell>
        </row>
        <row r="24">
          <cell r="O24">
            <v>10</v>
          </cell>
        </row>
        <row r="25">
          <cell r="O25">
            <v>11</v>
          </cell>
        </row>
        <row r="26">
          <cell r="O26">
            <v>12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2C9DE5-33E0-47DC-A43C-8DE6F32F443F}" name="Table1" displayName="Table1" ref="A1:H66" totalsRowShown="0" headerRowDxfId="11" headerRowBorderDxfId="10" tableBorderDxfId="9" totalsRowBorderDxfId="8">
  <autoFilter ref="A1:H66" xr:uid="{CF2C9DE5-33E0-47DC-A43C-8DE6F32F443F}"/>
  <sortState xmlns:xlrd2="http://schemas.microsoft.com/office/spreadsheetml/2017/richdata2" ref="A2:H66">
    <sortCondition ref="A1:A66"/>
  </sortState>
  <tableColumns count="8">
    <tableColumn id="1" xr3:uid="{029EDB52-0C7A-419D-8B45-9C631059E14C}" name="District " dataDxfId="7"/>
    <tableColumn id="2" xr3:uid="{01DF983E-485F-49F2-A764-405A610935B9}" name="District No." dataDxfId="6"/>
    <tableColumn id="3" xr3:uid="{FB5E50E6-DD40-4D9B-8585-264485BB71EB}" name="FTE OEO" dataDxfId="5"/>
    <tableColumn id="4" xr3:uid="{B7369195-7777-4EAB-BEAF-72CF77CC3C09}" name="Deduction OEO" dataDxfId="4">
      <calculatedColumnFormula>C2*9201</calculatedColumnFormula>
    </tableColumn>
    <tableColumn id="5" xr3:uid="{91AE4203-776F-4016-B206-51688FAF2275}" name="FTE tribal" dataDxfId="3"/>
    <tableColumn id="6" xr3:uid="{53254F96-1929-498D-81D0-851936B4289B}" name="Deduction tribal" dataDxfId="2">
      <calculatedColumnFormula>E2*8853</calculatedColumnFormula>
    </tableColumn>
    <tableColumn id="7" xr3:uid="{5E436C26-774C-4F40-B61B-081A47912E21}" name="Total FTE" dataDxfId="1">
      <calculatedColumnFormula>C2+E2</calculatedColumnFormula>
    </tableColumn>
    <tableColumn id="8" xr3:uid="{943B894A-3A06-45C0-BF0A-782D110FD0EC}" name="Total Deduction" dataDxfId="0">
      <calculatedColumnFormula>D2+F2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zoomScaleNormal="100" zoomScaleSheetLayoutView="110" workbookViewId="0"/>
  </sheetViews>
  <sheetFormatPr defaultRowHeight="14" x14ac:dyDescent="0.3"/>
  <cols>
    <col min="1" max="1" width="26.54296875" style="12" bestFit="1" customWidth="1"/>
    <col min="2" max="2" width="13.7265625" style="22" bestFit="1" customWidth="1"/>
    <col min="3" max="3" width="11.54296875" style="32" customWidth="1"/>
    <col min="4" max="4" width="17.81640625" style="12" bestFit="1" customWidth="1"/>
    <col min="5" max="5" width="12.08984375" style="12" bestFit="1" customWidth="1"/>
    <col min="6" max="6" width="18.36328125" style="12" bestFit="1" customWidth="1"/>
    <col min="7" max="7" width="11.90625" style="12" bestFit="1" customWidth="1"/>
    <col min="8" max="8" width="18.1796875" style="12" bestFit="1" customWidth="1"/>
    <col min="9" max="9" width="15.26953125" style="12" customWidth="1"/>
    <col min="10" max="16384" width="8.7265625" style="12"/>
  </cols>
  <sheetData>
    <row r="1" spans="1:8" x14ac:dyDescent="0.3">
      <c r="A1" s="54" t="s">
        <v>36</v>
      </c>
      <c r="B1" s="55" t="s">
        <v>129</v>
      </c>
      <c r="C1" s="53" t="s">
        <v>121</v>
      </c>
      <c r="D1" s="55" t="s">
        <v>122</v>
      </c>
      <c r="E1" s="55" t="s">
        <v>118</v>
      </c>
      <c r="F1" s="55" t="s">
        <v>123</v>
      </c>
      <c r="G1" s="55" t="s">
        <v>119</v>
      </c>
      <c r="H1" s="56" t="s">
        <v>120</v>
      </c>
    </row>
    <row r="2" spans="1:8" x14ac:dyDescent="0.3">
      <c r="A2" s="33" t="s">
        <v>99</v>
      </c>
      <c r="B2" s="47" t="s">
        <v>128</v>
      </c>
      <c r="C2" s="29">
        <v>0</v>
      </c>
      <c r="D2" s="20">
        <f t="shared" ref="D2:D33" si="0">C2*9201</f>
        <v>0</v>
      </c>
      <c r="E2" s="25">
        <v>2</v>
      </c>
      <c r="F2" s="28">
        <f t="shared" ref="F2:F33" si="1">E2*8853</f>
        <v>17706</v>
      </c>
      <c r="G2" s="26">
        <f t="shared" ref="G2:G33" si="2">C2+E2</f>
        <v>2</v>
      </c>
      <c r="H2" s="36">
        <f t="shared" ref="H2:H33" si="3">D2+F2</f>
        <v>17706</v>
      </c>
    </row>
    <row r="3" spans="1:8" x14ac:dyDescent="0.3">
      <c r="A3" s="33" t="s">
        <v>68</v>
      </c>
      <c r="B3" s="47" t="s">
        <v>130</v>
      </c>
      <c r="C3" s="29">
        <v>2</v>
      </c>
      <c r="D3" s="20">
        <f t="shared" si="0"/>
        <v>18402</v>
      </c>
      <c r="E3" s="25">
        <v>0</v>
      </c>
      <c r="F3" s="28">
        <f t="shared" si="1"/>
        <v>0</v>
      </c>
      <c r="G3" s="26">
        <f t="shared" si="2"/>
        <v>2</v>
      </c>
      <c r="H3" s="36">
        <f t="shared" si="3"/>
        <v>18402</v>
      </c>
    </row>
    <row r="4" spans="1:8" x14ac:dyDescent="0.3">
      <c r="A4" s="33" t="s">
        <v>38</v>
      </c>
      <c r="B4" s="48" t="s">
        <v>39</v>
      </c>
      <c r="C4" s="29">
        <v>1</v>
      </c>
      <c r="D4" s="20">
        <f t="shared" si="0"/>
        <v>9201</v>
      </c>
      <c r="E4" s="25">
        <v>0</v>
      </c>
      <c r="F4" s="28">
        <f t="shared" si="1"/>
        <v>0</v>
      </c>
      <c r="G4" s="26">
        <f t="shared" si="2"/>
        <v>1</v>
      </c>
      <c r="H4" s="36">
        <f t="shared" si="3"/>
        <v>9201</v>
      </c>
    </row>
    <row r="5" spans="1:8" x14ac:dyDescent="0.3">
      <c r="A5" s="33" t="s">
        <v>9</v>
      </c>
      <c r="B5" s="48" t="s">
        <v>37</v>
      </c>
      <c r="C5" s="29">
        <v>1</v>
      </c>
      <c r="D5" s="20">
        <f t="shared" si="0"/>
        <v>9201</v>
      </c>
      <c r="E5" s="25">
        <v>0</v>
      </c>
      <c r="F5" s="28">
        <f t="shared" si="1"/>
        <v>0</v>
      </c>
      <c r="G5" s="26">
        <f t="shared" si="2"/>
        <v>1</v>
      </c>
      <c r="H5" s="36">
        <f t="shared" si="3"/>
        <v>9201</v>
      </c>
    </row>
    <row r="6" spans="1:8" x14ac:dyDescent="0.3">
      <c r="A6" s="33" t="s">
        <v>69</v>
      </c>
      <c r="B6" s="47" t="s">
        <v>137</v>
      </c>
      <c r="C6" s="29">
        <v>364.5</v>
      </c>
      <c r="D6" s="20">
        <f t="shared" si="0"/>
        <v>3353764.5</v>
      </c>
      <c r="E6" s="25">
        <v>0</v>
      </c>
      <c r="F6" s="28">
        <f t="shared" si="1"/>
        <v>0</v>
      </c>
      <c r="G6" s="26">
        <f t="shared" si="2"/>
        <v>364.5</v>
      </c>
      <c r="H6" s="36">
        <f t="shared" si="3"/>
        <v>3353764.5</v>
      </c>
    </row>
    <row r="7" spans="1:8" x14ac:dyDescent="0.3">
      <c r="A7" s="33" t="s">
        <v>70</v>
      </c>
      <c r="B7" s="47" t="s">
        <v>138</v>
      </c>
      <c r="C7" s="29">
        <v>9.5</v>
      </c>
      <c r="D7" s="20">
        <f t="shared" si="0"/>
        <v>87409.5</v>
      </c>
      <c r="E7" s="25">
        <v>0</v>
      </c>
      <c r="F7" s="28">
        <f t="shared" si="1"/>
        <v>0</v>
      </c>
      <c r="G7" s="26">
        <f t="shared" si="2"/>
        <v>9.5</v>
      </c>
      <c r="H7" s="36">
        <f t="shared" si="3"/>
        <v>87409.5</v>
      </c>
    </row>
    <row r="8" spans="1:8" x14ac:dyDescent="0.3">
      <c r="A8" s="34" t="s">
        <v>44</v>
      </c>
      <c r="B8" s="48" t="s">
        <v>46</v>
      </c>
      <c r="C8" s="30">
        <v>0</v>
      </c>
      <c r="D8" s="20">
        <f t="shared" si="0"/>
        <v>0</v>
      </c>
      <c r="E8" s="25">
        <v>1</v>
      </c>
      <c r="F8" s="28">
        <f t="shared" si="1"/>
        <v>8853</v>
      </c>
      <c r="G8" s="26">
        <f t="shared" si="2"/>
        <v>1</v>
      </c>
      <c r="H8" s="36">
        <f t="shared" si="3"/>
        <v>8853</v>
      </c>
    </row>
    <row r="9" spans="1:8" x14ac:dyDescent="0.3">
      <c r="A9" s="34" t="s">
        <v>71</v>
      </c>
      <c r="B9" s="58" t="s">
        <v>139</v>
      </c>
      <c r="C9" s="30">
        <v>1</v>
      </c>
      <c r="D9" s="20">
        <f t="shared" si="0"/>
        <v>9201</v>
      </c>
      <c r="E9" s="25">
        <v>0</v>
      </c>
      <c r="F9" s="28">
        <f t="shared" si="1"/>
        <v>0</v>
      </c>
      <c r="G9" s="26">
        <f t="shared" si="2"/>
        <v>1</v>
      </c>
      <c r="H9" s="36">
        <f t="shared" si="3"/>
        <v>9201</v>
      </c>
    </row>
    <row r="10" spans="1:8" x14ac:dyDescent="0.3">
      <c r="A10" s="35" t="s">
        <v>8</v>
      </c>
      <c r="B10" s="48" t="s">
        <v>47</v>
      </c>
      <c r="C10" s="31">
        <v>9</v>
      </c>
      <c r="D10" s="20">
        <f t="shared" si="0"/>
        <v>82809</v>
      </c>
      <c r="E10" s="25">
        <v>0</v>
      </c>
      <c r="F10" s="28">
        <f t="shared" si="1"/>
        <v>0</v>
      </c>
      <c r="G10" s="26">
        <f t="shared" si="2"/>
        <v>9</v>
      </c>
      <c r="H10" s="36">
        <f t="shared" si="3"/>
        <v>82809</v>
      </c>
    </row>
    <row r="11" spans="1:8" x14ac:dyDescent="0.3">
      <c r="A11" s="35" t="s">
        <v>72</v>
      </c>
      <c r="B11" s="48" t="s">
        <v>140</v>
      </c>
      <c r="C11" s="31">
        <v>2.5</v>
      </c>
      <c r="D11" s="20">
        <f t="shared" si="0"/>
        <v>23002.5</v>
      </c>
      <c r="E11" s="25">
        <v>0</v>
      </c>
      <c r="F11" s="28">
        <f t="shared" si="1"/>
        <v>0</v>
      </c>
      <c r="G11" s="26">
        <f t="shared" si="2"/>
        <v>2.5</v>
      </c>
      <c r="H11" s="36">
        <f t="shared" si="3"/>
        <v>23002.5</v>
      </c>
    </row>
    <row r="12" spans="1:8" x14ac:dyDescent="0.3">
      <c r="A12" s="35" t="s">
        <v>73</v>
      </c>
      <c r="B12" s="48" t="s">
        <v>141</v>
      </c>
      <c r="C12" s="31">
        <v>1</v>
      </c>
      <c r="D12" s="20">
        <f t="shared" si="0"/>
        <v>9201</v>
      </c>
      <c r="E12" s="25">
        <v>0</v>
      </c>
      <c r="F12" s="28">
        <f t="shared" si="1"/>
        <v>0</v>
      </c>
      <c r="G12" s="26">
        <f t="shared" si="2"/>
        <v>1</v>
      </c>
      <c r="H12" s="36">
        <f t="shared" si="3"/>
        <v>9201</v>
      </c>
    </row>
    <row r="13" spans="1:8" x14ac:dyDescent="0.3">
      <c r="A13" s="35" t="s">
        <v>74</v>
      </c>
      <c r="B13" s="48" t="s">
        <v>142</v>
      </c>
      <c r="C13" s="31">
        <v>1</v>
      </c>
      <c r="D13" s="20">
        <f t="shared" si="0"/>
        <v>9201</v>
      </c>
      <c r="E13" s="25">
        <v>0</v>
      </c>
      <c r="F13" s="28">
        <f t="shared" si="1"/>
        <v>0</v>
      </c>
      <c r="G13" s="26">
        <f t="shared" si="2"/>
        <v>1</v>
      </c>
      <c r="H13" s="36">
        <f t="shared" si="3"/>
        <v>9201</v>
      </c>
    </row>
    <row r="14" spans="1:8" x14ac:dyDescent="0.3">
      <c r="A14" s="35" t="s">
        <v>75</v>
      </c>
      <c r="B14" s="48" t="s">
        <v>143</v>
      </c>
      <c r="C14" s="31">
        <v>0.6</v>
      </c>
      <c r="D14" s="20">
        <f t="shared" si="0"/>
        <v>5520.5999999999995</v>
      </c>
      <c r="E14" s="25">
        <v>0</v>
      </c>
      <c r="F14" s="28">
        <f t="shared" si="1"/>
        <v>0</v>
      </c>
      <c r="G14" s="26">
        <f t="shared" si="2"/>
        <v>0.6</v>
      </c>
      <c r="H14" s="36">
        <f t="shared" si="3"/>
        <v>5520.5999999999995</v>
      </c>
    </row>
    <row r="15" spans="1:8" x14ac:dyDescent="0.3">
      <c r="A15" s="35" t="s">
        <v>76</v>
      </c>
      <c r="B15" s="48" t="s">
        <v>144</v>
      </c>
      <c r="C15" s="31">
        <v>2</v>
      </c>
      <c r="D15" s="20">
        <f t="shared" si="0"/>
        <v>18402</v>
      </c>
      <c r="E15" s="25">
        <v>2</v>
      </c>
      <c r="F15" s="28">
        <f t="shared" si="1"/>
        <v>17706</v>
      </c>
      <c r="G15" s="26">
        <f t="shared" si="2"/>
        <v>4</v>
      </c>
      <c r="H15" s="36">
        <f t="shared" si="3"/>
        <v>36108</v>
      </c>
    </row>
    <row r="16" spans="1:8" x14ac:dyDescent="0.3">
      <c r="A16" s="35" t="s">
        <v>77</v>
      </c>
      <c r="B16" s="48" t="s">
        <v>145</v>
      </c>
      <c r="C16" s="31">
        <v>4</v>
      </c>
      <c r="D16" s="20">
        <f t="shared" si="0"/>
        <v>36804</v>
      </c>
      <c r="E16" s="25">
        <v>31</v>
      </c>
      <c r="F16" s="28">
        <f t="shared" si="1"/>
        <v>274443</v>
      </c>
      <c r="G16" s="26">
        <f t="shared" si="2"/>
        <v>35</v>
      </c>
      <c r="H16" s="36">
        <f t="shared" si="3"/>
        <v>311247</v>
      </c>
    </row>
    <row r="17" spans="1:8" x14ac:dyDescent="0.3">
      <c r="A17" s="35" t="s">
        <v>45</v>
      </c>
      <c r="B17" s="48" t="s">
        <v>54</v>
      </c>
      <c r="C17" s="31">
        <v>7</v>
      </c>
      <c r="D17" s="20">
        <f t="shared" si="0"/>
        <v>64407</v>
      </c>
      <c r="E17" s="25">
        <v>0</v>
      </c>
      <c r="F17" s="28">
        <f t="shared" si="1"/>
        <v>0</v>
      </c>
      <c r="G17" s="26">
        <f t="shared" si="2"/>
        <v>7</v>
      </c>
      <c r="H17" s="36">
        <f t="shared" si="3"/>
        <v>64407</v>
      </c>
    </row>
    <row r="18" spans="1:8" x14ac:dyDescent="0.3">
      <c r="A18" s="35" t="s">
        <v>78</v>
      </c>
      <c r="B18" s="48" t="s">
        <v>146</v>
      </c>
      <c r="C18" s="31">
        <v>1</v>
      </c>
      <c r="D18" s="20">
        <f t="shared" si="0"/>
        <v>9201</v>
      </c>
      <c r="E18" s="25">
        <v>0</v>
      </c>
      <c r="F18" s="28">
        <f t="shared" si="1"/>
        <v>0</v>
      </c>
      <c r="G18" s="26">
        <f t="shared" si="2"/>
        <v>1</v>
      </c>
      <c r="H18" s="36">
        <f t="shared" si="3"/>
        <v>9201</v>
      </c>
    </row>
    <row r="19" spans="1:8" x14ac:dyDescent="0.3">
      <c r="A19" s="35" t="s">
        <v>79</v>
      </c>
      <c r="B19" s="48" t="s">
        <v>147</v>
      </c>
      <c r="C19" s="31">
        <v>2.6</v>
      </c>
      <c r="D19" s="20">
        <f t="shared" si="0"/>
        <v>23922.600000000002</v>
      </c>
      <c r="E19" s="25">
        <v>4</v>
      </c>
      <c r="F19" s="28">
        <f t="shared" si="1"/>
        <v>35412</v>
      </c>
      <c r="G19" s="26">
        <f t="shared" si="2"/>
        <v>6.6</v>
      </c>
      <c r="H19" s="36">
        <f t="shared" si="3"/>
        <v>59334.600000000006</v>
      </c>
    </row>
    <row r="20" spans="1:8" x14ac:dyDescent="0.3">
      <c r="A20" s="35" t="s">
        <v>80</v>
      </c>
      <c r="B20" s="48" t="s">
        <v>148</v>
      </c>
      <c r="C20" s="31">
        <v>37</v>
      </c>
      <c r="D20" s="20">
        <f t="shared" si="0"/>
        <v>340437</v>
      </c>
      <c r="E20" s="25">
        <v>0</v>
      </c>
      <c r="F20" s="28">
        <f t="shared" si="1"/>
        <v>0</v>
      </c>
      <c r="G20" s="26">
        <f t="shared" si="2"/>
        <v>37</v>
      </c>
      <c r="H20" s="36">
        <f t="shared" si="3"/>
        <v>340437</v>
      </c>
    </row>
    <row r="21" spans="1:8" x14ac:dyDescent="0.3">
      <c r="A21" s="35" t="s">
        <v>100</v>
      </c>
      <c r="B21" s="48" t="s">
        <v>149</v>
      </c>
      <c r="C21" s="31">
        <v>0</v>
      </c>
      <c r="D21" s="20">
        <f t="shared" si="0"/>
        <v>0</v>
      </c>
      <c r="E21" s="25">
        <v>5</v>
      </c>
      <c r="F21" s="28">
        <f t="shared" si="1"/>
        <v>44265</v>
      </c>
      <c r="G21" s="26">
        <f t="shared" si="2"/>
        <v>5</v>
      </c>
      <c r="H21" s="36">
        <f t="shared" si="3"/>
        <v>44265</v>
      </c>
    </row>
    <row r="22" spans="1:8" x14ac:dyDescent="0.3">
      <c r="A22" s="35" t="s">
        <v>101</v>
      </c>
      <c r="B22" s="48" t="s">
        <v>150</v>
      </c>
      <c r="C22" s="31">
        <v>0</v>
      </c>
      <c r="D22" s="20">
        <f t="shared" si="0"/>
        <v>0</v>
      </c>
      <c r="E22" s="25">
        <v>1</v>
      </c>
      <c r="F22" s="28">
        <f t="shared" si="1"/>
        <v>8853</v>
      </c>
      <c r="G22" s="26">
        <f t="shared" si="2"/>
        <v>1</v>
      </c>
      <c r="H22" s="36">
        <f t="shared" si="3"/>
        <v>8853</v>
      </c>
    </row>
    <row r="23" spans="1:8" ht="13.5" customHeight="1" x14ac:dyDescent="0.3">
      <c r="A23" s="35" t="s">
        <v>81</v>
      </c>
      <c r="B23" s="48" t="s">
        <v>151</v>
      </c>
      <c r="C23" s="31">
        <v>7</v>
      </c>
      <c r="D23" s="20">
        <f t="shared" si="0"/>
        <v>64407</v>
      </c>
      <c r="E23" s="25">
        <v>4</v>
      </c>
      <c r="F23" s="28">
        <f t="shared" si="1"/>
        <v>35412</v>
      </c>
      <c r="G23" s="26">
        <f t="shared" si="2"/>
        <v>11</v>
      </c>
      <c r="H23" s="36">
        <f t="shared" si="3"/>
        <v>99819</v>
      </c>
    </row>
    <row r="24" spans="1:8" x14ac:dyDescent="0.3">
      <c r="A24" s="35" t="s">
        <v>43</v>
      </c>
      <c r="B24" s="49" t="s">
        <v>56</v>
      </c>
      <c r="C24" s="31">
        <v>0</v>
      </c>
      <c r="D24" s="20">
        <f t="shared" si="0"/>
        <v>0</v>
      </c>
      <c r="E24" s="25">
        <v>14</v>
      </c>
      <c r="F24" s="28">
        <f t="shared" si="1"/>
        <v>123942</v>
      </c>
      <c r="G24" s="26">
        <f t="shared" si="2"/>
        <v>14</v>
      </c>
      <c r="H24" s="36">
        <f t="shared" si="3"/>
        <v>123942</v>
      </c>
    </row>
    <row r="25" spans="1:8" x14ac:dyDescent="0.3">
      <c r="A25" s="35" t="s">
        <v>102</v>
      </c>
      <c r="B25" s="48" t="s">
        <v>152</v>
      </c>
      <c r="C25" s="31">
        <v>0</v>
      </c>
      <c r="D25" s="20">
        <f t="shared" si="0"/>
        <v>0</v>
      </c>
      <c r="E25" s="25">
        <v>3</v>
      </c>
      <c r="F25" s="28">
        <f t="shared" si="1"/>
        <v>26559</v>
      </c>
      <c r="G25" s="26">
        <f t="shared" si="2"/>
        <v>3</v>
      </c>
      <c r="H25" s="36">
        <f t="shared" si="3"/>
        <v>26559</v>
      </c>
    </row>
    <row r="26" spans="1:8" x14ac:dyDescent="0.3">
      <c r="A26" s="35" t="s">
        <v>103</v>
      </c>
      <c r="B26" s="48" t="s">
        <v>153</v>
      </c>
      <c r="C26" s="31">
        <v>0</v>
      </c>
      <c r="D26" s="20">
        <f t="shared" si="0"/>
        <v>0</v>
      </c>
      <c r="E26" s="25">
        <v>1</v>
      </c>
      <c r="F26" s="28">
        <f t="shared" si="1"/>
        <v>8853</v>
      </c>
      <c r="G26" s="26">
        <f t="shared" si="2"/>
        <v>1</v>
      </c>
      <c r="H26" s="36">
        <f t="shared" si="3"/>
        <v>8853</v>
      </c>
    </row>
    <row r="27" spans="1:8" x14ac:dyDescent="0.3">
      <c r="A27" s="35" t="s">
        <v>82</v>
      </c>
      <c r="B27" s="48" t="s">
        <v>154</v>
      </c>
      <c r="C27" s="31">
        <v>41</v>
      </c>
      <c r="D27" s="20">
        <f t="shared" si="0"/>
        <v>377241</v>
      </c>
      <c r="E27" s="25">
        <v>0</v>
      </c>
      <c r="F27" s="28">
        <f t="shared" si="1"/>
        <v>0</v>
      </c>
      <c r="G27" s="26">
        <f t="shared" si="2"/>
        <v>41</v>
      </c>
      <c r="H27" s="36">
        <f t="shared" si="3"/>
        <v>377241</v>
      </c>
    </row>
    <row r="28" spans="1:8" x14ac:dyDescent="0.3">
      <c r="A28" s="35" t="s">
        <v>83</v>
      </c>
      <c r="B28" s="48" t="s">
        <v>155</v>
      </c>
      <c r="C28" s="31">
        <v>8</v>
      </c>
      <c r="D28" s="20">
        <f t="shared" si="0"/>
        <v>73608</v>
      </c>
      <c r="E28" s="25">
        <v>0</v>
      </c>
      <c r="F28" s="28">
        <f t="shared" si="1"/>
        <v>0</v>
      </c>
      <c r="G28" s="26">
        <f t="shared" si="2"/>
        <v>8</v>
      </c>
      <c r="H28" s="36">
        <f t="shared" si="3"/>
        <v>73608</v>
      </c>
    </row>
    <row r="29" spans="1:8" x14ac:dyDescent="0.3">
      <c r="A29" s="35" t="s">
        <v>104</v>
      </c>
      <c r="B29" s="48" t="s">
        <v>156</v>
      </c>
      <c r="C29" s="31">
        <v>0</v>
      </c>
      <c r="D29" s="20">
        <f t="shared" si="0"/>
        <v>0</v>
      </c>
      <c r="E29" s="25">
        <v>4</v>
      </c>
      <c r="F29" s="28">
        <f t="shared" si="1"/>
        <v>35412</v>
      </c>
      <c r="G29" s="26">
        <f t="shared" si="2"/>
        <v>4</v>
      </c>
      <c r="H29" s="36">
        <f t="shared" si="3"/>
        <v>35412</v>
      </c>
    </row>
    <row r="30" spans="1:8" x14ac:dyDescent="0.3">
      <c r="A30" s="35" t="s">
        <v>84</v>
      </c>
      <c r="B30" s="48" t="s">
        <v>157</v>
      </c>
      <c r="C30" s="31">
        <v>7.8</v>
      </c>
      <c r="D30" s="20">
        <f t="shared" si="0"/>
        <v>71767.8</v>
      </c>
      <c r="E30" s="25">
        <v>111</v>
      </c>
      <c r="F30" s="28">
        <f t="shared" si="1"/>
        <v>982683</v>
      </c>
      <c r="G30" s="26">
        <f t="shared" si="2"/>
        <v>118.8</v>
      </c>
      <c r="H30" s="36">
        <f t="shared" si="3"/>
        <v>1054450.8</v>
      </c>
    </row>
    <row r="31" spans="1:8" x14ac:dyDescent="0.3">
      <c r="A31" s="35" t="s">
        <v>105</v>
      </c>
      <c r="B31" s="48" t="s">
        <v>158</v>
      </c>
      <c r="C31" s="31">
        <v>0</v>
      </c>
      <c r="D31" s="20">
        <f t="shared" si="0"/>
        <v>0</v>
      </c>
      <c r="E31" s="25">
        <v>3</v>
      </c>
      <c r="F31" s="28">
        <f t="shared" si="1"/>
        <v>26559</v>
      </c>
      <c r="G31" s="26">
        <f t="shared" si="2"/>
        <v>3</v>
      </c>
      <c r="H31" s="36">
        <f t="shared" si="3"/>
        <v>26559</v>
      </c>
    </row>
    <row r="32" spans="1:8" x14ac:dyDescent="0.3">
      <c r="A32" s="35" t="s">
        <v>7</v>
      </c>
      <c r="B32" s="48" t="s">
        <v>48</v>
      </c>
      <c r="C32" s="31">
        <v>348.4</v>
      </c>
      <c r="D32" s="20">
        <f t="shared" si="0"/>
        <v>3205628.4</v>
      </c>
      <c r="E32" s="25">
        <v>0</v>
      </c>
      <c r="F32" s="28">
        <f t="shared" si="1"/>
        <v>0</v>
      </c>
      <c r="G32" s="26">
        <f t="shared" si="2"/>
        <v>348.4</v>
      </c>
      <c r="H32" s="36">
        <f t="shared" si="3"/>
        <v>3205628.4</v>
      </c>
    </row>
    <row r="33" spans="1:8" x14ac:dyDescent="0.3">
      <c r="A33" s="35" t="s">
        <v>58</v>
      </c>
      <c r="B33" s="48" t="s">
        <v>59</v>
      </c>
      <c r="C33" s="31">
        <v>7</v>
      </c>
      <c r="D33" s="20">
        <f t="shared" si="0"/>
        <v>64407</v>
      </c>
      <c r="E33" s="25">
        <v>0</v>
      </c>
      <c r="F33" s="28">
        <f t="shared" si="1"/>
        <v>0</v>
      </c>
      <c r="G33" s="26">
        <f t="shared" si="2"/>
        <v>7</v>
      </c>
      <c r="H33" s="36">
        <f t="shared" si="3"/>
        <v>64407</v>
      </c>
    </row>
    <row r="34" spans="1:8" x14ac:dyDescent="0.3">
      <c r="A34" s="35" t="s">
        <v>106</v>
      </c>
      <c r="B34" s="48" t="s">
        <v>159</v>
      </c>
      <c r="C34" s="31">
        <v>0</v>
      </c>
      <c r="D34" s="20">
        <f t="shared" ref="D34:D65" si="4">C34*9201</f>
        <v>0</v>
      </c>
      <c r="E34" s="25">
        <v>2</v>
      </c>
      <c r="F34" s="28">
        <f t="shared" ref="F34:F65" si="5">E34*8853</f>
        <v>17706</v>
      </c>
      <c r="G34" s="26">
        <f t="shared" ref="G34:G66" si="6">C34+E34</f>
        <v>2</v>
      </c>
      <c r="H34" s="36">
        <f t="shared" ref="H34:H66" si="7">D34+F34</f>
        <v>17706</v>
      </c>
    </row>
    <row r="35" spans="1:8" x14ac:dyDescent="0.3">
      <c r="A35" s="35" t="s">
        <v>107</v>
      </c>
      <c r="B35" s="48" t="s">
        <v>160</v>
      </c>
      <c r="C35" s="31">
        <v>0</v>
      </c>
      <c r="D35" s="20">
        <f t="shared" si="4"/>
        <v>0</v>
      </c>
      <c r="E35" s="25">
        <v>2</v>
      </c>
      <c r="F35" s="28">
        <f t="shared" si="5"/>
        <v>17706</v>
      </c>
      <c r="G35" s="26">
        <f t="shared" si="6"/>
        <v>2</v>
      </c>
      <c r="H35" s="36">
        <f t="shared" si="7"/>
        <v>17706</v>
      </c>
    </row>
    <row r="36" spans="1:8" x14ac:dyDescent="0.3">
      <c r="A36" s="35" t="s">
        <v>108</v>
      </c>
      <c r="B36" s="48" t="s">
        <v>161</v>
      </c>
      <c r="C36" s="31">
        <v>0</v>
      </c>
      <c r="D36" s="20">
        <f t="shared" si="4"/>
        <v>0</v>
      </c>
      <c r="E36" s="25">
        <v>4</v>
      </c>
      <c r="F36" s="28">
        <f t="shared" si="5"/>
        <v>35412</v>
      </c>
      <c r="G36" s="26">
        <f t="shared" si="6"/>
        <v>4</v>
      </c>
      <c r="H36" s="36">
        <f t="shared" si="7"/>
        <v>35412</v>
      </c>
    </row>
    <row r="37" spans="1:8" x14ac:dyDescent="0.3">
      <c r="A37" s="35" t="s">
        <v>6</v>
      </c>
      <c r="B37" s="50" t="s">
        <v>49</v>
      </c>
      <c r="C37" s="31">
        <v>16.600000000000001</v>
      </c>
      <c r="D37" s="20">
        <f t="shared" si="4"/>
        <v>152736.6</v>
      </c>
      <c r="E37" s="25">
        <v>0</v>
      </c>
      <c r="F37" s="28">
        <f t="shared" si="5"/>
        <v>0</v>
      </c>
      <c r="G37" s="26">
        <f t="shared" si="6"/>
        <v>16.600000000000001</v>
      </c>
      <c r="H37" s="36">
        <f t="shared" si="7"/>
        <v>152736.6</v>
      </c>
    </row>
    <row r="38" spans="1:8" x14ac:dyDescent="0.3">
      <c r="A38" s="35" t="s">
        <v>85</v>
      </c>
      <c r="B38" s="48" t="s">
        <v>162</v>
      </c>
      <c r="C38" s="31">
        <v>4</v>
      </c>
      <c r="D38" s="20">
        <f t="shared" si="4"/>
        <v>36804</v>
      </c>
      <c r="E38" s="25">
        <v>8</v>
      </c>
      <c r="F38" s="28">
        <f t="shared" si="5"/>
        <v>70824</v>
      </c>
      <c r="G38" s="26">
        <f t="shared" si="6"/>
        <v>12</v>
      </c>
      <c r="H38" s="36">
        <f t="shared" si="7"/>
        <v>107628</v>
      </c>
    </row>
    <row r="39" spans="1:8" x14ac:dyDescent="0.3">
      <c r="A39" s="35" t="s">
        <v>5</v>
      </c>
      <c r="B39" s="48" t="s">
        <v>50</v>
      </c>
      <c r="C39" s="31">
        <v>15.6</v>
      </c>
      <c r="D39" s="20">
        <f t="shared" si="4"/>
        <v>143535.6</v>
      </c>
      <c r="E39" s="25">
        <v>0</v>
      </c>
      <c r="F39" s="28">
        <f t="shared" si="5"/>
        <v>0</v>
      </c>
      <c r="G39" s="26">
        <f t="shared" si="6"/>
        <v>15.6</v>
      </c>
      <c r="H39" s="36">
        <f t="shared" si="7"/>
        <v>143535.6</v>
      </c>
    </row>
    <row r="40" spans="1:8" x14ac:dyDescent="0.3">
      <c r="A40" s="35" t="s">
        <v>4</v>
      </c>
      <c r="B40" s="48" t="s">
        <v>51</v>
      </c>
      <c r="C40" s="31">
        <v>2.6</v>
      </c>
      <c r="D40" s="20">
        <f t="shared" si="4"/>
        <v>23922.600000000002</v>
      </c>
      <c r="E40" s="25">
        <v>0</v>
      </c>
      <c r="F40" s="28">
        <f t="shared" si="5"/>
        <v>0</v>
      </c>
      <c r="G40" s="26">
        <f t="shared" si="6"/>
        <v>2.6</v>
      </c>
      <c r="H40" s="36">
        <f t="shared" si="7"/>
        <v>23922.600000000002</v>
      </c>
    </row>
    <row r="41" spans="1:8" x14ac:dyDescent="0.3">
      <c r="A41" s="35" t="s">
        <v>86</v>
      </c>
      <c r="B41" s="48" t="s">
        <v>163</v>
      </c>
      <c r="C41" s="31">
        <v>4.5999999999999996</v>
      </c>
      <c r="D41" s="20">
        <f t="shared" si="4"/>
        <v>42324.6</v>
      </c>
      <c r="E41" s="25">
        <v>2</v>
      </c>
      <c r="F41" s="28">
        <f t="shared" si="5"/>
        <v>17706</v>
      </c>
      <c r="G41" s="26">
        <f t="shared" si="6"/>
        <v>6.6</v>
      </c>
      <c r="H41" s="36">
        <f t="shared" si="7"/>
        <v>60030.6</v>
      </c>
    </row>
    <row r="42" spans="1:8" x14ac:dyDescent="0.3">
      <c r="A42" s="35" t="s">
        <v>87</v>
      </c>
      <c r="B42" s="48" t="s">
        <v>164</v>
      </c>
      <c r="C42" s="31">
        <v>5</v>
      </c>
      <c r="D42" s="20">
        <f t="shared" si="4"/>
        <v>46005</v>
      </c>
      <c r="E42" s="25">
        <v>3</v>
      </c>
      <c r="F42" s="28">
        <f t="shared" si="5"/>
        <v>26559</v>
      </c>
      <c r="G42" s="26">
        <f t="shared" si="6"/>
        <v>8</v>
      </c>
      <c r="H42" s="36">
        <f t="shared" si="7"/>
        <v>72564</v>
      </c>
    </row>
    <row r="43" spans="1:8" x14ac:dyDescent="0.3">
      <c r="A43" s="35" t="s">
        <v>88</v>
      </c>
      <c r="B43" s="48" t="s">
        <v>165</v>
      </c>
      <c r="C43" s="31">
        <v>4</v>
      </c>
      <c r="D43" s="20">
        <f t="shared" si="4"/>
        <v>36804</v>
      </c>
      <c r="E43" s="25">
        <v>11</v>
      </c>
      <c r="F43" s="28">
        <f t="shared" si="5"/>
        <v>97383</v>
      </c>
      <c r="G43" s="26">
        <f t="shared" si="6"/>
        <v>15</v>
      </c>
      <c r="H43" s="36">
        <f t="shared" si="7"/>
        <v>134187</v>
      </c>
    </row>
    <row r="44" spans="1:8" x14ac:dyDescent="0.3">
      <c r="A44" s="35" t="s">
        <v>109</v>
      </c>
      <c r="B44" s="48" t="s">
        <v>166</v>
      </c>
      <c r="C44" s="31">
        <v>0</v>
      </c>
      <c r="D44" s="20">
        <f t="shared" si="4"/>
        <v>0</v>
      </c>
      <c r="E44" s="25">
        <v>7</v>
      </c>
      <c r="F44" s="28">
        <f t="shared" si="5"/>
        <v>61971</v>
      </c>
      <c r="G44" s="26">
        <f t="shared" si="6"/>
        <v>7</v>
      </c>
      <c r="H44" s="36">
        <f t="shared" si="7"/>
        <v>61971</v>
      </c>
    </row>
    <row r="45" spans="1:8" x14ac:dyDescent="0.3">
      <c r="A45" s="35" t="s">
        <v>89</v>
      </c>
      <c r="B45" s="48" t="s">
        <v>167</v>
      </c>
      <c r="C45" s="31">
        <v>21.8</v>
      </c>
      <c r="D45" s="20">
        <f t="shared" si="4"/>
        <v>200581.80000000002</v>
      </c>
      <c r="E45" s="25">
        <v>96</v>
      </c>
      <c r="F45" s="28">
        <f t="shared" si="5"/>
        <v>849888</v>
      </c>
      <c r="G45" s="26">
        <f t="shared" si="6"/>
        <v>117.8</v>
      </c>
      <c r="H45" s="36">
        <f t="shared" si="7"/>
        <v>1050469.8</v>
      </c>
    </row>
    <row r="46" spans="1:8" x14ac:dyDescent="0.3">
      <c r="A46" s="35" t="s">
        <v>90</v>
      </c>
      <c r="B46" s="48" t="s">
        <v>168</v>
      </c>
      <c r="C46" s="31">
        <v>3</v>
      </c>
      <c r="D46" s="20">
        <f t="shared" si="4"/>
        <v>27603</v>
      </c>
      <c r="E46" s="25">
        <v>0</v>
      </c>
      <c r="F46" s="28">
        <f t="shared" si="5"/>
        <v>0</v>
      </c>
      <c r="G46" s="26">
        <f t="shared" si="6"/>
        <v>3</v>
      </c>
      <c r="H46" s="36">
        <f t="shared" si="7"/>
        <v>27603</v>
      </c>
    </row>
    <row r="47" spans="1:8" x14ac:dyDescent="0.3">
      <c r="A47" s="35" t="s">
        <v>91</v>
      </c>
      <c r="B47" s="48" t="s">
        <v>169</v>
      </c>
      <c r="C47" s="31">
        <v>2</v>
      </c>
      <c r="D47" s="20">
        <f t="shared" si="4"/>
        <v>18402</v>
      </c>
      <c r="E47" s="25">
        <v>0</v>
      </c>
      <c r="F47" s="28">
        <f t="shared" si="5"/>
        <v>0</v>
      </c>
      <c r="G47" s="26">
        <f t="shared" si="6"/>
        <v>2</v>
      </c>
      <c r="H47" s="36">
        <f t="shared" si="7"/>
        <v>18402</v>
      </c>
    </row>
    <row r="48" spans="1:8" x14ac:dyDescent="0.3">
      <c r="A48" s="35" t="s">
        <v>3</v>
      </c>
      <c r="B48" s="48" t="s">
        <v>52</v>
      </c>
      <c r="C48" s="31">
        <v>2.6</v>
      </c>
      <c r="D48" s="20">
        <f t="shared" si="4"/>
        <v>23922.600000000002</v>
      </c>
      <c r="E48" s="25">
        <v>0</v>
      </c>
      <c r="F48" s="28">
        <f t="shared" si="5"/>
        <v>0</v>
      </c>
      <c r="G48" s="26">
        <f t="shared" si="6"/>
        <v>2.6</v>
      </c>
      <c r="H48" s="36">
        <f t="shared" si="7"/>
        <v>23922.600000000002</v>
      </c>
    </row>
    <row r="49" spans="1:11" x14ac:dyDescent="0.3">
      <c r="A49" s="35" t="s">
        <v>92</v>
      </c>
      <c r="B49" s="48" t="s">
        <v>170</v>
      </c>
      <c r="C49" s="31">
        <v>1</v>
      </c>
      <c r="D49" s="20">
        <f t="shared" si="4"/>
        <v>9201</v>
      </c>
      <c r="E49" s="25">
        <v>2</v>
      </c>
      <c r="F49" s="28">
        <f t="shared" si="5"/>
        <v>17706</v>
      </c>
      <c r="G49" s="26">
        <f t="shared" si="6"/>
        <v>3</v>
      </c>
      <c r="H49" s="36">
        <f t="shared" si="7"/>
        <v>26907</v>
      </c>
      <c r="I49" s="23"/>
      <c r="J49" s="23"/>
      <c r="K49" s="21"/>
    </row>
    <row r="50" spans="1:11" x14ac:dyDescent="0.3">
      <c r="A50" s="35" t="s">
        <v>93</v>
      </c>
      <c r="B50" s="48" t="s">
        <v>171</v>
      </c>
      <c r="C50" s="31">
        <v>3</v>
      </c>
      <c r="D50" s="20">
        <f t="shared" si="4"/>
        <v>27603</v>
      </c>
      <c r="E50" s="25">
        <v>7</v>
      </c>
      <c r="F50" s="28">
        <f t="shared" si="5"/>
        <v>61971</v>
      </c>
      <c r="G50" s="26">
        <f t="shared" si="6"/>
        <v>10</v>
      </c>
      <c r="H50" s="36">
        <f t="shared" si="7"/>
        <v>89574</v>
      </c>
    </row>
    <row r="51" spans="1:11" x14ac:dyDescent="0.3">
      <c r="A51" s="35" t="s">
        <v>94</v>
      </c>
      <c r="B51" s="48" t="s">
        <v>172</v>
      </c>
      <c r="C51" s="31">
        <v>30.5</v>
      </c>
      <c r="D51" s="20">
        <f t="shared" si="4"/>
        <v>280630.5</v>
      </c>
      <c r="E51" s="25">
        <v>0</v>
      </c>
      <c r="F51" s="28">
        <f t="shared" si="5"/>
        <v>0</v>
      </c>
      <c r="G51" s="26">
        <f t="shared" si="6"/>
        <v>30.5</v>
      </c>
      <c r="H51" s="36">
        <f t="shared" si="7"/>
        <v>280630.5</v>
      </c>
    </row>
    <row r="52" spans="1:11" ht="14.5" customHeight="1" x14ac:dyDescent="0.3">
      <c r="A52" s="35" t="s">
        <v>110</v>
      </c>
      <c r="B52" s="48" t="s">
        <v>173</v>
      </c>
      <c r="C52" s="31">
        <v>0</v>
      </c>
      <c r="D52" s="20">
        <f t="shared" si="4"/>
        <v>0</v>
      </c>
      <c r="E52" s="25">
        <v>2</v>
      </c>
      <c r="F52" s="28">
        <f t="shared" si="5"/>
        <v>17706</v>
      </c>
      <c r="G52" s="26">
        <f t="shared" si="6"/>
        <v>2</v>
      </c>
      <c r="H52" s="36">
        <f t="shared" si="7"/>
        <v>17706</v>
      </c>
    </row>
    <row r="53" spans="1:11" x14ac:dyDescent="0.3">
      <c r="A53" s="35" t="s">
        <v>111</v>
      </c>
      <c r="B53" s="48" t="s">
        <v>174</v>
      </c>
      <c r="C53" s="31">
        <v>0</v>
      </c>
      <c r="D53" s="20">
        <f t="shared" si="4"/>
        <v>0</v>
      </c>
      <c r="E53" s="25">
        <v>2</v>
      </c>
      <c r="F53" s="28">
        <f t="shared" si="5"/>
        <v>17706</v>
      </c>
      <c r="G53" s="26">
        <f t="shared" si="6"/>
        <v>2</v>
      </c>
      <c r="H53" s="36">
        <f t="shared" si="7"/>
        <v>17706</v>
      </c>
    </row>
    <row r="54" spans="1:11" x14ac:dyDescent="0.3">
      <c r="A54" s="35" t="s">
        <v>112</v>
      </c>
      <c r="B54" s="51" t="s">
        <v>175</v>
      </c>
      <c r="C54" s="31">
        <v>0</v>
      </c>
      <c r="D54" s="20">
        <f t="shared" si="4"/>
        <v>0</v>
      </c>
      <c r="E54" s="25">
        <v>1</v>
      </c>
      <c r="F54" s="28">
        <f t="shared" si="5"/>
        <v>8853</v>
      </c>
      <c r="G54" s="26">
        <f t="shared" si="6"/>
        <v>1</v>
      </c>
      <c r="H54" s="36">
        <f t="shared" si="7"/>
        <v>8853</v>
      </c>
    </row>
    <row r="55" spans="1:11" x14ac:dyDescent="0.3">
      <c r="A55" s="35" t="s">
        <v>95</v>
      </c>
      <c r="B55" s="51" t="s">
        <v>176</v>
      </c>
      <c r="C55" s="31">
        <v>0.6</v>
      </c>
      <c r="D55" s="20">
        <f t="shared" si="4"/>
        <v>5520.5999999999995</v>
      </c>
      <c r="E55" s="25">
        <v>0</v>
      </c>
      <c r="F55" s="28">
        <f t="shared" si="5"/>
        <v>0</v>
      </c>
      <c r="G55" s="26">
        <f t="shared" si="6"/>
        <v>0.6</v>
      </c>
      <c r="H55" s="36">
        <f t="shared" si="7"/>
        <v>5520.5999999999995</v>
      </c>
    </row>
    <row r="56" spans="1:11" x14ac:dyDescent="0.3">
      <c r="A56" s="35" t="s">
        <v>2</v>
      </c>
      <c r="B56" s="51" t="s">
        <v>53</v>
      </c>
      <c r="C56" s="31">
        <v>19.2</v>
      </c>
      <c r="D56" s="20">
        <f t="shared" si="4"/>
        <v>176659.19999999998</v>
      </c>
      <c r="E56" s="25">
        <v>0</v>
      </c>
      <c r="F56" s="28">
        <f t="shared" si="5"/>
        <v>0</v>
      </c>
      <c r="G56" s="26">
        <f t="shared" si="6"/>
        <v>19.2</v>
      </c>
      <c r="H56" s="36">
        <f t="shared" si="7"/>
        <v>176659.19999999998</v>
      </c>
    </row>
    <row r="57" spans="1:11" x14ac:dyDescent="0.3">
      <c r="A57" s="35" t="s">
        <v>113</v>
      </c>
      <c r="B57" s="51" t="s">
        <v>177</v>
      </c>
      <c r="C57" s="31">
        <v>0</v>
      </c>
      <c r="D57" s="20">
        <f t="shared" si="4"/>
        <v>0</v>
      </c>
      <c r="E57" s="25">
        <v>12</v>
      </c>
      <c r="F57" s="28">
        <f t="shared" si="5"/>
        <v>106236</v>
      </c>
      <c r="G57" s="26">
        <f t="shared" si="6"/>
        <v>12</v>
      </c>
      <c r="H57" s="36">
        <f t="shared" si="7"/>
        <v>106236</v>
      </c>
    </row>
    <row r="58" spans="1:11" x14ac:dyDescent="0.3">
      <c r="A58" s="35" t="s">
        <v>1</v>
      </c>
      <c r="B58" s="51" t="s">
        <v>55</v>
      </c>
      <c r="C58" s="31">
        <v>15.2</v>
      </c>
      <c r="D58" s="20">
        <f t="shared" si="4"/>
        <v>139855.19999999998</v>
      </c>
      <c r="E58" s="25">
        <v>0</v>
      </c>
      <c r="F58" s="28">
        <f t="shared" si="5"/>
        <v>0</v>
      </c>
      <c r="G58" s="26">
        <f t="shared" si="6"/>
        <v>15.2</v>
      </c>
      <c r="H58" s="36">
        <f t="shared" si="7"/>
        <v>139855.19999999998</v>
      </c>
    </row>
    <row r="59" spans="1:11" x14ac:dyDescent="0.3">
      <c r="A59" s="35" t="s">
        <v>114</v>
      </c>
      <c r="B59" s="51" t="s">
        <v>136</v>
      </c>
      <c r="C59" s="31">
        <v>0</v>
      </c>
      <c r="D59" s="20">
        <f t="shared" si="4"/>
        <v>0</v>
      </c>
      <c r="E59" s="25">
        <v>3</v>
      </c>
      <c r="F59" s="28">
        <f t="shared" si="5"/>
        <v>26559</v>
      </c>
      <c r="G59" s="26">
        <f t="shared" si="6"/>
        <v>3</v>
      </c>
      <c r="H59" s="36">
        <f t="shared" si="7"/>
        <v>26559</v>
      </c>
    </row>
    <row r="60" spans="1:11" x14ac:dyDescent="0.3">
      <c r="A60" s="35" t="s">
        <v>96</v>
      </c>
      <c r="B60" s="51" t="s">
        <v>135</v>
      </c>
      <c r="C60" s="31">
        <v>3</v>
      </c>
      <c r="D60" s="20">
        <f t="shared" si="4"/>
        <v>27603</v>
      </c>
      <c r="E60" s="25">
        <v>18</v>
      </c>
      <c r="F60" s="28">
        <f t="shared" si="5"/>
        <v>159354</v>
      </c>
      <c r="G60" s="26">
        <f t="shared" si="6"/>
        <v>21</v>
      </c>
      <c r="H60" s="36">
        <f t="shared" si="7"/>
        <v>186957</v>
      </c>
    </row>
    <row r="61" spans="1:11" x14ac:dyDescent="0.3">
      <c r="A61" s="35" t="s">
        <v>97</v>
      </c>
      <c r="B61" s="51" t="s">
        <v>134</v>
      </c>
      <c r="C61" s="31">
        <v>34.200000000000003</v>
      </c>
      <c r="D61" s="20">
        <f t="shared" si="4"/>
        <v>314674.2</v>
      </c>
      <c r="E61" s="25">
        <v>61</v>
      </c>
      <c r="F61" s="28">
        <f t="shared" si="5"/>
        <v>540033</v>
      </c>
      <c r="G61" s="26">
        <f t="shared" si="6"/>
        <v>95.2</v>
      </c>
      <c r="H61" s="36">
        <f t="shared" si="7"/>
        <v>854707.19999999995</v>
      </c>
    </row>
    <row r="62" spans="1:11" x14ac:dyDescent="0.3">
      <c r="A62" s="35" t="s">
        <v>0</v>
      </c>
      <c r="B62" s="51" t="s">
        <v>57</v>
      </c>
      <c r="C62" s="31">
        <v>2</v>
      </c>
      <c r="D62" s="20">
        <f t="shared" si="4"/>
        <v>18402</v>
      </c>
      <c r="E62" s="25">
        <v>0</v>
      </c>
      <c r="F62" s="28">
        <f t="shared" si="5"/>
        <v>0</v>
      </c>
      <c r="G62" s="26">
        <f t="shared" si="6"/>
        <v>2</v>
      </c>
      <c r="H62" s="36">
        <f t="shared" si="7"/>
        <v>18402</v>
      </c>
    </row>
    <row r="63" spans="1:11" x14ac:dyDescent="0.3">
      <c r="A63" s="35" t="s">
        <v>115</v>
      </c>
      <c r="B63" s="51" t="s">
        <v>133</v>
      </c>
      <c r="C63" s="31">
        <v>0</v>
      </c>
      <c r="D63" s="20">
        <f t="shared" si="4"/>
        <v>0</v>
      </c>
      <c r="E63" s="25">
        <v>4</v>
      </c>
      <c r="F63" s="28">
        <f t="shared" si="5"/>
        <v>35412</v>
      </c>
      <c r="G63" s="26">
        <f t="shared" si="6"/>
        <v>4</v>
      </c>
      <c r="H63" s="36">
        <f t="shared" si="7"/>
        <v>35412</v>
      </c>
    </row>
    <row r="64" spans="1:11" x14ac:dyDescent="0.3">
      <c r="A64" s="35" t="s">
        <v>98</v>
      </c>
      <c r="B64" s="51" t="s">
        <v>132</v>
      </c>
      <c r="C64" s="31">
        <v>2</v>
      </c>
      <c r="D64" s="20">
        <f t="shared" si="4"/>
        <v>18402</v>
      </c>
      <c r="E64" s="25">
        <v>0</v>
      </c>
      <c r="F64" s="28">
        <f t="shared" si="5"/>
        <v>0</v>
      </c>
      <c r="G64" s="26">
        <f t="shared" si="6"/>
        <v>2</v>
      </c>
      <c r="H64" s="36">
        <f t="shared" si="7"/>
        <v>18402</v>
      </c>
    </row>
    <row r="65" spans="1:8" x14ac:dyDescent="0.3">
      <c r="A65" s="35" t="s">
        <v>116</v>
      </c>
      <c r="B65" s="51" t="s">
        <v>225</v>
      </c>
      <c r="C65" s="31">
        <v>0</v>
      </c>
      <c r="D65" s="20">
        <f t="shared" si="4"/>
        <v>0</v>
      </c>
      <c r="E65" s="25">
        <v>2</v>
      </c>
      <c r="F65" s="28">
        <f t="shared" si="5"/>
        <v>17706</v>
      </c>
      <c r="G65" s="26">
        <f t="shared" si="6"/>
        <v>2</v>
      </c>
      <c r="H65" s="36">
        <f t="shared" si="7"/>
        <v>17706</v>
      </c>
    </row>
    <row r="66" spans="1:8" x14ac:dyDescent="0.3">
      <c r="A66" s="37" t="s">
        <v>117</v>
      </c>
      <c r="B66" s="57" t="s">
        <v>131</v>
      </c>
      <c r="C66" s="39">
        <v>0</v>
      </c>
      <c r="D66" s="40">
        <f t="shared" ref="D66" si="8">C66*9201</f>
        <v>0</v>
      </c>
      <c r="E66" s="38">
        <v>1</v>
      </c>
      <c r="F66" s="41">
        <f t="shared" ref="F66" si="9">E66*8853</f>
        <v>8853</v>
      </c>
      <c r="G66" s="42">
        <f t="shared" si="6"/>
        <v>1</v>
      </c>
      <c r="H66" s="43">
        <f t="shared" si="7"/>
        <v>8853</v>
      </c>
    </row>
    <row r="67" spans="1:8" x14ac:dyDescent="0.3">
      <c r="C67" s="32" t="s">
        <v>121</v>
      </c>
      <c r="D67" s="12" t="s">
        <v>122</v>
      </c>
      <c r="E67" s="12" t="s">
        <v>118</v>
      </c>
      <c r="F67" s="12" t="s">
        <v>125</v>
      </c>
      <c r="G67" s="12" t="s">
        <v>119</v>
      </c>
      <c r="H67" s="12" t="s">
        <v>120</v>
      </c>
    </row>
    <row r="68" spans="1:8" x14ac:dyDescent="0.3">
      <c r="A68" s="24" t="s">
        <v>124</v>
      </c>
      <c r="B68" s="52"/>
      <c r="C68" s="44">
        <f>SUM(C2:C66)</f>
        <v>1058.4000000000003</v>
      </c>
      <c r="D68" s="45">
        <f t="shared" ref="D68:H68" si="10">SUM(D2:D66)</f>
        <v>9738338.3999999966</v>
      </c>
      <c r="E68" s="44">
        <f t="shared" si="10"/>
        <v>436</v>
      </c>
      <c r="F68" s="45">
        <f t="shared" si="10"/>
        <v>3859908</v>
      </c>
      <c r="G68" s="44">
        <f t="shared" si="10"/>
        <v>1494.3999999999996</v>
      </c>
      <c r="H68" s="45">
        <f t="shared" si="10"/>
        <v>13598246.399999997</v>
      </c>
    </row>
    <row r="70" spans="1:8" x14ac:dyDescent="0.3">
      <c r="A70" s="16" t="s">
        <v>126</v>
      </c>
      <c r="H70" s="114"/>
    </row>
    <row r="71" spans="1:8" x14ac:dyDescent="0.3">
      <c r="A71" s="16" t="s">
        <v>127</v>
      </c>
    </row>
    <row r="83" ht="15" customHeight="1" x14ac:dyDescent="0.3"/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G9" sqref="G9"/>
    </sheetView>
  </sheetViews>
  <sheetFormatPr defaultRowHeight="14.5" x14ac:dyDescent="0.35"/>
  <cols>
    <col min="1" max="1" width="31.08984375" bestFit="1" customWidth="1"/>
    <col min="2" max="2" width="13.7265625" customWidth="1"/>
    <col min="4" max="4" width="10.26953125" bestFit="1" customWidth="1"/>
    <col min="5" max="5" width="10.81640625" bestFit="1" customWidth="1"/>
    <col min="6" max="6" width="17.36328125" bestFit="1" customWidth="1"/>
    <col min="7" max="7" width="37.81640625" customWidth="1"/>
    <col min="8" max="8" width="35.7265625" customWidth="1"/>
  </cols>
  <sheetData>
    <row r="1" spans="1:8" x14ac:dyDescent="0.35">
      <c r="A1" s="2" t="s">
        <v>10</v>
      </c>
      <c r="B1" s="2" t="s">
        <v>11</v>
      </c>
      <c r="C1" s="2" t="s">
        <v>12</v>
      </c>
      <c r="D1" s="11" t="s">
        <v>32</v>
      </c>
      <c r="E1" s="10" t="s">
        <v>33</v>
      </c>
      <c r="F1" s="66" t="s">
        <v>30</v>
      </c>
      <c r="G1" s="67" t="s">
        <v>35</v>
      </c>
      <c r="H1" s="68" t="s">
        <v>34</v>
      </c>
    </row>
    <row r="2" spans="1:8" x14ac:dyDescent="0.35">
      <c r="A2" s="25" t="s">
        <v>61</v>
      </c>
      <c r="B2" s="59" t="s">
        <v>178</v>
      </c>
      <c r="C2" s="5">
        <v>8148</v>
      </c>
      <c r="D2" s="9">
        <v>106</v>
      </c>
      <c r="E2" s="10">
        <v>99.6</v>
      </c>
      <c r="F2" s="13">
        <v>0</v>
      </c>
      <c r="G2" s="14">
        <f>E2*9201</f>
        <v>916419.6</v>
      </c>
      <c r="H2" s="15">
        <f>G2+F2</f>
        <v>916419.6</v>
      </c>
    </row>
    <row r="3" spans="1:8" x14ac:dyDescent="0.35">
      <c r="A3" s="25" t="s">
        <v>31</v>
      </c>
      <c r="B3" s="60" t="s">
        <v>179</v>
      </c>
      <c r="C3" s="3">
        <v>8141</v>
      </c>
      <c r="D3" s="9">
        <v>206</v>
      </c>
      <c r="E3" s="10">
        <v>197.6</v>
      </c>
      <c r="F3" s="13">
        <v>0</v>
      </c>
      <c r="G3" s="14">
        <f t="shared" ref="G3:G8" si="0">E3*9201</f>
        <v>1818117.5999999999</v>
      </c>
      <c r="H3" s="15">
        <f t="shared" ref="H3:H10" si="1">G3+F3</f>
        <v>1818117.5999999999</v>
      </c>
    </row>
    <row r="4" spans="1:8" x14ac:dyDescent="0.35">
      <c r="A4" s="25" t="s">
        <v>62</v>
      </c>
      <c r="B4" s="60" t="s">
        <v>180</v>
      </c>
      <c r="C4" s="3">
        <v>8149</v>
      </c>
      <c r="D4" s="9">
        <v>409</v>
      </c>
      <c r="E4" s="10">
        <v>383</v>
      </c>
      <c r="F4" s="13">
        <v>0</v>
      </c>
      <c r="G4" s="14">
        <f t="shared" si="0"/>
        <v>3523983</v>
      </c>
      <c r="H4" s="15">
        <f t="shared" si="1"/>
        <v>3523983</v>
      </c>
    </row>
    <row r="5" spans="1:8" x14ac:dyDescent="0.35">
      <c r="A5" s="25" t="s">
        <v>42</v>
      </c>
      <c r="B5" s="60" t="s">
        <v>181</v>
      </c>
      <c r="C5" s="3">
        <v>8145</v>
      </c>
      <c r="D5" s="9">
        <v>42</v>
      </c>
      <c r="E5" s="10">
        <v>42</v>
      </c>
      <c r="F5" s="13">
        <v>0</v>
      </c>
      <c r="G5" s="14">
        <f t="shared" si="0"/>
        <v>386442</v>
      </c>
      <c r="H5" s="15">
        <f t="shared" si="1"/>
        <v>386442</v>
      </c>
    </row>
    <row r="6" spans="1:8" x14ac:dyDescent="0.35">
      <c r="A6" s="25" t="s">
        <v>63</v>
      </c>
      <c r="B6" s="3" t="s">
        <v>66</v>
      </c>
      <c r="C6" s="3">
        <v>8150</v>
      </c>
      <c r="D6" s="9">
        <v>129</v>
      </c>
      <c r="E6" s="10">
        <v>120</v>
      </c>
      <c r="F6" s="13">
        <v>0</v>
      </c>
      <c r="G6" s="14">
        <f t="shared" si="0"/>
        <v>1104120</v>
      </c>
      <c r="H6" s="15">
        <f t="shared" si="1"/>
        <v>1104120</v>
      </c>
    </row>
    <row r="7" spans="1:8" x14ac:dyDescent="0.35">
      <c r="A7" s="25" t="s">
        <v>64</v>
      </c>
      <c r="B7" s="60" t="s">
        <v>182</v>
      </c>
      <c r="C7" s="3">
        <v>8142</v>
      </c>
      <c r="D7" s="9">
        <v>226</v>
      </c>
      <c r="E7" s="10">
        <v>211.2</v>
      </c>
      <c r="F7" s="13">
        <v>0</v>
      </c>
      <c r="G7" s="14">
        <f t="shared" si="0"/>
        <v>1943251.2</v>
      </c>
      <c r="H7" s="15">
        <f t="shared" si="1"/>
        <v>1943251.2</v>
      </c>
    </row>
    <row r="8" spans="1:8" x14ac:dyDescent="0.35">
      <c r="A8" s="25" t="s">
        <v>65</v>
      </c>
      <c r="B8" s="61" t="s">
        <v>183</v>
      </c>
      <c r="C8" s="3">
        <v>8151</v>
      </c>
      <c r="D8" s="9">
        <v>5</v>
      </c>
      <c r="E8" s="10">
        <v>5</v>
      </c>
      <c r="F8" s="13">
        <v>0</v>
      </c>
      <c r="G8" s="14">
        <f t="shared" si="0"/>
        <v>46005</v>
      </c>
      <c r="H8" s="15">
        <f t="shared" si="1"/>
        <v>46005</v>
      </c>
    </row>
    <row r="9" spans="1:8" x14ac:dyDescent="0.35">
      <c r="A9" s="63" t="s">
        <v>41</v>
      </c>
      <c r="B9" s="62" t="s">
        <v>184</v>
      </c>
      <c r="C9" s="6">
        <v>8146</v>
      </c>
      <c r="D9" s="9">
        <v>15</v>
      </c>
      <c r="E9" s="10">
        <v>15</v>
      </c>
      <c r="F9" s="13">
        <v>0</v>
      </c>
      <c r="G9" s="14">
        <f>E9*8853</f>
        <v>132795</v>
      </c>
      <c r="H9" s="15">
        <f t="shared" si="1"/>
        <v>132795</v>
      </c>
    </row>
    <row r="10" spans="1:8" x14ac:dyDescent="0.35">
      <c r="A10" s="25" t="s">
        <v>60</v>
      </c>
      <c r="B10" s="61" t="s">
        <v>185</v>
      </c>
      <c r="C10" s="7">
        <v>8147</v>
      </c>
      <c r="D10" s="9">
        <v>421</v>
      </c>
      <c r="E10" s="10">
        <v>421</v>
      </c>
      <c r="F10" s="13">
        <v>0</v>
      </c>
      <c r="G10" s="14">
        <f>E10*8853</f>
        <v>3727113</v>
      </c>
      <c r="H10" s="15">
        <f t="shared" si="1"/>
        <v>3727113</v>
      </c>
    </row>
    <row r="11" spans="1:8" x14ac:dyDescent="0.35">
      <c r="A11" s="2"/>
      <c r="B11" s="25"/>
      <c r="C11" s="25"/>
      <c r="D11" s="25"/>
      <c r="E11" s="25"/>
      <c r="F11" s="28"/>
      <c r="G11" s="28"/>
      <c r="H11" s="28"/>
    </row>
    <row r="12" spans="1:8" x14ac:dyDescent="0.35">
      <c r="A12" s="17" t="s">
        <v>29</v>
      </c>
      <c r="B12" s="18"/>
      <c r="C12" s="18"/>
      <c r="D12" s="64">
        <f>SUM(D2:D10)</f>
        <v>1559</v>
      </c>
      <c r="E12" s="10">
        <f>SUM(E2:E10)</f>
        <v>1494.4</v>
      </c>
      <c r="F12" s="19">
        <v>0</v>
      </c>
      <c r="G12" s="19">
        <f>SUM(G2:G10)</f>
        <v>13598246.399999999</v>
      </c>
      <c r="H12" s="19">
        <f>G12+F12</f>
        <v>13598246.399999999</v>
      </c>
    </row>
    <row r="22" spans="7:7" x14ac:dyDescent="0.35">
      <c r="G22" s="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C4A7F-A9A3-4232-9F8F-67217AE58E59}">
  <dimension ref="A1:I39"/>
  <sheetViews>
    <sheetView topLeftCell="A19" workbookViewId="0">
      <selection activeCell="C39" sqref="C39"/>
    </sheetView>
  </sheetViews>
  <sheetFormatPr defaultRowHeight="14.5" x14ac:dyDescent="0.35"/>
  <cols>
    <col min="1" max="1" width="18.1796875" bestFit="1" customWidth="1"/>
    <col min="2" max="2" width="32.6328125" bestFit="1" customWidth="1"/>
    <col min="3" max="3" width="13.08984375" bestFit="1" customWidth="1"/>
    <col min="6" max="6" width="9.6328125" bestFit="1" customWidth="1"/>
    <col min="7" max="7" width="19.1796875" bestFit="1" customWidth="1"/>
    <col min="8" max="8" width="15.36328125" bestFit="1" customWidth="1"/>
    <col min="9" max="9" width="16.7265625" bestFit="1" customWidth="1"/>
  </cols>
  <sheetData>
    <row r="1" spans="1:9" ht="54" customHeight="1" x14ac:dyDescent="0.35">
      <c r="A1" s="88" t="s">
        <v>206</v>
      </c>
      <c r="B1" s="89" t="s">
        <v>10</v>
      </c>
      <c r="C1" s="89" t="s">
        <v>11</v>
      </c>
      <c r="D1" s="89" t="s">
        <v>12</v>
      </c>
      <c r="E1" s="90" t="s">
        <v>207</v>
      </c>
      <c r="F1" s="91" t="s">
        <v>119</v>
      </c>
      <c r="G1" s="92" t="s">
        <v>35</v>
      </c>
      <c r="H1" s="95" t="s">
        <v>220</v>
      </c>
      <c r="I1" s="107" t="s">
        <v>221</v>
      </c>
    </row>
    <row r="2" spans="1:9" x14ac:dyDescent="0.35">
      <c r="A2" s="12"/>
      <c r="B2" s="69" t="s">
        <v>216</v>
      </c>
      <c r="C2" s="70"/>
      <c r="D2" s="70"/>
      <c r="E2" s="70"/>
      <c r="F2" s="70"/>
      <c r="G2" s="12"/>
    </row>
    <row r="3" spans="1:9" x14ac:dyDescent="0.35">
      <c r="A3" s="25" t="s">
        <v>208</v>
      </c>
      <c r="B3" s="25" t="s">
        <v>13</v>
      </c>
      <c r="C3" s="78" t="s">
        <v>186</v>
      </c>
      <c r="D3" s="8">
        <v>8110</v>
      </c>
      <c r="E3" s="9">
        <v>525</v>
      </c>
      <c r="F3" s="87">
        <v>509</v>
      </c>
      <c r="G3" s="81">
        <f>(F3*9201)</f>
        <v>4683309</v>
      </c>
      <c r="H3" s="102">
        <v>106405.65</v>
      </c>
      <c r="I3" s="109">
        <f>G3+H3</f>
        <v>4789714.6500000004</v>
      </c>
    </row>
    <row r="4" spans="1:9" x14ac:dyDescent="0.35">
      <c r="A4" s="25" t="s">
        <v>210</v>
      </c>
      <c r="B4" s="25" t="s">
        <v>14</v>
      </c>
      <c r="C4" s="78" t="s">
        <v>187</v>
      </c>
      <c r="D4" s="8">
        <v>8123</v>
      </c>
      <c r="E4" s="9">
        <v>1423</v>
      </c>
      <c r="F4" s="87">
        <v>1356</v>
      </c>
      <c r="G4" s="81">
        <f>(F4*9201)</f>
        <v>12476556</v>
      </c>
      <c r="H4" s="102">
        <v>284206.65000000002</v>
      </c>
      <c r="I4" s="109">
        <f t="shared" ref="I4:I22" si="0">G4+H4</f>
        <v>12760762.65</v>
      </c>
    </row>
    <row r="5" spans="1:9" x14ac:dyDescent="0.35">
      <c r="A5" s="25" t="s">
        <v>210</v>
      </c>
      <c r="B5" s="25" t="s">
        <v>67</v>
      </c>
      <c r="C5" s="79" t="s">
        <v>188</v>
      </c>
      <c r="D5" s="8">
        <v>8152</v>
      </c>
      <c r="E5" s="9">
        <v>176</v>
      </c>
      <c r="F5" s="87">
        <v>176</v>
      </c>
      <c r="G5" s="81">
        <f t="shared" ref="G5:G11" si="1">(F5*9201)</f>
        <v>1619376</v>
      </c>
      <c r="H5" s="102">
        <v>0</v>
      </c>
      <c r="I5" s="109">
        <f t="shared" si="0"/>
        <v>1619376</v>
      </c>
    </row>
    <row r="6" spans="1:9" x14ac:dyDescent="0.35">
      <c r="A6" s="25" t="s">
        <v>211</v>
      </c>
      <c r="B6" s="25" t="s">
        <v>15</v>
      </c>
      <c r="C6" s="80" t="s">
        <v>189</v>
      </c>
      <c r="D6" s="8">
        <v>8105</v>
      </c>
      <c r="E6" s="9">
        <v>431</v>
      </c>
      <c r="F6" s="87">
        <v>415</v>
      </c>
      <c r="G6" s="81">
        <f t="shared" si="1"/>
        <v>3818415</v>
      </c>
      <c r="H6" s="102">
        <v>0</v>
      </c>
      <c r="I6" s="109">
        <f t="shared" si="0"/>
        <v>3818415</v>
      </c>
    </row>
    <row r="7" spans="1:9" x14ac:dyDescent="0.35">
      <c r="A7" s="25" t="s">
        <v>211</v>
      </c>
      <c r="B7" s="25" t="s">
        <v>16</v>
      </c>
      <c r="C7" s="80" t="s">
        <v>190</v>
      </c>
      <c r="D7" s="8">
        <v>8109</v>
      </c>
      <c r="E7" s="9">
        <v>201</v>
      </c>
      <c r="F7" s="87">
        <v>187</v>
      </c>
      <c r="G7" s="81">
        <f t="shared" si="1"/>
        <v>1720587</v>
      </c>
      <c r="H7" s="102">
        <v>44266.95</v>
      </c>
      <c r="I7" s="109">
        <f t="shared" si="0"/>
        <v>1764853.95</v>
      </c>
    </row>
    <row r="8" spans="1:9" x14ac:dyDescent="0.35">
      <c r="A8" s="25" t="s">
        <v>211</v>
      </c>
      <c r="B8" s="25" t="s">
        <v>17</v>
      </c>
      <c r="C8" s="80" t="s">
        <v>191</v>
      </c>
      <c r="D8" s="8">
        <v>8101</v>
      </c>
      <c r="E8" s="9">
        <v>229</v>
      </c>
      <c r="F8" s="87">
        <v>217</v>
      </c>
      <c r="G8" s="81">
        <f t="shared" si="1"/>
        <v>1996617</v>
      </c>
      <c r="H8" s="102">
        <v>0</v>
      </c>
      <c r="I8" s="109">
        <f t="shared" si="0"/>
        <v>1996617</v>
      </c>
    </row>
    <row r="9" spans="1:9" x14ac:dyDescent="0.35">
      <c r="A9" s="25" t="s">
        <v>211</v>
      </c>
      <c r="B9" s="25" t="s">
        <v>40</v>
      </c>
      <c r="C9" s="80" t="s">
        <v>192</v>
      </c>
      <c r="D9" s="8">
        <v>8127</v>
      </c>
      <c r="E9" s="9">
        <v>325</v>
      </c>
      <c r="F9" s="87">
        <v>325</v>
      </c>
      <c r="G9" s="81">
        <f t="shared" si="1"/>
        <v>2990325</v>
      </c>
      <c r="H9" s="102">
        <v>0</v>
      </c>
      <c r="I9" s="109">
        <f t="shared" si="0"/>
        <v>2990325</v>
      </c>
    </row>
    <row r="10" spans="1:9" x14ac:dyDescent="0.35">
      <c r="A10" s="25" t="s">
        <v>211</v>
      </c>
      <c r="B10" s="25" t="s">
        <v>18</v>
      </c>
      <c r="C10" s="80" t="s">
        <v>193</v>
      </c>
      <c r="D10" s="8">
        <v>8131</v>
      </c>
      <c r="E10" s="9">
        <v>120</v>
      </c>
      <c r="F10" s="87">
        <v>120</v>
      </c>
      <c r="G10" s="81">
        <f t="shared" si="1"/>
        <v>1104120</v>
      </c>
      <c r="H10" s="102">
        <v>0</v>
      </c>
      <c r="I10" s="109">
        <f t="shared" si="0"/>
        <v>1104120</v>
      </c>
    </row>
    <row r="11" spans="1:9" x14ac:dyDescent="0.35">
      <c r="A11" s="25" t="s">
        <v>210</v>
      </c>
      <c r="B11" s="25" t="s">
        <v>19</v>
      </c>
      <c r="C11" s="80" t="s">
        <v>194</v>
      </c>
      <c r="D11" s="8">
        <v>8135</v>
      </c>
      <c r="E11" s="9">
        <v>210</v>
      </c>
      <c r="F11" s="87">
        <v>197</v>
      </c>
      <c r="G11" s="81">
        <f t="shared" si="1"/>
        <v>1812597</v>
      </c>
      <c r="H11" s="102">
        <v>0</v>
      </c>
      <c r="I11" s="109">
        <f t="shared" si="0"/>
        <v>1812597</v>
      </c>
    </row>
    <row r="12" spans="1:9" x14ac:dyDescent="0.35">
      <c r="A12" s="25" t="s">
        <v>211</v>
      </c>
      <c r="B12" s="25" t="s">
        <v>20</v>
      </c>
      <c r="C12" s="80" t="s">
        <v>195</v>
      </c>
      <c r="D12" s="8">
        <v>8106</v>
      </c>
      <c r="E12" s="9">
        <v>1354</v>
      </c>
      <c r="F12" s="87">
        <v>1320</v>
      </c>
      <c r="G12" s="81">
        <f>(F12*9201)</f>
        <v>12145320</v>
      </c>
      <c r="H12" s="102">
        <v>73381.100000000006</v>
      </c>
      <c r="I12" s="109">
        <f t="shared" si="0"/>
        <v>12218701.1</v>
      </c>
    </row>
    <row r="13" spans="1:9" x14ac:dyDescent="0.35">
      <c r="A13" s="25" t="s">
        <v>211</v>
      </c>
      <c r="B13" s="25" t="s">
        <v>21</v>
      </c>
      <c r="C13" s="80" t="s">
        <v>196</v>
      </c>
      <c r="D13" s="8">
        <v>8128</v>
      </c>
      <c r="E13" s="9">
        <v>201</v>
      </c>
      <c r="F13" s="87">
        <v>194</v>
      </c>
      <c r="G13" s="81">
        <f t="shared" ref="G13:G22" si="2">(F13*9201)</f>
        <v>1784994</v>
      </c>
      <c r="H13" s="102">
        <v>9287.2000000000007</v>
      </c>
      <c r="I13" s="109">
        <f t="shared" si="0"/>
        <v>1794281.2</v>
      </c>
    </row>
    <row r="14" spans="1:9" x14ac:dyDescent="0.35">
      <c r="A14" s="25" t="s">
        <v>210</v>
      </c>
      <c r="B14" s="25" t="s">
        <v>22</v>
      </c>
      <c r="C14" s="80" t="s">
        <v>197</v>
      </c>
      <c r="D14" s="8">
        <v>8129</v>
      </c>
      <c r="E14" s="9">
        <v>722</v>
      </c>
      <c r="F14" s="87">
        <v>688</v>
      </c>
      <c r="G14" s="81">
        <f t="shared" si="2"/>
        <v>6330288</v>
      </c>
      <c r="H14" s="102">
        <v>0</v>
      </c>
      <c r="I14" s="109">
        <f t="shared" si="0"/>
        <v>6330288</v>
      </c>
    </row>
    <row r="15" spans="1:9" x14ac:dyDescent="0.35">
      <c r="A15" s="25" t="s">
        <v>210</v>
      </c>
      <c r="B15" s="25" t="s">
        <v>23</v>
      </c>
      <c r="C15" s="80" t="s">
        <v>198</v>
      </c>
      <c r="D15" s="8">
        <v>8139</v>
      </c>
      <c r="E15" s="9">
        <v>146</v>
      </c>
      <c r="F15" s="87">
        <v>146</v>
      </c>
      <c r="G15" s="81">
        <f t="shared" si="2"/>
        <v>1343346</v>
      </c>
      <c r="H15" s="102">
        <v>0</v>
      </c>
      <c r="I15" s="109">
        <f t="shared" si="0"/>
        <v>1343346</v>
      </c>
    </row>
    <row r="16" spans="1:9" x14ac:dyDescent="0.35">
      <c r="A16" s="25" t="s">
        <v>210</v>
      </c>
      <c r="B16" s="25" t="s">
        <v>24</v>
      </c>
      <c r="C16" s="27" t="s">
        <v>199</v>
      </c>
      <c r="D16" s="25">
        <v>8138</v>
      </c>
      <c r="E16" s="9">
        <v>119</v>
      </c>
      <c r="F16" s="87">
        <v>109</v>
      </c>
      <c r="G16" s="81">
        <f t="shared" si="2"/>
        <v>1002909</v>
      </c>
      <c r="H16" s="102">
        <v>0</v>
      </c>
      <c r="I16" s="109">
        <f t="shared" si="0"/>
        <v>1002909</v>
      </c>
    </row>
    <row r="17" spans="1:9" x14ac:dyDescent="0.35">
      <c r="A17" s="25" t="s">
        <v>210</v>
      </c>
      <c r="B17" s="25" t="s">
        <v>25</v>
      </c>
      <c r="C17" s="80" t="s">
        <v>200</v>
      </c>
      <c r="D17" s="8">
        <v>8002</v>
      </c>
      <c r="E17" s="9">
        <v>726</v>
      </c>
      <c r="F17" s="87">
        <v>694</v>
      </c>
      <c r="G17" s="81">
        <f t="shared" si="2"/>
        <v>6385494</v>
      </c>
      <c r="H17" s="102">
        <v>0</v>
      </c>
      <c r="I17" s="109">
        <f t="shared" si="0"/>
        <v>6385494</v>
      </c>
    </row>
    <row r="18" spans="1:9" x14ac:dyDescent="0.35">
      <c r="A18" s="25" t="s">
        <v>210</v>
      </c>
      <c r="B18" s="25" t="s">
        <v>26</v>
      </c>
      <c r="C18" s="80" t="s">
        <v>201</v>
      </c>
      <c r="D18" s="8">
        <v>8001</v>
      </c>
      <c r="E18" s="9">
        <v>1147</v>
      </c>
      <c r="F18" s="87">
        <v>1135</v>
      </c>
      <c r="G18" s="81">
        <f t="shared" si="2"/>
        <v>10443135</v>
      </c>
      <c r="H18" s="102">
        <v>0</v>
      </c>
      <c r="I18" s="109">
        <f t="shared" si="0"/>
        <v>10443135</v>
      </c>
    </row>
    <row r="19" spans="1:9" x14ac:dyDescent="0.35">
      <c r="A19" s="25" t="s">
        <v>210</v>
      </c>
      <c r="B19" s="25" t="s">
        <v>212</v>
      </c>
      <c r="C19" s="80" t="s">
        <v>202</v>
      </c>
      <c r="D19" s="8">
        <v>8136</v>
      </c>
      <c r="E19" s="9">
        <v>259</v>
      </c>
      <c r="F19" s="87">
        <v>253</v>
      </c>
      <c r="G19" s="81">
        <f t="shared" si="2"/>
        <v>2327853</v>
      </c>
      <c r="H19" s="102">
        <v>0</v>
      </c>
      <c r="I19" s="109">
        <f t="shared" si="0"/>
        <v>2327853</v>
      </c>
    </row>
    <row r="20" spans="1:9" x14ac:dyDescent="0.35">
      <c r="A20" s="25" t="s">
        <v>210</v>
      </c>
      <c r="B20" s="25" t="s">
        <v>27</v>
      </c>
      <c r="C20" s="27" t="s">
        <v>203</v>
      </c>
      <c r="D20" s="25">
        <v>8137</v>
      </c>
      <c r="E20" s="9">
        <v>209</v>
      </c>
      <c r="F20" s="87">
        <v>209</v>
      </c>
      <c r="G20" s="81">
        <f t="shared" si="2"/>
        <v>1923009</v>
      </c>
      <c r="H20" s="102">
        <v>27189.5</v>
      </c>
      <c r="I20" s="109">
        <f t="shared" si="0"/>
        <v>1950198.5</v>
      </c>
    </row>
    <row r="21" spans="1:9" x14ac:dyDescent="0.35">
      <c r="A21" s="25" t="s">
        <v>210</v>
      </c>
      <c r="B21" s="25" t="s">
        <v>28</v>
      </c>
      <c r="C21" s="80" t="s">
        <v>204</v>
      </c>
      <c r="D21" s="8">
        <v>8113</v>
      </c>
      <c r="E21" s="9">
        <v>353</v>
      </c>
      <c r="F21" s="87">
        <v>341</v>
      </c>
      <c r="G21" s="81">
        <f t="shared" si="2"/>
        <v>3137541</v>
      </c>
      <c r="H21" s="102">
        <v>0</v>
      </c>
      <c r="I21" s="109">
        <f t="shared" si="0"/>
        <v>3137541</v>
      </c>
    </row>
    <row r="22" spans="1:9" x14ac:dyDescent="0.35">
      <c r="A22" s="25" t="s">
        <v>210</v>
      </c>
      <c r="B22" s="25" t="s">
        <v>213</v>
      </c>
      <c r="C22" s="80" t="s">
        <v>205</v>
      </c>
      <c r="D22" s="8">
        <v>8132</v>
      </c>
      <c r="E22" s="9">
        <v>256</v>
      </c>
      <c r="F22" s="87">
        <v>252</v>
      </c>
      <c r="G22" s="81">
        <f t="shared" si="2"/>
        <v>2318652</v>
      </c>
      <c r="H22" s="102">
        <v>0</v>
      </c>
      <c r="I22" s="109">
        <f t="shared" si="0"/>
        <v>2318652</v>
      </c>
    </row>
    <row r="23" spans="1:9" x14ac:dyDescent="0.35">
      <c r="A23" s="12"/>
      <c r="B23" s="72" t="s">
        <v>217</v>
      </c>
      <c r="C23" s="73"/>
      <c r="D23" s="73"/>
      <c r="E23" s="9">
        <f>SUM(E3:E22)</f>
        <v>9132</v>
      </c>
      <c r="F23" s="87">
        <f t="shared" ref="F23:I23" si="3">SUM(F3:F22)</f>
        <v>8843</v>
      </c>
      <c r="G23" s="96">
        <f t="shared" si="3"/>
        <v>81364443</v>
      </c>
      <c r="H23" s="105">
        <f t="shared" si="3"/>
        <v>544737.05000000005</v>
      </c>
      <c r="I23" s="108">
        <f t="shared" si="3"/>
        <v>81909180.050000012</v>
      </c>
    </row>
    <row r="24" spans="1:9" x14ac:dyDescent="0.35">
      <c r="A24" s="12"/>
      <c r="B24" s="112"/>
      <c r="C24" s="113"/>
      <c r="D24" s="113"/>
      <c r="E24" s="113"/>
      <c r="F24" s="113"/>
      <c r="G24" s="74"/>
    </row>
    <row r="25" spans="1:9" x14ac:dyDescent="0.35">
      <c r="A25" s="25" t="s">
        <v>206</v>
      </c>
      <c r="B25" s="69" t="s">
        <v>218</v>
      </c>
      <c r="C25" s="8"/>
      <c r="D25" s="8"/>
      <c r="E25" s="8"/>
      <c r="F25" s="8"/>
      <c r="G25" s="94"/>
    </row>
    <row r="26" spans="1:9" x14ac:dyDescent="0.35">
      <c r="A26" s="25" t="s">
        <v>214</v>
      </c>
      <c r="B26" s="76" t="s">
        <v>61</v>
      </c>
      <c r="C26" s="59" t="s">
        <v>178</v>
      </c>
      <c r="D26" s="5">
        <v>8148</v>
      </c>
      <c r="E26" s="75">
        <v>106</v>
      </c>
      <c r="F26" s="93">
        <v>99.6</v>
      </c>
      <c r="G26" s="81">
        <f>(F26*9201)</f>
        <v>916419.6</v>
      </c>
      <c r="H26" s="103">
        <v>0</v>
      </c>
      <c r="I26" s="109">
        <f>G26+H26</f>
        <v>916419.6</v>
      </c>
    </row>
    <row r="27" spans="1:9" x14ac:dyDescent="0.35">
      <c r="A27" s="25" t="s">
        <v>214</v>
      </c>
      <c r="B27" s="76" t="s">
        <v>31</v>
      </c>
      <c r="C27" s="60" t="s">
        <v>179</v>
      </c>
      <c r="D27" s="3">
        <v>8141</v>
      </c>
      <c r="E27" s="75">
        <v>206</v>
      </c>
      <c r="F27" s="93">
        <v>197.6</v>
      </c>
      <c r="G27" s="81">
        <f t="shared" ref="G27:G32" si="4">(F27*9201)</f>
        <v>1818117.5999999999</v>
      </c>
      <c r="H27" s="103">
        <v>0</v>
      </c>
      <c r="I27" s="109">
        <f t="shared" ref="I27:I34" si="5">G27+H27</f>
        <v>1818117.5999999999</v>
      </c>
    </row>
    <row r="28" spans="1:9" x14ac:dyDescent="0.35">
      <c r="A28" s="25" t="s">
        <v>214</v>
      </c>
      <c r="B28" s="76" t="s">
        <v>62</v>
      </c>
      <c r="C28" s="60" t="s">
        <v>180</v>
      </c>
      <c r="D28" s="3">
        <v>8149</v>
      </c>
      <c r="E28" s="75">
        <v>409</v>
      </c>
      <c r="F28" s="93">
        <v>383</v>
      </c>
      <c r="G28" s="81">
        <f t="shared" si="4"/>
        <v>3523983</v>
      </c>
      <c r="H28" s="103">
        <v>0</v>
      </c>
      <c r="I28" s="109">
        <f t="shared" si="5"/>
        <v>3523983</v>
      </c>
    </row>
    <row r="29" spans="1:9" x14ac:dyDescent="0.35">
      <c r="A29" s="25" t="s">
        <v>214</v>
      </c>
      <c r="B29" s="76" t="s">
        <v>42</v>
      </c>
      <c r="C29" s="60" t="s">
        <v>181</v>
      </c>
      <c r="D29" s="3">
        <v>8145</v>
      </c>
      <c r="E29" s="75">
        <v>42</v>
      </c>
      <c r="F29" s="93">
        <v>42</v>
      </c>
      <c r="G29" s="81">
        <f t="shared" si="4"/>
        <v>386442</v>
      </c>
      <c r="H29" s="103">
        <v>0</v>
      </c>
      <c r="I29" s="109">
        <f t="shared" si="5"/>
        <v>386442</v>
      </c>
    </row>
    <row r="30" spans="1:9" x14ac:dyDescent="0.35">
      <c r="A30" s="25" t="s">
        <v>214</v>
      </c>
      <c r="B30" s="76" t="s">
        <v>63</v>
      </c>
      <c r="C30" s="3" t="s">
        <v>66</v>
      </c>
      <c r="D30" s="3">
        <v>8150</v>
      </c>
      <c r="E30" s="75">
        <v>129</v>
      </c>
      <c r="F30" s="93">
        <v>120</v>
      </c>
      <c r="G30" s="81">
        <f t="shared" si="4"/>
        <v>1104120</v>
      </c>
      <c r="H30" s="103">
        <v>0</v>
      </c>
      <c r="I30" s="109">
        <f t="shared" si="5"/>
        <v>1104120</v>
      </c>
    </row>
    <row r="31" spans="1:9" x14ac:dyDescent="0.35">
      <c r="A31" s="25" t="s">
        <v>214</v>
      </c>
      <c r="B31" s="77" t="s">
        <v>64</v>
      </c>
      <c r="C31" s="60" t="s">
        <v>182</v>
      </c>
      <c r="D31" s="3">
        <v>8142</v>
      </c>
      <c r="E31" s="75">
        <v>226</v>
      </c>
      <c r="F31" s="93">
        <v>211.2</v>
      </c>
      <c r="G31" s="81">
        <f t="shared" si="4"/>
        <v>1943251.2</v>
      </c>
      <c r="H31" s="103">
        <v>0</v>
      </c>
      <c r="I31" s="109">
        <f t="shared" si="5"/>
        <v>1943251.2</v>
      </c>
    </row>
    <row r="32" spans="1:9" x14ac:dyDescent="0.35">
      <c r="A32" s="25" t="s">
        <v>214</v>
      </c>
      <c r="B32" s="77" t="s">
        <v>65</v>
      </c>
      <c r="C32" s="61" t="s">
        <v>183</v>
      </c>
      <c r="D32" s="3">
        <v>8151</v>
      </c>
      <c r="E32" s="75">
        <v>5</v>
      </c>
      <c r="F32" s="93">
        <v>5</v>
      </c>
      <c r="G32" s="81">
        <f t="shared" si="4"/>
        <v>46005</v>
      </c>
      <c r="H32" s="103">
        <v>0</v>
      </c>
      <c r="I32" s="109">
        <f t="shared" si="5"/>
        <v>46005</v>
      </c>
    </row>
    <row r="33" spans="1:9" s="46" customFormat="1" x14ac:dyDescent="0.35">
      <c r="A33" s="25" t="s">
        <v>209</v>
      </c>
      <c r="B33" s="4" t="s">
        <v>41</v>
      </c>
      <c r="C33" s="62" t="s">
        <v>184</v>
      </c>
      <c r="D33" s="71">
        <v>8146</v>
      </c>
      <c r="E33" s="9">
        <v>15</v>
      </c>
      <c r="F33" s="87">
        <v>15</v>
      </c>
      <c r="G33" s="82">
        <f>(F33*8853)</f>
        <v>132795</v>
      </c>
      <c r="H33" s="104">
        <v>0</v>
      </c>
      <c r="I33" s="111">
        <f t="shared" si="5"/>
        <v>132795</v>
      </c>
    </row>
    <row r="34" spans="1:9" s="46" customFormat="1" x14ac:dyDescent="0.35">
      <c r="A34" s="25" t="s">
        <v>209</v>
      </c>
      <c r="B34" s="25" t="s">
        <v>60</v>
      </c>
      <c r="C34" s="65" t="s">
        <v>185</v>
      </c>
      <c r="D34" s="8">
        <v>8147</v>
      </c>
      <c r="E34" s="9">
        <v>421</v>
      </c>
      <c r="F34" s="87">
        <v>421</v>
      </c>
      <c r="G34" s="82">
        <f>(F34*8853)</f>
        <v>3727113</v>
      </c>
      <c r="H34" s="104">
        <v>0</v>
      </c>
      <c r="I34" s="111">
        <f t="shared" si="5"/>
        <v>3727113</v>
      </c>
    </row>
    <row r="35" spans="1:9" x14ac:dyDescent="0.35">
      <c r="A35" s="12"/>
      <c r="B35" s="72" t="s">
        <v>219</v>
      </c>
      <c r="C35" s="73"/>
      <c r="D35" s="73"/>
      <c r="E35" s="9">
        <f>SUM(E26:E34)</f>
        <v>1559</v>
      </c>
      <c r="F35" s="87">
        <f t="shared" ref="F35:I35" si="6">SUM(F26:F34)</f>
        <v>1494.4</v>
      </c>
      <c r="G35" s="106">
        <f t="shared" si="6"/>
        <v>13598246.399999999</v>
      </c>
      <c r="H35" s="105">
        <f t="shared" si="6"/>
        <v>0</v>
      </c>
      <c r="I35" s="110">
        <f t="shared" si="6"/>
        <v>13598246.399999999</v>
      </c>
    </row>
    <row r="36" spans="1:9" x14ac:dyDescent="0.35">
      <c r="A36" s="12"/>
      <c r="B36" s="83"/>
      <c r="C36" s="84"/>
      <c r="D36" s="84"/>
      <c r="E36" s="84" t="s">
        <v>207</v>
      </c>
      <c r="F36" s="84" t="s">
        <v>119</v>
      </c>
      <c r="G36" s="85" t="s">
        <v>222</v>
      </c>
      <c r="H36" s="99" t="s">
        <v>223</v>
      </c>
      <c r="I36" s="99" t="s">
        <v>224</v>
      </c>
    </row>
    <row r="37" spans="1:9" x14ac:dyDescent="0.35">
      <c r="A37" s="12"/>
      <c r="B37" s="17" t="s">
        <v>215</v>
      </c>
      <c r="C37" s="18"/>
      <c r="D37" s="97"/>
      <c r="E37" s="98">
        <f>E23+E35</f>
        <v>10691</v>
      </c>
      <c r="F37" s="98">
        <f t="shared" ref="F37:I37" si="7">F23+F35</f>
        <v>10337.4</v>
      </c>
      <c r="G37" s="100">
        <f t="shared" si="7"/>
        <v>94962689.400000006</v>
      </c>
      <c r="H37" s="100">
        <f t="shared" si="7"/>
        <v>544737.05000000005</v>
      </c>
      <c r="I37" s="101">
        <f t="shared" si="7"/>
        <v>95507426.450000018</v>
      </c>
    </row>
    <row r="39" spans="1:9" x14ac:dyDescent="0.35">
      <c r="A39" s="86"/>
    </row>
  </sheetData>
  <mergeCells count="1">
    <mergeCell ref="B24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 Deductions New ICS</vt:lpstr>
      <vt:lpstr>New ICS Estimated Payments</vt:lpstr>
      <vt:lpstr>Combined ICS Legacy and New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Chanell E. Crawford</dc:creator>
  <cp:lastModifiedBy>Soldner, Robert  DPI</cp:lastModifiedBy>
  <cp:lastPrinted>2018-10-02T17:04:10Z</cp:lastPrinted>
  <dcterms:created xsi:type="dcterms:W3CDTF">2018-10-01T19:14:22Z</dcterms:created>
  <dcterms:modified xsi:type="dcterms:W3CDTF">2021-10-26T19:56:44Z</dcterms:modified>
</cp:coreProperties>
</file>